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hidePivotFieldList="1" defaultThemeVersion="124226"/>
  <xr:revisionPtr revIDLastSave="0" documentId="13_ncr:1_{73E5A636-B5D3-430E-A5F9-0C8B23626B86}" xr6:coauthVersionLast="47" xr6:coauthVersionMax="47" xr10:uidLastSave="{00000000-0000-0000-0000-000000000000}"/>
  <bookViews>
    <workbookView xWindow="-108" yWindow="-108" windowWidth="23256" windowHeight="12456" xr2:uid="{00000000-000D-0000-FFFF-FFFF00000000}"/>
  </bookViews>
  <sheets>
    <sheet name="Dashboard" sheetId="12" r:id="rId1"/>
    <sheet name="Pivot Tables" sheetId="14" r:id="rId2"/>
    <sheet name="Orders" sheetId="9" r:id="rId3"/>
    <sheet name="Returns" sheetId="11" r:id="rId4"/>
    <sheet name="Users" sheetId="4" r:id="rId5"/>
  </sheets>
  <definedNames>
    <definedName name="_xlnm._FilterDatabase" localSheetId="2" hidden="1">Orders!$E$1:$AG$1953</definedName>
    <definedName name="_xlchart.v5.0" hidden="1">'Pivot Tables'!$Q$23</definedName>
    <definedName name="_xlchart.v5.1" hidden="1">'Pivot Tables'!$Q$24:$Q$72</definedName>
    <definedName name="_xlchart.v5.2" hidden="1">'Pivot Tables'!$R$23</definedName>
    <definedName name="_xlchart.v5.3" hidden="1">'Pivot Tables'!$R$24:$R$72</definedName>
    <definedName name="_xlchart.v5.4" hidden="1">'Pivot Tables'!$Q$23</definedName>
    <definedName name="_xlchart.v5.5" hidden="1">'Pivot Tables'!$Q$24:$Q$72</definedName>
    <definedName name="_xlchart.v5.6" hidden="1">'Pivot Tables'!$R$23</definedName>
    <definedName name="_xlchart.v5.7" hidden="1">'Pivot Tables'!$R$24:$R$72</definedName>
    <definedName name="Slicer_Customer_Segment">#N/A</definedName>
    <definedName name="Slicer_Order_Month">#N/A</definedName>
    <definedName name="Slicer_Product_Category">#N/A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1002" i="9"/>
  <c r="K1003" i="9"/>
  <c r="K1004" i="9"/>
  <c r="K1005" i="9"/>
  <c r="K1006" i="9"/>
  <c r="K1007" i="9"/>
  <c r="K1008" i="9"/>
  <c r="K1009" i="9"/>
  <c r="K1010" i="9"/>
  <c r="K1011" i="9"/>
  <c r="K1012" i="9"/>
  <c r="K1013" i="9"/>
  <c r="K1014" i="9"/>
  <c r="K1015" i="9"/>
  <c r="K1016" i="9"/>
  <c r="K1017" i="9"/>
  <c r="K1018" i="9"/>
  <c r="K1019" i="9"/>
  <c r="K1020" i="9"/>
  <c r="K1021" i="9"/>
  <c r="K1022" i="9"/>
  <c r="K1023" i="9"/>
  <c r="K1024" i="9"/>
  <c r="K1025" i="9"/>
  <c r="K1026" i="9"/>
  <c r="K1027" i="9"/>
  <c r="K1028" i="9"/>
  <c r="K1029" i="9"/>
  <c r="K1030" i="9"/>
  <c r="K1031" i="9"/>
  <c r="K1032" i="9"/>
  <c r="K1033" i="9"/>
  <c r="K1034" i="9"/>
  <c r="K1035" i="9"/>
  <c r="K1036" i="9"/>
  <c r="K1037" i="9"/>
  <c r="K1038" i="9"/>
  <c r="K1039" i="9"/>
  <c r="K1040" i="9"/>
  <c r="K1041" i="9"/>
  <c r="K1042" i="9"/>
  <c r="K1043" i="9"/>
  <c r="K1044" i="9"/>
  <c r="K1045" i="9"/>
  <c r="K1046" i="9"/>
  <c r="K1047" i="9"/>
  <c r="K1048" i="9"/>
  <c r="K1049" i="9"/>
  <c r="K1050" i="9"/>
  <c r="K1051" i="9"/>
  <c r="K1052" i="9"/>
  <c r="K1053" i="9"/>
  <c r="K1054" i="9"/>
  <c r="K1055" i="9"/>
  <c r="K1056" i="9"/>
  <c r="K1057" i="9"/>
  <c r="K1058" i="9"/>
  <c r="K1059" i="9"/>
  <c r="K1060" i="9"/>
  <c r="K1061" i="9"/>
  <c r="K1062" i="9"/>
  <c r="K1063" i="9"/>
  <c r="K1064" i="9"/>
  <c r="K1065" i="9"/>
  <c r="K1066" i="9"/>
  <c r="K1067" i="9"/>
  <c r="K1068" i="9"/>
  <c r="K1069" i="9"/>
  <c r="K1070" i="9"/>
  <c r="K1071" i="9"/>
  <c r="K1072" i="9"/>
  <c r="K1073" i="9"/>
  <c r="K1074" i="9"/>
  <c r="K1075" i="9"/>
  <c r="K1076" i="9"/>
  <c r="K1077" i="9"/>
  <c r="K1078" i="9"/>
  <c r="K1079" i="9"/>
  <c r="K1080" i="9"/>
  <c r="K1081" i="9"/>
  <c r="K1082" i="9"/>
  <c r="K1083" i="9"/>
  <c r="K1084" i="9"/>
  <c r="K1085" i="9"/>
  <c r="K1086" i="9"/>
  <c r="K1087" i="9"/>
  <c r="K1088" i="9"/>
  <c r="K1089" i="9"/>
  <c r="K1090" i="9"/>
  <c r="K1091" i="9"/>
  <c r="K1092" i="9"/>
  <c r="K1093" i="9"/>
  <c r="K1094" i="9"/>
  <c r="K1095" i="9"/>
  <c r="K1096" i="9"/>
  <c r="K1097" i="9"/>
  <c r="K1098" i="9"/>
  <c r="K1099" i="9"/>
  <c r="K1100" i="9"/>
  <c r="K1101" i="9"/>
  <c r="K1102" i="9"/>
  <c r="K1103" i="9"/>
  <c r="K1104" i="9"/>
  <c r="K1105" i="9"/>
  <c r="K1106" i="9"/>
  <c r="K1107" i="9"/>
  <c r="K1108" i="9"/>
  <c r="K1109" i="9"/>
  <c r="K1110" i="9"/>
  <c r="K1111" i="9"/>
  <c r="K1112" i="9"/>
  <c r="K1113" i="9"/>
  <c r="K1114" i="9"/>
  <c r="K1115" i="9"/>
  <c r="K1116" i="9"/>
  <c r="K1117" i="9"/>
  <c r="K1118" i="9"/>
  <c r="K1119" i="9"/>
  <c r="K1120" i="9"/>
  <c r="K1121" i="9"/>
  <c r="K1122" i="9"/>
  <c r="K1123" i="9"/>
  <c r="K1124" i="9"/>
  <c r="K1125" i="9"/>
  <c r="K1126" i="9"/>
  <c r="K1127" i="9"/>
  <c r="K1128" i="9"/>
  <c r="K1129" i="9"/>
  <c r="K1130" i="9"/>
  <c r="K1131" i="9"/>
  <c r="K1132" i="9"/>
  <c r="K1133" i="9"/>
  <c r="K1134" i="9"/>
  <c r="K1135" i="9"/>
  <c r="K1136" i="9"/>
  <c r="K1137" i="9"/>
  <c r="K1138" i="9"/>
  <c r="K1139" i="9"/>
  <c r="K1140" i="9"/>
  <c r="K1141" i="9"/>
  <c r="K1142" i="9"/>
  <c r="K1143" i="9"/>
  <c r="K1144" i="9"/>
  <c r="K1145" i="9"/>
  <c r="K1146" i="9"/>
  <c r="K1147" i="9"/>
  <c r="K1148" i="9"/>
  <c r="K1149" i="9"/>
  <c r="K1150" i="9"/>
  <c r="K1151" i="9"/>
  <c r="K1152" i="9"/>
  <c r="K1153" i="9"/>
  <c r="K1154" i="9"/>
  <c r="K1155" i="9"/>
  <c r="K1156" i="9"/>
  <c r="K1157" i="9"/>
  <c r="K1158" i="9"/>
  <c r="K1159" i="9"/>
  <c r="K1160" i="9"/>
  <c r="K1161" i="9"/>
  <c r="K1162" i="9"/>
  <c r="K1163" i="9"/>
  <c r="K1164" i="9"/>
  <c r="K1165" i="9"/>
  <c r="K1166" i="9"/>
  <c r="K1167" i="9"/>
  <c r="K1168" i="9"/>
  <c r="K1169" i="9"/>
  <c r="K1170" i="9"/>
  <c r="K1171" i="9"/>
  <c r="K1172" i="9"/>
  <c r="K1173" i="9"/>
  <c r="K1174" i="9"/>
  <c r="K1175" i="9"/>
  <c r="K1176" i="9"/>
  <c r="K1177" i="9"/>
  <c r="K1178" i="9"/>
  <c r="K1179" i="9"/>
  <c r="K1180" i="9"/>
  <c r="K1181" i="9"/>
  <c r="K1182" i="9"/>
  <c r="K1183" i="9"/>
  <c r="K1184" i="9"/>
  <c r="K1185" i="9"/>
  <c r="K1186" i="9"/>
  <c r="K1187" i="9"/>
  <c r="K1188" i="9"/>
  <c r="K1189" i="9"/>
  <c r="K1190" i="9"/>
  <c r="K1191" i="9"/>
  <c r="K1192" i="9"/>
  <c r="K1193" i="9"/>
  <c r="K1194" i="9"/>
  <c r="K1195" i="9"/>
  <c r="K1196" i="9"/>
  <c r="K1197" i="9"/>
  <c r="K1198" i="9"/>
  <c r="K1199" i="9"/>
  <c r="K1200" i="9"/>
  <c r="K1201" i="9"/>
  <c r="K1202" i="9"/>
  <c r="K1203" i="9"/>
  <c r="K1204" i="9"/>
  <c r="K1205" i="9"/>
  <c r="K1206" i="9"/>
  <c r="K1207" i="9"/>
  <c r="K1208" i="9"/>
  <c r="K1209" i="9"/>
  <c r="K1210" i="9"/>
  <c r="K1211" i="9"/>
  <c r="K1212" i="9"/>
  <c r="K1213" i="9"/>
  <c r="K1214" i="9"/>
  <c r="K1215" i="9"/>
  <c r="K1216" i="9"/>
  <c r="K1217" i="9"/>
  <c r="K1218" i="9"/>
  <c r="K1219" i="9"/>
  <c r="K1220" i="9"/>
  <c r="K1221" i="9"/>
  <c r="K1222" i="9"/>
  <c r="K1223" i="9"/>
  <c r="K1224" i="9"/>
  <c r="K1225" i="9"/>
  <c r="K1226" i="9"/>
  <c r="K1227" i="9"/>
  <c r="K1228" i="9"/>
  <c r="K1229" i="9"/>
  <c r="K1230" i="9"/>
  <c r="K1231" i="9"/>
  <c r="K1232" i="9"/>
  <c r="K1233" i="9"/>
  <c r="K1234" i="9"/>
  <c r="K1235" i="9"/>
  <c r="K1236" i="9"/>
  <c r="K1237" i="9"/>
  <c r="K1238" i="9"/>
  <c r="K1239" i="9"/>
  <c r="K1240" i="9"/>
  <c r="K1241" i="9"/>
  <c r="K1242" i="9"/>
  <c r="K1243" i="9"/>
  <c r="K1244" i="9"/>
  <c r="K1245" i="9"/>
  <c r="K1246" i="9"/>
  <c r="K1247" i="9"/>
  <c r="K1248" i="9"/>
  <c r="K1249" i="9"/>
  <c r="K1250" i="9"/>
  <c r="K1251" i="9"/>
  <c r="K1252" i="9"/>
  <c r="K1253" i="9"/>
  <c r="K1254" i="9"/>
  <c r="K1255" i="9"/>
  <c r="K1256" i="9"/>
  <c r="K1257" i="9"/>
  <c r="K1258" i="9"/>
  <c r="K1259" i="9"/>
  <c r="K1260" i="9"/>
  <c r="K1261" i="9"/>
  <c r="K1262" i="9"/>
  <c r="K1263" i="9"/>
  <c r="K1264" i="9"/>
  <c r="K1265" i="9"/>
  <c r="K1266" i="9"/>
  <c r="K1267" i="9"/>
  <c r="K1268" i="9"/>
  <c r="K1269" i="9"/>
  <c r="K1270" i="9"/>
  <c r="K1271" i="9"/>
  <c r="K1272" i="9"/>
  <c r="K1273" i="9"/>
  <c r="K1274" i="9"/>
  <c r="K1275" i="9"/>
  <c r="K1276" i="9"/>
  <c r="K1277" i="9"/>
  <c r="K1278" i="9"/>
  <c r="K1279" i="9"/>
  <c r="K1280" i="9"/>
  <c r="K1281" i="9"/>
  <c r="K1282" i="9"/>
  <c r="K1283" i="9"/>
  <c r="K1284" i="9"/>
  <c r="K1285" i="9"/>
  <c r="K1286" i="9"/>
  <c r="K1287" i="9"/>
  <c r="K1288" i="9"/>
  <c r="K1289" i="9"/>
  <c r="K1290" i="9"/>
  <c r="K1291" i="9"/>
  <c r="K1292" i="9"/>
  <c r="K1293" i="9"/>
  <c r="K1294" i="9"/>
  <c r="K1295" i="9"/>
  <c r="K1296" i="9"/>
  <c r="K1297" i="9"/>
  <c r="K1298" i="9"/>
  <c r="K1299" i="9"/>
  <c r="K1300" i="9"/>
  <c r="K1301" i="9"/>
  <c r="K1302" i="9"/>
  <c r="K1303" i="9"/>
  <c r="K1304" i="9"/>
  <c r="K1305" i="9"/>
  <c r="K1306" i="9"/>
  <c r="K1307" i="9"/>
  <c r="K1308" i="9"/>
  <c r="K1309" i="9"/>
  <c r="K1310" i="9"/>
  <c r="K1311" i="9"/>
  <c r="K1312" i="9"/>
  <c r="K1313" i="9"/>
  <c r="K1314" i="9"/>
  <c r="K1315" i="9"/>
  <c r="K1316" i="9"/>
  <c r="K1317" i="9"/>
  <c r="K1318" i="9"/>
  <c r="K1319" i="9"/>
  <c r="K1320" i="9"/>
  <c r="K1321" i="9"/>
  <c r="K1322" i="9"/>
  <c r="K1323" i="9"/>
  <c r="K1324" i="9"/>
  <c r="K1325" i="9"/>
  <c r="K1326" i="9"/>
  <c r="K1327" i="9"/>
  <c r="K1328" i="9"/>
  <c r="K1329" i="9"/>
  <c r="K1330" i="9"/>
  <c r="K1331" i="9"/>
  <c r="K1332" i="9"/>
  <c r="K1333" i="9"/>
  <c r="K1334" i="9"/>
  <c r="K1335" i="9"/>
  <c r="K1336" i="9"/>
  <c r="K1337" i="9"/>
  <c r="K1338" i="9"/>
  <c r="K1339" i="9"/>
  <c r="K1340" i="9"/>
  <c r="K1341" i="9"/>
  <c r="K1342" i="9"/>
  <c r="K1343" i="9"/>
  <c r="K1344" i="9"/>
  <c r="K1345" i="9"/>
  <c r="K1346" i="9"/>
  <c r="K1347" i="9"/>
  <c r="K1348" i="9"/>
  <c r="K1349" i="9"/>
  <c r="K1350" i="9"/>
  <c r="K1351" i="9"/>
  <c r="K1352" i="9"/>
  <c r="K1353" i="9"/>
  <c r="K1354" i="9"/>
  <c r="K1355" i="9"/>
  <c r="K1356" i="9"/>
  <c r="K1357" i="9"/>
  <c r="K1358" i="9"/>
  <c r="K1359" i="9"/>
  <c r="K1360" i="9"/>
  <c r="K1361" i="9"/>
  <c r="K1362" i="9"/>
  <c r="K1363" i="9"/>
  <c r="K1364" i="9"/>
  <c r="K1365" i="9"/>
  <c r="K1366" i="9"/>
  <c r="K1367" i="9"/>
  <c r="K1368" i="9"/>
  <c r="K1369" i="9"/>
  <c r="K1370" i="9"/>
  <c r="K1371" i="9"/>
  <c r="K1372" i="9"/>
  <c r="K1373" i="9"/>
  <c r="K1374" i="9"/>
  <c r="K1375" i="9"/>
  <c r="K1376" i="9"/>
  <c r="K1377" i="9"/>
  <c r="K1378" i="9"/>
  <c r="K1379" i="9"/>
  <c r="K1380" i="9"/>
  <c r="K1381" i="9"/>
  <c r="K1382" i="9"/>
  <c r="K1383" i="9"/>
  <c r="K1384" i="9"/>
  <c r="K1385" i="9"/>
  <c r="K1386" i="9"/>
  <c r="K1387" i="9"/>
  <c r="K1388" i="9"/>
  <c r="K1389" i="9"/>
  <c r="K1390" i="9"/>
  <c r="K1391" i="9"/>
  <c r="K1392" i="9"/>
  <c r="K1393" i="9"/>
  <c r="K1394" i="9"/>
  <c r="K1395" i="9"/>
  <c r="K1396" i="9"/>
  <c r="K1397" i="9"/>
  <c r="K1398" i="9"/>
  <c r="K1399" i="9"/>
  <c r="K1400" i="9"/>
  <c r="K1401" i="9"/>
  <c r="K1402" i="9"/>
  <c r="K1403" i="9"/>
  <c r="K1404" i="9"/>
  <c r="K1405" i="9"/>
  <c r="K1406" i="9"/>
  <c r="K1407" i="9"/>
  <c r="K1408" i="9"/>
  <c r="K1409" i="9"/>
  <c r="K1410" i="9"/>
  <c r="K1411" i="9"/>
  <c r="K1412" i="9"/>
  <c r="K1413" i="9"/>
  <c r="K1414" i="9"/>
  <c r="K1415" i="9"/>
  <c r="K1416" i="9"/>
  <c r="K1417" i="9"/>
  <c r="K1418" i="9"/>
  <c r="K1419" i="9"/>
  <c r="K1420" i="9"/>
  <c r="K1421" i="9"/>
  <c r="K1422" i="9"/>
  <c r="K1423" i="9"/>
  <c r="K1424" i="9"/>
  <c r="K1425" i="9"/>
  <c r="K1426" i="9"/>
  <c r="K1427" i="9"/>
  <c r="K1428" i="9"/>
  <c r="K1429" i="9"/>
  <c r="K1430" i="9"/>
  <c r="K1431" i="9"/>
  <c r="K1432" i="9"/>
  <c r="K1433" i="9"/>
  <c r="K1434" i="9"/>
  <c r="K1435" i="9"/>
  <c r="K1436" i="9"/>
  <c r="K1437" i="9"/>
  <c r="K1438" i="9"/>
  <c r="K1439" i="9"/>
  <c r="K1440" i="9"/>
  <c r="K1441" i="9"/>
  <c r="K1442" i="9"/>
  <c r="K1443" i="9"/>
  <c r="K1444" i="9"/>
  <c r="K1445" i="9"/>
  <c r="K1446" i="9"/>
  <c r="K1447" i="9"/>
  <c r="K1448" i="9"/>
  <c r="K1449" i="9"/>
  <c r="K1450" i="9"/>
  <c r="K1451" i="9"/>
  <c r="K1452" i="9"/>
  <c r="K1453" i="9"/>
  <c r="K1454" i="9"/>
  <c r="K1455" i="9"/>
  <c r="K1456" i="9"/>
  <c r="K1457" i="9"/>
  <c r="K1458" i="9"/>
  <c r="K1459" i="9"/>
  <c r="K1460" i="9"/>
  <c r="K1461" i="9"/>
  <c r="K1462" i="9"/>
  <c r="K1463" i="9"/>
  <c r="K1464" i="9"/>
  <c r="K1465" i="9"/>
  <c r="K1466" i="9"/>
  <c r="K1467" i="9"/>
  <c r="K1468" i="9"/>
  <c r="K1469" i="9"/>
  <c r="K1470" i="9"/>
  <c r="K1471" i="9"/>
  <c r="K1472" i="9"/>
  <c r="K1473" i="9"/>
  <c r="K1474" i="9"/>
  <c r="K1475" i="9"/>
  <c r="K1476" i="9"/>
  <c r="K1477" i="9"/>
  <c r="K1478" i="9"/>
  <c r="K1479" i="9"/>
  <c r="K1480" i="9"/>
  <c r="K1481" i="9"/>
  <c r="K1482" i="9"/>
  <c r="K1483" i="9"/>
  <c r="K1484" i="9"/>
  <c r="K1485" i="9"/>
  <c r="K1486" i="9"/>
  <c r="K1487" i="9"/>
  <c r="K1488" i="9"/>
  <c r="K1489" i="9"/>
  <c r="K1490" i="9"/>
  <c r="K1491" i="9"/>
  <c r="K1492" i="9"/>
  <c r="K1493" i="9"/>
  <c r="K1494" i="9"/>
  <c r="K1495" i="9"/>
  <c r="K1496" i="9"/>
  <c r="K1497" i="9"/>
  <c r="K1498" i="9"/>
  <c r="K1499" i="9"/>
  <c r="K1500" i="9"/>
  <c r="K1501" i="9"/>
  <c r="K1502" i="9"/>
  <c r="K1503" i="9"/>
  <c r="K1504" i="9"/>
  <c r="K1505" i="9"/>
  <c r="K1506" i="9"/>
  <c r="K1507" i="9"/>
  <c r="K1508" i="9"/>
  <c r="K1509" i="9"/>
  <c r="K1510" i="9"/>
  <c r="K1511" i="9"/>
  <c r="K1512" i="9"/>
  <c r="K1513" i="9"/>
  <c r="K1514" i="9"/>
  <c r="K1515" i="9"/>
  <c r="K1516" i="9"/>
  <c r="K1517" i="9"/>
  <c r="K1518" i="9"/>
  <c r="K1519" i="9"/>
  <c r="K1520" i="9"/>
  <c r="K1521" i="9"/>
  <c r="K1522" i="9"/>
  <c r="K1523" i="9"/>
  <c r="K1524" i="9"/>
  <c r="K1525" i="9"/>
  <c r="K1526" i="9"/>
  <c r="K1527" i="9"/>
  <c r="K1528" i="9"/>
  <c r="K1529" i="9"/>
  <c r="K1530" i="9"/>
  <c r="K1531" i="9"/>
  <c r="K1532" i="9"/>
  <c r="K1533" i="9"/>
  <c r="K1534" i="9"/>
  <c r="K1535" i="9"/>
  <c r="K1536" i="9"/>
  <c r="K1537" i="9"/>
  <c r="K1538" i="9"/>
  <c r="K1539" i="9"/>
  <c r="K1540" i="9"/>
  <c r="K1541" i="9"/>
  <c r="K1542" i="9"/>
  <c r="K1543" i="9"/>
  <c r="K1544" i="9"/>
  <c r="K1545" i="9"/>
  <c r="K1546" i="9"/>
  <c r="K1547" i="9"/>
  <c r="K1548" i="9"/>
  <c r="K1549" i="9"/>
  <c r="K1550" i="9"/>
  <c r="K1551" i="9"/>
  <c r="K1552" i="9"/>
  <c r="K1553" i="9"/>
  <c r="K1554" i="9"/>
  <c r="K1555" i="9"/>
  <c r="K1556" i="9"/>
  <c r="K1557" i="9"/>
  <c r="K1558" i="9"/>
  <c r="K1559" i="9"/>
  <c r="K1560" i="9"/>
  <c r="K1561" i="9"/>
  <c r="K1562" i="9"/>
  <c r="K1563" i="9"/>
  <c r="K1564" i="9"/>
  <c r="K1565" i="9"/>
  <c r="K1566" i="9"/>
  <c r="K1567" i="9"/>
  <c r="K1568" i="9"/>
  <c r="K1569" i="9"/>
  <c r="K1570" i="9"/>
  <c r="K1571" i="9"/>
  <c r="K1572" i="9"/>
  <c r="K1573" i="9"/>
  <c r="K1574" i="9"/>
  <c r="K1575" i="9"/>
  <c r="K1576" i="9"/>
  <c r="K1577" i="9"/>
  <c r="K1578" i="9"/>
  <c r="K1579" i="9"/>
  <c r="K1580" i="9"/>
  <c r="K1581" i="9"/>
  <c r="K1582" i="9"/>
  <c r="K1583" i="9"/>
  <c r="K1584" i="9"/>
  <c r="K1585" i="9"/>
  <c r="K1586" i="9"/>
  <c r="K1587" i="9"/>
  <c r="K1588" i="9"/>
  <c r="K1589" i="9"/>
  <c r="K1590" i="9"/>
  <c r="K1591" i="9"/>
  <c r="K1592" i="9"/>
  <c r="K1593" i="9"/>
  <c r="K1594" i="9"/>
  <c r="K1595" i="9"/>
  <c r="K1596" i="9"/>
  <c r="K1597" i="9"/>
  <c r="K1598" i="9"/>
  <c r="K1599" i="9"/>
  <c r="K1600" i="9"/>
  <c r="K1601" i="9"/>
  <c r="K1602" i="9"/>
  <c r="K1603" i="9"/>
  <c r="K1604" i="9"/>
  <c r="K1605" i="9"/>
  <c r="K1606" i="9"/>
  <c r="K1607" i="9"/>
  <c r="K1608" i="9"/>
  <c r="K1609" i="9"/>
  <c r="K1610" i="9"/>
  <c r="K1611" i="9"/>
  <c r="K1612" i="9"/>
  <c r="K1613" i="9"/>
  <c r="K1614" i="9"/>
  <c r="K1615" i="9"/>
  <c r="K1616" i="9"/>
  <c r="K1617" i="9"/>
  <c r="K1618" i="9"/>
  <c r="K1619" i="9"/>
  <c r="K1620" i="9"/>
  <c r="K1621" i="9"/>
  <c r="K1622" i="9"/>
  <c r="K1623" i="9"/>
  <c r="K1624" i="9"/>
  <c r="K1625" i="9"/>
  <c r="K1626" i="9"/>
  <c r="K1627" i="9"/>
  <c r="K1628" i="9"/>
  <c r="K1629" i="9"/>
  <c r="K1630" i="9"/>
  <c r="K1631" i="9"/>
  <c r="K1632" i="9"/>
  <c r="K1633" i="9"/>
  <c r="K1634" i="9"/>
  <c r="K1635" i="9"/>
  <c r="K1636" i="9"/>
  <c r="K1637" i="9"/>
  <c r="K1638" i="9"/>
  <c r="K1639" i="9"/>
  <c r="K1640" i="9"/>
  <c r="K1641" i="9"/>
  <c r="K1642" i="9"/>
  <c r="K1643" i="9"/>
  <c r="K1644" i="9"/>
  <c r="K1645" i="9"/>
  <c r="K1646" i="9"/>
  <c r="K1647" i="9"/>
  <c r="K1648" i="9"/>
  <c r="K1649" i="9"/>
  <c r="K1650" i="9"/>
  <c r="K1651" i="9"/>
  <c r="K1652" i="9"/>
  <c r="K1653" i="9"/>
  <c r="K1654" i="9"/>
  <c r="K1655" i="9"/>
  <c r="K1656" i="9"/>
  <c r="K1657" i="9"/>
  <c r="K1658" i="9"/>
  <c r="K1659" i="9"/>
  <c r="K1660" i="9"/>
  <c r="K1661" i="9"/>
  <c r="K1662" i="9"/>
  <c r="K1663" i="9"/>
  <c r="K1664" i="9"/>
  <c r="K1665" i="9"/>
  <c r="K1666" i="9"/>
  <c r="K1667" i="9"/>
  <c r="K1668" i="9"/>
  <c r="K1669" i="9"/>
  <c r="K1670" i="9"/>
  <c r="K1671" i="9"/>
  <c r="K1672" i="9"/>
  <c r="K1673" i="9"/>
  <c r="K1674" i="9"/>
  <c r="K1675" i="9"/>
  <c r="K1676" i="9"/>
  <c r="K1677" i="9"/>
  <c r="K1678" i="9"/>
  <c r="K1679" i="9"/>
  <c r="K1680" i="9"/>
  <c r="K1681" i="9"/>
  <c r="K1682" i="9"/>
  <c r="K1683" i="9"/>
  <c r="K1684" i="9"/>
  <c r="K1685" i="9"/>
  <c r="K1686" i="9"/>
  <c r="K1687" i="9"/>
  <c r="K1688" i="9"/>
  <c r="K1689" i="9"/>
  <c r="K1690" i="9"/>
  <c r="K1691" i="9"/>
  <c r="K1692" i="9"/>
  <c r="K1693" i="9"/>
  <c r="K1694" i="9"/>
  <c r="K1695" i="9"/>
  <c r="K1696" i="9"/>
  <c r="K1697" i="9"/>
  <c r="K1698" i="9"/>
  <c r="K1699" i="9"/>
  <c r="K1700" i="9"/>
  <c r="K1701" i="9"/>
  <c r="K1702" i="9"/>
  <c r="K1703" i="9"/>
  <c r="K1704" i="9"/>
  <c r="K1705" i="9"/>
  <c r="K1706" i="9"/>
  <c r="K1707" i="9"/>
  <c r="K1708" i="9"/>
  <c r="K1709" i="9"/>
  <c r="K1710" i="9"/>
  <c r="K1711" i="9"/>
  <c r="K1712" i="9"/>
  <c r="K1713" i="9"/>
  <c r="K1714" i="9"/>
  <c r="K1715" i="9"/>
  <c r="K1716" i="9"/>
  <c r="K1717" i="9"/>
  <c r="K1718" i="9"/>
  <c r="K1719" i="9"/>
  <c r="K1720" i="9"/>
  <c r="K1721" i="9"/>
  <c r="K1722" i="9"/>
  <c r="K1723" i="9"/>
  <c r="K1724" i="9"/>
  <c r="K1725" i="9"/>
  <c r="K1726" i="9"/>
  <c r="K1727" i="9"/>
  <c r="K1728" i="9"/>
  <c r="K1729" i="9"/>
  <c r="K1730" i="9"/>
  <c r="K1731" i="9"/>
  <c r="K1732" i="9"/>
  <c r="K1733" i="9"/>
  <c r="K1734" i="9"/>
  <c r="K1735" i="9"/>
  <c r="K1736" i="9"/>
  <c r="K1737" i="9"/>
  <c r="K1738" i="9"/>
  <c r="K1739" i="9"/>
  <c r="K1740" i="9"/>
  <c r="K1741" i="9"/>
  <c r="K1742" i="9"/>
  <c r="K1743" i="9"/>
  <c r="K1744" i="9"/>
  <c r="K1745" i="9"/>
  <c r="K1746" i="9"/>
  <c r="K1747" i="9"/>
  <c r="K1748" i="9"/>
  <c r="K1749" i="9"/>
  <c r="K1750" i="9"/>
  <c r="K1751" i="9"/>
  <c r="K1752" i="9"/>
  <c r="K1753" i="9"/>
  <c r="K1754" i="9"/>
  <c r="K1755" i="9"/>
  <c r="K1756" i="9"/>
  <c r="K1757" i="9"/>
  <c r="K1758" i="9"/>
  <c r="K1759" i="9"/>
  <c r="K1760" i="9"/>
  <c r="K1761" i="9"/>
  <c r="K1762" i="9"/>
  <c r="K1763" i="9"/>
  <c r="K1764" i="9"/>
  <c r="K1765" i="9"/>
  <c r="K1766" i="9"/>
  <c r="K1767" i="9"/>
  <c r="K1768" i="9"/>
  <c r="K1769" i="9"/>
  <c r="K1770" i="9"/>
  <c r="K1771" i="9"/>
  <c r="K1772" i="9"/>
  <c r="K1773" i="9"/>
  <c r="K1774" i="9"/>
  <c r="K1775" i="9"/>
  <c r="K1776" i="9"/>
  <c r="K1777" i="9"/>
  <c r="K1778" i="9"/>
  <c r="K1779" i="9"/>
  <c r="K1780" i="9"/>
  <c r="K1781" i="9"/>
  <c r="K1782" i="9"/>
  <c r="K1783" i="9"/>
  <c r="K1784" i="9"/>
  <c r="K1785" i="9"/>
  <c r="K1786" i="9"/>
  <c r="K1787" i="9"/>
  <c r="K1788" i="9"/>
  <c r="K1789" i="9"/>
  <c r="K1790" i="9"/>
  <c r="K1791" i="9"/>
  <c r="K1792" i="9"/>
  <c r="K1793" i="9"/>
  <c r="K1794" i="9"/>
  <c r="K1795" i="9"/>
  <c r="K1796" i="9"/>
  <c r="K1797" i="9"/>
  <c r="K1798" i="9"/>
  <c r="K1799" i="9"/>
  <c r="K1800" i="9"/>
  <c r="K1801" i="9"/>
  <c r="K1802" i="9"/>
  <c r="K1803" i="9"/>
  <c r="K1804" i="9"/>
  <c r="K1805" i="9"/>
  <c r="K1806" i="9"/>
  <c r="K1807" i="9"/>
  <c r="K1808" i="9"/>
  <c r="K1809" i="9"/>
  <c r="K1810" i="9"/>
  <c r="K1811" i="9"/>
  <c r="K1812" i="9"/>
  <c r="K1813" i="9"/>
  <c r="K1814" i="9"/>
  <c r="K1815" i="9"/>
  <c r="K1816" i="9"/>
  <c r="K1817" i="9"/>
  <c r="K1818" i="9"/>
  <c r="K1819" i="9"/>
  <c r="K1820" i="9"/>
  <c r="K1821" i="9"/>
  <c r="K1822" i="9"/>
  <c r="K1823" i="9"/>
  <c r="K1824" i="9"/>
  <c r="K1825" i="9"/>
  <c r="K1826" i="9"/>
  <c r="K1827" i="9"/>
  <c r="K1828" i="9"/>
  <c r="K1829" i="9"/>
  <c r="K1830" i="9"/>
  <c r="K1831" i="9"/>
  <c r="K1832" i="9"/>
  <c r="K1833" i="9"/>
  <c r="K1834" i="9"/>
  <c r="K1835" i="9"/>
  <c r="K1836" i="9"/>
  <c r="K1837" i="9"/>
  <c r="K1838" i="9"/>
  <c r="K1839" i="9"/>
  <c r="K1840" i="9"/>
  <c r="K1841" i="9"/>
  <c r="K1842" i="9"/>
  <c r="K1843" i="9"/>
  <c r="K1844" i="9"/>
  <c r="K1845" i="9"/>
  <c r="K1846" i="9"/>
  <c r="K1847" i="9"/>
  <c r="K1848" i="9"/>
  <c r="K1849" i="9"/>
  <c r="K1850" i="9"/>
  <c r="K1851" i="9"/>
  <c r="K1852" i="9"/>
  <c r="K1853" i="9"/>
  <c r="K1854" i="9"/>
  <c r="K1855" i="9"/>
  <c r="K1856" i="9"/>
  <c r="K1857" i="9"/>
  <c r="K1858" i="9"/>
  <c r="K1859" i="9"/>
  <c r="K1860" i="9"/>
  <c r="K1861" i="9"/>
  <c r="K1862" i="9"/>
  <c r="K1863" i="9"/>
  <c r="K1864" i="9"/>
  <c r="K1865" i="9"/>
  <c r="K1866" i="9"/>
  <c r="K1867" i="9"/>
  <c r="K1868" i="9"/>
  <c r="K1869" i="9"/>
  <c r="K1870" i="9"/>
  <c r="K1871" i="9"/>
  <c r="K1872" i="9"/>
  <c r="K1873" i="9"/>
  <c r="K1874" i="9"/>
  <c r="K1875" i="9"/>
  <c r="K1876" i="9"/>
  <c r="K1877" i="9"/>
  <c r="K1878" i="9"/>
  <c r="K1879" i="9"/>
  <c r="K1880" i="9"/>
  <c r="K1881" i="9"/>
  <c r="K1882" i="9"/>
  <c r="K1883" i="9"/>
  <c r="K1884" i="9"/>
  <c r="K1885" i="9"/>
  <c r="K1886" i="9"/>
  <c r="K1887" i="9"/>
  <c r="K1888" i="9"/>
  <c r="K1889" i="9"/>
  <c r="K1890" i="9"/>
  <c r="K1891" i="9"/>
  <c r="K1892" i="9"/>
  <c r="K1893" i="9"/>
  <c r="K1894" i="9"/>
  <c r="K1895" i="9"/>
  <c r="K1896" i="9"/>
  <c r="K1897" i="9"/>
  <c r="K1898" i="9"/>
  <c r="K1899" i="9"/>
  <c r="K1900" i="9"/>
  <c r="K1901" i="9"/>
  <c r="K1902" i="9"/>
  <c r="K1903" i="9"/>
  <c r="K1904" i="9"/>
  <c r="K1905" i="9"/>
  <c r="K1906" i="9"/>
  <c r="K1907" i="9"/>
  <c r="K1908" i="9"/>
  <c r="K1909" i="9"/>
  <c r="K1910" i="9"/>
  <c r="K1911" i="9"/>
  <c r="K1912" i="9"/>
  <c r="K1913" i="9"/>
  <c r="K1914" i="9"/>
  <c r="K1915" i="9"/>
  <c r="K1916" i="9"/>
  <c r="K1917" i="9"/>
  <c r="K1918" i="9"/>
  <c r="K1919" i="9"/>
  <c r="K1920" i="9"/>
  <c r="K1921" i="9"/>
  <c r="K1922" i="9"/>
  <c r="K1923" i="9"/>
  <c r="K1924" i="9"/>
  <c r="K1925" i="9"/>
  <c r="K1926" i="9"/>
  <c r="K1927" i="9"/>
  <c r="K1928" i="9"/>
  <c r="K1929" i="9"/>
  <c r="K1930" i="9"/>
  <c r="K1931" i="9"/>
  <c r="K1932" i="9"/>
  <c r="K1933" i="9"/>
  <c r="K1934" i="9"/>
  <c r="K1935" i="9"/>
  <c r="K1936" i="9"/>
  <c r="K1937" i="9"/>
  <c r="K1938" i="9"/>
  <c r="K1939" i="9"/>
  <c r="K1940" i="9"/>
  <c r="K1941" i="9"/>
  <c r="K1942" i="9"/>
  <c r="K1943" i="9"/>
  <c r="K1944" i="9"/>
  <c r="K1945" i="9"/>
  <c r="K1946" i="9"/>
  <c r="K1947" i="9"/>
  <c r="K1948" i="9"/>
  <c r="K1949" i="9"/>
  <c r="K1950" i="9"/>
  <c r="K1951" i="9"/>
  <c r="K1952" i="9"/>
  <c r="K1953" i="9"/>
  <c r="K2" i="9"/>
  <c r="AH3" i="9"/>
  <c r="AH4" i="9"/>
  <c r="AH5" i="9"/>
  <c r="AH6" i="9"/>
  <c r="AH7" i="9"/>
  <c r="AH8" i="9"/>
  <c r="AH9" i="9"/>
  <c r="AH10" i="9"/>
  <c r="AH11" i="9"/>
  <c r="AH12" i="9"/>
  <c r="AH13" i="9"/>
  <c r="AH14" i="9"/>
  <c r="AH15" i="9"/>
  <c r="AH16" i="9"/>
  <c r="AH17" i="9"/>
  <c r="AH18" i="9"/>
  <c r="AH19" i="9"/>
  <c r="AH20" i="9"/>
  <c r="AH21" i="9"/>
  <c r="AH22" i="9"/>
  <c r="AH23" i="9"/>
  <c r="AH24" i="9"/>
  <c r="AH25" i="9"/>
  <c r="AH26" i="9"/>
  <c r="AH27" i="9"/>
  <c r="AH28" i="9"/>
  <c r="AH29" i="9"/>
  <c r="AH30" i="9"/>
  <c r="AH31" i="9"/>
  <c r="AH32" i="9"/>
  <c r="AH33" i="9"/>
  <c r="AH34" i="9"/>
  <c r="AH35" i="9"/>
  <c r="AH36" i="9"/>
  <c r="AH37" i="9"/>
  <c r="AH38" i="9"/>
  <c r="AH39" i="9"/>
  <c r="AH40" i="9"/>
  <c r="AH41" i="9"/>
  <c r="AH42" i="9"/>
  <c r="AH43" i="9"/>
  <c r="AH44" i="9"/>
  <c r="AH45" i="9"/>
  <c r="AH46" i="9"/>
  <c r="AH47" i="9"/>
  <c r="AH48" i="9"/>
  <c r="AH49" i="9"/>
  <c r="AH50" i="9"/>
  <c r="AH51" i="9"/>
  <c r="AH52" i="9"/>
  <c r="AH53" i="9"/>
  <c r="AH54" i="9"/>
  <c r="AH55" i="9"/>
  <c r="AH56" i="9"/>
  <c r="AH57" i="9"/>
  <c r="AH58" i="9"/>
  <c r="AH59" i="9"/>
  <c r="AH60" i="9"/>
  <c r="AH61" i="9"/>
  <c r="AH62" i="9"/>
  <c r="AH63" i="9"/>
  <c r="AH64" i="9"/>
  <c r="AH65" i="9"/>
  <c r="AH66" i="9"/>
  <c r="AH67" i="9"/>
  <c r="AH68" i="9"/>
  <c r="AH69" i="9"/>
  <c r="AH70" i="9"/>
  <c r="AH71" i="9"/>
  <c r="AH72" i="9"/>
  <c r="AH73" i="9"/>
  <c r="AH74" i="9"/>
  <c r="AH75" i="9"/>
  <c r="AH76" i="9"/>
  <c r="AH77" i="9"/>
  <c r="AH78" i="9"/>
  <c r="AH79" i="9"/>
  <c r="AH80" i="9"/>
  <c r="AH81" i="9"/>
  <c r="AH82" i="9"/>
  <c r="AH83" i="9"/>
  <c r="AH84" i="9"/>
  <c r="AH85" i="9"/>
  <c r="AH86" i="9"/>
  <c r="AH87" i="9"/>
  <c r="AH88" i="9"/>
  <c r="AH89" i="9"/>
  <c r="AH90" i="9"/>
  <c r="AH91" i="9"/>
  <c r="AH92" i="9"/>
  <c r="AH93" i="9"/>
  <c r="AH94" i="9"/>
  <c r="AH95" i="9"/>
  <c r="AH96" i="9"/>
  <c r="AH97" i="9"/>
  <c r="AH98" i="9"/>
  <c r="AH99" i="9"/>
  <c r="AH100" i="9"/>
  <c r="AH101" i="9"/>
  <c r="AH102" i="9"/>
  <c r="AH103" i="9"/>
  <c r="AH104" i="9"/>
  <c r="AH105" i="9"/>
  <c r="AH106" i="9"/>
  <c r="AH107" i="9"/>
  <c r="AH108" i="9"/>
  <c r="AH109" i="9"/>
  <c r="AH110" i="9"/>
  <c r="AH111"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3" i="9"/>
  <c r="AH154" i="9"/>
  <c r="AH155" i="9"/>
  <c r="AH156"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3" i="9"/>
  <c r="AH184" i="9"/>
  <c r="AH185" i="9"/>
  <c r="AH186" i="9"/>
  <c r="AH187" i="9"/>
  <c r="AH188" i="9"/>
  <c r="AH189" i="9"/>
  <c r="AH190" i="9"/>
  <c r="AH191" i="9"/>
  <c r="AH192" i="9"/>
  <c r="AH193" i="9"/>
  <c r="AH194" i="9"/>
  <c r="AH195" i="9"/>
  <c r="AH196" i="9"/>
  <c r="AH197" i="9"/>
  <c r="AH198" i="9"/>
  <c r="AH199" i="9"/>
  <c r="AH200" i="9"/>
  <c r="AH201" i="9"/>
  <c r="AH202" i="9"/>
  <c r="AH203" i="9"/>
  <c r="AH204" i="9"/>
  <c r="AH205" i="9"/>
  <c r="AH206" i="9"/>
  <c r="AH207" i="9"/>
  <c r="AH208" i="9"/>
  <c r="AH209" i="9"/>
  <c r="AH210" i="9"/>
  <c r="AH211" i="9"/>
  <c r="AH212" i="9"/>
  <c r="AH213" i="9"/>
  <c r="AH214" i="9"/>
  <c r="AH215" i="9"/>
  <c r="AH216" i="9"/>
  <c r="AH217" i="9"/>
  <c r="AH218" i="9"/>
  <c r="AH219" i="9"/>
  <c r="AH220" i="9"/>
  <c r="AH221" i="9"/>
  <c r="AH222" i="9"/>
  <c r="AH223" i="9"/>
  <c r="AH224" i="9"/>
  <c r="AH225" i="9"/>
  <c r="AH226" i="9"/>
  <c r="AH227" i="9"/>
  <c r="AH228" i="9"/>
  <c r="AH229" i="9"/>
  <c r="AH230" i="9"/>
  <c r="AH231" i="9"/>
  <c r="AH232" i="9"/>
  <c r="AH233" i="9"/>
  <c r="AH234" i="9"/>
  <c r="AH235" i="9"/>
  <c r="AH236" i="9"/>
  <c r="AH237" i="9"/>
  <c r="AH238" i="9"/>
  <c r="AH239" i="9"/>
  <c r="AH240" i="9"/>
  <c r="AH241" i="9"/>
  <c r="AH242" i="9"/>
  <c r="AH243" i="9"/>
  <c r="AH244" i="9"/>
  <c r="AH245" i="9"/>
  <c r="AH246" i="9"/>
  <c r="AH247" i="9"/>
  <c r="AH248" i="9"/>
  <c r="AH249" i="9"/>
  <c r="AH250" i="9"/>
  <c r="AH251" i="9"/>
  <c r="AH252" i="9"/>
  <c r="AH253" i="9"/>
  <c r="AH254" i="9"/>
  <c r="AH255" i="9"/>
  <c r="AH256" i="9"/>
  <c r="AH257" i="9"/>
  <c r="AH258" i="9"/>
  <c r="AH259" i="9"/>
  <c r="AH260" i="9"/>
  <c r="AH261" i="9"/>
  <c r="AH262" i="9"/>
  <c r="AH263" i="9"/>
  <c r="AH264" i="9"/>
  <c r="AH265" i="9"/>
  <c r="AH266" i="9"/>
  <c r="AH267" i="9"/>
  <c r="AH268" i="9"/>
  <c r="AH269" i="9"/>
  <c r="AH270" i="9"/>
  <c r="AH271" i="9"/>
  <c r="AH272" i="9"/>
  <c r="AH273" i="9"/>
  <c r="AH274" i="9"/>
  <c r="AH275" i="9"/>
  <c r="AH276" i="9"/>
  <c r="AH277" i="9"/>
  <c r="AH278" i="9"/>
  <c r="AH279" i="9"/>
  <c r="AH280" i="9"/>
  <c r="AH281" i="9"/>
  <c r="AH282" i="9"/>
  <c r="AH283" i="9"/>
  <c r="AH284" i="9"/>
  <c r="AH285" i="9"/>
  <c r="AH286" i="9"/>
  <c r="AH287" i="9"/>
  <c r="AH288" i="9"/>
  <c r="AH289" i="9"/>
  <c r="AH290" i="9"/>
  <c r="AH291" i="9"/>
  <c r="AH292" i="9"/>
  <c r="AH293" i="9"/>
  <c r="AH294" i="9"/>
  <c r="AH295" i="9"/>
  <c r="AH296" i="9"/>
  <c r="AH297" i="9"/>
  <c r="AH298" i="9"/>
  <c r="AH299" i="9"/>
  <c r="AH300" i="9"/>
  <c r="AH301" i="9"/>
  <c r="AH302" i="9"/>
  <c r="AH303" i="9"/>
  <c r="AH304" i="9"/>
  <c r="AH305" i="9"/>
  <c r="AH306" i="9"/>
  <c r="AH307" i="9"/>
  <c r="AH308" i="9"/>
  <c r="AH309" i="9"/>
  <c r="AH310" i="9"/>
  <c r="AH311" i="9"/>
  <c r="AH312" i="9"/>
  <c r="AH313" i="9"/>
  <c r="AH314" i="9"/>
  <c r="AH315" i="9"/>
  <c r="AH316" i="9"/>
  <c r="AH317" i="9"/>
  <c r="AH318" i="9"/>
  <c r="AH319"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5" i="9"/>
  <c r="AH356" i="9"/>
  <c r="AH357" i="9"/>
  <c r="AH358" i="9"/>
  <c r="AH359" i="9"/>
  <c r="AH360" i="9"/>
  <c r="AH361" i="9"/>
  <c r="AH362" i="9"/>
  <c r="AH363"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49" i="9"/>
  <c r="AH450" i="9"/>
  <c r="AH451" i="9"/>
  <c r="AH452" i="9"/>
  <c r="AH453" i="9"/>
  <c r="AH454" i="9"/>
  <c r="AH455" i="9"/>
  <c r="AH456" i="9"/>
  <c r="AH457" i="9"/>
  <c r="AH458" i="9"/>
  <c r="AH459" i="9"/>
  <c r="AH460" i="9"/>
  <c r="AH461" i="9"/>
  <c r="AH462" i="9"/>
  <c r="AH463" i="9"/>
  <c r="AH464" i="9"/>
  <c r="AH465" i="9"/>
  <c r="AH466" i="9"/>
  <c r="AH467" i="9"/>
  <c r="AH468" i="9"/>
  <c r="AH469" i="9"/>
  <c r="AH470" i="9"/>
  <c r="AH471" i="9"/>
  <c r="AH472" i="9"/>
  <c r="AH473" i="9"/>
  <c r="AH474" i="9"/>
  <c r="AH475" i="9"/>
  <c r="AH476" i="9"/>
  <c r="AH477" i="9"/>
  <c r="AH478" i="9"/>
  <c r="AH479" i="9"/>
  <c r="AH480" i="9"/>
  <c r="AH481" i="9"/>
  <c r="AH482" i="9"/>
  <c r="AH483" i="9"/>
  <c r="AH484" i="9"/>
  <c r="AH485" i="9"/>
  <c r="AH486" i="9"/>
  <c r="AH487" i="9"/>
  <c r="AH488" i="9"/>
  <c r="AH489" i="9"/>
  <c r="AH490" i="9"/>
  <c r="AH491" i="9"/>
  <c r="AH492" i="9"/>
  <c r="AH493" i="9"/>
  <c r="AH494" i="9"/>
  <c r="AH495" i="9"/>
  <c r="AH496" i="9"/>
  <c r="AH497" i="9"/>
  <c r="AH498" i="9"/>
  <c r="AH499" i="9"/>
  <c r="AH500" i="9"/>
  <c r="AH501" i="9"/>
  <c r="AH502" i="9"/>
  <c r="AH503" i="9"/>
  <c r="AH504" i="9"/>
  <c r="AH505" i="9"/>
  <c r="AH506" i="9"/>
  <c r="AH507" i="9"/>
  <c r="AH508" i="9"/>
  <c r="AH509" i="9"/>
  <c r="AH510" i="9"/>
  <c r="AH511" i="9"/>
  <c r="AH512" i="9"/>
  <c r="AH513" i="9"/>
  <c r="AH514" i="9"/>
  <c r="AH515" i="9"/>
  <c r="AH516" i="9"/>
  <c r="AH517" i="9"/>
  <c r="AH518" i="9"/>
  <c r="AH519" i="9"/>
  <c r="AH520" i="9"/>
  <c r="AH521" i="9"/>
  <c r="AH522" i="9"/>
  <c r="AH523"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5" i="9"/>
  <c r="AH556" i="9"/>
  <c r="AH557" i="9"/>
  <c r="AH558" i="9"/>
  <c r="AH559" i="9"/>
  <c r="AH560" i="9"/>
  <c r="AH561" i="9"/>
  <c r="AH562" i="9"/>
  <c r="AH563" i="9"/>
  <c r="AH564" i="9"/>
  <c r="AH565" i="9"/>
  <c r="AH566" i="9"/>
  <c r="AH567" i="9"/>
  <c r="AH568" i="9"/>
  <c r="AH569" i="9"/>
  <c r="AH570" i="9"/>
  <c r="AH571" i="9"/>
  <c r="AH572" i="9"/>
  <c r="AH573" i="9"/>
  <c r="AH574" i="9"/>
  <c r="AH575" i="9"/>
  <c r="AH576" i="9"/>
  <c r="AH577" i="9"/>
  <c r="AH578" i="9"/>
  <c r="AH579" i="9"/>
  <c r="AH580" i="9"/>
  <c r="AH581" i="9"/>
  <c r="AH582" i="9"/>
  <c r="AH583" i="9"/>
  <c r="AH584" i="9"/>
  <c r="AH585" i="9"/>
  <c r="AH586" i="9"/>
  <c r="AH587" i="9"/>
  <c r="AH588" i="9"/>
  <c r="AH589" i="9"/>
  <c r="AH590" i="9"/>
  <c r="AH591" i="9"/>
  <c r="AH592" i="9"/>
  <c r="AH593" i="9"/>
  <c r="AH594" i="9"/>
  <c r="AH595" i="9"/>
  <c r="AH596" i="9"/>
  <c r="AH597" i="9"/>
  <c r="AH598" i="9"/>
  <c r="AH599" i="9"/>
  <c r="AH600" i="9"/>
  <c r="AH601" i="9"/>
  <c r="AH602" i="9"/>
  <c r="AH603" i="9"/>
  <c r="AH604" i="9"/>
  <c r="AH605" i="9"/>
  <c r="AH606" i="9"/>
  <c r="AH607" i="9"/>
  <c r="AH608" i="9"/>
  <c r="AH609" i="9"/>
  <c r="AH610" i="9"/>
  <c r="AH611" i="9"/>
  <c r="AH612" i="9"/>
  <c r="AH613" i="9"/>
  <c r="AH614" i="9"/>
  <c r="AH615" i="9"/>
  <c r="AH616" i="9"/>
  <c r="AH617" i="9"/>
  <c r="AH618" i="9"/>
  <c r="AH619" i="9"/>
  <c r="AH620" i="9"/>
  <c r="AH621"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2" i="9"/>
  <c r="AH663" i="9"/>
  <c r="AH664" i="9"/>
  <c r="AH665" i="9"/>
  <c r="AH666" i="9"/>
  <c r="AH667" i="9"/>
  <c r="AH668" i="9"/>
  <c r="AH669" i="9"/>
  <c r="AH670" i="9"/>
  <c r="AH671" i="9"/>
  <c r="AH672" i="9"/>
  <c r="AH673" i="9"/>
  <c r="AH674" i="9"/>
  <c r="AH675" i="9"/>
  <c r="AH676" i="9"/>
  <c r="AH677" i="9"/>
  <c r="AH678" i="9"/>
  <c r="AH679" i="9"/>
  <c r="AH680" i="9"/>
  <c r="AH681" i="9"/>
  <c r="AH682" i="9"/>
  <c r="AH683" i="9"/>
  <c r="AH684" i="9"/>
  <c r="AH685" i="9"/>
  <c r="AH686" i="9"/>
  <c r="AH687" i="9"/>
  <c r="AH688" i="9"/>
  <c r="AH689" i="9"/>
  <c r="AH690" i="9"/>
  <c r="AH691" i="9"/>
  <c r="AH692" i="9"/>
  <c r="AH693" i="9"/>
  <c r="AH694" i="9"/>
  <c r="AH695" i="9"/>
  <c r="AH696" i="9"/>
  <c r="AH697" i="9"/>
  <c r="AH698" i="9"/>
  <c r="AH699" i="9"/>
  <c r="AH700" i="9"/>
  <c r="AH701" i="9"/>
  <c r="AH702" i="9"/>
  <c r="AH703" i="9"/>
  <c r="AH704" i="9"/>
  <c r="AH705" i="9"/>
  <c r="AH706" i="9"/>
  <c r="AH707" i="9"/>
  <c r="AH708" i="9"/>
  <c r="AH709" i="9"/>
  <c r="AH710" i="9"/>
  <c r="AH711" i="9"/>
  <c r="AH712" i="9"/>
  <c r="AH713" i="9"/>
  <c r="AH714" i="9"/>
  <c r="AH715" i="9"/>
  <c r="AH716" i="9"/>
  <c r="AH717" i="9"/>
  <c r="AH718" i="9"/>
  <c r="AH719" i="9"/>
  <c r="AH720" i="9"/>
  <c r="AH721"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69"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3" i="9"/>
  <c r="AH794" i="9"/>
  <c r="AH795" i="9"/>
  <c r="AH796" i="9"/>
  <c r="AH797" i="9"/>
  <c r="AH798" i="9"/>
  <c r="AH799" i="9"/>
  <c r="AH800" i="9"/>
  <c r="AH801" i="9"/>
  <c r="AH802" i="9"/>
  <c r="AH803" i="9"/>
  <c r="AH804" i="9"/>
  <c r="AH805" i="9"/>
  <c r="AH806" i="9"/>
  <c r="AH807" i="9"/>
  <c r="AH808" i="9"/>
  <c r="AH809" i="9"/>
  <c r="AH810" i="9"/>
  <c r="AH811" i="9"/>
  <c r="AH812" i="9"/>
  <c r="AH813" i="9"/>
  <c r="AH814" i="9"/>
  <c r="AH815" i="9"/>
  <c r="AH816" i="9"/>
  <c r="AH817" i="9"/>
  <c r="AH818" i="9"/>
  <c r="AH819" i="9"/>
  <c r="AH820" i="9"/>
  <c r="AH821" i="9"/>
  <c r="AH822" i="9"/>
  <c r="AH823" i="9"/>
  <c r="AH824" i="9"/>
  <c r="AH825" i="9"/>
  <c r="AH826" i="9"/>
  <c r="AH827" i="9"/>
  <c r="AH828" i="9"/>
  <c r="AH829" i="9"/>
  <c r="AH830" i="9"/>
  <c r="AH831" i="9"/>
  <c r="AH832" i="9"/>
  <c r="AH833" i="9"/>
  <c r="AH834" i="9"/>
  <c r="AH835" i="9"/>
  <c r="AH836" i="9"/>
  <c r="AH837" i="9"/>
  <c r="AH838" i="9"/>
  <c r="AH839" i="9"/>
  <c r="AH840" i="9"/>
  <c r="AH841" i="9"/>
  <c r="AH842" i="9"/>
  <c r="AH843" i="9"/>
  <c r="AH844" i="9"/>
  <c r="AH845" i="9"/>
  <c r="AH846" i="9"/>
  <c r="AH847" i="9"/>
  <c r="AH848" i="9"/>
  <c r="AH849" i="9"/>
  <c r="AH850" i="9"/>
  <c r="AH851" i="9"/>
  <c r="AH852" i="9"/>
  <c r="AH853" i="9"/>
  <c r="AH854" i="9"/>
  <c r="AH855" i="9"/>
  <c r="AH856" i="9"/>
  <c r="AH857" i="9"/>
  <c r="AH858" i="9"/>
  <c r="AH859" i="9"/>
  <c r="AH860" i="9"/>
  <c r="AH861" i="9"/>
  <c r="AH862" i="9"/>
  <c r="AH863" i="9"/>
  <c r="AH864" i="9"/>
  <c r="AH865" i="9"/>
  <c r="AH866" i="9"/>
  <c r="AH867" i="9"/>
  <c r="AH868" i="9"/>
  <c r="AH869" i="9"/>
  <c r="AH870" i="9"/>
  <c r="AH871" i="9"/>
  <c r="AH872" i="9"/>
  <c r="AH873" i="9"/>
  <c r="AH874" i="9"/>
  <c r="AH875" i="9"/>
  <c r="AH876" i="9"/>
  <c r="AH877" i="9"/>
  <c r="AH878" i="9"/>
  <c r="AH879" i="9"/>
  <c r="AH880" i="9"/>
  <c r="AH881" i="9"/>
  <c r="AH882" i="9"/>
  <c r="AH883" i="9"/>
  <c r="AH884" i="9"/>
  <c r="AH885" i="9"/>
  <c r="AH886" i="9"/>
  <c r="AH887" i="9"/>
  <c r="AH888" i="9"/>
  <c r="AH889" i="9"/>
  <c r="AH890" i="9"/>
  <c r="AH891" i="9"/>
  <c r="AH892" i="9"/>
  <c r="AH893" i="9"/>
  <c r="AH894" i="9"/>
  <c r="AH895" i="9"/>
  <c r="AH896" i="9"/>
  <c r="AH897" i="9"/>
  <c r="AH898" i="9"/>
  <c r="AH899" i="9"/>
  <c r="AH900" i="9"/>
  <c r="AH901" i="9"/>
  <c r="AH902" i="9"/>
  <c r="AH903" i="9"/>
  <c r="AH904" i="9"/>
  <c r="AH905" i="9"/>
  <c r="AH906" i="9"/>
  <c r="AH907" i="9"/>
  <c r="AH908" i="9"/>
  <c r="AH909" i="9"/>
  <c r="AH910" i="9"/>
  <c r="AH911" i="9"/>
  <c r="AH912" i="9"/>
  <c r="AH913" i="9"/>
  <c r="AH914" i="9"/>
  <c r="AH915" i="9"/>
  <c r="AH916" i="9"/>
  <c r="AH917" i="9"/>
  <c r="AH918" i="9"/>
  <c r="AH919" i="9"/>
  <c r="AH920" i="9"/>
  <c r="AH921" i="9"/>
  <c r="AH922" i="9"/>
  <c r="AH923" i="9"/>
  <c r="AH924" i="9"/>
  <c r="AH925" i="9"/>
  <c r="AH926" i="9"/>
  <c r="AH927" i="9"/>
  <c r="AH928" i="9"/>
  <c r="AH929" i="9"/>
  <c r="AH930" i="9"/>
  <c r="AH931" i="9"/>
  <c r="AH932" i="9"/>
  <c r="AH933" i="9"/>
  <c r="AH934" i="9"/>
  <c r="AH935" i="9"/>
  <c r="AH936" i="9"/>
  <c r="AH937" i="9"/>
  <c r="AH938" i="9"/>
  <c r="AH939" i="9"/>
  <c r="AH940" i="9"/>
  <c r="AH941" i="9"/>
  <c r="AH942" i="9"/>
  <c r="AH943" i="9"/>
  <c r="AH944" i="9"/>
  <c r="AH945" i="9"/>
  <c r="AH946" i="9"/>
  <c r="AH947" i="9"/>
  <c r="AH948" i="9"/>
  <c r="AH949" i="9"/>
  <c r="AH950" i="9"/>
  <c r="AH951" i="9"/>
  <c r="AH952" i="9"/>
  <c r="AH953" i="9"/>
  <c r="AH954" i="9"/>
  <c r="AH955" i="9"/>
  <c r="AH956" i="9"/>
  <c r="AH957" i="9"/>
  <c r="AH958" i="9"/>
  <c r="AH959" i="9"/>
  <c r="AH960" i="9"/>
  <c r="AH961" i="9"/>
  <c r="AH962" i="9"/>
  <c r="AH963" i="9"/>
  <c r="AH964" i="9"/>
  <c r="AH965" i="9"/>
  <c r="AH966" i="9"/>
  <c r="AH967" i="9"/>
  <c r="AH968" i="9"/>
  <c r="AH969" i="9"/>
  <c r="AH970" i="9"/>
  <c r="AH971" i="9"/>
  <c r="AH972" i="9"/>
  <c r="AH973" i="9"/>
  <c r="AH974" i="9"/>
  <c r="AH975" i="9"/>
  <c r="AH976" i="9"/>
  <c r="AH977" i="9"/>
  <c r="AH978" i="9"/>
  <c r="AH979" i="9"/>
  <c r="AH980" i="9"/>
  <c r="AH981" i="9"/>
  <c r="AH982" i="9"/>
  <c r="AH983" i="9"/>
  <c r="AH984" i="9"/>
  <c r="AH985" i="9"/>
  <c r="AH986" i="9"/>
  <c r="AH987" i="9"/>
  <c r="AH988" i="9"/>
  <c r="AH989" i="9"/>
  <c r="AH990" i="9"/>
  <c r="AH991" i="9"/>
  <c r="AH992" i="9"/>
  <c r="AH993" i="9"/>
  <c r="AH994" i="9"/>
  <c r="AH995" i="9"/>
  <c r="AH996" i="9"/>
  <c r="AH997" i="9"/>
  <c r="AH998" i="9"/>
  <c r="AH999" i="9"/>
  <c r="AH1000" i="9"/>
  <c r="AH1001" i="9"/>
  <c r="AH1002" i="9"/>
  <c r="AH1003" i="9"/>
  <c r="AH1004" i="9"/>
  <c r="AH1005" i="9"/>
  <c r="AH1006" i="9"/>
  <c r="AH1007" i="9"/>
  <c r="AH1008" i="9"/>
  <c r="AH1009" i="9"/>
  <c r="AH1010" i="9"/>
  <c r="AH1011" i="9"/>
  <c r="AH1012" i="9"/>
  <c r="AH1013" i="9"/>
  <c r="AH1014" i="9"/>
  <c r="AH1015" i="9"/>
  <c r="AH1016" i="9"/>
  <c r="AH1017" i="9"/>
  <c r="AH1018" i="9"/>
  <c r="AH1019" i="9"/>
  <c r="AH1020" i="9"/>
  <c r="AH1021" i="9"/>
  <c r="AH1022" i="9"/>
  <c r="AH1023" i="9"/>
  <c r="AH1024" i="9"/>
  <c r="AH1025" i="9"/>
  <c r="AH1026" i="9"/>
  <c r="AH1027" i="9"/>
  <c r="AH1028" i="9"/>
  <c r="AH1029" i="9"/>
  <c r="AH1030" i="9"/>
  <c r="AH1031" i="9"/>
  <c r="AH1032" i="9"/>
  <c r="AH1033" i="9"/>
  <c r="AH1034" i="9"/>
  <c r="AH1035" i="9"/>
  <c r="AH1036" i="9"/>
  <c r="AH1037" i="9"/>
  <c r="AH1038" i="9"/>
  <c r="AH1039" i="9"/>
  <c r="AH1040" i="9"/>
  <c r="AH1041" i="9"/>
  <c r="AH1042" i="9"/>
  <c r="AH1043" i="9"/>
  <c r="AH1044" i="9"/>
  <c r="AH1045" i="9"/>
  <c r="AH1046" i="9"/>
  <c r="AH1047" i="9"/>
  <c r="AH1048" i="9"/>
  <c r="AH1049" i="9"/>
  <c r="AH1050" i="9"/>
  <c r="AH1051" i="9"/>
  <c r="AH1052" i="9"/>
  <c r="AH1053" i="9"/>
  <c r="AH1054" i="9"/>
  <c r="AH1055" i="9"/>
  <c r="AH1056" i="9"/>
  <c r="AH1057" i="9"/>
  <c r="AH1058" i="9"/>
  <c r="AH1059" i="9"/>
  <c r="AH1060" i="9"/>
  <c r="AH1061" i="9"/>
  <c r="AH1062" i="9"/>
  <c r="AH1063" i="9"/>
  <c r="AH1064" i="9"/>
  <c r="AH1065" i="9"/>
  <c r="AH1066" i="9"/>
  <c r="AH1067" i="9"/>
  <c r="AH1068" i="9"/>
  <c r="AH1069" i="9"/>
  <c r="AH1070" i="9"/>
  <c r="AH1071" i="9"/>
  <c r="AH1072" i="9"/>
  <c r="AH1073" i="9"/>
  <c r="AH1074" i="9"/>
  <c r="AH1075" i="9"/>
  <c r="AH1076" i="9"/>
  <c r="AH1077" i="9"/>
  <c r="AH1078" i="9"/>
  <c r="AH1079" i="9"/>
  <c r="AH1080" i="9"/>
  <c r="AH1081" i="9"/>
  <c r="AH1082" i="9"/>
  <c r="AH1083" i="9"/>
  <c r="AH1084" i="9"/>
  <c r="AH1085" i="9"/>
  <c r="AH1086" i="9"/>
  <c r="AH1087" i="9"/>
  <c r="AH1088" i="9"/>
  <c r="AH1089" i="9"/>
  <c r="AH1090" i="9"/>
  <c r="AH1091" i="9"/>
  <c r="AH1092" i="9"/>
  <c r="AH1093" i="9"/>
  <c r="AH1094" i="9"/>
  <c r="AH1095" i="9"/>
  <c r="AH1096" i="9"/>
  <c r="AH1097" i="9"/>
  <c r="AH1098" i="9"/>
  <c r="AH1099" i="9"/>
  <c r="AH1100" i="9"/>
  <c r="AH1101" i="9"/>
  <c r="AH1102" i="9"/>
  <c r="AH1103" i="9"/>
  <c r="AH1104" i="9"/>
  <c r="AH1105" i="9"/>
  <c r="AH1106" i="9"/>
  <c r="AH1107" i="9"/>
  <c r="AH1108" i="9"/>
  <c r="AH1109" i="9"/>
  <c r="AH1110" i="9"/>
  <c r="AH1111" i="9"/>
  <c r="AH1112" i="9"/>
  <c r="AH1113" i="9"/>
  <c r="AH1114" i="9"/>
  <c r="AH1115" i="9"/>
  <c r="AH1116" i="9"/>
  <c r="AH1117" i="9"/>
  <c r="AH1118" i="9"/>
  <c r="AH1119" i="9"/>
  <c r="AH1120" i="9"/>
  <c r="AH1121" i="9"/>
  <c r="AH1122" i="9"/>
  <c r="AH1123" i="9"/>
  <c r="AH1124" i="9"/>
  <c r="AH1125" i="9"/>
  <c r="AH1126" i="9"/>
  <c r="AH1127" i="9"/>
  <c r="AH1128" i="9"/>
  <c r="AH1129" i="9"/>
  <c r="AH1130" i="9"/>
  <c r="AH1131" i="9"/>
  <c r="AH1132" i="9"/>
  <c r="AH1133" i="9"/>
  <c r="AH1134" i="9"/>
  <c r="AH1135" i="9"/>
  <c r="AH1136" i="9"/>
  <c r="AH1137" i="9"/>
  <c r="AH1138" i="9"/>
  <c r="AH1139" i="9"/>
  <c r="AH1140" i="9"/>
  <c r="AH1141" i="9"/>
  <c r="AH1142" i="9"/>
  <c r="AH1143" i="9"/>
  <c r="AH1144" i="9"/>
  <c r="AH1145" i="9"/>
  <c r="AH1146" i="9"/>
  <c r="AH1147" i="9"/>
  <c r="AH1148" i="9"/>
  <c r="AH1149" i="9"/>
  <c r="AH1150" i="9"/>
  <c r="AH1151" i="9"/>
  <c r="AH1152" i="9"/>
  <c r="AH1153" i="9"/>
  <c r="AH1154" i="9"/>
  <c r="AH1155" i="9"/>
  <c r="AH1156" i="9"/>
  <c r="AH1157" i="9"/>
  <c r="AH1158" i="9"/>
  <c r="AH1159" i="9"/>
  <c r="AH1160" i="9"/>
  <c r="AH1161" i="9"/>
  <c r="AH1162" i="9"/>
  <c r="AH1163" i="9"/>
  <c r="AH1164" i="9"/>
  <c r="AH1165" i="9"/>
  <c r="AH1166" i="9"/>
  <c r="AH1167" i="9"/>
  <c r="AH1168" i="9"/>
  <c r="AH1169" i="9"/>
  <c r="AH1170" i="9"/>
  <c r="AH1171" i="9"/>
  <c r="AH1172" i="9"/>
  <c r="AH1173" i="9"/>
  <c r="AH1174" i="9"/>
  <c r="AH1175" i="9"/>
  <c r="AH1176" i="9"/>
  <c r="AH1177" i="9"/>
  <c r="AH1178" i="9"/>
  <c r="AH1179" i="9"/>
  <c r="AH1180" i="9"/>
  <c r="AH1181" i="9"/>
  <c r="AH1182" i="9"/>
  <c r="AH1183" i="9"/>
  <c r="AH1184" i="9"/>
  <c r="AH1185" i="9"/>
  <c r="AH1186" i="9"/>
  <c r="AH1187" i="9"/>
  <c r="AH1188" i="9"/>
  <c r="AH1189" i="9"/>
  <c r="AH1190" i="9"/>
  <c r="AH1191" i="9"/>
  <c r="AH1192" i="9"/>
  <c r="AH1193" i="9"/>
  <c r="AH1194" i="9"/>
  <c r="AH1195" i="9"/>
  <c r="AH1196" i="9"/>
  <c r="AH1197" i="9"/>
  <c r="AH1198" i="9"/>
  <c r="AH1199" i="9"/>
  <c r="AH1200" i="9"/>
  <c r="AH1201" i="9"/>
  <c r="AH1202" i="9"/>
  <c r="AH1203" i="9"/>
  <c r="AH1204" i="9"/>
  <c r="AH1205" i="9"/>
  <c r="AH1206" i="9"/>
  <c r="AH1207" i="9"/>
  <c r="AH1208" i="9"/>
  <c r="AH1209" i="9"/>
  <c r="AH1210" i="9"/>
  <c r="AH1211" i="9"/>
  <c r="AH1212" i="9"/>
  <c r="AH1213" i="9"/>
  <c r="AH1214" i="9"/>
  <c r="AH1215" i="9"/>
  <c r="AH1216" i="9"/>
  <c r="AH1217" i="9"/>
  <c r="AH1218" i="9"/>
  <c r="AH1219" i="9"/>
  <c r="AH1220" i="9"/>
  <c r="AH1221" i="9"/>
  <c r="AH1222" i="9"/>
  <c r="AH1223" i="9"/>
  <c r="AH1224" i="9"/>
  <c r="AH1225" i="9"/>
  <c r="AH1226" i="9"/>
  <c r="AH1227" i="9"/>
  <c r="AH1228" i="9"/>
  <c r="AH1229" i="9"/>
  <c r="AH1230" i="9"/>
  <c r="AH1231" i="9"/>
  <c r="AH1232" i="9"/>
  <c r="AH1233" i="9"/>
  <c r="AH1234" i="9"/>
  <c r="AH1235" i="9"/>
  <c r="AH1236" i="9"/>
  <c r="AH1237" i="9"/>
  <c r="AH1238" i="9"/>
  <c r="AH1239" i="9"/>
  <c r="AH1240" i="9"/>
  <c r="AH1241" i="9"/>
  <c r="AH1242" i="9"/>
  <c r="AH1243" i="9"/>
  <c r="AH1244" i="9"/>
  <c r="AH1245" i="9"/>
  <c r="AH1246" i="9"/>
  <c r="AH1247" i="9"/>
  <c r="AH1248" i="9"/>
  <c r="AH1249" i="9"/>
  <c r="AH1250" i="9"/>
  <c r="AH1251" i="9"/>
  <c r="AH1252" i="9"/>
  <c r="AH1253" i="9"/>
  <c r="AH1254" i="9"/>
  <c r="AH1255" i="9"/>
  <c r="AH1256" i="9"/>
  <c r="AH1257" i="9"/>
  <c r="AH1258" i="9"/>
  <c r="AH1259" i="9"/>
  <c r="AH1260" i="9"/>
  <c r="AH1261" i="9"/>
  <c r="AH1262" i="9"/>
  <c r="AH1263" i="9"/>
  <c r="AH1264" i="9"/>
  <c r="AH1265" i="9"/>
  <c r="AH1266" i="9"/>
  <c r="AH1267" i="9"/>
  <c r="AH1268" i="9"/>
  <c r="AH1269" i="9"/>
  <c r="AH1270" i="9"/>
  <c r="AH1271" i="9"/>
  <c r="AH1272" i="9"/>
  <c r="AH1273" i="9"/>
  <c r="AH1274" i="9"/>
  <c r="AH1275" i="9"/>
  <c r="AH1276" i="9"/>
  <c r="AH1277" i="9"/>
  <c r="AH1278" i="9"/>
  <c r="AH1279" i="9"/>
  <c r="AH1280" i="9"/>
  <c r="AH1281" i="9"/>
  <c r="AH1282" i="9"/>
  <c r="AH1283" i="9"/>
  <c r="AH1284" i="9"/>
  <c r="AH1285" i="9"/>
  <c r="AH1286" i="9"/>
  <c r="AH1287" i="9"/>
  <c r="AH1288" i="9"/>
  <c r="AH1289" i="9"/>
  <c r="AH1290" i="9"/>
  <c r="AH1291" i="9"/>
  <c r="AH1292" i="9"/>
  <c r="AH1293" i="9"/>
  <c r="AH1294" i="9"/>
  <c r="AH1295" i="9"/>
  <c r="AH1296" i="9"/>
  <c r="AH1297" i="9"/>
  <c r="AH1298" i="9"/>
  <c r="AH1299" i="9"/>
  <c r="AH1300" i="9"/>
  <c r="AH1301" i="9"/>
  <c r="AH1302" i="9"/>
  <c r="AH1303" i="9"/>
  <c r="AH1304" i="9"/>
  <c r="AH1305" i="9"/>
  <c r="AH1306" i="9"/>
  <c r="AH1307" i="9"/>
  <c r="AH1308" i="9"/>
  <c r="AH1309" i="9"/>
  <c r="AH1310" i="9"/>
  <c r="AH1311" i="9"/>
  <c r="AH1312" i="9"/>
  <c r="AH1313" i="9"/>
  <c r="AH1314" i="9"/>
  <c r="AH1315" i="9"/>
  <c r="AH1316" i="9"/>
  <c r="AH1317" i="9"/>
  <c r="AH1318" i="9"/>
  <c r="AH1319" i="9"/>
  <c r="AH1320" i="9"/>
  <c r="AH1321" i="9"/>
  <c r="AH1322" i="9"/>
  <c r="AH1323" i="9"/>
  <c r="AH1324" i="9"/>
  <c r="AH1325" i="9"/>
  <c r="AH1326" i="9"/>
  <c r="AH1327" i="9"/>
  <c r="AH1328" i="9"/>
  <c r="AH1329" i="9"/>
  <c r="AH1330" i="9"/>
  <c r="AH1331" i="9"/>
  <c r="AH1332" i="9"/>
  <c r="AH1333" i="9"/>
  <c r="AH1334" i="9"/>
  <c r="AH1335" i="9"/>
  <c r="AH1336" i="9"/>
  <c r="AH1337" i="9"/>
  <c r="AH1338" i="9"/>
  <c r="AH1339" i="9"/>
  <c r="AH1340" i="9"/>
  <c r="AH1341" i="9"/>
  <c r="AH1342" i="9"/>
  <c r="AH1343" i="9"/>
  <c r="AH1344" i="9"/>
  <c r="AH1345" i="9"/>
  <c r="AH1346" i="9"/>
  <c r="AH1347" i="9"/>
  <c r="AH1348" i="9"/>
  <c r="AH1349" i="9"/>
  <c r="AH1350" i="9"/>
  <c r="AH1351" i="9"/>
  <c r="AH1352" i="9"/>
  <c r="AH1353" i="9"/>
  <c r="AH1354" i="9"/>
  <c r="AH1355" i="9"/>
  <c r="AH1356" i="9"/>
  <c r="AH1357" i="9"/>
  <c r="AH1358" i="9"/>
  <c r="AH1359" i="9"/>
  <c r="AH1360" i="9"/>
  <c r="AH1361" i="9"/>
  <c r="AH1362" i="9"/>
  <c r="AH1363" i="9"/>
  <c r="AH1364" i="9"/>
  <c r="AH1365" i="9"/>
  <c r="AH1366" i="9"/>
  <c r="AH1367" i="9"/>
  <c r="AH1368" i="9"/>
  <c r="AH1369" i="9"/>
  <c r="AH1370" i="9"/>
  <c r="AH1371" i="9"/>
  <c r="AH1372" i="9"/>
  <c r="AH1373" i="9"/>
  <c r="AH1374" i="9"/>
  <c r="AH1375" i="9"/>
  <c r="AH1376" i="9"/>
  <c r="AH1377" i="9"/>
  <c r="AH1378" i="9"/>
  <c r="AH1379" i="9"/>
  <c r="AH1380" i="9"/>
  <c r="AH1381" i="9"/>
  <c r="AH1382" i="9"/>
  <c r="AH1383" i="9"/>
  <c r="AH1384" i="9"/>
  <c r="AH1385" i="9"/>
  <c r="AH1386" i="9"/>
  <c r="AH1387" i="9"/>
  <c r="AH1388" i="9"/>
  <c r="AH1389" i="9"/>
  <c r="AH1390" i="9"/>
  <c r="AH1391" i="9"/>
  <c r="AH1392" i="9"/>
  <c r="AH1393" i="9"/>
  <c r="AH1394" i="9"/>
  <c r="AH1395" i="9"/>
  <c r="AH1396" i="9"/>
  <c r="AH1397" i="9"/>
  <c r="AH1398" i="9"/>
  <c r="AH1399" i="9"/>
  <c r="AH1400" i="9"/>
  <c r="AH1401" i="9"/>
  <c r="AH1402" i="9"/>
  <c r="AH1403" i="9"/>
  <c r="AH1404" i="9"/>
  <c r="AH1405" i="9"/>
  <c r="AH1406" i="9"/>
  <c r="AH1407" i="9"/>
  <c r="AH1408" i="9"/>
  <c r="AH1409" i="9"/>
  <c r="AH1410" i="9"/>
  <c r="AH1411" i="9"/>
  <c r="AH1412" i="9"/>
  <c r="AH1413" i="9"/>
  <c r="AH1414" i="9"/>
  <c r="AH1415" i="9"/>
  <c r="AH1416" i="9"/>
  <c r="AH1417" i="9"/>
  <c r="AH1418" i="9"/>
  <c r="AH1419" i="9"/>
  <c r="AH1420" i="9"/>
  <c r="AH1421" i="9"/>
  <c r="AH1422" i="9"/>
  <c r="AH1423" i="9"/>
  <c r="AH1424" i="9"/>
  <c r="AH1425" i="9"/>
  <c r="AH1426" i="9"/>
  <c r="AH1427" i="9"/>
  <c r="AH1428" i="9"/>
  <c r="AH1429" i="9"/>
  <c r="AH1430" i="9"/>
  <c r="AH1431" i="9"/>
  <c r="AH1432" i="9"/>
  <c r="AH1433" i="9"/>
  <c r="AH1434" i="9"/>
  <c r="AH1435" i="9"/>
  <c r="AH1436" i="9"/>
  <c r="AH1437" i="9"/>
  <c r="AH1438" i="9"/>
  <c r="AH1439" i="9"/>
  <c r="AH1440" i="9"/>
  <c r="AH1441" i="9"/>
  <c r="AH1442" i="9"/>
  <c r="AH1443" i="9"/>
  <c r="AH1444" i="9"/>
  <c r="AH1445" i="9"/>
  <c r="AH1446" i="9"/>
  <c r="AH1447" i="9"/>
  <c r="AH1448" i="9"/>
  <c r="AH1449" i="9"/>
  <c r="AH1450" i="9"/>
  <c r="AH1451" i="9"/>
  <c r="AH1452" i="9"/>
  <c r="AH1453" i="9"/>
  <c r="AH1454" i="9"/>
  <c r="AH1455" i="9"/>
  <c r="AH1456" i="9"/>
  <c r="AH1457" i="9"/>
  <c r="AH1458" i="9"/>
  <c r="AH1459" i="9"/>
  <c r="AH1460" i="9"/>
  <c r="AH1461" i="9"/>
  <c r="AH1462" i="9"/>
  <c r="AH1463" i="9"/>
  <c r="AH1464" i="9"/>
  <c r="AH1465" i="9"/>
  <c r="AH1466" i="9"/>
  <c r="AH1467" i="9"/>
  <c r="AH1468" i="9"/>
  <c r="AH1469" i="9"/>
  <c r="AH1470" i="9"/>
  <c r="AH1471" i="9"/>
  <c r="AH1472" i="9"/>
  <c r="AH1473" i="9"/>
  <c r="AH1474" i="9"/>
  <c r="AH1475" i="9"/>
  <c r="AH1476" i="9"/>
  <c r="AH1477" i="9"/>
  <c r="AH1478" i="9"/>
  <c r="AH1479" i="9"/>
  <c r="AH1480" i="9"/>
  <c r="AH1481" i="9"/>
  <c r="AH1482" i="9"/>
  <c r="AH1483" i="9"/>
  <c r="AH1484" i="9"/>
  <c r="AH1485" i="9"/>
  <c r="AH1486" i="9"/>
  <c r="AH1487" i="9"/>
  <c r="AH1488" i="9"/>
  <c r="AH1489" i="9"/>
  <c r="AH1490" i="9"/>
  <c r="AH1491" i="9"/>
  <c r="AH1492" i="9"/>
  <c r="AH1493" i="9"/>
  <c r="AH1494" i="9"/>
  <c r="AH1495" i="9"/>
  <c r="AH1496" i="9"/>
  <c r="AH1497" i="9"/>
  <c r="AH1498" i="9"/>
  <c r="AH1499" i="9"/>
  <c r="AH1500" i="9"/>
  <c r="AH1501" i="9"/>
  <c r="AH1502" i="9"/>
  <c r="AH1503" i="9"/>
  <c r="AH1504" i="9"/>
  <c r="AH1505" i="9"/>
  <c r="AH1506" i="9"/>
  <c r="AH1507" i="9"/>
  <c r="AH1508" i="9"/>
  <c r="AH1509" i="9"/>
  <c r="AH1510" i="9"/>
  <c r="AH1511" i="9"/>
  <c r="AH1512" i="9"/>
  <c r="AH1513" i="9"/>
  <c r="AH1514" i="9"/>
  <c r="AH1515" i="9"/>
  <c r="AH1516" i="9"/>
  <c r="AH1517" i="9"/>
  <c r="AH1518" i="9"/>
  <c r="AH1519" i="9"/>
  <c r="AH1520" i="9"/>
  <c r="AH1521" i="9"/>
  <c r="AH1522" i="9"/>
  <c r="AH1523" i="9"/>
  <c r="AH1524" i="9"/>
  <c r="AH1525" i="9"/>
  <c r="AH1526" i="9"/>
  <c r="AH1527" i="9"/>
  <c r="AH1528" i="9"/>
  <c r="AH1529" i="9"/>
  <c r="AH1530" i="9"/>
  <c r="AH1531" i="9"/>
  <c r="AH1532" i="9"/>
  <c r="AH1533" i="9"/>
  <c r="AH1534" i="9"/>
  <c r="AH1535" i="9"/>
  <c r="AH1536" i="9"/>
  <c r="AH1537" i="9"/>
  <c r="AH1538" i="9"/>
  <c r="AH1539" i="9"/>
  <c r="AH1540" i="9"/>
  <c r="AH1541" i="9"/>
  <c r="AH1542" i="9"/>
  <c r="AH1543" i="9"/>
  <c r="AH1544" i="9"/>
  <c r="AH1545" i="9"/>
  <c r="AH1546" i="9"/>
  <c r="AH1547" i="9"/>
  <c r="AH1548" i="9"/>
  <c r="AH1549" i="9"/>
  <c r="AH1550" i="9"/>
  <c r="AH1551" i="9"/>
  <c r="AH1552" i="9"/>
  <c r="AH1553" i="9"/>
  <c r="AH1554" i="9"/>
  <c r="AH1555" i="9"/>
  <c r="AH1556" i="9"/>
  <c r="AH1557" i="9"/>
  <c r="AH1558" i="9"/>
  <c r="AH1559" i="9"/>
  <c r="AH1560" i="9"/>
  <c r="AH1561" i="9"/>
  <c r="AH1562" i="9"/>
  <c r="AH1563" i="9"/>
  <c r="AH1564" i="9"/>
  <c r="AH1565" i="9"/>
  <c r="AH1566" i="9"/>
  <c r="AH1567" i="9"/>
  <c r="AH1568" i="9"/>
  <c r="AH1569" i="9"/>
  <c r="AH1570" i="9"/>
  <c r="AH1571" i="9"/>
  <c r="AH1572" i="9"/>
  <c r="AH1573" i="9"/>
  <c r="AH1574" i="9"/>
  <c r="AH1575" i="9"/>
  <c r="AH1576" i="9"/>
  <c r="AH1577" i="9"/>
  <c r="AH1578" i="9"/>
  <c r="AH1579" i="9"/>
  <c r="AH1580" i="9"/>
  <c r="AH1581" i="9"/>
  <c r="AH1582" i="9"/>
  <c r="AH1583" i="9"/>
  <c r="AH1584" i="9"/>
  <c r="AH1585" i="9"/>
  <c r="AH1586" i="9"/>
  <c r="AH1587" i="9"/>
  <c r="AH1588" i="9"/>
  <c r="AH1589" i="9"/>
  <c r="AH1590" i="9"/>
  <c r="AH1591" i="9"/>
  <c r="AH1592" i="9"/>
  <c r="AH1593" i="9"/>
  <c r="AH1594" i="9"/>
  <c r="AH1595" i="9"/>
  <c r="AH1596" i="9"/>
  <c r="AH1597" i="9"/>
  <c r="AH1598" i="9"/>
  <c r="AH1599" i="9"/>
  <c r="AH1600" i="9"/>
  <c r="AH1601" i="9"/>
  <c r="AH1602" i="9"/>
  <c r="AH1603" i="9"/>
  <c r="AH1604" i="9"/>
  <c r="AH1605" i="9"/>
  <c r="AH1606" i="9"/>
  <c r="AH1607" i="9"/>
  <c r="AH1608" i="9"/>
  <c r="AH1609" i="9"/>
  <c r="AH1610" i="9"/>
  <c r="AH1611" i="9"/>
  <c r="AH1612" i="9"/>
  <c r="AH1613" i="9"/>
  <c r="AH1614" i="9"/>
  <c r="AH1615" i="9"/>
  <c r="AH1616" i="9"/>
  <c r="AH1617" i="9"/>
  <c r="AH1618" i="9"/>
  <c r="AH1619" i="9"/>
  <c r="AH1620" i="9"/>
  <c r="AH1621" i="9"/>
  <c r="AH1622" i="9"/>
  <c r="AH1623" i="9"/>
  <c r="AH1624" i="9"/>
  <c r="AH1625" i="9"/>
  <c r="AH1626" i="9"/>
  <c r="AH1627" i="9"/>
  <c r="AH1628" i="9"/>
  <c r="AH1629" i="9"/>
  <c r="AH1630" i="9"/>
  <c r="AH1631" i="9"/>
  <c r="AH1632" i="9"/>
  <c r="AH1633" i="9"/>
  <c r="AH1634" i="9"/>
  <c r="AH1635" i="9"/>
  <c r="AH1636" i="9"/>
  <c r="AH1637" i="9"/>
  <c r="AH1638" i="9"/>
  <c r="AH1639" i="9"/>
  <c r="AH1640" i="9"/>
  <c r="AH1641" i="9"/>
  <c r="AH1642" i="9"/>
  <c r="AH1643" i="9"/>
  <c r="AH1644" i="9"/>
  <c r="AH1645" i="9"/>
  <c r="AH1646" i="9"/>
  <c r="AH1647" i="9"/>
  <c r="AH1648" i="9"/>
  <c r="AH1649" i="9"/>
  <c r="AH1650" i="9"/>
  <c r="AH1651" i="9"/>
  <c r="AH1652" i="9"/>
  <c r="AH1653" i="9"/>
  <c r="AH1654" i="9"/>
  <c r="AH1655" i="9"/>
  <c r="AH1656" i="9"/>
  <c r="AH1657" i="9"/>
  <c r="AH1658" i="9"/>
  <c r="AH1659" i="9"/>
  <c r="AH1660" i="9"/>
  <c r="AH1661" i="9"/>
  <c r="AH1662" i="9"/>
  <c r="AH1663" i="9"/>
  <c r="AH1664" i="9"/>
  <c r="AH1665" i="9"/>
  <c r="AH1666" i="9"/>
  <c r="AH1667" i="9"/>
  <c r="AH1668" i="9"/>
  <c r="AH1669" i="9"/>
  <c r="AH1670" i="9"/>
  <c r="AH1671" i="9"/>
  <c r="AH1672" i="9"/>
  <c r="AH1673" i="9"/>
  <c r="AH1674" i="9"/>
  <c r="AH1675" i="9"/>
  <c r="AH1676" i="9"/>
  <c r="AH1677" i="9"/>
  <c r="AH1678" i="9"/>
  <c r="AH1679" i="9"/>
  <c r="AH1680" i="9"/>
  <c r="AH1681" i="9"/>
  <c r="AH1682" i="9"/>
  <c r="AH1683" i="9"/>
  <c r="AH1684" i="9"/>
  <c r="AH1685" i="9"/>
  <c r="AH1686" i="9"/>
  <c r="AH1687" i="9"/>
  <c r="AH1688" i="9"/>
  <c r="AH1689" i="9"/>
  <c r="AH1690" i="9"/>
  <c r="AH1691" i="9"/>
  <c r="AH1692" i="9"/>
  <c r="AH1693" i="9"/>
  <c r="AH1694" i="9"/>
  <c r="AH1695" i="9"/>
  <c r="AH1696" i="9"/>
  <c r="AH1697" i="9"/>
  <c r="AH1698" i="9"/>
  <c r="AH1699" i="9"/>
  <c r="AH1700" i="9"/>
  <c r="AH1701" i="9"/>
  <c r="AH1702" i="9"/>
  <c r="AH1703" i="9"/>
  <c r="AH1704" i="9"/>
  <c r="AH1705" i="9"/>
  <c r="AH1706" i="9"/>
  <c r="AH1707" i="9"/>
  <c r="AH1708" i="9"/>
  <c r="AH1709" i="9"/>
  <c r="AH1710" i="9"/>
  <c r="AH1711" i="9"/>
  <c r="AH1712" i="9"/>
  <c r="AH1713" i="9"/>
  <c r="AH1714" i="9"/>
  <c r="AH1715" i="9"/>
  <c r="AH1716" i="9"/>
  <c r="AH1717" i="9"/>
  <c r="AH1718" i="9"/>
  <c r="AH1719" i="9"/>
  <c r="AH1720" i="9"/>
  <c r="AH1721" i="9"/>
  <c r="AH1722" i="9"/>
  <c r="AH1723" i="9"/>
  <c r="AH1724" i="9"/>
  <c r="AH1725" i="9"/>
  <c r="AH1726" i="9"/>
  <c r="AH1727" i="9"/>
  <c r="AH1728" i="9"/>
  <c r="AH1729" i="9"/>
  <c r="AH1730" i="9"/>
  <c r="AH1731" i="9"/>
  <c r="AH1732" i="9"/>
  <c r="AH1733" i="9"/>
  <c r="AH1734" i="9"/>
  <c r="AH1735" i="9"/>
  <c r="AH1736" i="9"/>
  <c r="AH1737" i="9"/>
  <c r="AH1738" i="9"/>
  <c r="AH1739" i="9"/>
  <c r="AH1740" i="9"/>
  <c r="AH1741" i="9"/>
  <c r="AH1742" i="9"/>
  <c r="AH1743" i="9"/>
  <c r="AH1744" i="9"/>
  <c r="AH1745" i="9"/>
  <c r="AH1746" i="9"/>
  <c r="AH1747" i="9"/>
  <c r="AH1748" i="9"/>
  <c r="AH1749" i="9"/>
  <c r="AH1750" i="9"/>
  <c r="AH1751" i="9"/>
  <c r="AH1752" i="9"/>
  <c r="AH1753" i="9"/>
  <c r="AH1754" i="9"/>
  <c r="AH1755" i="9"/>
  <c r="AH1756" i="9"/>
  <c r="AH1757" i="9"/>
  <c r="AH1758" i="9"/>
  <c r="AH1759" i="9"/>
  <c r="AH1760" i="9"/>
  <c r="AH1761" i="9"/>
  <c r="AH1762" i="9"/>
  <c r="AH1763" i="9"/>
  <c r="AH1764" i="9"/>
  <c r="AH1765" i="9"/>
  <c r="AH1766" i="9"/>
  <c r="AH1767" i="9"/>
  <c r="AH1768" i="9"/>
  <c r="AH1769" i="9"/>
  <c r="AH1770" i="9"/>
  <c r="AH1771" i="9"/>
  <c r="AH1772" i="9"/>
  <c r="AH1773" i="9"/>
  <c r="AH1774" i="9"/>
  <c r="AH1775" i="9"/>
  <c r="AH1776" i="9"/>
  <c r="AH1777" i="9"/>
  <c r="AH1778" i="9"/>
  <c r="AH1779" i="9"/>
  <c r="AH1780" i="9"/>
  <c r="AH1781" i="9"/>
  <c r="AH1782" i="9"/>
  <c r="AH1783" i="9"/>
  <c r="AH1784" i="9"/>
  <c r="AH1785" i="9"/>
  <c r="AH1786" i="9"/>
  <c r="AH1787" i="9"/>
  <c r="AH1788" i="9"/>
  <c r="AH1789" i="9"/>
  <c r="AH1790" i="9"/>
  <c r="AH1791" i="9"/>
  <c r="AH1792" i="9"/>
  <c r="AH1793" i="9"/>
  <c r="AH1794" i="9"/>
  <c r="AH1795" i="9"/>
  <c r="AH1796" i="9"/>
  <c r="AH1797" i="9"/>
  <c r="AH1798" i="9"/>
  <c r="AH1799" i="9"/>
  <c r="AH1800" i="9"/>
  <c r="AH1801" i="9"/>
  <c r="AH1802" i="9"/>
  <c r="AH1803" i="9"/>
  <c r="AH1804" i="9"/>
  <c r="AH1805" i="9"/>
  <c r="AH1806" i="9"/>
  <c r="AH1807" i="9"/>
  <c r="AH1808" i="9"/>
  <c r="AH1809" i="9"/>
  <c r="AH1810" i="9"/>
  <c r="AH1811" i="9"/>
  <c r="AH1812" i="9"/>
  <c r="AH1813" i="9"/>
  <c r="AH1814" i="9"/>
  <c r="AH1815" i="9"/>
  <c r="AH1816" i="9"/>
  <c r="AH1817" i="9"/>
  <c r="AH1818" i="9"/>
  <c r="AH1819" i="9"/>
  <c r="AH1820" i="9"/>
  <c r="AH1821" i="9"/>
  <c r="AH1822" i="9"/>
  <c r="AH1823" i="9"/>
  <c r="AH1824" i="9"/>
  <c r="AH1825" i="9"/>
  <c r="AH1826" i="9"/>
  <c r="AH1827" i="9"/>
  <c r="AH1828" i="9"/>
  <c r="AH1829" i="9"/>
  <c r="AH1830" i="9"/>
  <c r="AH1831" i="9"/>
  <c r="AH1832" i="9"/>
  <c r="AH1833" i="9"/>
  <c r="AH1834" i="9"/>
  <c r="AH1835" i="9"/>
  <c r="AH1836" i="9"/>
  <c r="AH1837" i="9"/>
  <c r="AH1838" i="9"/>
  <c r="AH1839" i="9"/>
  <c r="AH1840" i="9"/>
  <c r="AH1841" i="9"/>
  <c r="AH1842" i="9"/>
  <c r="AH1843" i="9"/>
  <c r="AH1844" i="9"/>
  <c r="AH1845" i="9"/>
  <c r="AH1846" i="9"/>
  <c r="AH1847" i="9"/>
  <c r="AH1848" i="9"/>
  <c r="AH1849" i="9"/>
  <c r="AH1850" i="9"/>
  <c r="AH1851" i="9"/>
  <c r="AH1852" i="9"/>
  <c r="AH1853" i="9"/>
  <c r="AH1854" i="9"/>
  <c r="AH1855" i="9"/>
  <c r="AH1856" i="9"/>
  <c r="AH1857" i="9"/>
  <c r="AH1858" i="9"/>
  <c r="AH1859" i="9"/>
  <c r="AH1860" i="9"/>
  <c r="AH1861" i="9"/>
  <c r="AH1862" i="9"/>
  <c r="AH1863" i="9"/>
  <c r="AH1864" i="9"/>
  <c r="AH1865" i="9"/>
  <c r="AH1866" i="9"/>
  <c r="AH1867" i="9"/>
  <c r="AH1868" i="9"/>
  <c r="AH1869" i="9"/>
  <c r="AH1870" i="9"/>
  <c r="AH1871" i="9"/>
  <c r="AH1872" i="9"/>
  <c r="AH1873" i="9"/>
  <c r="AH1874" i="9"/>
  <c r="AH1875" i="9"/>
  <c r="AH1876" i="9"/>
  <c r="AH1877" i="9"/>
  <c r="AH1878" i="9"/>
  <c r="AH1879" i="9"/>
  <c r="AH1880" i="9"/>
  <c r="AH1881" i="9"/>
  <c r="AH1882" i="9"/>
  <c r="AH1883" i="9"/>
  <c r="AH1884" i="9"/>
  <c r="AH1885" i="9"/>
  <c r="AH1886" i="9"/>
  <c r="AH1887" i="9"/>
  <c r="AH1888" i="9"/>
  <c r="AH1889" i="9"/>
  <c r="AH1890" i="9"/>
  <c r="AH1891" i="9"/>
  <c r="AH1892" i="9"/>
  <c r="AH1893" i="9"/>
  <c r="AH1894" i="9"/>
  <c r="AH1895" i="9"/>
  <c r="AH1896" i="9"/>
  <c r="AH1897" i="9"/>
  <c r="AH1898" i="9"/>
  <c r="AH1899" i="9"/>
  <c r="AH1900" i="9"/>
  <c r="AH1901" i="9"/>
  <c r="AH1902" i="9"/>
  <c r="AH1903" i="9"/>
  <c r="AH1904" i="9"/>
  <c r="AH1905" i="9"/>
  <c r="AH1906" i="9"/>
  <c r="AH1907" i="9"/>
  <c r="AH1908" i="9"/>
  <c r="AH1909" i="9"/>
  <c r="AH1910" i="9"/>
  <c r="AH1911" i="9"/>
  <c r="AH1912" i="9"/>
  <c r="AH1913" i="9"/>
  <c r="AH1914" i="9"/>
  <c r="AH1915" i="9"/>
  <c r="AH1916" i="9"/>
  <c r="AH1917" i="9"/>
  <c r="AH1918" i="9"/>
  <c r="AH1919" i="9"/>
  <c r="AH1920" i="9"/>
  <c r="AH1921" i="9"/>
  <c r="AH1922" i="9"/>
  <c r="AH1923" i="9"/>
  <c r="AH1924" i="9"/>
  <c r="AH1925" i="9"/>
  <c r="AH1926" i="9"/>
  <c r="AH1927" i="9"/>
  <c r="AH1928" i="9"/>
  <c r="AH1929" i="9"/>
  <c r="AH1930" i="9"/>
  <c r="AH1931" i="9"/>
  <c r="AH1932" i="9"/>
  <c r="AH1933" i="9"/>
  <c r="AH1934" i="9"/>
  <c r="AH1935" i="9"/>
  <c r="AH1936" i="9"/>
  <c r="AH1937" i="9"/>
  <c r="AH1938" i="9"/>
  <c r="AH1939" i="9"/>
  <c r="AH1940" i="9"/>
  <c r="AH1941" i="9"/>
  <c r="AH1942" i="9"/>
  <c r="AH1943" i="9"/>
  <c r="AH1944" i="9"/>
  <c r="AH1945" i="9"/>
  <c r="AH1946" i="9"/>
  <c r="AH1947" i="9"/>
  <c r="AH1948" i="9"/>
  <c r="AH1949" i="9"/>
  <c r="AH1950" i="9"/>
  <c r="AH1951" i="9"/>
  <c r="AH1952" i="9"/>
  <c r="AH1953" i="9"/>
  <c r="AH2" i="9"/>
  <c r="L4" i="14"/>
  <c r="M4" i="14"/>
  <c r="R25" i="14"/>
  <c r="R29" i="14"/>
  <c r="R33" i="14"/>
  <c r="R37" i="14"/>
  <c r="R41" i="14"/>
  <c r="R45" i="14"/>
  <c r="R49" i="14"/>
  <c r="R53" i="14"/>
  <c r="R57" i="14"/>
  <c r="R61" i="14"/>
  <c r="R65" i="14"/>
  <c r="R69" i="14"/>
  <c r="R28" i="14"/>
  <c r="R26" i="14"/>
  <c r="R30" i="14"/>
  <c r="R34" i="14"/>
  <c r="R38" i="14"/>
  <c r="R42" i="14"/>
  <c r="R46" i="14"/>
  <c r="R50" i="14"/>
  <c r="R54" i="14"/>
  <c r="R58" i="14"/>
  <c r="R62" i="14"/>
  <c r="R66" i="14"/>
  <c r="R70" i="14"/>
  <c r="R36" i="14"/>
  <c r="R64" i="14"/>
  <c r="R27" i="14"/>
  <c r="R31" i="14"/>
  <c r="R35" i="14"/>
  <c r="R39" i="14"/>
  <c r="R43" i="14"/>
  <c r="R47" i="14"/>
  <c r="R51" i="14"/>
  <c r="R55" i="14"/>
  <c r="R59" i="14"/>
  <c r="R63" i="14"/>
  <c r="R67" i="14"/>
  <c r="R71" i="14"/>
  <c r="R32" i="14"/>
  <c r="R44" i="14"/>
  <c r="R48" i="14"/>
  <c r="R56" i="14"/>
  <c r="R68" i="14"/>
  <c r="R40" i="14"/>
  <c r="R52" i="14"/>
  <c r="R60" i="14"/>
  <c r="R72" i="14"/>
  <c r="R24" i="14"/>
  <c r="J4" i="14"/>
  <c r="K4" i="14"/>
  <c r="T3" i="9" l="1"/>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15" i="9"/>
  <c r="T216" i="9"/>
  <c r="T217" i="9"/>
  <c r="T218" i="9"/>
  <c r="T219" i="9"/>
  <c r="T220" i="9"/>
  <c r="T221" i="9"/>
  <c r="T222" i="9"/>
  <c r="T223" i="9"/>
  <c r="T224" i="9"/>
  <c r="T225" i="9"/>
  <c r="T226" i="9"/>
  <c r="T227" i="9"/>
  <c r="T228" i="9"/>
  <c r="T229" i="9"/>
  <c r="T230" i="9"/>
  <c r="T231" i="9"/>
  <c r="T232" i="9"/>
  <c r="T233" i="9"/>
  <c r="T234" i="9"/>
  <c r="T235" i="9"/>
  <c r="T236" i="9"/>
  <c r="T237" i="9"/>
  <c r="T238" i="9"/>
  <c r="T239" i="9"/>
  <c r="T240" i="9"/>
  <c r="T241" i="9"/>
  <c r="T242" i="9"/>
  <c r="T243" i="9"/>
  <c r="T244" i="9"/>
  <c r="T245" i="9"/>
  <c r="T246" i="9"/>
  <c r="T247" i="9"/>
  <c r="T248" i="9"/>
  <c r="T249" i="9"/>
  <c r="T250" i="9"/>
  <c r="T251" i="9"/>
  <c r="T252" i="9"/>
  <c r="T253" i="9"/>
  <c r="T254" i="9"/>
  <c r="T255" i="9"/>
  <c r="T256" i="9"/>
  <c r="T257" i="9"/>
  <c r="T258" i="9"/>
  <c r="T259" i="9"/>
  <c r="T260" i="9"/>
  <c r="T261" i="9"/>
  <c r="T262" i="9"/>
  <c r="T263" i="9"/>
  <c r="T264" i="9"/>
  <c r="T265" i="9"/>
  <c r="T266" i="9"/>
  <c r="T267" i="9"/>
  <c r="T268" i="9"/>
  <c r="T269" i="9"/>
  <c r="T270" i="9"/>
  <c r="T271" i="9"/>
  <c r="T272" i="9"/>
  <c r="T273" i="9"/>
  <c r="T274" i="9"/>
  <c r="T275" i="9"/>
  <c r="T276" i="9"/>
  <c r="T277" i="9"/>
  <c r="T278" i="9"/>
  <c r="T279" i="9"/>
  <c r="T280" i="9"/>
  <c r="T281" i="9"/>
  <c r="T282" i="9"/>
  <c r="T283" i="9"/>
  <c r="T284" i="9"/>
  <c r="T285" i="9"/>
  <c r="T286" i="9"/>
  <c r="T287" i="9"/>
  <c r="T288" i="9"/>
  <c r="T289" i="9"/>
  <c r="T290" i="9"/>
  <c r="T291" i="9"/>
  <c r="T292" i="9"/>
  <c r="T293" i="9"/>
  <c r="T294" i="9"/>
  <c r="T295" i="9"/>
  <c r="T296" i="9"/>
  <c r="T297" i="9"/>
  <c r="T298" i="9"/>
  <c r="T299" i="9"/>
  <c r="T300" i="9"/>
  <c r="T301" i="9"/>
  <c r="T302" i="9"/>
  <c r="T303" i="9"/>
  <c r="T304" i="9"/>
  <c r="T305" i="9"/>
  <c r="T306" i="9"/>
  <c r="T307" i="9"/>
  <c r="T308" i="9"/>
  <c r="T309" i="9"/>
  <c r="T310" i="9"/>
  <c r="T311" i="9"/>
  <c r="T312" i="9"/>
  <c r="T313" i="9"/>
  <c r="T314" i="9"/>
  <c r="T315" i="9"/>
  <c r="T316" i="9"/>
  <c r="T317" i="9"/>
  <c r="T318" i="9"/>
  <c r="T319" i="9"/>
  <c r="T320" i="9"/>
  <c r="T321" i="9"/>
  <c r="T322" i="9"/>
  <c r="T323" i="9"/>
  <c r="T324" i="9"/>
  <c r="T325" i="9"/>
  <c r="T326" i="9"/>
  <c r="T327" i="9"/>
  <c r="T328" i="9"/>
  <c r="T329" i="9"/>
  <c r="T330" i="9"/>
  <c r="T331" i="9"/>
  <c r="T332" i="9"/>
  <c r="T333" i="9"/>
  <c r="T334" i="9"/>
  <c r="T335" i="9"/>
  <c r="T336" i="9"/>
  <c r="T337" i="9"/>
  <c r="T338" i="9"/>
  <c r="T339" i="9"/>
  <c r="T340" i="9"/>
  <c r="T341" i="9"/>
  <c r="T342" i="9"/>
  <c r="T343" i="9"/>
  <c r="T344" i="9"/>
  <c r="T345" i="9"/>
  <c r="T346" i="9"/>
  <c r="T347" i="9"/>
  <c r="T348" i="9"/>
  <c r="T349" i="9"/>
  <c r="T350" i="9"/>
  <c r="T351" i="9"/>
  <c r="T352" i="9"/>
  <c r="T353" i="9"/>
  <c r="T354" i="9"/>
  <c r="T355" i="9"/>
  <c r="T356" i="9"/>
  <c r="T357" i="9"/>
  <c r="T358" i="9"/>
  <c r="T359" i="9"/>
  <c r="T360" i="9"/>
  <c r="T361" i="9"/>
  <c r="T362" i="9"/>
  <c r="T363" i="9"/>
  <c r="T364" i="9"/>
  <c r="T365" i="9"/>
  <c r="T366" i="9"/>
  <c r="T367" i="9"/>
  <c r="T368" i="9"/>
  <c r="T369" i="9"/>
  <c r="T370" i="9"/>
  <c r="T371" i="9"/>
  <c r="T372" i="9"/>
  <c r="T373" i="9"/>
  <c r="T374" i="9"/>
  <c r="T375" i="9"/>
  <c r="T376" i="9"/>
  <c r="T377" i="9"/>
  <c r="T378" i="9"/>
  <c r="T379" i="9"/>
  <c r="T380" i="9"/>
  <c r="T381" i="9"/>
  <c r="T382" i="9"/>
  <c r="T383" i="9"/>
  <c r="T384" i="9"/>
  <c r="T385" i="9"/>
  <c r="T386" i="9"/>
  <c r="T387" i="9"/>
  <c r="T388" i="9"/>
  <c r="T389" i="9"/>
  <c r="T390" i="9"/>
  <c r="T391" i="9"/>
  <c r="T392" i="9"/>
  <c r="T393" i="9"/>
  <c r="T394" i="9"/>
  <c r="T395" i="9"/>
  <c r="T396" i="9"/>
  <c r="T397" i="9"/>
  <c r="T398" i="9"/>
  <c r="T399" i="9"/>
  <c r="T400" i="9"/>
  <c r="T401" i="9"/>
  <c r="T402" i="9"/>
  <c r="T403" i="9"/>
  <c r="T404" i="9"/>
  <c r="T405" i="9"/>
  <c r="T406" i="9"/>
  <c r="T407" i="9"/>
  <c r="T408" i="9"/>
  <c r="T409" i="9"/>
  <c r="T410" i="9"/>
  <c r="T411" i="9"/>
  <c r="T412" i="9"/>
  <c r="T413" i="9"/>
  <c r="T414" i="9"/>
  <c r="T415" i="9"/>
  <c r="T416" i="9"/>
  <c r="T417" i="9"/>
  <c r="T418" i="9"/>
  <c r="T419" i="9"/>
  <c r="T420" i="9"/>
  <c r="T421" i="9"/>
  <c r="T422" i="9"/>
  <c r="T423" i="9"/>
  <c r="T424" i="9"/>
  <c r="T425" i="9"/>
  <c r="T426" i="9"/>
  <c r="T427" i="9"/>
  <c r="T428" i="9"/>
  <c r="T429" i="9"/>
  <c r="T430" i="9"/>
  <c r="T431" i="9"/>
  <c r="T432" i="9"/>
  <c r="T433" i="9"/>
  <c r="T434" i="9"/>
  <c r="T435" i="9"/>
  <c r="T436" i="9"/>
  <c r="T437" i="9"/>
  <c r="T438" i="9"/>
  <c r="T439" i="9"/>
  <c r="T440" i="9"/>
  <c r="T441" i="9"/>
  <c r="T442" i="9"/>
  <c r="T443" i="9"/>
  <c r="T444" i="9"/>
  <c r="T445" i="9"/>
  <c r="T446" i="9"/>
  <c r="T447" i="9"/>
  <c r="T448" i="9"/>
  <c r="T449" i="9"/>
  <c r="T450" i="9"/>
  <c r="T451" i="9"/>
  <c r="T452" i="9"/>
  <c r="T453" i="9"/>
  <c r="T454" i="9"/>
  <c r="T455" i="9"/>
  <c r="T456" i="9"/>
  <c r="T457" i="9"/>
  <c r="T458" i="9"/>
  <c r="T459" i="9"/>
  <c r="T460" i="9"/>
  <c r="T461" i="9"/>
  <c r="T462" i="9"/>
  <c r="T463" i="9"/>
  <c r="T464" i="9"/>
  <c r="T465" i="9"/>
  <c r="T466" i="9"/>
  <c r="T467" i="9"/>
  <c r="T468" i="9"/>
  <c r="T469" i="9"/>
  <c r="T470" i="9"/>
  <c r="T471" i="9"/>
  <c r="T472" i="9"/>
  <c r="T473" i="9"/>
  <c r="T474" i="9"/>
  <c r="T475" i="9"/>
  <c r="T476" i="9"/>
  <c r="T477" i="9"/>
  <c r="T478" i="9"/>
  <c r="T479" i="9"/>
  <c r="T480" i="9"/>
  <c r="T481" i="9"/>
  <c r="T482" i="9"/>
  <c r="T483" i="9"/>
  <c r="T484" i="9"/>
  <c r="T485" i="9"/>
  <c r="T486" i="9"/>
  <c r="T487" i="9"/>
  <c r="T488" i="9"/>
  <c r="T489" i="9"/>
  <c r="T490" i="9"/>
  <c r="T491" i="9"/>
  <c r="T492" i="9"/>
  <c r="T493" i="9"/>
  <c r="T494" i="9"/>
  <c r="T495" i="9"/>
  <c r="T496" i="9"/>
  <c r="T497" i="9"/>
  <c r="T498" i="9"/>
  <c r="T499" i="9"/>
  <c r="T500" i="9"/>
  <c r="T501" i="9"/>
  <c r="T502" i="9"/>
  <c r="T503" i="9"/>
  <c r="T504" i="9"/>
  <c r="T505" i="9"/>
  <c r="T506" i="9"/>
  <c r="T507" i="9"/>
  <c r="T508" i="9"/>
  <c r="T509" i="9"/>
  <c r="T510" i="9"/>
  <c r="T511" i="9"/>
  <c r="T512" i="9"/>
  <c r="T513" i="9"/>
  <c r="T514" i="9"/>
  <c r="T515" i="9"/>
  <c r="T516" i="9"/>
  <c r="T517" i="9"/>
  <c r="T518" i="9"/>
  <c r="T519" i="9"/>
  <c r="T520" i="9"/>
  <c r="T521" i="9"/>
  <c r="T522" i="9"/>
  <c r="T523" i="9"/>
  <c r="T524" i="9"/>
  <c r="T525" i="9"/>
  <c r="T526" i="9"/>
  <c r="T527" i="9"/>
  <c r="T528" i="9"/>
  <c r="T529" i="9"/>
  <c r="T530" i="9"/>
  <c r="T531" i="9"/>
  <c r="T532" i="9"/>
  <c r="T533" i="9"/>
  <c r="T534" i="9"/>
  <c r="T535" i="9"/>
  <c r="T536" i="9"/>
  <c r="T537" i="9"/>
  <c r="T538" i="9"/>
  <c r="T539" i="9"/>
  <c r="T540" i="9"/>
  <c r="T541" i="9"/>
  <c r="T542" i="9"/>
  <c r="T543" i="9"/>
  <c r="T544" i="9"/>
  <c r="T545" i="9"/>
  <c r="T546" i="9"/>
  <c r="T547" i="9"/>
  <c r="T548" i="9"/>
  <c r="T549" i="9"/>
  <c r="T550" i="9"/>
  <c r="T551" i="9"/>
  <c r="T552" i="9"/>
  <c r="T553" i="9"/>
  <c r="T554" i="9"/>
  <c r="T555" i="9"/>
  <c r="T556" i="9"/>
  <c r="T557" i="9"/>
  <c r="T558" i="9"/>
  <c r="T559" i="9"/>
  <c r="T560" i="9"/>
  <c r="T561" i="9"/>
  <c r="T562" i="9"/>
  <c r="T563" i="9"/>
  <c r="T564" i="9"/>
  <c r="T565" i="9"/>
  <c r="T566" i="9"/>
  <c r="T567" i="9"/>
  <c r="T568" i="9"/>
  <c r="T569" i="9"/>
  <c r="T570" i="9"/>
  <c r="T571" i="9"/>
  <c r="T572" i="9"/>
  <c r="T573" i="9"/>
  <c r="T574" i="9"/>
  <c r="T575" i="9"/>
  <c r="T576" i="9"/>
  <c r="T577" i="9"/>
  <c r="T578" i="9"/>
  <c r="T579" i="9"/>
  <c r="T580" i="9"/>
  <c r="T581" i="9"/>
  <c r="T582" i="9"/>
  <c r="T583" i="9"/>
  <c r="T584" i="9"/>
  <c r="T585" i="9"/>
  <c r="T586" i="9"/>
  <c r="T587" i="9"/>
  <c r="T588" i="9"/>
  <c r="T589" i="9"/>
  <c r="T590" i="9"/>
  <c r="T591" i="9"/>
  <c r="T592" i="9"/>
  <c r="T593" i="9"/>
  <c r="T594" i="9"/>
  <c r="T595" i="9"/>
  <c r="T596" i="9"/>
  <c r="T597" i="9"/>
  <c r="T598" i="9"/>
  <c r="T599" i="9"/>
  <c r="T600" i="9"/>
  <c r="T601" i="9"/>
  <c r="T602" i="9"/>
  <c r="T603" i="9"/>
  <c r="T604" i="9"/>
  <c r="T605" i="9"/>
  <c r="T606" i="9"/>
  <c r="T607" i="9"/>
  <c r="T608" i="9"/>
  <c r="T609" i="9"/>
  <c r="T610" i="9"/>
  <c r="T611" i="9"/>
  <c r="T612" i="9"/>
  <c r="T613" i="9"/>
  <c r="T614" i="9"/>
  <c r="T615" i="9"/>
  <c r="T616" i="9"/>
  <c r="T617" i="9"/>
  <c r="T618" i="9"/>
  <c r="T619" i="9"/>
  <c r="T620" i="9"/>
  <c r="T621" i="9"/>
  <c r="T622" i="9"/>
  <c r="T623" i="9"/>
  <c r="T624" i="9"/>
  <c r="T625" i="9"/>
  <c r="T626" i="9"/>
  <c r="T627" i="9"/>
  <c r="T628" i="9"/>
  <c r="T629" i="9"/>
  <c r="T630" i="9"/>
  <c r="T631" i="9"/>
  <c r="T632" i="9"/>
  <c r="T633" i="9"/>
  <c r="T634" i="9"/>
  <c r="T635" i="9"/>
  <c r="T636" i="9"/>
  <c r="T637" i="9"/>
  <c r="T638" i="9"/>
  <c r="T639" i="9"/>
  <c r="T640" i="9"/>
  <c r="T641" i="9"/>
  <c r="T642" i="9"/>
  <c r="T643" i="9"/>
  <c r="T644" i="9"/>
  <c r="T645" i="9"/>
  <c r="T646" i="9"/>
  <c r="T647" i="9"/>
  <c r="T648" i="9"/>
  <c r="T649" i="9"/>
  <c r="T650" i="9"/>
  <c r="T651" i="9"/>
  <c r="T652" i="9"/>
  <c r="T653" i="9"/>
  <c r="T654" i="9"/>
  <c r="T655" i="9"/>
  <c r="T656" i="9"/>
  <c r="T657" i="9"/>
  <c r="T658" i="9"/>
  <c r="T659" i="9"/>
  <c r="T660" i="9"/>
  <c r="T661" i="9"/>
  <c r="T662" i="9"/>
  <c r="T663" i="9"/>
  <c r="T664" i="9"/>
  <c r="T665" i="9"/>
  <c r="T666" i="9"/>
  <c r="T667" i="9"/>
  <c r="T668" i="9"/>
  <c r="T669" i="9"/>
  <c r="T670" i="9"/>
  <c r="T671" i="9"/>
  <c r="T672" i="9"/>
  <c r="T673" i="9"/>
  <c r="T674" i="9"/>
  <c r="T675" i="9"/>
  <c r="T676" i="9"/>
  <c r="T677" i="9"/>
  <c r="T678" i="9"/>
  <c r="T679" i="9"/>
  <c r="T680" i="9"/>
  <c r="T681" i="9"/>
  <c r="T682" i="9"/>
  <c r="T683" i="9"/>
  <c r="T684" i="9"/>
  <c r="T685" i="9"/>
  <c r="T686" i="9"/>
  <c r="T687" i="9"/>
  <c r="T688" i="9"/>
  <c r="T689" i="9"/>
  <c r="T690" i="9"/>
  <c r="T691" i="9"/>
  <c r="T692" i="9"/>
  <c r="T693" i="9"/>
  <c r="T694" i="9"/>
  <c r="T695" i="9"/>
  <c r="T696" i="9"/>
  <c r="T697" i="9"/>
  <c r="T698" i="9"/>
  <c r="T699" i="9"/>
  <c r="T700" i="9"/>
  <c r="T701" i="9"/>
  <c r="T702" i="9"/>
  <c r="T703" i="9"/>
  <c r="T704" i="9"/>
  <c r="T705" i="9"/>
  <c r="T706" i="9"/>
  <c r="T707" i="9"/>
  <c r="T708" i="9"/>
  <c r="T709" i="9"/>
  <c r="T710" i="9"/>
  <c r="T711" i="9"/>
  <c r="T712" i="9"/>
  <c r="T713" i="9"/>
  <c r="T714" i="9"/>
  <c r="T715" i="9"/>
  <c r="T716" i="9"/>
  <c r="T717" i="9"/>
  <c r="T718" i="9"/>
  <c r="T719" i="9"/>
  <c r="T720" i="9"/>
  <c r="T721" i="9"/>
  <c r="T722" i="9"/>
  <c r="T723" i="9"/>
  <c r="T724" i="9"/>
  <c r="T725" i="9"/>
  <c r="T726" i="9"/>
  <c r="T727" i="9"/>
  <c r="T728" i="9"/>
  <c r="T729" i="9"/>
  <c r="T730" i="9"/>
  <c r="T731" i="9"/>
  <c r="T732" i="9"/>
  <c r="T733" i="9"/>
  <c r="T734" i="9"/>
  <c r="T735" i="9"/>
  <c r="T736" i="9"/>
  <c r="T737" i="9"/>
  <c r="T738" i="9"/>
  <c r="T739" i="9"/>
  <c r="T740" i="9"/>
  <c r="T741" i="9"/>
  <c r="T742" i="9"/>
  <c r="T743" i="9"/>
  <c r="T744" i="9"/>
  <c r="T745" i="9"/>
  <c r="T746" i="9"/>
  <c r="T747" i="9"/>
  <c r="T748" i="9"/>
  <c r="T749" i="9"/>
  <c r="T750" i="9"/>
  <c r="T751" i="9"/>
  <c r="T752" i="9"/>
  <c r="T753" i="9"/>
  <c r="T754" i="9"/>
  <c r="T755" i="9"/>
  <c r="T756" i="9"/>
  <c r="T757" i="9"/>
  <c r="T758" i="9"/>
  <c r="T759" i="9"/>
  <c r="T760" i="9"/>
  <c r="T761" i="9"/>
  <c r="T762" i="9"/>
  <c r="T763" i="9"/>
  <c r="T764" i="9"/>
  <c r="T765" i="9"/>
  <c r="T766" i="9"/>
  <c r="T767" i="9"/>
  <c r="T768" i="9"/>
  <c r="T769" i="9"/>
  <c r="T770" i="9"/>
  <c r="T771" i="9"/>
  <c r="T772" i="9"/>
  <c r="T773" i="9"/>
  <c r="T774" i="9"/>
  <c r="T775" i="9"/>
  <c r="T776" i="9"/>
  <c r="T777" i="9"/>
  <c r="T778" i="9"/>
  <c r="T779" i="9"/>
  <c r="T780" i="9"/>
  <c r="T781" i="9"/>
  <c r="T782" i="9"/>
  <c r="T783" i="9"/>
  <c r="T784" i="9"/>
  <c r="T785" i="9"/>
  <c r="T786" i="9"/>
  <c r="T787" i="9"/>
  <c r="T788" i="9"/>
  <c r="T789" i="9"/>
  <c r="T790" i="9"/>
  <c r="T791" i="9"/>
  <c r="T792" i="9"/>
  <c r="T793" i="9"/>
  <c r="T794" i="9"/>
  <c r="T795" i="9"/>
  <c r="T796" i="9"/>
  <c r="T797" i="9"/>
  <c r="T798" i="9"/>
  <c r="T799" i="9"/>
  <c r="T800" i="9"/>
  <c r="T801" i="9"/>
  <c r="T802" i="9"/>
  <c r="T803" i="9"/>
  <c r="T804" i="9"/>
  <c r="T805" i="9"/>
  <c r="T806" i="9"/>
  <c r="T807" i="9"/>
  <c r="T808" i="9"/>
  <c r="T809" i="9"/>
  <c r="T810" i="9"/>
  <c r="T811" i="9"/>
  <c r="T812" i="9"/>
  <c r="T813" i="9"/>
  <c r="T814" i="9"/>
  <c r="T815" i="9"/>
  <c r="T816" i="9"/>
  <c r="T817" i="9"/>
  <c r="T818" i="9"/>
  <c r="T819" i="9"/>
  <c r="T820" i="9"/>
  <c r="T821" i="9"/>
  <c r="T822" i="9"/>
  <c r="T823" i="9"/>
  <c r="T824" i="9"/>
  <c r="T825" i="9"/>
  <c r="T826" i="9"/>
  <c r="T827" i="9"/>
  <c r="T828" i="9"/>
  <c r="T829" i="9"/>
  <c r="T830" i="9"/>
  <c r="T831" i="9"/>
  <c r="T832" i="9"/>
  <c r="T833" i="9"/>
  <c r="T834" i="9"/>
  <c r="T835" i="9"/>
  <c r="T836" i="9"/>
  <c r="T837" i="9"/>
  <c r="T838" i="9"/>
  <c r="T839" i="9"/>
  <c r="T840" i="9"/>
  <c r="T841" i="9"/>
  <c r="T842" i="9"/>
  <c r="T843" i="9"/>
  <c r="T844" i="9"/>
  <c r="T845" i="9"/>
  <c r="T846" i="9"/>
  <c r="T847" i="9"/>
  <c r="T848" i="9"/>
  <c r="T849" i="9"/>
  <c r="T850" i="9"/>
  <c r="T851" i="9"/>
  <c r="T852" i="9"/>
  <c r="T853" i="9"/>
  <c r="T854" i="9"/>
  <c r="T855" i="9"/>
  <c r="T856" i="9"/>
  <c r="T857" i="9"/>
  <c r="T858" i="9"/>
  <c r="T859" i="9"/>
  <c r="T860" i="9"/>
  <c r="T861" i="9"/>
  <c r="T862" i="9"/>
  <c r="T863" i="9"/>
  <c r="T864" i="9"/>
  <c r="T865" i="9"/>
  <c r="T866" i="9"/>
  <c r="T867" i="9"/>
  <c r="T868" i="9"/>
  <c r="T869" i="9"/>
  <c r="T870" i="9"/>
  <c r="T871" i="9"/>
  <c r="T872" i="9"/>
  <c r="T873" i="9"/>
  <c r="T874" i="9"/>
  <c r="T875" i="9"/>
  <c r="T876" i="9"/>
  <c r="T877" i="9"/>
  <c r="T878" i="9"/>
  <c r="T879" i="9"/>
  <c r="T880" i="9"/>
  <c r="T881" i="9"/>
  <c r="T882" i="9"/>
  <c r="T883" i="9"/>
  <c r="T884" i="9"/>
  <c r="T885" i="9"/>
  <c r="T886" i="9"/>
  <c r="T887" i="9"/>
  <c r="T888" i="9"/>
  <c r="T889" i="9"/>
  <c r="T890" i="9"/>
  <c r="T891" i="9"/>
  <c r="T892" i="9"/>
  <c r="T893" i="9"/>
  <c r="T894" i="9"/>
  <c r="T895" i="9"/>
  <c r="T896" i="9"/>
  <c r="T897" i="9"/>
  <c r="T898" i="9"/>
  <c r="T899" i="9"/>
  <c r="T900" i="9"/>
  <c r="T901" i="9"/>
  <c r="T902" i="9"/>
  <c r="T903" i="9"/>
  <c r="T904" i="9"/>
  <c r="T905" i="9"/>
  <c r="T906" i="9"/>
  <c r="T907" i="9"/>
  <c r="T908" i="9"/>
  <c r="T909" i="9"/>
  <c r="T910" i="9"/>
  <c r="T911" i="9"/>
  <c r="T912" i="9"/>
  <c r="T913" i="9"/>
  <c r="T914" i="9"/>
  <c r="T915" i="9"/>
  <c r="T916" i="9"/>
  <c r="T917" i="9"/>
  <c r="T918" i="9"/>
  <c r="T919" i="9"/>
  <c r="T920" i="9"/>
  <c r="T921" i="9"/>
  <c r="T922" i="9"/>
  <c r="T923" i="9"/>
  <c r="T924" i="9"/>
  <c r="T925" i="9"/>
  <c r="T926" i="9"/>
  <c r="T927" i="9"/>
  <c r="T928" i="9"/>
  <c r="T929" i="9"/>
  <c r="T930" i="9"/>
  <c r="T931" i="9"/>
  <c r="T932" i="9"/>
  <c r="T933" i="9"/>
  <c r="T934" i="9"/>
  <c r="T935" i="9"/>
  <c r="T936" i="9"/>
  <c r="T937" i="9"/>
  <c r="T938" i="9"/>
  <c r="T939" i="9"/>
  <c r="T940" i="9"/>
  <c r="T941" i="9"/>
  <c r="T942" i="9"/>
  <c r="T943" i="9"/>
  <c r="T944" i="9"/>
  <c r="T945" i="9"/>
  <c r="T946" i="9"/>
  <c r="T947" i="9"/>
  <c r="T948" i="9"/>
  <c r="T949" i="9"/>
  <c r="T950" i="9"/>
  <c r="T951" i="9"/>
  <c r="T952" i="9"/>
  <c r="T953" i="9"/>
  <c r="T954" i="9"/>
  <c r="T955" i="9"/>
  <c r="T956" i="9"/>
  <c r="T957" i="9"/>
  <c r="T958" i="9"/>
  <c r="T959" i="9"/>
  <c r="T960" i="9"/>
  <c r="T961" i="9"/>
  <c r="T962" i="9"/>
  <c r="T963" i="9"/>
  <c r="T964" i="9"/>
  <c r="T965" i="9"/>
  <c r="T966" i="9"/>
  <c r="T967" i="9"/>
  <c r="T968" i="9"/>
  <c r="T969" i="9"/>
  <c r="T970" i="9"/>
  <c r="T971" i="9"/>
  <c r="T972" i="9"/>
  <c r="T973" i="9"/>
  <c r="T974" i="9"/>
  <c r="T975" i="9"/>
  <c r="T976" i="9"/>
  <c r="T977" i="9"/>
  <c r="T978" i="9"/>
  <c r="T979" i="9"/>
  <c r="T980" i="9"/>
  <c r="T981" i="9"/>
  <c r="T982" i="9"/>
  <c r="T983" i="9"/>
  <c r="T984" i="9"/>
  <c r="T985" i="9"/>
  <c r="T986" i="9"/>
  <c r="T987" i="9"/>
  <c r="T988" i="9"/>
  <c r="T989" i="9"/>
  <c r="T990" i="9"/>
  <c r="T991" i="9"/>
  <c r="T992" i="9"/>
  <c r="T993" i="9"/>
  <c r="T994" i="9"/>
  <c r="T995" i="9"/>
  <c r="T996" i="9"/>
  <c r="T997" i="9"/>
  <c r="T998" i="9"/>
  <c r="T999" i="9"/>
  <c r="T1000" i="9"/>
  <c r="T1001" i="9"/>
  <c r="T1002" i="9"/>
  <c r="T1003" i="9"/>
  <c r="T1004" i="9"/>
  <c r="T1005" i="9"/>
  <c r="T1006" i="9"/>
  <c r="T1007" i="9"/>
  <c r="T1008" i="9"/>
  <c r="T1009" i="9"/>
  <c r="T1010" i="9"/>
  <c r="T1011" i="9"/>
  <c r="T1012" i="9"/>
  <c r="T1013" i="9"/>
  <c r="T1014" i="9"/>
  <c r="T1015" i="9"/>
  <c r="T1016" i="9"/>
  <c r="T1017" i="9"/>
  <c r="T1018" i="9"/>
  <c r="T1019" i="9"/>
  <c r="T1020" i="9"/>
  <c r="T1021" i="9"/>
  <c r="T1022" i="9"/>
  <c r="T1023" i="9"/>
  <c r="T1024" i="9"/>
  <c r="T1025" i="9"/>
  <c r="T1026" i="9"/>
  <c r="T1027" i="9"/>
  <c r="T1028" i="9"/>
  <c r="T1029" i="9"/>
  <c r="T1030" i="9"/>
  <c r="T1031" i="9"/>
  <c r="T1032" i="9"/>
  <c r="T1033" i="9"/>
  <c r="T1034" i="9"/>
  <c r="T1035" i="9"/>
  <c r="T1036" i="9"/>
  <c r="T1037" i="9"/>
  <c r="T1038" i="9"/>
  <c r="T1039" i="9"/>
  <c r="T1040" i="9"/>
  <c r="T1041" i="9"/>
  <c r="T1042" i="9"/>
  <c r="T1043" i="9"/>
  <c r="T1044" i="9"/>
  <c r="T1045" i="9"/>
  <c r="T1046" i="9"/>
  <c r="T1047" i="9"/>
  <c r="T1048" i="9"/>
  <c r="T1049" i="9"/>
  <c r="T1050" i="9"/>
  <c r="T1051" i="9"/>
  <c r="T1052" i="9"/>
  <c r="T1053" i="9"/>
  <c r="T1054" i="9"/>
  <c r="T1055" i="9"/>
  <c r="T1056" i="9"/>
  <c r="T1057" i="9"/>
  <c r="T1058" i="9"/>
  <c r="T1059" i="9"/>
  <c r="T1060" i="9"/>
  <c r="T1061" i="9"/>
  <c r="T1062" i="9"/>
  <c r="T1063" i="9"/>
  <c r="T1064" i="9"/>
  <c r="T1065" i="9"/>
  <c r="T1066" i="9"/>
  <c r="T1067" i="9"/>
  <c r="T1068" i="9"/>
  <c r="T1069" i="9"/>
  <c r="T1070" i="9"/>
  <c r="T1071" i="9"/>
  <c r="T1072" i="9"/>
  <c r="T1073" i="9"/>
  <c r="T1074" i="9"/>
  <c r="T1075" i="9"/>
  <c r="T1076" i="9"/>
  <c r="T1077" i="9"/>
  <c r="T1078" i="9"/>
  <c r="T1079" i="9"/>
  <c r="T1080" i="9"/>
  <c r="T1081" i="9"/>
  <c r="T1082" i="9"/>
  <c r="T1083" i="9"/>
  <c r="T1084" i="9"/>
  <c r="T1085" i="9"/>
  <c r="T1086" i="9"/>
  <c r="T1087" i="9"/>
  <c r="T1088" i="9"/>
  <c r="T1089" i="9"/>
  <c r="T1090" i="9"/>
  <c r="T1091" i="9"/>
  <c r="T1092" i="9"/>
  <c r="T1093" i="9"/>
  <c r="T1094" i="9"/>
  <c r="T1095" i="9"/>
  <c r="T1096" i="9"/>
  <c r="T1097" i="9"/>
  <c r="T1098" i="9"/>
  <c r="T1099" i="9"/>
  <c r="T1100" i="9"/>
  <c r="T1101" i="9"/>
  <c r="T1102" i="9"/>
  <c r="T1103" i="9"/>
  <c r="T1104" i="9"/>
  <c r="T1105" i="9"/>
  <c r="T1106" i="9"/>
  <c r="T1107" i="9"/>
  <c r="T1108" i="9"/>
  <c r="T1109" i="9"/>
  <c r="T1110" i="9"/>
  <c r="T1111" i="9"/>
  <c r="T1112" i="9"/>
  <c r="T1113" i="9"/>
  <c r="T1114" i="9"/>
  <c r="T1115" i="9"/>
  <c r="T1116" i="9"/>
  <c r="T1117" i="9"/>
  <c r="T1118" i="9"/>
  <c r="T1119" i="9"/>
  <c r="T1120" i="9"/>
  <c r="T1121" i="9"/>
  <c r="T1122" i="9"/>
  <c r="T1123" i="9"/>
  <c r="T1124" i="9"/>
  <c r="T1125" i="9"/>
  <c r="T1126" i="9"/>
  <c r="T1127" i="9"/>
  <c r="T1128" i="9"/>
  <c r="T1129" i="9"/>
  <c r="T1130" i="9"/>
  <c r="T1131" i="9"/>
  <c r="T1132" i="9"/>
  <c r="T1133" i="9"/>
  <c r="T1134" i="9"/>
  <c r="T1135" i="9"/>
  <c r="T1136" i="9"/>
  <c r="T1137" i="9"/>
  <c r="T1138" i="9"/>
  <c r="T1139" i="9"/>
  <c r="T1140" i="9"/>
  <c r="T1141" i="9"/>
  <c r="T1142" i="9"/>
  <c r="T1143" i="9"/>
  <c r="T1144" i="9"/>
  <c r="T1145" i="9"/>
  <c r="T1146" i="9"/>
  <c r="T1147" i="9"/>
  <c r="T1148" i="9"/>
  <c r="T1149" i="9"/>
  <c r="T1150" i="9"/>
  <c r="T1151" i="9"/>
  <c r="T1152" i="9"/>
  <c r="T1153" i="9"/>
  <c r="T1154" i="9"/>
  <c r="T1155" i="9"/>
  <c r="T1156" i="9"/>
  <c r="T1157" i="9"/>
  <c r="T1158" i="9"/>
  <c r="T1159" i="9"/>
  <c r="T1160" i="9"/>
  <c r="T1161" i="9"/>
  <c r="T1162" i="9"/>
  <c r="T1163" i="9"/>
  <c r="T1164" i="9"/>
  <c r="T1165" i="9"/>
  <c r="T1166" i="9"/>
  <c r="T1167" i="9"/>
  <c r="T1168" i="9"/>
  <c r="T1169" i="9"/>
  <c r="T1170" i="9"/>
  <c r="T1171" i="9"/>
  <c r="T1172" i="9"/>
  <c r="T1173" i="9"/>
  <c r="T1174" i="9"/>
  <c r="T1175" i="9"/>
  <c r="T1176" i="9"/>
  <c r="T1177" i="9"/>
  <c r="T1178" i="9"/>
  <c r="T1179" i="9"/>
  <c r="T1180" i="9"/>
  <c r="T1181" i="9"/>
  <c r="T1182" i="9"/>
  <c r="T1183" i="9"/>
  <c r="T1184" i="9"/>
  <c r="T1185" i="9"/>
  <c r="T1186" i="9"/>
  <c r="T1187" i="9"/>
  <c r="T1188" i="9"/>
  <c r="T1189" i="9"/>
  <c r="T1190" i="9"/>
  <c r="T1191" i="9"/>
  <c r="T1192" i="9"/>
  <c r="T1193" i="9"/>
  <c r="T1194" i="9"/>
  <c r="T1195" i="9"/>
  <c r="T1196" i="9"/>
  <c r="T1197" i="9"/>
  <c r="T1198" i="9"/>
  <c r="T1199" i="9"/>
  <c r="T1200" i="9"/>
  <c r="T1201" i="9"/>
  <c r="T1202" i="9"/>
  <c r="T1203" i="9"/>
  <c r="T1204" i="9"/>
  <c r="T1205" i="9"/>
  <c r="T1206" i="9"/>
  <c r="T1207" i="9"/>
  <c r="T1208" i="9"/>
  <c r="T1209" i="9"/>
  <c r="T1210" i="9"/>
  <c r="T1211" i="9"/>
  <c r="T1212" i="9"/>
  <c r="T1213" i="9"/>
  <c r="T1214" i="9"/>
  <c r="T1215" i="9"/>
  <c r="T1216" i="9"/>
  <c r="T1217" i="9"/>
  <c r="T1218" i="9"/>
  <c r="T1219" i="9"/>
  <c r="T1220" i="9"/>
  <c r="T1221" i="9"/>
  <c r="T1222" i="9"/>
  <c r="T1223" i="9"/>
  <c r="T1224" i="9"/>
  <c r="T1225" i="9"/>
  <c r="T1226" i="9"/>
  <c r="T1227" i="9"/>
  <c r="T1228" i="9"/>
  <c r="T1229" i="9"/>
  <c r="T1230" i="9"/>
  <c r="T1231" i="9"/>
  <c r="T1232" i="9"/>
  <c r="T1233" i="9"/>
  <c r="T1234" i="9"/>
  <c r="T1235" i="9"/>
  <c r="T1236" i="9"/>
  <c r="T1237" i="9"/>
  <c r="T1238" i="9"/>
  <c r="T1239" i="9"/>
  <c r="T1240" i="9"/>
  <c r="T1241" i="9"/>
  <c r="T1242" i="9"/>
  <c r="T1243" i="9"/>
  <c r="T1244" i="9"/>
  <c r="T1245" i="9"/>
  <c r="T1246" i="9"/>
  <c r="T1247" i="9"/>
  <c r="T1248" i="9"/>
  <c r="T1249" i="9"/>
  <c r="T1250" i="9"/>
  <c r="T1251" i="9"/>
  <c r="T1252" i="9"/>
  <c r="T1253" i="9"/>
  <c r="T1254" i="9"/>
  <c r="T1255" i="9"/>
  <c r="T1256" i="9"/>
  <c r="T1257" i="9"/>
  <c r="T1258" i="9"/>
  <c r="T1259" i="9"/>
  <c r="T1260" i="9"/>
  <c r="T1261" i="9"/>
  <c r="T1262" i="9"/>
  <c r="T1263" i="9"/>
  <c r="T1264" i="9"/>
  <c r="T1265" i="9"/>
  <c r="T1266" i="9"/>
  <c r="T1267" i="9"/>
  <c r="T1268" i="9"/>
  <c r="T1269" i="9"/>
  <c r="T1270" i="9"/>
  <c r="T1271" i="9"/>
  <c r="T1272" i="9"/>
  <c r="T1273" i="9"/>
  <c r="T1274" i="9"/>
  <c r="T1275" i="9"/>
  <c r="T1276" i="9"/>
  <c r="T1277" i="9"/>
  <c r="T1278" i="9"/>
  <c r="T1279" i="9"/>
  <c r="T1280" i="9"/>
  <c r="T1281" i="9"/>
  <c r="T1282" i="9"/>
  <c r="T1283" i="9"/>
  <c r="T1284" i="9"/>
  <c r="T1285" i="9"/>
  <c r="T1286" i="9"/>
  <c r="T1287" i="9"/>
  <c r="T1288" i="9"/>
  <c r="T1289" i="9"/>
  <c r="T1290" i="9"/>
  <c r="T1291" i="9"/>
  <c r="T1292" i="9"/>
  <c r="T1293" i="9"/>
  <c r="T1294" i="9"/>
  <c r="T1295" i="9"/>
  <c r="T1296" i="9"/>
  <c r="T1297" i="9"/>
  <c r="T1298" i="9"/>
  <c r="T1299" i="9"/>
  <c r="T1300" i="9"/>
  <c r="T1301" i="9"/>
  <c r="T1302" i="9"/>
  <c r="T1303" i="9"/>
  <c r="T1304" i="9"/>
  <c r="T1305" i="9"/>
  <c r="T1306" i="9"/>
  <c r="T1307" i="9"/>
  <c r="T1308" i="9"/>
  <c r="T1309" i="9"/>
  <c r="T1310" i="9"/>
  <c r="T1311" i="9"/>
  <c r="T1312" i="9"/>
  <c r="T1313" i="9"/>
  <c r="T1314" i="9"/>
  <c r="T1315" i="9"/>
  <c r="T1316" i="9"/>
  <c r="T1317" i="9"/>
  <c r="T1318" i="9"/>
  <c r="T1319" i="9"/>
  <c r="T1320" i="9"/>
  <c r="T1321" i="9"/>
  <c r="T1322" i="9"/>
  <c r="T1323" i="9"/>
  <c r="T1324" i="9"/>
  <c r="T1325" i="9"/>
  <c r="T1326" i="9"/>
  <c r="T1327" i="9"/>
  <c r="T1328" i="9"/>
  <c r="T1329" i="9"/>
  <c r="T1330" i="9"/>
  <c r="T1331" i="9"/>
  <c r="T1332" i="9"/>
  <c r="T1333" i="9"/>
  <c r="T1334" i="9"/>
  <c r="T1335" i="9"/>
  <c r="T1336" i="9"/>
  <c r="T1337" i="9"/>
  <c r="T1338" i="9"/>
  <c r="T1339" i="9"/>
  <c r="T1340" i="9"/>
  <c r="T1341" i="9"/>
  <c r="T1342" i="9"/>
  <c r="T1343" i="9"/>
  <c r="T1344" i="9"/>
  <c r="T1345" i="9"/>
  <c r="T1346" i="9"/>
  <c r="T1347" i="9"/>
  <c r="T1348" i="9"/>
  <c r="T1349" i="9"/>
  <c r="T1350" i="9"/>
  <c r="T1351" i="9"/>
  <c r="T1352" i="9"/>
  <c r="T1353" i="9"/>
  <c r="T1354" i="9"/>
  <c r="T1355" i="9"/>
  <c r="T1356" i="9"/>
  <c r="T1357" i="9"/>
  <c r="T1358" i="9"/>
  <c r="T1359" i="9"/>
  <c r="T1360" i="9"/>
  <c r="T1361" i="9"/>
  <c r="T1362" i="9"/>
  <c r="T1363" i="9"/>
  <c r="T1364" i="9"/>
  <c r="T1365" i="9"/>
  <c r="T1366" i="9"/>
  <c r="T1367" i="9"/>
  <c r="T1368" i="9"/>
  <c r="T1369" i="9"/>
  <c r="T1370" i="9"/>
  <c r="T1371" i="9"/>
  <c r="T1372" i="9"/>
  <c r="T1373" i="9"/>
  <c r="T1374" i="9"/>
  <c r="T1375" i="9"/>
  <c r="T1376" i="9"/>
  <c r="T1377" i="9"/>
  <c r="T1378" i="9"/>
  <c r="T1379" i="9"/>
  <c r="T1380" i="9"/>
  <c r="T1381" i="9"/>
  <c r="T1382" i="9"/>
  <c r="T1383" i="9"/>
  <c r="T1384" i="9"/>
  <c r="T1385" i="9"/>
  <c r="T1386" i="9"/>
  <c r="T1387" i="9"/>
  <c r="T1388" i="9"/>
  <c r="T1389" i="9"/>
  <c r="T1390" i="9"/>
  <c r="T1391" i="9"/>
  <c r="T1392" i="9"/>
  <c r="T1393" i="9"/>
  <c r="T1394" i="9"/>
  <c r="T1395" i="9"/>
  <c r="T1396" i="9"/>
  <c r="T1397" i="9"/>
  <c r="T1398" i="9"/>
  <c r="T1399" i="9"/>
  <c r="T1400" i="9"/>
  <c r="T1401" i="9"/>
  <c r="T1402" i="9"/>
  <c r="T1403" i="9"/>
  <c r="T1404" i="9"/>
  <c r="T1405" i="9"/>
  <c r="T1406" i="9"/>
  <c r="T1407" i="9"/>
  <c r="T1408" i="9"/>
  <c r="T1409" i="9"/>
  <c r="T1410" i="9"/>
  <c r="T1411" i="9"/>
  <c r="T1412" i="9"/>
  <c r="T1413" i="9"/>
  <c r="T1414" i="9"/>
  <c r="T1415" i="9"/>
  <c r="T1416" i="9"/>
  <c r="T1417" i="9"/>
  <c r="T1418" i="9"/>
  <c r="T1419" i="9"/>
  <c r="T1420" i="9"/>
  <c r="T1421" i="9"/>
  <c r="T1422" i="9"/>
  <c r="T1423" i="9"/>
  <c r="T1424" i="9"/>
  <c r="T1425" i="9"/>
  <c r="T1426" i="9"/>
  <c r="T1427" i="9"/>
  <c r="T1428" i="9"/>
  <c r="T1429" i="9"/>
  <c r="T1430" i="9"/>
  <c r="T1431" i="9"/>
  <c r="T1432" i="9"/>
  <c r="T1433" i="9"/>
  <c r="T1434" i="9"/>
  <c r="T1435" i="9"/>
  <c r="T1436" i="9"/>
  <c r="T1437" i="9"/>
  <c r="T1438" i="9"/>
  <c r="T1439" i="9"/>
  <c r="T1440" i="9"/>
  <c r="T1441" i="9"/>
  <c r="T1442" i="9"/>
  <c r="T1443" i="9"/>
  <c r="T1444" i="9"/>
  <c r="T1445" i="9"/>
  <c r="T1446" i="9"/>
  <c r="T1447" i="9"/>
  <c r="T1448" i="9"/>
  <c r="T1449" i="9"/>
  <c r="T1450" i="9"/>
  <c r="T1451" i="9"/>
  <c r="T1452" i="9"/>
  <c r="T1453" i="9"/>
  <c r="T1454" i="9"/>
  <c r="T1455" i="9"/>
  <c r="T1456" i="9"/>
  <c r="T1457" i="9"/>
  <c r="T1458" i="9"/>
  <c r="T1459" i="9"/>
  <c r="T1460" i="9"/>
  <c r="T1461" i="9"/>
  <c r="T1462" i="9"/>
  <c r="T1463" i="9"/>
  <c r="T1464" i="9"/>
  <c r="T1465" i="9"/>
  <c r="T1466" i="9"/>
  <c r="T1467" i="9"/>
  <c r="T1468" i="9"/>
  <c r="T1469" i="9"/>
  <c r="T1470" i="9"/>
  <c r="T1471" i="9"/>
  <c r="T1472" i="9"/>
  <c r="T1473" i="9"/>
  <c r="T1474" i="9"/>
  <c r="T1475" i="9"/>
  <c r="T1476" i="9"/>
  <c r="T1477" i="9"/>
  <c r="T1478" i="9"/>
  <c r="T1479" i="9"/>
  <c r="T1480" i="9"/>
  <c r="T1481" i="9"/>
  <c r="T1482" i="9"/>
  <c r="T1483" i="9"/>
  <c r="T1484" i="9"/>
  <c r="T1485" i="9"/>
  <c r="T1486" i="9"/>
  <c r="T1487" i="9"/>
  <c r="T1488" i="9"/>
  <c r="T1489" i="9"/>
  <c r="T1490" i="9"/>
  <c r="T1491" i="9"/>
  <c r="T1492" i="9"/>
  <c r="T1493" i="9"/>
  <c r="T1494" i="9"/>
  <c r="T1495" i="9"/>
  <c r="T1496" i="9"/>
  <c r="T1497" i="9"/>
  <c r="T1498" i="9"/>
  <c r="T1499" i="9"/>
  <c r="T1500" i="9"/>
  <c r="T1501" i="9"/>
  <c r="T1502" i="9"/>
  <c r="T1503" i="9"/>
  <c r="T1504" i="9"/>
  <c r="T1505" i="9"/>
  <c r="T1506" i="9"/>
  <c r="T1507" i="9"/>
  <c r="T1508" i="9"/>
  <c r="T1509" i="9"/>
  <c r="T1510" i="9"/>
  <c r="T1511" i="9"/>
  <c r="T1512" i="9"/>
  <c r="T1513" i="9"/>
  <c r="T1514" i="9"/>
  <c r="T1515" i="9"/>
  <c r="T1516" i="9"/>
  <c r="T1517" i="9"/>
  <c r="T1518" i="9"/>
  <c r="T1519" i="9"/>
  <c r="T1520" i="9"/>
  <c r="T1521" i="9"/>
  <c r="T1522" i="9"/>
  <c r="T1523" i="9"/>
  <c r="T1524" i="9"/>
  <c r="T1525" i="9"/>
  <c r="T1526" i="9"/>
  <c r="T1527" i="9"/>
  <c r="T1528" i="9"/>
  <c r="T1529" i="9"/>
  <c r="T1530" i="9"/>
  <c r="T1531" i="9"/>
  <c r="T1532" i="9"/>
  <c r="T1533" i="9"/>
  <c r="T1534" i="9"/>
  <c r="T1535" i="9"/>
  <c r="T1536" i="9"/>
  <c r="T1537" i="9"/>
  <c r="T1538" i="9"/>
  <c r="T1539" i="9"/>
  <c r="T1540" i="9"/>
  <c r="T1541" i="9"/>
  <c r="T1542" i="9"/>
  <c r="T1543" i="9"/>
  <c r="T1544" i="9"/>
  <c r="T1545" i="9"/>
  <c r="T1546" i="9"/>
  <c r="T1547" i="9"/>
  <c r="T1548" i="9"/>
  <c r="T1549" i="9"/>
  <c r="T1550" i="9"/>
  <c r="T1551" i="9"/>
  <c r="T1552" i="9"/>
  <c r="T1553" i="9"/>
  <c r="T1554" i="9"/>
  <c r="T1555" i="9"/>
  <c r="T1556" i="9"/>
  <c r="T1557" i="9"/>
  <c r="T1558" i="9"/>
  <c r="T1559" i="9"/>
  <c r="T1560" i="9"/>
  <c r="T1561" i="9"/>
  <c r="T1562" i="9"/>
  <c r="T1563" i="9"/>
  <c r="T1564" i="9"/>
  <c r="T1565" i="9"/>
  <c r="T1566" i="9"/>
  <c r="T1567" i="9"/>
  <c r="T1568" i="9"/>
  <c r="T1569" i="9"/>
  <c r="T1570" i="9"/>
  <c r="T1571" i="9"/>
  <c r="T1572" i="9"/>
  <c r="T1573" i="9"/>
  <c r="T1574" i="9"/>
  <c r="T1575" i="9"/>
  <c r="T1576" i="9"/>
  <c r="T1577" i="9"/>
  <c r="T1578" i="9"/>
  <c r="T1579" i="9"/>
  <c r="T1580" i="9"/>
  <c r="T1581" i="9"/>
  <c r="T1582" i="9"/>
  <c r="T1583" i="9"/>
  <c r="T1584" i="9"/>
  <c r="T1585" i="9"/>
  <c r="T1586" i="9"/>
  <c r="T1587" i="9"/>
  <c r="T1588" i="9"/>
  <c r="T1589" i="9"/>
  <c r="T1590" i="9"/>
  <c r="T1591" i="9"/>
  <c r="T1592" i="9"/>
  <c r="T1593" i="9"/>
  <c r="T1594" i="9"/>
  <c r="T1595" i="9"/>
  <c r="T1596" i="9"/>
  <c r="T1597" i="9"/>
  <c r="T1598" i="9"/>
  <c r="T1599" i="9"/>
  <c r="T1600" i="9"/>
  <c r="T1601" i="9"/>
  <c r="T1602" i="9"/>
  <c r="T1603" i="9"/>
  <c r="T1604" i="9"/>
  <c r="T1605" i="9"/>
  <c r="T1606" i="9"/>
  <c r="T1607" i="9"/>
  <c r="T1608" i="9"/>
  <c r="T1609" i="9"/>
  <c r="T1610" i="9"/>
  <c r="T1611" i="9"/>
  <c r="T1612" i="9"/>
  <c r="T1613" i="9"/>
  <c r="T1614" i="9"/>
  <c r="T1615" i="9"/>
  <c r="T1616" i="9"/>
  <c r="T1617" i="9"/>
  <c r="T1618" i="9"/>
  <c r="T1619" i="9"/>
  <c r="T1620" i="9"/>
  <c r="T1621" i="9"/>
  <c r="T1622" i="9"/>
  <c r="T1623" i="9"/>
  <c r="T1624" i="9"/>
  <c r="T1625" i="9"/>
  <c r="T1626" i="9"/>
  <c r="T1627" i="9"/>
  <c r="T1628" i="9"/>
  <c r="T1629" i="9"/>
  <c r="T1630" i="9"/>
  <c r="T1631" i="9"/>
  <c r="T1632" i="9"/>
  <c r="T1633" i="9"/>
  <c r="T1634" i="9"/>
  <c r="T1635" i="9"/>
  <c r="T1636" i="9"/>
  <c r="T1637" i="9"/>
  <c r="T1638" i="9"/>
  <c r="T1639" i="9"/>
  <c r="T1640" i="9"/>
  <c r="T1641" i="9"/>
  <c r="T1642" i="9"/>
  <c r="T1643" i="9"/>
  <c r="T1644" i="9"/>
  <c r="T1645" i="9"/>
  <c r="T1646" i="9"/>
  <c r="T1647" i="9"/>
  <c r="T1648" i="9"/>
  <c r="T1649" i="9"/>
  <c r="T1650" i="9"/>
  <c r="T1651" i="9"/>
  <c r="T1652" i="9"/>
  <c r="T1653" i="9"/>
  <c r="T1654" i="9"/>
  <c r="T1655" i="9"/>
  <c r="T1656" i="9"/>
  <c r="T1657" i="9"/>
  <c r="T1658" i="9"/>
  <c r="T1659" i="9"/>
  <c r="T1660" i="9"/>
  <c r="T1661" i="9"/>
  <c r="T1662" i="9"/>
  <c r="T1663" i="9"/>
  <c r="T1664" i="9"/>
  <c r="T1665" i="9"/>
  <c r="T1666" i="9"/>
  <c r="T1667" i="9"/>
  <c r="T1668" i="9"/>
  <c r="T1669" i="9"/>
  <c r="T1670" i="9"/>
  <c r="T1671" i="9"/>
  <c r="T1672" i="9"/>
  <c r="T1673" i="9"/>
  <c r="T1674" i="9"/>
  <c r="T1675" i="9"/>
  <c r="T1676" i="9"/>
  <c r="T1677" i="9"/>
  <c r="T1678" i="9"/>
  <c r="T1679" i="9"/>
  <c r="T1680" i="9"/>
  <c r="T1681" i="9"/>
  <c r="T1682" i="9"/>
  <c r="T1683" i="9"/>
  <c r="T1684" i="9"/>
  <c r="T1685" i="9"/>
  <c r="T1686" i="9"/>
  <c r="T1687" i="9"/>
  <c r="T1688" i="9"/>
  <c r="T1689" i="9"/>
  <c r="T1690" i="9"/>
  <c r="T1691" i="9"/>
  <c r="T1692" i="9"/>
  <c r="T1693" i="9"/>
  <c r="T1694" i="9"/>
  <c r="T1695" i="9"/>
  <c r="T1696" i="9"/>
  <c r="T1697" i="9"/>
  <c r="T1698" i="9"/>
  <c r="T1699" i="9"/>
  <c r="T1700" i="9"/>
  <c r="T1701" i="9"/>
  <c r="T1702" i="9"/>
  <c r="T1703" i="9"/>
  <c r="T1704" i="9"/>
  <c r="T1705" i="9"/>
  <c r="T1706" i="9"/>
  <c r="T1707" i="9"/>
  <c r="T1708" i="9"/>
  <c r="T1709" i="9"/>
  <c r="T1710" i="9"/>
  <c r="T1711" i="9"/>
  <c r="T1712" i="9"/>
  <c r="T1713" i="9"/>
  <c r="T1714" i="9"/>
  <c r="T1715" i="9"/>
  <c r="T1716" i="9"/>
  <c r="T1717" i="9"/>
  <c r="T1718" i="9"/>
  <c r="T1719" i="9"/>
  <c r="T1720" i="9"/>
  <c r="T1721" i="9"/>
  <c r="T1722" i="9"/>
  <c r="T1723" i="9"/>
  <c r="T1724" i="9"/>
  <c r="T1725" i="9"/>
  <c r="T1726" i="9"/>
  <c r="T1727" i="9"/>
  <c r="T1728" i="9"/>
  <c r="T1729" i="9"/>
  <c r="T1730" i="9"/>
  <c r="T1731" i="9"/>
  <c r="T1732" i="9"/>
  <c r="T1733" i="9"/>
  <c r="T1734" i="9"/>
  <c r="T1735" i="9"/>
  <c r="T1736" i="9"/>
  <c r="T1737" i="9"/>
  <c r="T1738" i="9"/>
  <c r="T1739" i="9"/>
  <c r="T1740" i="9"/>
  <c r="T1741" i="9"/>
  <c r="T1742" i="9"/>
  <c r="T1743" i="9"/>
  <c r="T1744" i="9"/>
  <c r="T1745" i="9"/>
  <c r="T1746" i="9"/>
  <c r="T1747" i="9"/>
  <c r="T1748" i="9"/>
  <c r="T1749" i="9"/>
  <c r="T1750" i="9"/>
  <c r="T1751" i="9"/>
  <c r="T1752" i="9"/>
  <c r="T1753" i="9"/>
  <c r="T1754" i="9"/>
  <c r="T1755" i="9"/>
  <c r="T1756" i="9"/>
  <c r="T1757" i="9"/>
  <c r="T1758" i="9"/>
  <c r="T1759" i="9"/>
  <c r="T1760" i="9"/>
  <c r="T1761" i="9"/>
  <c r="T1762" i="9"/>
  <c r="T1763" i="9"/>
  <c r="T1764" i="9"/>
  <c r="T1765" i="9"/>
  <c r="T1766" i="9"/>
  <c r="T1767" i="9"/>
  <c r="T1768" i="9"/>
  <c r="T1769" i="9"/>
  <c r="T1770" i="9"/>
  <c r="T1771" i="9"/>
  <c r="T1772" i="9"/>
  <c r="T1773" i="9"/>
  <c r="T1774" i="9"/>
  <c r="T1775" i="9"/>
  <c r="T1776" i="9"/>
  <c r="T1777" i="9"/>
  <c r="T1778" i="9"/>
  <c r="T1779" i="9"/>
  <c r="T1780" i="9"/>
  <c r="T1781" i="9"/>
  <c r="T1782" i="9"/>
  <c r="T1783" i="9"/>
  <c r="T1784" i="9"/>
  <c r="T1785" i="9"/>
  <c r="T1786" i="9"/>
  <c r="T1787" i="9"/>
  <c r="T1788" i="9"/>
  <c r="T1789" i="9"/>
  <c r="T1790" i="9"/>
  <c r="T1791" i="9"/>
  <c r="T1792" i="9"/>
  <c r="T1793" i="9"/>
  <c r="T1794" i="9"/>
  <c r="T1795" i="9"/>
  <c r="T1796" i="9"/>
  <c r="T1797" i="9"/>
  <c r="T1798" i="9"/>
  <c r="T1799" i="9"/>
  <c r="T1800" i="9"/>
  <c r="T1801" i="9"/>
  <c r="T1802" i="9"/>
  <c r="T1803" i="9"/>
  <c r="T1804" i="9"/>
  <c r="T1805" i="9"/>
  <c r="T1806" i="9"/>
  <c r="T1807" i="9"/>
  <c r="T1808" i="9"/>
  <c r="T1809" i="9"/>
  <c r="T1810" i="9"/>
  <c r="T1811" i="9"/>
  <c r="T1812" i="9"/>
  <c r="T1813" i="9"/>
  <c r="T1814" i="9"/>
  <c r="T1815" i="9"/>
  <c r="T1816" i="9"/>
  <c r="T1817" i="9"/>
  <c r="T1818" i="9"/>
  <c r="T1819" i="9"/>
  <c r="T1820" i="9"/>
  <c r="T1821" i="9"/>
  <c r="T1822" i="9"/>
  <c r="T1823" i="9"/>
  <c r="T1824" i="9"/>
  <c r="T1825" i="9"/>
  <c r="T1826" i="9"/>
  <c r="T1827" i="9"/>
  <c r="T1828" i="9"/>
  <c r="T1829" i="9"/>
  <c r="T1830" i="9"/>
  <c r="T1831" i="9"/>
  <c r="T1832" i="9"/>
  <c r="T1833" i="9"/>
  <c r="T1834" i="9"/>
  <c r="T1835" i="9"/>
  <c r="T1836" i="9"/>
  <c r="T1837" i="9"/>
  <c r="T1838" i="9"/>
  <c r="T1839" i="9"/>
  <c r="T1840" i="9"/>
  <c r="T1841" i="9"/>
  <c r="T1842" i="9"/>
  <c r="T1843" i="9"/>
  <c r="T1844" i="9"/>
  <c r="T1845" i="9"/>
  <c r="T1846" i="9"/>
  <c r="T1847" i="9"/>
  <c r="T1848" i="9"/>
  <c r="T1849" i="9"/>
  <c r="T1850" i="9"/>
  <c r="T1851" i="9"/>
  <c r="T1852" i="9"/>
  <c r="T1853" i="9"/>
  <c r="T1854" i="9"/>
  <c r="T1855" i="9"/>
  <c r="T1856" i="9"/>
  <c r="T1857" i="9"/>
  <c r="T1858" i="9"/>
  <c r="T1859" i="9"/>
  <c r="T1860" i="9"/>
  <c r="T1861" i="9"/>
  <c r="T1862" i="9"/>
  <c r="T1863" i="9"/>
  <c r="T1864" i="9"/>
  <c r="T1865" i="9"/>
  <c r="T1866" i="9"/>
  <c r="T1867" i="9"/>
  <c r="T1868" i="9"/>
  <c r="T1869" i="9"/>
  <c r="T1870" i="9"/>
  <c r="T1871" i="9"/>
  <c r="T1872" i="9"/>
  <c r="T1873" i="9"/>
  <c r="T1874" i="9"/>
  <c r="T1875" i="9"/>
  <c r="T1876" i="9"/>
  <c r="T1877" i="9"/>
  <c r="T1878" i="9"/>
  <c r="T1879" i="9"/>
  <c r="T1880" i="9"/>
  <c r="T1881" i="9"/>
  <c r="T1882" i="9"/>
  <c r="T1883" i="9"/>
  <c r="T1884" i="9"/>
  <c r="T1885" i="9"/>
  <c r="T1886" i="9"/>
  <c r="T1887" i="9"/>
  <c r="T1888" i="9"/>
  <c r="T1889" i="9"/>
  <c r="T1890" i="9"/>
  <c r="T1891" i="9"/>
  <c r="T1892" i="9"/>
  <c r="T1893" i="9"/>
  <c r="T1894" i="9"/>
  <c r="T1895" i="9"/>
  <c r="T1896" i="9"/>
  <c r="T1897" i="9"/>
  <c r="T1898" i="9"/>
  <c r="T1899" i="9"/>
  <c r="T1900" i="9"/>
  <c r="T1901" i="9"/>
  <c r="T1902" i="9"/>
  <c r="T1903" i="9"/>
  <c r="T1904" i="9"/>
  <c r="T1905" i="9"/>
  <c r="T1906" i="9"/>
  <c r="T1907" i="9"/>
  <c r="T1908" i="9"/>
  <c r="T1909" i="9"/>
  <c r="T1910" i="9"/>
  <c r="T1911" i="9"/>
  <c r="T1912" i="9"/>
  <c r="T1913" i="9"/>
  <c r="T1914" i="9"/>
  <c r="T1915" i="9"/>
  <c r="T1916" i="9"/>
  <c r="T1917" i="9"/>
  <c r="T1918" i="9"/>
  <c r="T1919" i="9"/>
  <c r="T1920" i="9"/>
  <c r="T1921" i="9"/>
  <c r="T1922" i="9"/>
  <c r="T1923" i="9"/>
  <c r="T1924" i="9"/>
  <c r="T1925" i="9"/>
  <c r="T1926" i="9"/>
  <c r="T1927" i="9"/>
  <c r="T1928" i="9"/>
  <c r="T1929" i="9"/>
  <c r="T1930" i="9"/>
  <c r="T1931" i="9"/>
  <c r="T1932" i="9"/>
  <c r="T1933" i="9"/>
  <c r="T1934" i="9"/>
  <c r="T1935" i="9"/>
  <c r="T1936" i="9"/>
  <c r="T1937" i="9"/>
  <c r="T1938" i="9"/>
  <c r="T1939" i="9"/>
  <c r="T1940" i="9"/>
  <c r="T1941" i="9"/>
  <c r="T1942" i="9"/>
  <c r="T1943" i="9"/>
  <c r="T1944" i="9"/>
  <c r="T1945" i="9"/>
  <c r="T1946" i="9"/>
  <c r="T1947" i="9"/>
  <c r="T1948" i="9"/>
  <c r="T1949" i="9"/>
  <c r="T1950" i="9"/>
  <c r="T1951" i="9"/>
  <c r="T1952" i="9"/>
  <c r="T1953" i="9"/>
  <c r="T2" i="9"/>
  <c r="AB3"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B273" i="9"/>
  <c r="AB274" i="9"/>
  <c r="AB275" i="9"/>
  <c r="AB276" i="9"/>
  <c r="AB277" i="9"/>
  <c r="AB278" i="9"/>
  <c r="AB279" i="9"/>
  <c r="AB280" i="9"/>
  <c r="AB281" i="9"/>
  <c r="AB282" i="9"/>
  <c r="AB283" i="9"/>
  <c r="AB284" i="9"/>
  <c r="AB285" i="9"/>
  <c r="AB286" i="9"/>
  <c r="AB287" i="9"/>
  <c r="AB288" i="9"/>
  <c r="AB289" i="9"/>
  <c r="AB290" i="9"/>
  <c r="AB291" i="9"/>
  <c r="AB292" i="9"/>
  <c r="AB293" i="9"/>
  <c r="AB294" i="9"/>
  <c r="AB295" i="9"/>
  <c r="AB296" i="9"/>
  <c r="AB297" i="9"/>
  <c r="AB298" i="9"/>
  <c r="AB299" i="9"/>
  <c r="AB300" i="9"/>
  <c r="AB301" i="9"/>
  <c r="AB302" i="9"/>
  <c r="AB303" i="9"/>
  <c r="AB304" i="9"/>
  <c r="AB305" i="9"/>
  <c r="AB306" i="9"/>
  <c r="AB307" i="9"/>
  <c r="AB308" i="9"/>
  <c r="AB309" i="9"/>
  <c r="AB310" i="9"/>
  <c r="AB311" i="9"/>
  <c r="AB312" i="9"/>
  <c r="AB313" i="9"/>
  <c r="AB314" i="9"/>
  <c r="AB315" i="9"/>
  <c r="AB316" i="9"/>
  <c r="AB317" i="9"/>
  <c r="AB318" i="9"/>
  <c r="AB319" i="9"/>
  <c r="AB320" i="9"/>
  <c r="AB321" i="9"/>
  <c r="AB322" i="9"/>
  <c r="AB323" i="9"/>
  <c r="AB324" i="9"/>
  <c r="AB325" i="9"/>
  <c r="AB326" i="9"/>
  <c r="AB327" i="9"/>
  <c r="AB328" i="9"/>
  <c r="AB329" i="9"/>
  <c r="AB330" i="9"/>
  <c r="AB331" i="9"/>
  <c r="AB332" i="9"/>
  <c r="AB333" i="9"/>
  <c r="AB334" i="9"/>
  <c r="AB335" i="9"/>
  <c r="AB336" i="9"/>
  <c r="AB337" i="9"/>
  <c r="AB338" i="9"/>
  <c r="AB339" i="9"/>
  <c r="AB340" i="9"/>
  <c r="AB341" i="9"/>
  <c r="AB342" i="9"/>
  <c r="AB343" i="9"/>
  <c r="AB344" i="9"/>
  <c r="AB345" i="9"/>
  <c r="AB346" i="9"/>
  <c r="AB347" i="9"/>
  <c r="AB348" i="9"/>
  <c r="AB349" i="9"/>
  <c r="AB350" i="9"/>
  <c r="AB351" i="9"/>
  <c r="AB352" i="9"/>
  <c r="AB353" i="9"/>
  <c r="AB354" i="9"/>
  <c r="AB355" i="9"/>
  <c r="AB356" i="9"/>
  <c r="AB357" i="9"/>
  <c r="AB358" i="9"/>
  <c r="AB359" i="9"/>
  <c r="AB360" i="9"/>
  <c r="AB361" i="9"/>
  <c r="AB362" i="9"/>
  <c r="AB363" i="9"/>
  <c r="AB364" i="9"/>
  <c r="AB365" i="9"/>
  <c r="AB366" i="9"/>
  <c r="AB367" i="9"/>
  <c r="AB368" i="9"/>
  <c r="AB369" i="9"/>
  <c r="AB370" i="9"/>
  <c r="AB371" i="9"/>
  <c r="AB372" i="9"/>
  <c r="AB373" i="9"/>
  <c r="AB374" i="9"/>
  <c r="AB375" i="9"/>
  <c r="AB376" i="9"/>
  <c r="AB377" i="9"/>
  <c r="AB378" i="9"/>
  <c r="AB379" i="9"/>
  <c r="AB380" i="9"/>
  <c r="AB381" i="9"/>
  <c r="AB382" i="9"/>
  <c r="AB383" i="9"/>
  <c r="AB384" i="9"/>
  <c r="AB385" i="9"/>
  <c r="AB386" i="9"/>
  <c r="AB387" i="9"/>
  <c r="AB388" i="9"/>
  <c r="AB389" i="9"/>
  <c r="AB390" i="9"/>
  <c r="AB391" i="9"/>
  <c r="AB392" i="9"/>
  <c r="AB393" i="9"/>
  <c r="AB394" i="9"/>
  <c r="AB395" i="9"/>
  <c r="AB396" i="9"/>
  <c r="AB397" i="9"/>
  <c r="AB398" i="9"/>
  <c r="AB399" i="9"/>
  <c r="AB400" i="9"/>
  <c r="AB401" i="9"/>
  <c r="AB402" i="9"/>
  <c r="AB403" i="9"/>
  <c r="AB404" i="9"/>
  <c r="AB405" i="9"/>
  <c r="AB406" i="9"/>
  <c r="AB407" i="9"/>
  <c r="AB408" i="9"/>
  <c r="AB409" i="9"/>
  <c r="AB410" i="9"/>
  <c r="AB411" i="9"/>
  <c r="AB412" i="9"/>
  <c r="AB413" i="9"/>
  <c r="AB414" i="9"/>
  <c r="AB415" i="9"/>
  <c r="AB416" i="9"/>
  <c r="AB417" i="9"/>
  <c r="AB418" i="9"/>
  <c r="AB419" i="9"/>
  <c r="AB420" i="9"/>
  <c r="AB421" i="9"/>
  <c r="AB422" i="9"/>
  <c r="AB423" i="9"/>
  <c r="AB424" i="9"/>
  <c r="AB425" i="9"/>
  <c r="AB426" i="9"/>
  <c r="AB427" i="9"/>
  <c r="AB428" i="9"/>
  <c r="AB429" i="9"/>
  <c r="AB430" i="9"/>
  <c r="AB431" i="9"/>
  <c r="AB432" i="9"/>
  <c r="AB433" i="9"/>
  <c r="AB434" i="9"/>
  <c r="AB435" i="9"/>
  <c r="AB436" i="9"/>
  <c r="AB437" i="9"/>
  <c r="AB438" i="9"/>
  <c r="AB439" i="9"/>
  <c r="AB440" i="9"/>
  <c r="AB441" i="9"/>
  <c r="AB442" i="9"/>
  <c r="AB443" i="9"/>
  <c r="AB444" i="9"/>
  <c r="AB445" i="9"/>
  <c r="AB446" i="9"/>
  <c r="AB447" i="9"/>
  <c r="AB448" i="9"/>
  <c r="AB449" i="9"/>
  <c r="AB450" i="9"/>
  <c r="AB451" i="9"/>
  <c r="AB452" i="9"/>
  <c r="AB453" i="9"/>
  <c r="AB454" i="9"/>
  <c r="AB455" i="9"/>
  <c r="AB456" i="9"/>
  <c r="AB457" i="9"/>
  <c r="AB458" i="9"/>
  <c r="AB459" i="9"/>
  <c r="AB460" i="9"/>
  <c r="AB461" i="9"/>
  <c r="AB462" i="9"/>
  <c r="AB463" i="9"/>
  <c r="AB464" i="9"/>
  <c r="AB465" i="9"/>
  <c r="AB466" i="9"/>
  <c r="AB467" i="9"/>
  <c r="AB468" i="9"/>
  <c r="AB469" i="9"/>
  <c r="AB470" i="9"/>
  <c r="AB471" i="9"/>
  <c r="AB472" i="9"/>
  <c r="AB473" i="9"/>
  <c r="AB474" i="9"/>
  <c r="AB475" i="9"/>
  <c r="AB476" i="9"/>
  <c r="AB477" i="9"/>
  <c r="AB478" i="9"/>
  <c r="AB479" i="9"/>
  <c r="AB480" i="9"/>
  <c r="AB481" i="9"/>
  <c r="AB482" i="9"/>
  <c r="AB483" i="9"/>
  <c r="AB484" i="9"/>
  <c r="AB485" i="9"/>
  <c r="AB486" i="9"/>
  <c r="AB487" i="9"/>
  <c r="AB488" i="9"/>
  <c r="AB489" i="9"/>
  <c r="AB490" i="9"/>
  <c r="AB491" i="9"/>
  <c r="AB492" i="9"/>
  <c r="AB493" i="9"/>
  <c r="AB494" i="9"/>
  <c r="AB495" i="9"/>
  <c r="AB496" i="9"/>
  <c r="AB497" i="9"/>
  <c r="AB498" i="9"/>
  <c r="AB499" i="9"/>
  <c r="AB500" i="9"/>
  <c r="AB501" i="9"/>
  <c r="AB502" i="9"/>
  <c r="AB503" i="9"/>
  <c r="AB504" i="9"/>
  <c r="AB505" i="9"/>
  <c r="AB506" i="9"/>
  <c r="AB507" i="9"/>
  <c r="AB508" i="9"/>
  <c r="AB509" i="9"/>
  <c r="AB510" i="9"/>
  <c r="AB511" i="9"/>
  <c r="AB512" i="9"/>
  <c r="AB513" i="9"/>
  <c r="AB514" i="9"/>
  <c r="AB515" i="9"/>
  <c r="AB516" i="9"/>
  <c r="AB517" i="9"/>
  <c r="AB518" i="9"/>
  <c r="AB519" i="9"/>
  <c r="AB520" i="9"/>
  <c r="AB521" i="9"/>
  <c r="AB522" i="9"/>
  <c r="AB523" i="9"/>
  <c r="AB524" i="9"/>
  <c r="AB525" i="9"/>
  <c r="AB526" i="9"/>
  <c r="AB527" i="9"/>
  <c r="AB528" i="9"/>
  <c r="AB529" i="9"/>
  <c r="AB530" i="9"/>
  <c r="AB531" i="9"/>
  <c r="AB532" i="9"/>
  <c r="AB533" i="9"/>
  <c r="AB534" i="9"/>
  <c r="AB535" i="9"/>
  <c r="AB536" i="9"/>
  <c r="AB537" i="9"/>
  <c r="AB538" i="9"/>
  <c r="AB539" i="9"/>
  <c r="AB540" i="9"/>
  <c r="AB541" i="9"/>
  <c r="AB542" i="9"/>
  <c r="AB543" i="9"/>
  <c r="AB544" i="9"/>
  <c r="AB545" i="9"/>
  <c r="AB546" i="9"/>
  <c r="AB547" i="9"/>
  <c r="AB548" i="9"/>
  <c r="AB549" i="9"/>
  <c r="AB550" i="9"/>
  <c r="AB551" i="9"/>
  <c r="AB552" i="9"/>
  <c r="AB553" i="9"/>
  <c r="AB554" i="9"/>
  <c r="AB555" i="9"/>
  <c r="AB556" i="9"/>
  <c r="AB557" i="9"/>
  <c r="AB558" i="9"/>
  <c r="AB559" i="9"/>
  <c r="AB560" i="9"/>
  <c r="AB561" i="9"/>
  <c r="AB562" i="9"/>
  <c r="AB563" i="9"/>
  <c r="AB564" i="9"/>
  <c r="AB565" i="9"/>
  <c r="AB566" i="9"/>
  <c r="AB567" i="9"/>
  <c r="AB568" i="9"/>
  <c r="AB569" i="9"/>
  <c r="AB570" i="9"/>
  <c r="AB571" i="9"/>
  <c r="AB572" i="9"/>
  <c r="AB573" i="9"/>
  <c r="AB574" i="9"/>
  <c r="AB575" i="9"/>
  <c r="AB576" i="9"/>
  <c r="AB577" i="9"/>
  <c r="AB578" i="9"/>
  <c r="AB579" i="9"/>
  <c r="AB580" i="9"/>
  <c r="AB581" i="9"/>
  <c r="AB582" i="9"/>
  <c r="AB583" i="9"/>
  <c r="AB584" i="9"/>
  <c r="AB585" i="9"/>
  <c r="AB586" i="9"/>
  <c r="AB587" i="9"/>
  <c r="AB588" i="9"/>
  <c r="AB589" i="9"/>
  <c r="AB590" i="9"/>
  <c r="AB591" i="9"/>
  <c r="AB592" i="9"/>
  <c r="AB593" i="9"/>
  <c r="AB594" i="9"/>
  <c r="AB595" i="9"/>
  <c r="AB596" i="9"/>
  <c r="AB597" i="9"/>
  <c r="AB598" i="9"/>
  <c r="AB599" i="9"/>
  <c r="AB600" i="9"/>
  <c r="AB601" i="9"/>
  <c r="AB602" i="9"/>
  <c r="AB603" i="9"/>
  <c r="AB604" i="9"/>
  <c r="AB605" i="9"/>
  <c r="AB606" i="9"/>
  <c r="AB607" i="9"/>
  <c r="AB608" i="9"/>
  <c r="AB609" i="9"/>
  <c r="AB610" i="9"/>
  <c r="AB611" i="9"/>
  <c r="AB612" i="9"/>
  <c r="AB613" i="9"/>
  <c r="AB614" i="9"/>
  <c r="AB615" i="9"/>
  <c r="AB616" i="9"/>
  <c r="AB617" i="9"/>
  <c r="AB618" i="9"/>
  <c r="AB619" i="9"/>
  <c r="AB620" i="9"/>
  <c r="AB621" i="9"/>
  <c r="AB622" i="9"/>
  <c r="AB623" i="9"/>
  <c r="AB624" i="9"/>
  <c r="AB625" i="9"/>
  <c r="AB626" i="9"/>
  <c r="AB627" i="9"/>
  <c r="AB628" i="9"/>
  <c r="AB629" i="9"/>
  <c r="AB630" i="9"/>
  <c r="AB631" i="9"/>
  <c r="AB632" i="9"/>
  <c r="AB633" i="9"/>
  <c r="AB634" i="9"/>
  <c r="AB635" i="9"/>
  <c r="AB636" i="9"/>
  <c r="AB637" i="9"/>
  <c r="AB638" i="9"/>
  <c r="AB639" i="9"/>
  <c r="AB640" i="9"/>
  <c r="AB641" i="9"/>
  <c r="AB642" i="9"/>
  <c r="AB643" i="9"/>
  <c r="AB644" i="9"/>
  <c r="AB645" i="9"/>
  <c r="AB646" i="9"/>
  <c r="AB647" i="9"/>
  <c r="AB648" i="9"/>
  <c r="AB649" i="9"/>
  <c r="AB650" i="9"/>
  <c r="AB651" i="9"/>
  <c r="AB652" i="9"/>
  <c r="AB653" i="9"/>
  <c r="AB654" i="9"/>
  <c r="AB655" i="9"/>
  <c r="AB656" i="9"/>
  <c r="AB657" i="9"/>
  <c r="AB658" i="9"/>
  <c r="AB659" i="9"/>
  <c r="AB660" i="9"/>
  <c r="AB661" i="9"/>
  <c r="AB662" i="9"/>
  <c r="AB663" i="9"/>
  <c r="AB664" i="9"/>
  <c r="AB665" i="9"/>
  <c r="AB666" i="9"/>
  <c r="AB667" i="9"/>
  <c r="AB668" i="9"/>
  <c r="AB669" i="9"/>
  <c r="AB670" i="9"/>
  <c r="AB671" i="9"/>
  <c r="AB672" i="9"/>
  <c r="AB673" i="9"/>
  <c r="AB674" i="9"/>
  <c r="AB675" i="9"/>
  <c r="AB676" i="9"/>
  <c r="AB677" i="9"/>
  <c r="AB678" i="9"/>
  <c r="AB679" i="9"/>
  <c r="AB680" i="9"/>
  <c r="AB681" i="9"/>
  <c r="AB682" i="9"/>
  <c r="AB683" i="9"/>
  <c r="AB684" i="9"/>
  <c r="AB685" i="9"/>
  <c r="AB686" i="9"/>
  <c r="AB687" i="9"/>
  <c r="AB688" i="9"/>
  <c r="AB689" i="9"/>
  <c r="AB690" i="9"/>
  <c r="AB691" i="9"/>
  <c r="AB692" i="9"/>
  <c r="AB693" i="9"/>
  <c r="AB694" i="9"/>
  <c r="AB695" i="9"/>
  <c r="AB696" i="9"/>
  <c r="AB697" i="9"/>
  <c r="AB698" i="9"/>
  <c r="AB699" i="9"/>
  <c r="AB700" i="9"/>
  <c r="AB701" i="9"/>
  <c r="AB702" i="9"/>
  <c r="AB703" i="9"/>
  <c r="AB704" i="9"/>
  <c r="AB705" i="9"/>
  <c r="AB706" i="9"/>
  <c r="AB707" i="9"/>
  <c r="AB708" i="9"/>
  <c r="AB709" i="9"/>
  <c r="AB710" i="9"/>
  <c r="AB711" i="9"/>
  <c r="AB712" i="9"/>
  <c r="AB713" i="9"/>
  <c r="AB714" i="9"/>
  <c r="AB715" i="9"/>
  <c r="AB716" i="9"/>
  <c r="AB717" i="9"/>
  <c r="AB718" i="9"/>
  <c r="AB719" i="9"/>
  <c r="AB720" i="9"/>
  <c r="AB721" i="9"/>
  <c r="AB722" i="9"/>
  <c r="AB723" i="9"/>
  <c r="AB724" i="9"/>
  <c r="AB725" i="9"/>
  <c r="AB726" i="9"/>
  <c r="AB727" i="9"/>
  <c r="AB728" i="9"/>
  <c r="AB729" i="9"/>
  <c r="AB730" i="9"/>
  <c r="AB731" i="9"/>
  <c r="AB732" i="9"/>
  <c r="AB733" i="9"/>
  <c r="AB734" i="9"/>
  <c r="AB735" i="9"/>
  <c r="AB736" i="9"/>
  <c r="AB737" i="9"/>
  <c r="AB738" i="9"/>
  <c r="AB739" i="9"/>
  <c r="AB740" i="9"/>
  <c r="AB741" i="9"/>
  <c r="AB742" i="9"/>
  <c r="AB743" i="9"/>
  <c r="AB744" i="9"/>
  <c r="AB745" i="9"/>
  <c r="AB746" i="9"/>
  <c r="AB747" i="9"/>
  <c r="AB748" i="9"/>
  <c r="AB749" i="9"/>
  <c r="AB750" i="9"/>
  <c r="AB751" i="9"/>
  <c r="AB752" i="9"/>
  <c r="AB753" i="9"/>
  <c r="AB754" i="9"/>
  <c r="AB755" i="9"/>
  <c r="AB756" i="9"/>
  <c r="AB757" i="9"/>
  <c r="AB758" i="9"/>
  <c r="AB759" i="9"/>
  <c r="AB760" i="9"/>
  <c r="AB761" i="9"/>
  <c r="AB762" i="9"/>
  <c r="AB763" i="9"/>
  <c r="AB764" i="9"/>
  <c r="AB765" i="9"/>
  <c r="AB766" i="9"/>
  <c r="AB767" i="9"/>
  <c r="AB768" i="9"/>
  <c r="AB769" i="9"/>
  <c r="AB770" i="9"/>
  <c r="AB771" i="9"/>
  <c r="AB772" i="9"/>
  <c r="AB773" i="9"/>
  <c r="AB774" i="9"/>
  <c r="AB775" i="9"/>
  <c r="AB776" i="9"/>
  <c r="AB777" i="9"/>
  <c r="AB778" i="9"/>
  <c r="AB779" i="9"/>
  <c r="AB780" i="9"/>
  <c r="AB781" i="9"/>
  <c r="AB782" i="9"/>
  <c r="AB783" i="9"/>
  <c r="AB784" i="9"/>
  <c r="AB785" i="9"/>
  <c r="AB786" i="9"/>
  <c r="AB787" i="9"/>
  <c r="AB788" i="9"/>
  <c r="AB789" i="9"/>
  <c r="AB790" i="9"/>
  <c r="AB791" i="9"/>
  <c r="AB792" i="9"/>
  <c r="AB793" i="9"/>
  <c r="AB794" i="9"/>
  <c r="AB795" i="9"/>
  <c r="AB796" i="9"/>
  <c r="AB797" i="9"/>
  <c r="AB798" i="9"/>
  <c r="AB799" i="9"/>
  <c r="AB800" i="9"/>
  <c r="AB801" i="9"/>
  <c r="AB802" i="9"/>
  <c r="AB803" i="9"/>
  <c r="AB804" i="9"/>
  <c r="AB805" i="9"/>
  <c r="AB806" i="9"/>
  <c r="AB807" i="9"/>
  <c r="AB808" i="9"/>
  <c r="AB809" i="9"/>
  <c r="AB810" i="9"/>
  <c r="AB811" i="9"/>
  <c r="AB812" i="9"/>
  <c r="AB813" i="9"/>
  <c r="AB814" i="9"/>
  <c r="AB815" i="9"/>
  <c r="AB816" i="9"/>
  <c r="AB817" i="9"/>
  <c r="AB818" i="9"/>
  <c r="AB819" i="9"/>
  <c r="AB820" i="9"/>
  <c r="AB821" i="9"/>
  <c r="AB822" i="9"/>
  <c r="AB823" i="9"/>
  <c r="AB824" i="9"/>
  <c r="AB825" i="9"/>
  <c r="AB826" i="9"/>
  <c r="AB827" i="9"/>
  <c r="AB828" i="9"/>
  <c r="AB829" i="9"/>
  <c r="AB830" i="9"/>
  <c r="AB831" i="9"/>
  <c r="AB832" i="9"/>
  <c r="AB833" i="9"/>
  <c r="AB834" i="9"/>
  <c r="AB835" i="9"/>
  <c r="AB836" i="9"/>
  <c r="AB837" i="9"/>
  <c r="AB838" i="9"/>
  <c r="AB839" i="9"/>
  <c r="AB840" i="9"/>
  <c r="AB841" i="9"/>
  <c r="AB842" i="9"/>
  <c r="AB843" i="9"/>
  <c r="AB844" i="9"/>
  <c r="AB845" i="9"/>
  <c r="AB846" i="9"/>
  <c r="AB847" i="9"/>
  <c r="AB848" i="9"/>
  <c r="AB849" i="9"/>
  <c r="AB850" i="9"/>
  <c r="AB851" i="9"/>
  <c r="AB852" i="9"/>
  <c r="AB853" i="9"/>
  <c r="AB854" i="9"/>
  <c r="AB855" i="9"/>
  <c r="AB856" i="9"/>
  <c r="AB857" i="9"/>
  <c r="AB858" i="9"/>
  <c r="AB859" i="9"/>
  <c r="AB860" i="9"/>
  <c r="AB861" i="9"/>
  <c r="AB862" i="9"/>
  <c r="AB863" i="9"/>
  <c r="AB864" i="9"/>
  <c r="AB865" i="9"/>
  <c r="AB866" i="9"/>
  <c r="AB867" i="9"/>
  <c r="AB868" i="9"/>
  <c r="AB869" i="9"/>
  <c r="AB870" i="9"/>
  <c r="AB871" i="9"/>
  <c r="AB872" i="9"/>
  <c r="AB873" i="9"/>
  <c r="AB874" i="9"/>
  <c r="AB875" i="9"/>
  <c r="AB876" i="9"/>
  <c r="AB877" i="9"/>
  <c r="AB878" i="9"/>
  <c r="AB879" i="9"/>
  <c r="AB880" i="9"/>
  <c r="AB881" i="9"/>
  <c r="AB882" i="9"/>
  <c r="AB883" i="9"/>
  <c r="AB884" i="9"/>
  <c r="AB885" i="9"/>
  <c r="AB886" i="9"/>
  <c r="AB887" i="9"/>
  <c r="AB888" i="9"/>
  <c r="AB889" i="9"/>
  <c r="AB890" i="9"/>
  <c r="AB891" i="9"/>
  <c r="AB892" i="9"/>
  <c r="AB893" i="9"/>
  <c r="AB894" i="9"/>
  <c r="AB895" i="9"/>
  <c r="AB896" i="9"/>
  <c r="AB897" i="9"/>
  <c r="AB898" i="9"/>
  <c r="AB899" i="9"/>
  <c r="AB900" i="9"/>
  <c r="AB901" i="9"/>
  <c r="AB902" i="9"/>
  <c r="AB903" i="9"/>
  <c r="AB904" i="9"/>
  <c r="AB905" i="9"/>
  <c r="AB906" i="9"/>
  <c r="AB907" i="9"/>
  <c r="AB908" i="9"/>
  <c r="AB909" i="9"/>
  <c r="AB910" i="9"/>
  <c r="AB911" i="9"/>
  <c r="AB912" i="9"/>
  <c r="AB913" i="9"/>
  <c r="AB914" i="9"/>
  <c r="AB915" i="9"/>
  <c r="AB916" i="9"/>
  <c r="AB917" i="9"/>
  <c r="AB918" i="9"/>
  <c r="AB919" i="9"/>
  <c r="AB920" i="9"/>
  <c r="AB921" i="9"/>
  <c r="AB922" i="9"/>
  <c r="AB923" i="9"/>
  <c r="AB924" i="9"/>
  <c r="AB925" i="9"/>
  <c r="AB926" i="9"/>
  <c r="AB927" i="9"/>
  <c r="AB928" i="9"/>
  <c r="AB929" i="9"/>
  <c r="AB930" i="9"/>
  <c r="AB931" i="9"/>
  <c r="AB932" i="9"/>
  <c r="AB933" i="9"/>
  <c r="AB934" i="9"/>
  <c r="AB935" i="9"/>
  <c r="AB936" i="9"/>
  <c r="AB937" i="9"/>
  <c r="AB938" i="9"/>
  <c r="AB939" i="9"/>
  <c r="AB940" i="9"/>
  <c r="AB941" i="9"/>
  <c r="AB942" i="9"/>
  <c r="AB943" i="9"/>
  <c r="AB944" i="9"/>
  <c r="AB945" i="9"/>
  <c r="AB946" i="9"/>
  <c r="AB947" i="9"/>
  <c r="AB948" i="9"/>
  <c r="AB949" i="9"/>
  <c r="AB950" i="9"/>
  <c r="AB951" i="9"/>
  <c r="AB952" i="9"/>
  <c r="AB953" i="9"/>
  <c r="AB954" i="9"/>
  <c r="AB955" i="9"/>
  <c r="AB956" i="9"/>
  <c r="AB957" i="9"/>
  <c r="AB958" i="9"/>
  <c r="AB959" i="9"/>
  <c r="AB960" i="9"/>
  <c r="AB961" i="9"/>
  <c r="AB962" i="9"/>
  <c r="AB963" i="9"/>
  <c r="AB964" i="9"/>
  <c r="AB965" i="9"/>
  <c r="AB966" i="9"/>
  <c r="AB967" i="9"/>
  <c r="AB968" i="9"/>
  <c r="AB969" i="9"/>
  <c r="AB970" i="9"/>
  <c r="AB971" i="9"/>
  <c r="AB972" i="9"/>
  <c r="AB973" i="9"/>
  <c r="AB974" i="9"/>
  <c r="AB975" i="9"/>
  <c r="AB976" i="9"/>
  <c r="AB977" i="9"/>
  <c r="AB978" i="9"/>
  <c r="AB979" i="9"/>
  <c r="AB980" i="9"/>
  <c r="AB981" i="9"/>
  <c r="AB982" i="9"/>
  <c r="AB983" i="9"/>
  <c r="AB984" i="9"/>
  <c r="AB985" i="9"/>
  <c r="AB986" i="9"/>
  <c r="AB987" i="9"/>
  <c r="AB988" i="9"/>
  <c r="AB989" i="9"/>
  <c r="AB990" i="9"/>
  <c r="AB991" i="9"/>
  <c r="AB992" i="9"/>
  <c r="AB993" i="9"/>
  <c r="AB994" i="9"/>
  <c r="AB995" i="9"/>
  <c r="AB996" i="9"/>
  <c r="AB997" i="9"/>
  <c r="AB998" i="9"/>
  <c r="AB999" i="9"/>
  <c r="AB1000" i="9"/>
  <c r="AB1001" i="9"/>
  <c r="AB1002" i="9"/>
  <c r="AB1003" i="9"/>
  <c r="AB1004" i="9"/>
  <c r="AB1005" i="9"/>
  <c r="AB1006" i="9"/>
  <c r="AB1007" i="9"/>
  <c r="AB1008" i="9"/>
  <c r="AB1009" i="9"/>
  <c r="AB1010" i="9"/>
  <c r="AB1011" i="9"/>
  <c r="AB1012" i="9"/>
  <c r="AB1013" i="9"/>
  <c r="AB1014" i="9"/>
  <c r="AB1015" i="9"/>
  <c r="AB1016" i="9"/>
  <c r="AB1017" i="9"/>
  <c r="AB1018" i="9"/>
  <c r="AB1019" i="9"/>
  <c r="AB1020" i="9"/>
  <c r="AB1021" i="9"/>
  <c r="AB1022" i="9"/>
  <c r="AB1023" i="9"/>
  <c r="AB1024" i="9"/>
  <c r="AB1025" i="9"/>
  <c r="AB1026" i="9"/>
  <c r="AB1027" i="9"/>
  <c r="AB1028" i="9"/>
  <c r="AB1029" i="9"/>
  <c r="AB1030" i="9"/>
  <c r="AB1031" i="9"/>
  <c r="AB1032" i="9"/>
  <c r="AB1033" i="9"/>
  <c r="AB1034" i="9"/>
  <c r="AB1035" i="9"/>
  <c r="AB1036" i="9"/>
  <c r="AB1037" i="9"/>
  <c r="AB1038" i="9"/>
  <c r="AB1039" i="9"/>
  <c r="AB1040" i="9"/>
  <c r="AB1041" i="9"/>
  <c r="AB1042" i="9"/>
  <c r="AB1043" i="9"/>
  <c r="AB1044" i="9"/>
  <c r="AB1045" i="9"/>
  <c r="AB1046" i="9"/>
  <c r="AB1047" i="9"/>
  <c r="AB1048" i="9"/>
  <c r="AB1049" i="9"/>
  <c r="AB1050" i="9"/>
  <c r="AB1051" i="9"/>
  <c r="AB1052" i="9"/>
  <c r="AB1053" i="9"/>
  <c r="AB1054" i="9"/>
  <c r="AB1055" i="9"/>
  <c r="AB1056" i="9"/>
  <c r="AB1057" i="9"/>
  <c r="AB1058" i="9"/>
  <c r="AB1059" i="9"/>
  <c r="AB1060" i="9"/>
  <c r="AB1061" i="9"/>
  <c r="AB1062" i="9"/>
  <c r="AB1063" i="9"/>
  <c r="AB1064" i="9"/>
  <c r="AB1065" i="9"/>
  <c r="AB1066" i="9"/>
  <c r="AB1067" i="9"/>
  <c r="AB1068" i="9"/>
  <c r="AB1069" i="9"/>
  <c r="AB1070" i="9"/>
  <c r="AB1071" i="9"/>
  <c r="AB1072" i="9"/>
  <c r="AB1073" i="9"/>
  <c r="AB1074" i="9"/>
  <c r="AB1075" i="9"/>
  <c r="AB1076" i="9"/>
  <c r="AB1077" i="9"/>
  <c r="AB1078" i="9"/>
  <c r="AB1079" i="9"/>
  <c r="AB1080" i="9"/>
  <c r="AB1081" i="9"/>
  <c r="AB1082" i="9"/>
  <c r="AB1083" i="9"/>
  <c r="AB1084" i="9"/>
  <c r="AB1085" i="9"/>
  <c r="AB1086" i="9"/>
  <c r="AB1087" i="9"/>
  <c r="AB1088" i="9"/>
  <c r="AB1089" i="9"/>
  <c r="AB1090" i="9"/>
  <c r="AB1091" i="9"/>
  <c r="AB1092" i="9"/>
  <c r="AB1093" i="9"/>
  <c r="AB1094" i="9"/>
  <c r="AB1095" i="9"/>
  <c r="AB1096" i="9"/>
  <c r="AB1097" i="9"/>
  <c r="AB1098" i="9"/>
  <c r="AB1099" i="9"/>
  <c r="AB1100" i="9"/>
  <c r="AB1101" i="9"/>
  <c r="AB1102" i="9"/>
  <c r="AB1103" i="9"/>
  <c r="AB1104" i="9"/>
  <c r="AB1105" i="9"/>
  <c r="AB1106" i="9"/>
  <c r="AB1107" i="9"/>
  <c r="AB1108" i="9"/>
  <c r="AB1109" i="9"/>
  <c r="AB1110" i="9"/>
  <c r="AB1111" i="9"/>
  <c r="AB1112" i="9"/>
  <c r="AB1113" i="9"/>
  <c r="AB1114" i="9"/>
  <c r="AB1115" i="9"/>
  <c r="AB1116" i="9"/>
  <c r="AB1117" i="9"/>
  <c r="AB1118" i="9"/>
  <c r="AB1119" i="9"/>
  <c r="AB1120" i="9"/>
  <c r="AB1121" i="9"/>
  <c r="AB1122" i="9"/>
  <c r="AB1123" i="9"/>
  <c r="AB1124" i="9"/>
  <c r="AB1125" i="9"/>
  <c r="AB1126" i="9"/>
  <c r="AB1127" i="9"/>
  <c r="AB1128" i="9"/>
  <c r="AB1129" i="9"/>
  <c r="AB1130" i="9"/>
  <c r="AB1131" i="9"/>
  <c r="AB1132" i="9"/>
  <c r="AB1133" i="9"/>
  <c r="AB1134" i="9"/>
  <c r="AB1135" i="9"/>
  <c r="AB1136" i="9"/>
  <c r="AB1137" i="9"/>
  <c r="AB1138" i="9"/>
  <c r="AB1139" i="9"/>
  <c r="AB1140" i="9"/>
  <c r="AB1141" i="9"/>
  <c r="AB1142" i="9"/>
  <c r="AB1143" i="9"/>
  <c r="AB1144" i="9"/>
  <c r="AB1145" i="9"/>
  <c r="AB1146" i="9"/>
  <c r="AB1147" i="9"/>
  <c r="AB1148" i="9"/>
  <c r="AB1149" i="9"/>
  <c r="AB1150" i="9"/>
  <c r="AB1151" i="9"/>
  <c r="AB1152" i="9"/>
  <c r="AB1153" i="9"/>
  <c r="AB1154" i="9"/>
  <c r="AB1155" i="9"/>
  <c r="AB1156" i="9"/>
  <c r="AB1157" i="9"/>
  <c r="AB1158" i="9"/>
  <c r="AB1159" i="9"/>
  <c r="AB1160" i="9"/>
  <c r="AB1161" i="9"/>
  <c r="AB1162" i="9"/>
  <c r="AB1163" i="9"/>
  <c r="AB1164" i="9"/>
  <c r="AB1165" i="9"/>
  <c r="AB1166" i="9"/>
  <c r="AB1167" i="9"/>
  <c r="AB1168" i="9"/>
  <c r="AB1169" i="9"/>
  <c r="AB1170" i="9"/>
  <c r="AB1171" i="9"/>
  <c r="AB1172" i="9"/>
  <c r="AB1173" i="9"/>
  <c r="AB1174" i="9"/>
  <c r="AB1175" i="9"/>
  <c r="AB1176" i="9"/>
  <c r="AB1177" i="9"/>
  <c r="AB1178" i="9"/>
  <c r="AB1179" i="9"/>
  <c r="AB1180" i="9"/>
  <c r="AB1181" i="9"/>
  <c r="AB1182" i="9"/>
  <c r="AB1183" i="9"/>
  <c r="AB1184" i="9"/>
  <c r="AB1185" i="9"/>
  <c r="AB1186" i="9"/>
  <c r="AB1187" i="9"/>
  <c r="AB1188" i="9"/>
  <c r="AB1189" i="9"/>
  <c r="AB1190" i="9"/>
  <c r="AB1191" i="9"/>
  <c r="AB1192" i="9"/>
  <c r="AB1193" i="9"/>
  <c r="AB1194" i="9"/>
  <c r="AB1195" i="9"/>
  <c r="AB1196" i="9"/>
  <c r="AB1197" i="9"/>
  <c r="AB1198" i="9"/>
  <c r="AB1199" i="9"/>
  <c r="AB1200" i="9"/>
  <c r="AB1201" i="9"/>
  <c r="AB1202" i="9"/>
  <c r="AB1203" i="9"/>
  <c r="AB1204" i="9"/>
  <c r="AB1205" i="9"/>
  <c r="AB1206" i="9"/>
  <c r="AB1207" i="9"/>
  <c r="AB1208" i="9"/>
  <c r="AB1209" i="9"/>
  <c r="AB1210" i="9"/>
  <c r="AB1211" i="9"/>
  <c r="AB1212" i="9"/>
  <c r="AB1213" i="9"/>
  <c r="AB1214" i="9"/>
  <c r="AB1215" i="9"/>
  <c r="AB1216" i="9"/>
  <c r="AB1217" i="9"/>
  <c r="AB1218" i="9"/>
  <c r="AB1219" i="9"/>
  <c r="AB1220" i="9"/>
  <c r="AB1221" i="9"/>
  <c r="AB1222" i="9"/>
  <c r="AB1223" i="9"/>
  <c r="AB1224" i="9"/>
  <c r="AB1225" i="9"/>
  <c r="AB1226" i="9"/>
  <c r="AB1227" i="9"/>
  <c r="AB1228" i="9"/>
  <c r="AB1229" i="9"/>
  <c r="AB1230" i="9"/>
  <c r="AB1231" i="9"/>
  <c r="AB1232" i="9"/>
  <c r="AB1233" i="9"/>
  <c r="AB1234" i="9"/>
  <c r="AB1235" i="9"/>
  <c r="AB1236" i="9"/>
  <c r="AB1237" i="9"/>
  <c r="AB1238" i="9"/>
  <c r="AB1239" i="9"/>
  <c r="AB1240" i="9"/>
  <c r="AB1241" i="9"/>
  <c r="AB1242" i="9"/>
  <c r="AB1243" i="9"/>
  <c r="AB1244" i="9"/>
  <c r="AB1245" i="9"/>
  <c r="AB1246" i="9"/>
  <c r="AB1247" i="9"/>
  <c r="AB1248" i="9"/>
  <c r="AB1249" i="9"/>
  <c r="AB1250" i="9"/>
  <c r="AB1251" i="9"/>
  <c r="AB1252" i="9"/>
  <c r="AB1253" i="9"/>
  <c r="AB1254" i="9"/>
  <c r="AB1255" i="9"/>
  <c r="AB1256" i="9"/>
  <c r="AB1257" i="9"/>
  <c r="AB1258" i="9"/>
  <c r="AB1259" i="9"/>
  <c r="AB1260" i="9"/>
  <c r="AB1261" i="9"/>
  <c r="AB1262" i="9"/>
  <c r="AB1263" i="9"/>
  <c r="AB1264" i="9"/>
  <c r="AB1265" i="9"/>
  <c r="AB1266" i="9"/>
  <c r="AB1267" i="9"/>
  <c r="AB1268" i="9"/>
  <c r="AB1269" i="9"/>
  <c r="AB1270" i="9"/>
  <c r="AB1271" i="9"/>
  <c r="AB1272" i="9"/>
  <c r="AB1273" i="9"/>
  <c r="AB1274" i="9"/>
  <c r="AB1275" i="9"/>
  <c r="AB1276" i="9"/>
  <c r="AB1277" i="9"/>
  <c r="AB1278" i="9"/>
  <c r="AB1279" i="9"/>
  <c r="AB1280" i="9"/>
  <c r="AB1281" i="9"/>
  <c r="AB1282" i="9"/>
  <c r="AB1283" i="9"/>
  <c r="AB1284" i="9"/>
  <c r="AB1285" i="9"/>
  <c r="AB1286" i="9"/>
  <c r="AB1287" i="9"/>
  <c r="AB1288" i="9"/>
  <c r="AB1289" i="9"/>
  <c r="AB1290" i="9"/>
  <c r="AB1291" i="9"/>
  <c r="AB1292" i="9"/>
  <c r="AB1293" i="9"/>
  <c r="AB1294" i="9"/>
  <c r="AB1295" i="9"/>
  <c r="AB1296" i="9"/>
  <c r="AB1297" i="9"/>
  <c r="AB1298" i="9"/>
  <c r="AB1299" i="9"/>
  <c r="AB1300" i="9"/>
  <c r="AB1301" i="9"/>
  <c r="AB1302" i="9"/>
  <c r="AB1303" i="9"/>
  <c r="AB1304" i="9"/>
  <c r="AB1305" i="9"/>
  <c r="AB1306" i="9"/>
  <c r="AB1307" i="9"/>
  <c r="AB1308" i="9"/>
  <c r="AB1309" i="9"/>
  <c r="AB1310" i="9"/>
  <c r="AB1311" i="9"/>
  <c r="AB1312" i="9"/>
  <c r="AB1313" i="9"/>
  <c r="AB1314" i="9"/>
  <c r="AB1315" i="9"/>
  <c r="AB1316" i="9"/>
  <c r="AB1317" i="9"/>
  <c r="AB1318" i="9"/>
  <c r="AB1319" i="9"/>
  <c r="AB1320" i="9"/>
  <c r="AB1321" i="9"/>
  <c r="AB1322" i="9"/>
  <c r="AB1323" i="9"/>
  <c r="AB1324" i="9"/>
  <c r="AB1325" i="9"/>
  <c r="AB1326" i="9"/>
  <c r="AB1327" i="9"/>
  <c r="AB1328" i="9"/>
  <c r="AB1329" i="9"/>
  <c r="AB1330" i="9"/>
  <c r="AB1331" i="9"/>
  <c r="AB1332" i="9"/>
  <c r="AB1333" i="9"/>
  <c r="AB1334" i="9"/>
  <c r="AB1335" i="9"/>
  <c r="AB1336" i="9"/>
  <c r="AB1337" i="9"/>
  <c r="AB1338" i="9"/>
  <c r="AB1339" i="9"/>
  <c r="AB1340" i="9"/>
  <c r="AB1341" i="9"/>
  <c r="AB1342" i="9"/>
  <c r="AB1343" i="9"/>
  <c r="AB1344" i="9"/>
  <c r="AB1345" i="9"/>
  <c r="AB1346" i="9"/>
  <c r="AB1347" i="9"/>
  <c r="AB1348" i="9"/>
  <c r="AB1349" i="9"/>
  <c r="AB1350" i="9"/>
  <c r="AB1351" i="9"/>
  <c r="AB1352" i="9"/>
  <c r="AB1353" i="9"/>
  <c r="AB1354" i="9"/>
  <c r="AB1355" i="9"/>
  <c r="AB1356" i="9"/>
  <c r="AB1357" i="9"/>
  <c r="AB1358" i="9"/>
  <c r="AB1359" i="9"/>
  <c r="AB1360" i="9"/>
  <c r="AB1361" i="9"/>
  <c r="AB1362" i="9"/>
  <c r="AB1363" i="9"/>
  <c r="AB1364" i="9"/>
  <c r="AB1365" i="9"/>
  <c r="AB1366" i="9"/>
  <c r="AB1367" i="9"/>
  <c r="AB1368" i="9"/>
  <c r="AB1369" i="9"/>
  <c r="AB1370" i="9"/>
  <c r="AB1371" i="9"/>
  <c r="AB1372" i="9"/>
  <c r="AB1373" i="9"/>
  <c r="AB1374" i="9"/>
  <c r="AB1375" i="9"/>
  <c r="AB1376" i="9"/>
  <c r="AB1377" i="9"/>
  <c r="AB1378" i="9"/>
  <c r="AB1379" i="9"/>
  <c r="AB1380" i="9"/>
  <c r="AB1381" i="9"/>
  <c r="AB1382" i="9"/>
  <c r="AB1383" i="9"/>
  <c r="AB1384" i="9"/>
  <c r="AB1385" i="9"/>
  <c r="AB1386" i="9"/>
  <c r="AB1387" i="9"/>
  <c r="AB1388" i="9"/>
  <c r="AB1389" i="9"/>
  <c r="AB1390" i="9"/>
  <c r="AB1391" i="9"/>
  <c r="AB1392" i="9"/>
  <c r="AB1393" i="9"/>
  <c r="AB1394" i="9"/>
  <c r="AB1395" i="9"/>
  <c r="AB1396" i="9"/>
  <c r="AB1397" i="9"/>
  <c r="AB1398" i="9"/>
  <c r="AB1399" i="9"/>
  <c r="AB1400" i="9"/>
  <c r="AB1401" i="9"/>
  <c r="AB1402" i="9"/>
  <c r="AB1403" i="9"/>
  <c r="AB1404" i="9"/>
  <c r="AB1405" i="9"/>
  <c r="AB1406" i="9"/>
  <c r="AB1407" i="9"/>
  <c r="AB1408" i="9"/>
  <c r="AB1409" i="9"/>
  <c r="AB1410" i="9"/>
  <c r="AB1411" i="9"/>
  <c r="AB1412" i="9"/>
  <c r="AB1413" i="9"/>
  <c r="AB1414" i="9"/>
  <c r="AB1415" i="9"/>
  <c r="AB1416" i="9"/>
  <c r="AB1417" i="9"/>
  <c r="AB1418" i="9"/>
  <c r="AB1419" i="9"/>
  <c r="AB1420" i="9"/>
  <c r="AB1421" i="9"/>
  <c r="AB1422" i="9"/>
  <c r="AB1423" i="9"/>
  <c r="AB1424" i="9"/>
  <c r="AB1425" i="9"/>
  <c r="AB1426" i="9"/>
  <c r="AB1427" i="9"/>
  <c r="AB1428" i="9"/>
  <c r="AB1429" i="9"/>
  <c r="AB1430" i="9"/>
  <c r="AB1431" i="9"/>
  <c r="AB1432" i="9"/>
  <c r="AB1433" i="9"/>
  <c r="AB1434" i="9"/>
  <c r="AB1435" i="9"/>
  <c r="AB1436" i="9"/>
  <c r="AB1437" i="9"/>
  <c r="AB1438" i="9"/>
  <c r="AB1439" i="9"/>
  <c r="AB1440" i="9"/>
  <c r="AB1441" i="9"/>
  <c r="AB1442" i="9"/>
  <c r="AB1443" i="9"/>
  <c r="AB1444" i="9"/>
  <c r="AB1445" i="9"/>
  <c r="AB1446" i="9"/>
  <c r="AB1447" i="9"/>
  <c r="AB1448" i="9"/>
  <c r="AB1449" i="9"/>
  <c r="AB1450" i="9"/>
  <c r="AB1451" i="9"/>
  <c r="AB1452" i="9"/>
  <c r="AB1453" i="9"/>
  <c r="AB1454" i="9"/>
  <c r="AB1455" i="9"/>
  <c r="AB1456" i="9"/>
  <c r="AB1457" i="9"/>
  <c r="AB1458" i="9"/>
  <c r="AB1459" i="9"/>
  <c r="AB1460" i="9"/>
  <c r="AB1461" i="9"/>
  <c r="AB1462" i="9"/>
  <c r="AB1463" i="9"/>
  <c r="AB1464" i="9"/>
  <c r="AB1465" i="9"/>
  <c r="AB1466" i="9"/>
  <c r="AB1467" i="9"/>
  <c r="AB1468" i="9"/>
  <c r="AB1469" i="9"/>
  <c r="AB1470" i="9"/>
  <c r="AB1471" i="9"/>
  <c r="AB1472" i="9"/>
  <c r="AB1473" i="9"/>
  <c r="AB1474" i="9"/>
  <c r="AB1475" i="9"/>
  <c r="AB1476" i="9"/>
  <c r="AB1477" i="9"/>
  <c r="AB1478" i="9"/>
  <c r="AB1479" i="9"/>
  <c r="AB1480" i="9"/>
  <c r="AB1481" i="9"/>
  <c r="AB1482" i="9"/>
  <c r="AB1483" i="9"/>
  <c r="AB1484" i="9"/>
  <c r="AB1485" i="9"/>
  <c r="AB1486" i="9"/>
  <c r="AB1487" i="9"/>
  <c r="AB1488" i="9"/>
  <c r="AB1489" i="9"/>
  <c r="AB1490" i="9"/>
  <c r="AB1491" i="9"/>
  <c r="AB1492" i="9"/>
  <c r="AB1493" i="9"/>
  <c r="AB1494" i="9"/>
  <c r="AB1495" i="9"/>
  <c r="AB1496" i="9"/>
  <c r="AB1497" i="9"/>
  <c r="AB1498" i="9"/>
  <c r="AB1499" i="9"/>
  <c r="AB1500" i="9"/>
  <c r="AB1501" i="9"/>
  <c r="AB1502" i="9"/>
  <c r="AB1503" i="9"/>
  <c r="AB1504" i="9"/>
  <c r="AB1505" i="9"/>
  <c r="AB1506" i="9"/>
  <c r="AB1507" i="9"/>
  <c r="AB1508" i="9"/>
  <c r="AB1509" i="9"/>
  <c r="AB1510" i="9"/>
  <c r="AB1511" i="9"/>
  <c r="AB1512" i="9"/>
  <c r="AB1513" i="9"/>
  <c r="AB1514" i="9"/>
  <c r="AB1515" i="9"/>
  <c r="AB1516" i="9"/>
  <c r="AB1517" i="9"/>
  <c r="AB1518" i="9"/>
  <c r="AB1519" i="9"/>
  <c r="AB1520" i="9"/>
  <c r="AB1521" i="9"/>
  <c r="AB1522" i="9"/>
  <c r="AB1523" i="9"/>
  <c r="AB1524" i="9"/>
  <c r="AB1525" i="9"/>
  <c r="AB1526" i="9"/>
  <c r="AB1527" i="9"/>
  <c r="AB1528" i="9"/>
  <c r="AB1529" i="9"/>
  <c r="AB1530" i="9"/>
  <c r="AB1531" i="9"/>
  <c r="AB1532" i="9"/>
  <c r="AB1533" i="9"/>
  <c r="AB1534" i="9"/>
  <c r="AB1535" i="9"/>
  <c r="AB1536" i="9"/>
  <c r="AB1537" i="9"/>
  <c r="AB1538" i="9"/>
  <c r="AB1539" i="9"/>
  <c r="AB1540" i="9"/>
  <c r="AB1541" i="9"/>
  <c r="AB1542" i="9"/>
  <c r="AB1543" i="9"/>
  <c r="AB1544" i="9"/>
  <c r="AB1545" i="9"/>
  <c r="AB1546" i="9"/>
  <c r="AB1547" i="9"/>
  <c r="AB1548" i="9"/>
  <c r="AB1549" i="9"/>
  <c r="AB1550" i="9"/>
  <c r="AB1551" i="9"/>
  <c r="AB1552" i="9"/>
  <c r="AB1553" i="9"/>
  <c r="AB1554" i="9"/>
  <c r="AB1555" i="9"/>
  <c r="AB1556" i="9"/>
  <c r="AB1557" i="9"/>
  <c r="AB1558" i="9"/>
  <c r="AB1559" i="9"/>
  <c r="AB1560" i="9"/>
  <c r="AB1561" i="9"/>
  <c r="AB1562" i="9"/>
  <c r="AB1563" i="9"/>
  <c r="AB1564" i="9"/>
  <c r="AB1565" i="9"/>
  <c r="AB1566" i="9"/>
  <c r="AB1567" i="9"/>
  <c r="AB1568" i="9"/>
  <c r="AB1569" i="9"/>
  <c r="AB1570" i="9"/>
  <c r="AB1571" i="9"/>
  <c r="AB1572" i="9"/>
  <c r="AB1573" i="9"/>
  <c r="AB1574" i="9"/>
  <c r="AB1575" i="9"/>
  <c r="AB1576" i="9"/>
  <c r="AB1577" i="9"/>
  <c r="AB1578" i="9"/>
  <c r="AB1579" i="9"/>
  <c r="AB1580" i="9"/>
  <c r="AB1581" i="9"/>
  <c r="AB1582" i="9"/>
  <c r="AB1583" i="9"/>
  <c r="AB1584" i="9"/>
  <c r="AB1585" i="9"/>
  <c r="AB1586" i="9"/>
  <c r="AB1587" i="9"/>
  <c r="AB1588" i="9"/>
  <c r="AB1589" i="9"/>
  <c r="AB1590" i="9"/>
  <c r="AB1591" i="9"/>
  <c r="AB1592" i="9"/>
  <c r="AB1593" i="9"/>
  <c r="AB1594" i="9"/>
  <c r="AB1595" i="9"/>
  <c r="AB1596" i="9"/>
  <c r="AB1597" i="9"/>
  <c r="AB1598" i="9"/>
  <c r="AB1599" i="9"/>
  <c r="AB1600" i="9"/>
  <c r="AB1601" i="9"/>
  <c r="AB1602" i="9"/>
  <c r="AB1603" i="9"/>
  <c r="AB1604" i="9"/>
  <c r="AB1605" i="9"/>
  <c r="AB1606" i="9"/>
  <c r="AB1607" i="9"/>
  <c r="AB1608" i="9"/>
  <c r="AB1609" i="9"/>
  <c r="AB1610" i="9"/>
  <c r="AB1611" i="9"/>
  <c r="AB1612" i="9"/>
  <c r="AB1613" i="9"/>
  <c r="AB1614" i="9"/>
  <c r="AB1615" i="9"/>
  <c r="AB1616" i="9"/>
  <c r="AB1617" i="9"/>
  <c r="AB1618" i="9"/>
  <c r="AB1619" i="9"/>
  <c r="AB1620" i="9"/>
  <c r="AB1621" i="9"/>
  <c r="AB1622" i="9"/>
  <c r="AB1623" i="9"/>
  <c r="AB1624" i="9"/>
  <c r="AB1625" i="9"/>
  <c r="AB1626" i="9"/>
  <c r="AB1627" i="9"/>
  <c r="AB1628" i="9"/>
  <c r="AB1629" i="9"/>
  <c r="AB1630" i="9"/>
  <c r="AB1631" i="9"/>
  <c r="AB1632" i="9"/>
  <c r="AB1633" i="9"/>
  <c r="AB1634" i="9"/>
  <c r="AB1635" i="9"/>
  <c r="AB1636" i="9"/>
  <c r="AB1637" i="9"/>
  <c r="AB1638" i="9"/>
  <c r="AB1639" i="9"/>
  <c r="AB1640" i="9"/>
  <c r="AB1641" i="9"/>
  <c r="AB1642" i="9"/>
  <c r="AB1643" i="9"/>
  <c r="AB1644" i="9"/>
  <c r="AB1645" i="9"/>
  <c r="AB1646" i="9"/>
  <c r="AB1647" i="9"/>
  <c r="AB1648" i="9"/>
  <c r="AB1649" i="9"/>
  <c r="AB1650" i="9"/>
  <c r="AB1651" i="9"/>
  <c r="AB1652" i="9"/>
  <c r="AB1653" i="9"/>
  <c r="AB1654" i="9"/>
  <c r="AB1655" i="9"/>
  <c r="AB1656" i="9"/>
  <c r="AB1657" i="9"/>
  <c r="AB1658" i="9"/>
  <c r="AB1659" i="9"/>
  <c r="AB1660" i="9"/>
  <c r="AB1661" i="9"/>
  <c r="AB1662" i="9"/>
  <c r="AB1663" i="9"/>
  <c r="AB1664" i="9"/>
  <c r="AB1665" i="9"/>
  <c r="AB1666" i="9"/>
  <c r="AB1667" i="9"/>
  <c r="AB1668" i="9"/>
  <c r="AB1669" i="9"/>
  <c r="AB1670" i="9"/>
  <c r="AB1671" i="9"/>
  <c r="AB1672" i="9"/>
  <c r="AB1673" i="9"/>
  <c r="AB1674" i="9"/>
  <c r="AB1675" i="9"/>
  <c r="AB1676" i="9"/>
  <c r="AB1677" i="9"/>
  <c r="AB1678" i="9"/>
  <c r="AB1679" i="9"/>
  <c r="AB1680" i="9"/>
  <c r="AB1681" i="9"/>
  <c r="AB1682" i="9"/>
  <c r="AB1683" i="9"/>
  <c r="AB1684" i="9"/>
  <c r="AB1685" i="9"/>
  <c r="AB1686" i="9"/>
  <c r="AB1687" i="9"/>
  <c r="AB1688" i="9"/>
  <c r="AB1689" i="9"/>
  <c r="AB1690" i="9"/>
  <c r="AB1691" i="9"/>
  <c r="AB1692" i="9"/>
  <c r="AB1693" i="9"/>
  <c r="AB1694" i="9"/>
  <c r="AB1695" i="9"/>
  <c r="AB1696" i="9"/>
  <c r="AB1697" i="9"/>
  <c r="AB1698" i="9"/>
  <c r="AB1699" i="9"/>
  <c r="AB1700" i="9"/>
  <c r="AB1701" i="9"/>
  <c r="AB1702" i="9"/>
  <c r="AB1703" i="9"/>
  <c r="AB1704" i="9"/>
  <c r="AB1705" i="9"/>
  <c r="AB1706" i="9"/>
  <c r="AB1707" i="9"/>
  <c r="AB1708" i="9"/>
  <c r="AB1709" i="9"/>
  <c r="AB1710" i="9"/>
  <c r="AB1711" i="9"/>
  <c r="AB1712" i="9"/>
  <c r="AB1713" i="9"/>
  <c r="AB1714" i="9"/>
  <c r="AB1715" i="9"/>
  <c r="AB1716" i="9"/>
  <c r="AB1717" i="9"/>
  <c r="AB1718" i="9"/>
  <c r="AB1719" i="9"/>
  <c r="AB1720" i="9"/>
  <c r="AB1721" i="9"/>
  <c r="AB1722" i="9"/>
  <c r="AB1723" i="9"/>
  <c r="AB1724" i="9"/>
  <c r="AB1725" i="9"/>
  <c r="AB1726" i="9"/>
  <c r="AB1727" i="9"/>
  <c r="AB1728" i="9"/>
  <c r="AB1729" i="9"/>
  <c r="AB1730" i="9"/>
  <c r="AB1731" i="9"/>
  <c r="AB1732" i="9"/>
  <c r="AB1733" i="9"/>
  <c r="AB1734" i="9"/>
  <c r="AB1735" i="9"/>
  <c r="AB1736" i="9"/>
  <c r="AB1737" i="9"/>
  <c r="AB1738" i="9"/>
  <c r="AB1739" i="9"/>
  <c r="AB1740" i="9"/>
  <c r="AB1741" i="9"/>
  <c r="AB1742" i="9"/>
  <c r="AB1743" i="9"/>
  <c r="AB1744" i="9"/>
  <c r="AB1745" i="9"/>
  <c r="AB1746" i="9"/>
  <c r="AB1747" i="9"/>
  <c r="AB1748" i="9"/>
  <c r="AB1749" i="9"/>
  <c r="AB1750" i="9"/>
  <c r="AB1751" i="9"/>
  <c r="AB1752" i="9"/>
  <c r="AB1753" i="9"/>
  <c r="AB1754" i="9"/>
  <c r="AB1755" i="9"/>
  <c r="AB1756" i="9"/>
  <c r="AB1757" i="9"/>
  <c r="AB1758" i="9"/>
  <c r="AB1759" i="9"/>
  <c r="AB1760" i="9"/>
  <c r="AB1761" i="9"/>
  <c r="AB1762" i="9"/>
  <c r="AB1763" i="9"/>
  <c r="AB1764" i="9"/>
  <c r="AB1765" i="9"/>
  <c r="AB1766" i="9"/>
  <c r="AB1767" i="9"/>
  <c r="AB1768" i="9"/>
  <c r="AB1769" i="9"/>
  <c r="AB1770" i="9"/>
  <c r="AB1771" i="9"/>
  <c r="AB1772" i="9"/>
  <c r="AB1773" i="9"/>
  <c r="AB1774" i="9"/>
  <c r="AB1775" i="9"/>
  <c r="AB1776" i="9"/>
  <c r="AB1777" i="9"/>
  <c r="AB1778" i="9"/>
  <c r="AB1779" i="9"/>
  <c r="AB1780" i="9"/>
  <c r="AB1781" i="9"/>
  <c r="AB1782" i="9"/>
  <c r="AB1783" i="9"/>
  <c r="AB1784" i="9"/>
  <c r="AB1785" i="9"/>
  <c r="AB1786" i="9"/>
  <c r="AB1787" i="9"/>
  <c r="AB1788" i="9"/>
  <c r="AB1789" i="9"/>
  <c r="AB1790" i="9"/>
  <c r="AB1791" i="9"/>
  <c r="AB1792" i="9"/>
  <c r="AB1793" i="9"/>
  <c r="AB1794" i="9"/>
  <c r="AB1795" i="9"/>
  <c r="AB1796" i="9"/>
  <c r="AB1797" i="9"/>
  <c r="AB1798" i="9"/>
  <c r="AB1799" i="9"/>
  <c r="AB1800" i="9"/>
  <c r="AB1801" i="9"/>
  <c r="AB1802" i="9"/>
  <c r="AB1803" i="9"/>
  <c r="AB1804" i="9"/>
  <c r="AB1805" i="9"/>
  <c r="AB1806" i="9"/>
  <c r="AB1807" i="9"/>
  <c r="AB1808" i="9"/>
  <c r="AB1809" i="9"/>
  <c r="AB1810" i="9"/>
  <c r="AB1811" i="9"/>
  <c r="AB1812" i="9"/>
  <c r="AB1813" i="9"/>
  <c r="AB1814" i="9"/>
  <c r="AB1815" i="9"/>
  <c r="AB1816" i="9"/>
  <c r="AB1817" i="9"/>
  <c r="AB1818" i="9"/>
  <c r="AB1819" i="9"/>
  <c r="AB1820" i="9"/>
  <c r="AB1821" i="9"/>
  <c r="AB1822" i="9"/>
  <c r="AB1823" i="9"/>
  <c r="AB1824" i="9"/>
  <c r="AB1825" i="9"/>
  <c r="AB1826" i="9"/>
  <c r="AB1827" i="9"/>
  <c r="AB1828" i="9"/>
  <c r="AB1829" i="9"/>
  <c r="AB1830" i="9"/>
  <c r="AB1831" i="9"/>
  <c r="AB1832" i="9"/>
  <c r="AB1833" i="9"/>
  <c r="AB1834" i="9"/>
  <c r="AB1835" i="9"/>
  <c r="AB1836" i="9"/>
  <c r="AB1837" i="9"/>
  <c r="AB1838" i="9"/>
  <c r="AB1839" i="9"/>
  <c r="AB1840" i="9"/>
  <c r="AB1841" i="9"/>
  <c r="AB1842" i="9"/>
  <c r="AB1843" i="9"/>
  <c r="AB1844" i="9"/>
  <c r="AB1845" i="9"/>
  <c r="AB1846" i="9"/>
  <c r="AB1847" i="9"/>
  <c r="AB1848" i="9"/>
  <c r="AB1849" i="9"/>
  <c r="AB1850" i="9"/>
  <c r="AB1851" i="9"/>
  <c r="AB1852" i="9"/>
  <c r="AB1853" i="9"/>
  <c r="AB1854" i="9"/>
  <c r="AB1855" i="9"/>
  <c r="AB1856" i="9"/>
  <c r="AB1857" i="9"/>
  <c r="AB1858" i="9"/>
  <c r="AB1859" i="9"/>
  <c r="AB1860" i="9"/>
  <c r="AB1861" i="9"/>
  <c r="AB1862" i="9"/>
  <c r="AB1863" i="9"/>
  <c r="AB1864" i="9"/>
  <c r="AB1865" i="9"/>
  <c r="AB1866" i="9"/>
  <c r="AB1867" i="9"/>
  <c r="AB1868" i="9"/>
  <c r="AB1869" i="9"/>
  <c r="AB1870" i="9"/>
  <c r="AB1871" i="9"/>
  <c r="AB1872" i="9"/>
  <c r="AB1873" i="9"/>
  <c r="AB1874" i="9"/>
  <c r="AB1875" i="9"/>
  <c r="AB1876" i="9"/>
  <c r="AB1877" i="9"/>
  <c r="AB1878" i="9"/>
  <c r="AB1879" i="9"/>
  <c r="AB1880" i="9"/>
  <c r="AB1881" i="9"/>
  <c r="AB1882" i="9"/>
  <c r="AB1883" i="9"/>
  <c r="AB1884" i="9"/>
  <c r="AB1885" i="9"/>
  <c r="AB1886" i="9"/>
  <c r="AB1887" i="9"/>
  <c r="AB1888" i="9"/>
  <c r="AB1889" i="9"/>
  <c r="AB1890" i="9"/>
  <c r="AB1891" i="9"/>
  <c r="AB1892" i="9"/>
  <c r="AB1893" i="9"/>
  <c r="AB1894" i="9"/>
  <c r="AB1895" i="9"/>
  <c r="AB1896" i="9"/>
  <c r="AB1897" i="9"/>
  <c r="AB1898" i="9"/>
  <c r="AB1899" i="9"/>
  <c r="AB1900" i="9"/>
  <c r="AB1901" i="9"/>
  <c r="AB1902" i="9"/>
  <c r="AB1903" i="9"/>
  <c r="AB1904" i="9"/>
  <c r="AB1905" i="9"/>
  <c r="AB1906" i="9"/>
  <c r="AB1907" i="9"/>
  <c r="AB1908" i="9"/>
  <c r="AB1909" i="9"/>
  <c r="AB1910" i="9"/>
  <c r="AB1911" i="9"/>
  <c r="AB1912" i="9"/>
  <c r="AB1913" i="9"/>
  <c r="AB1914" i="9"/>
  <c r="AB1915" i="9"/>
  <c r="AB1916" i="9"/>
  <c r="AB1917" i="9"/>
  <c r="AB1918" i="9"/>
  <c r="AB1919" i="9"/>
  <c r="AB1920" i="9"/>
  <c r="AB1921" i="9"/>
  <c r="AB1922" i="9"/>
  <c r="AB1923" i="9"/>
  <c r="AB1924" i="9"/>
  <c r="AB1925" i="9"/>
  <c r="AB1926" i="9"/>
  <c r="AB1927" i="9"/>
  <c r="AB1928" i="9"/>
  <c r="AB1929" i="9"/>
  <c r="AB1930" i="9"/>
  <c r="AB1931" i="9"/>
  <c r="AB1932" i="9"/>
  <c r="AB1933" i="9"/>
  <c r="AB1934" i="9"/>
  <c r="AB1935" i="9"/>
  <c r="AB1936" i="9"/>
  <c r="AB1937" i="9"/>
  <c r="AB1938" i="9"/>
  <c r="AB1939" i="9"/>
  <c r="AB1940" i="9"/>
  <c r="AB1941" i="9"/>
  <c r="AB1942" i="9"/>
  <c r="AB1943" i="9"/>
  <c r="AB1944" i="9"/>
  <c r="AB1945" i="9"/>
  <c r="AB1946" i="9"/>
  <c r="AB1947" i="9"/>
  <c r="AB1948" i="9"/>
  <c r="AB1949" i="9"/>
  <c r="AB1950" i="9"/>
  <c r="AB1951" i="9"/>
  <c r="AB1952" i="9"/>
  <c r="AB1953" i="9"/>
  <c r="AB2" i="9"/>
  <c r="AA3" i="9"/>
  <c r="AA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272" i="9"/>
  <c r="AA273" i="9"/>
  <c r="AA274" i="9"/>
  <c r="AA275" i="9"/>
  <c r="AA276" i="9"/>
  <c r="AA277" i="9"/>
  <c r="AA278" i="9"/>
  <c r="AA279" i="9"/>
  <c r="AA280" i="9"/>
  <c r="AA281" i="9"/>
  <c r="AA282" i="9"/>
  <c r="AA283" i="9"/>
  <c r="AA284" i="9"/>
  <c r="AA285" i="9"/>
  <c r="AA286" i="9"/>
  <c r="AA287" i="9"/>
  <c r="AA288" i="9"/>
  <c r="AA289" i="9"/>
  <c r="AA290" i="9"/>
  <c r="AA291" i="9"/>
  <c r="AA292" i="9"/>
  <c r="AA293" i="9"/>
  <c r="AA294" i="9"/>
  <c r="AA295" i="9"/>
  <c r="AA296" i="9"/>
  <c r="AA297" i="9"/>
  <c r="AA298" i="9"/>
  <c r="AA299" i="9"/>
  <c r="AA300" i="9"/>
  <c r="AA301" i="9"/>
  <c r="AA302" i="9"/>
  <c r="AA303" i="9"/>
  <c r="AA304" i="9"/>
  <c r="AA305" i="9"/>
  <c r="AA306" i="9"/>
  <c r="AA307" i="9"/>
  <c r="AA308" i="9"/>
  <c r="AA309" i="9"/>
  <c r="AA310" i="9"/>
  <c r="AA311" i="9"/>
  <c r="AA312" i="9"/>
  <c r="AA313" i="9"/>
  <c r="AA314" i="9"/>
  <c r="AA315" i="9"/>
  <c r="AA316" i="9"/>
  <c r="AA317" i="9"/>
  <c r="AA318" i="9"/>
  <c r="AA319" i="9"/>
  <c r="AA320" i="9"/>
  <c r="AA321" i="9"/>
  <c r="AA322" i="9"/>
  <c r="AA323" i="9"/>
  <c r="AA324" i="9"/>
  <c r="AA325" i="9"/>
  <c r="AA326" i="9"/>
  <c r="AA327" i="9"/>
  <c r="AA328" i="9"/>
  <c r="AA329" i="9"/>
  <c r="AA330" i="9"/>
  <c r="AA331" i="9"/>
  <c r="AA332" i="9"/>
  <c r="AA333" i="9"/>
  <c r="AA334" i="9"/>
  <c r="AA335" i="9"/>
  <c r="AA336" i="9"/>
  <c r="AA337" i="9"/>
  <c r="AA338" i="9"/>
  <c r="AA339" i="9"/>
  <c r="AA340" i="9"/>
  <c r="AA341" i="9"/>
  <c r="AA342" i="9"/>
  <c r="AA343" i="9"/>
  <c r="AA344" i="9"/>
  <c r="AA345" i="9"/>
  <c r="AA346" i="9"/>
  <c r="AA347" i="9"/>
  <c r="AA348" i="9"/>
  <c r="AA349" i="9"/>
  <c r="AA350" i="9"/>
  <c r="AA351" i="9"/>
  <c r="AA352" i="9"/>
  <c r="AA353" i="9"/>
  <c r="AA354" i="9"/>
  <c r="AA355" i="9"/>
  <c r="AA356" i="9"/>
  <c r="AA357" i="9"/>
  <c r="AA358" i="9"/>
  <c r="AA359" i="9"/>
  <c r="AA360" i="9"/>
  <c r="AA361" i="9"/>
  <c r="AA362" i="9"/>
  <c r="AA363" i="9"/>
  <c r="AA364" i="9"/>
  <c r="AA365" i="9"/>
  <c r="AA366" i="9"/>
  <c r="AA367" i="9"/>
  <c r="AA368" i="9"/>
  <c r="AA369" i="9"/>
  <c r="AA370" i="9"/>
  <c r="AA371" i="9"/>
  <c r="AA372" i="9"/>
  <c r="AA373" i="9"/>
  <c r="AA374" i="9"/>
  <c r="AA375" i="9"/>
  <c r="AA376" i="9"/>
  <c r="AA377" i="9"/>
  <c r="AA378" i="9"/>
  <c r="AA379" i="9"/>
  <c r="AA380" i="9"/>
  <c r="AA381" i="9"/>
  <c r="AA382" i="9"/>
  <c r="AA383" i="9"/>
  <c r="AA384" i="9"/>
  <c r="AA385" i="9"/>
  <c r="AA386" i="9"/>
  <c r="AA387" i="9"/>
  <c r="AA388" i="9"/>
  <c r="AA389" i="9"/>
  <c r="AA390" i="9"/>
  <c r="AA391" i="9"/>
  <c r="AA392" i="9"/>
  <c r="AA393" i="9"/>
  <c r="AA394" i="9"/>
  <c r="AA395" i="9"/>
  <c r="AA396" i="9"/>
  <c r="AA397" i="9"/>
  <c r="AA398" i="9"/>
  <c r="AA399" i="9"/>
  <c r="AA400" i="9"/>
  <c r="AA401" i="9"/>
  <c r="AA402" i="9"/>
  <c r="AA403" i="9"/>
  <c r="AA404" i="9"/>
  <c r="AA405" i="9"/>
  <c r="AA406" i="9"/>
  <c r="AA407" i="9"/>
  <c r="AA408" i="9"/>
  <c r="AA409" i="9"/>
  <c r="AA410" i="9"/>
  <c r="AA411" i="9"/>
  <c r="AA412" i="9"/>
  <c r="AA413" i="9"/>
  <c r="AA414" i="9"/>
  <c r="AA415" i="9"/>
  <c r="AA416" i="9"/>
  <c r="AA417" i="9"/>
  <c r="AA418" i="9"/>
  <c r="AA419" i="9"/>
  <c r="AA420" i="9"/>
  <c r="AA421" i="9"/>
  <c r="AA422" i="9"/>
  <c r="AA423" i="9"/>
  <c r="AA424" i="9"/>
  <c r="AA425" i="9"/>
  <c r="AA426" i="9"/>
  <c r="AA427" i="9"/>
  <c r="AA428" i="9"/>
  <c r="AA429" i="9"/>
  <c r="AA430" i="9"/>
  <c r="AA431" i="9"/>
  <c r="AA432" i="9"/>
  <c r="AA433" i="9"/>
  <c r="AA434" i="9"/>
  <c r="AA435" i="9"/>
  <c r="AA436" i="9"/>
  <c r="AA437" i="9"/>
  <c r="AA438" i="9"/>
  <c r="AA439" i="9"/>
  <c r="AA440" i="9"/>
  <c r="AA441" i="9"/>
  <c r="AA442" i="9"/>
  <c r="AA443" i="9"/>
  <c r="AA444" i="9"/>
  <c r="AA445" i="9"/>
  <c r="AA446" i="9"/>
  <c r="AA447" i="9"/>
  <c r="AA448" i="9"/>
  <c r="AA449" i="9"/>
  <c r="AA450" i="9"/>
  <c r="AA451" i="9"/>
  <c r="AA452" i="9"/>
  <c r="AA453" i="9"/>
  <c r="AA454" i="9"/>
  <c r="AA455" i="9"/>
  <c r="AA456" i="9"/>
  <c r="AA457" i="9"/>
  <c r="AA458" i="9"/>
  <c r="AA459" i="9"/>
  <c r="AA460" i="9"/>
  <c r="AA461" i="9"/>
  <c r="AA462" i="9"/>
  <c r="AA463" i="9"/>
  <c r="AA464" i="9"/>
  <c r="AA465" i="9"/>
  <c r="AA466" i="9"/>
  <c r="AA467" i="9"/>
  <c r="AA468" i="9"/>
  <c r="AA469" i="9"/>
  <c r="AA470" i="9"/>
  <c r="AA471" i="9"/>
  <c r="AA472" i="9"/>
  <c r="AA473" i="9"/>
  <c r="AA474" i="9"/>
  <c r="AA475" i="9"/>
  <c r="AA476" i="9"/>
  <c r="AA477" i="9"/>
  <c r="AA478" i="9"/>
  <c r="AA479" i="9"/>
  <c r="AA480" i="9"/>
  <c r="AA481" i="9"/>
  <c r="AA482" i="9"/>
  <c r="AA483" i="9"/>
  <c r="AA484" i="9"/>
  <c r="AA485" i="9"/>
  <c r="AA486" i="9"/>
  <c r="AA487" i="9"/>
  <c r="AA488" i="9"/>
  <c r="AA489" i="9"/>
  <c r="AA490" i="9"/>
  <c r="AA491" i="9"/>
  <c r="AA492" i="9"/>
  <c r="AA493" i="9"/>
  <c r="AA494" i="9"/>
  <c r="AA495" i="9"/>
  <c r="AA496" i="9"/>
  <c r="AA497" i="9"/>
  <c r="AA498" i="9"/>
  <c r="AA499" i="9"/>
  <c r="AA500" i="9"/>
  <c r="AA501" i="9"/>
  <c r="AA502" i="9"/>
  <c r="AA503" i="9"/>
  <c r="AA504" i="9"/>
  <c r="AA505" i="9"/>
  <c r="AA506" i="9"/>
  <c r="AA507" i="9"/>
  <c r="AA508" i="9"/>
  <c r="AA509" i="9"/>
  <c r="AA510" i="9"/>
  <c r="AA511" i="9"/>
  <c r="AA512" i="9"/>
  <c r="AA513" i="9"/>
  <c r="AA514" i="9"/>
  <c r="AA515" i="9"/>
  <c r="AA516" i="9"/>
  <c r="AA517" i="9"/>
  <c r="AA518" i="9"/>
  <c r="AA519" i="9"/>
  <c r="AA520" i="9"/>
  <c r="AA521" i="9"/>
  <c r="AA522" i="9"/>
  <c r="AA523" i="9"/>
  <c r="AA524" i="9"/>
  <c r="AA525" i="9"/>
  <c r="AA526" i="9"/>
  <c r="AA527" i="9"/>
  <c r="AA528" i="9"/>
  <c r="AA529" i="9"/>
  <c r="AA530" i="9"/>
  <c r="AA531" i="9"/>
  <c r="AA532" i="9"/>
  <c r="AA533" i="9"/>
  <c r="AA534" i="9"/>
  <c r="AA535" i="9"/>
  <c r="AA536" i="9"/>
  <c r="AA537" i="9"/>
  <c r="AA538" i="9"/>
  <c r="AA539" i="9"/>
  <c r="AA540" i="9"/>
  <c r="AA541" i="9"/>
  <c r="AA542" i="9"/>
  <c r="AA543" i="9"/>
  <c r="AA544" i="9"/>
  <c r="AA545" i="9"/>
  <c r="AA546" i="9"/>
  <c r="AA547" i="9"/>
  <c r="AA548" i="9"/>
  <c r="AA549" i="9"/>
  <c r="AA550" i="9"/>
  <c r="AA551" i="9"/>
  <c r="AA552" i="9"/>
  <c r="AA553" i="9"/>
  <c r="AA554" i="9"/>
  <c r="AA555" i="9"/>
  <c r="AA556" i="9"/>
  <c r="AA557" i="9"/>
  <c r="AA558" i="9"/>
  <c r="AA559" i="9"/>
  <c r="AA560" i="9"/>
  <c r="AA561" i="9"/>
  <c r="AA562" i="9"/>
  <c r="AA563" i="9"/>
  <c r="AA564" i="9"/>
  <c r="AA565" i="9"/>
  <c r="AA566" i="9"/>
  <c r="AA567" i="9"/>
  <c r="AA568" i="9"/>
  <c r="AA569" i="9"/>
  <c r="AA570" i="9"/>
  <c r="AA571" i="9"/>
  <c r="AA572" i="9"/>
  <c r="AA573" i="9"/>
  <c r="AA574" i="9"/>
  <c r="AA575" i="9"/>
  <c r="AA576" i="9"/>
  <c r="AA577" i="9"/>
  <c r="AA578" i="9"/>
  <c r="AA579" i="9"/>
  <c r="AA580" i="9"/>
  <c r="AA581" i="9"/>
  <c r="AA582" i="9"/>
  <c r="AA583" i="9"/>
  <c r="AA584" i="9"/>
  <c r="AA585" i="9"/>
  <c r="AA586" i="9"/>
  <c r="AA587" i="9"/>
  <c r="AA588" i="9"/>
  <c r="AA589" i="9"/>
  <c r="AA590" i="9"/>
  <c r="AA591" i="9"/>
  <c r="AA592" i="9"/>
  <c r="AA593" i="9"/>
  <c r="AA594" i="9"/>
  <c r="AA595" i="9"/>
  <c r="AA596" i="9"/>
  <c r="AA597" i="9"/>
  <c r="AA598" i="9"/>
  <c r="AA599" i="9"/>
  <c r="AA600" i="9"/>
  <c r="AA601" i="9"/>
  <c r="AA602" i="9"/>
  <c r="AA603" i="9"/>
  <c r="AA604" i="9"/>
  <c r="AA605" i="9"/>
  <c r="AA606" i="9"/>
  <c r="AA607" i="9"/>
  <c r="AA608" i="9"/>
  <c r="AA609" i="9"/>
  <c r="AA610" i="9"/>
  <c r="AA611" i="9"/>
  <c r="AA612" i="9"/>
  <c r="AA613" i="9"/>
  <c r="AA614" i="9"/>
  <c r="AA615" i="9"/>
  <c r="AA616" i="9"/>
  <c r="AA617" i="9"/>
  <c r="AA618" i="9"/>
  <c r="AA619" i="9"/>
  <c r="AA620" i="9"/>
  <c r="AA621" i="9"/>
  <c r="AA622" i="9"/>
  <c r="AA623" i="9"/>
  <c r="AA624" i="9"/>
  <c r="AA625" i="9"/>
  <c r="AA626" i="9"/>
  <c r="AA627" i="9"/>
  <c r="AA628" i="9"/>
  <c r="AA629" i="9"/>
  <c r="AA630" i="9"/>
  <c r="AA631" i="9"/>
  <c r="AA632" i="9"/>
  <c r="AA633" i="9"/>
  <c r="AA634" i="9"/>
  <c r="AA635" i="9"/>
  <c r="AA636" i="9"/>
  <c r="AA637" i="9"/>
  <c r="AA638" i="9"/>
  <c r="AA639" i="9"/>
  <c r="AA640" i="9"/>
  <c r="AA641" i="9"/>
  <c r="AA642" i="9"/>
  <c r="AA643" i="9"/>
  <c r="AA644" i="9"/>
  <c r="AA645" i="9"/>
  <c r="AA646" i="9"/>
  <c r="AA647" i="9"/>
  <c r="AA648" i="9"/>
  <c r="AA649" i="9"/>
  <c r="AA650" i="9"/>
  <c r="AA651" i="9"/>
  <c r="AA652" i="9"/>
  <c r="AA653" i="9"/>
  <c r="AA654" i="9"/>
  <c r="AA655" i="9"/>
  <c r="AA656" i="9"/>
  <c r="AA657" i="9"/>
  <c r="AA658" i="9"/>
  <c r="AA659" i="9"/>
  <c r="AA660" i="9"/>
  <c r="AA661" i="9"/>
  <c r="AA662" i="9"/>
  <c r="AA663" i="9"/>
  <c r="AA664" i="9"/>
  <c r="AA665" i="9"/>
  <c r="AA666" i="9"/>
  <c r="AA667" i="9"/>
  <c r="AA668" i="9"/>
  <c r="AA669" i="9"/>
  <c r="AA670" i="9"/>
  <c r="AA671" i="9"/>
  <c r="AA672" i="9"/>
  <c r="AA673" i="9"/>
  <c r="AA674" i="9"/>
  <c r="AA675" i="9"/>
  <c r="AA676" i="9"/>
  <c r="AA677" i="9"/>
  <c r="AA678" i="9"/>
  <c r="AA679" i="9"/>
  <c r="AA680" i="9"/>
  <c r="AA681" i="9"/>
  <c r="AA682" i="9"/>
  <c r="AA683" i="9"/>
  <c r="AA684" i="9"/>
  <c r="AA685" i="9"/>
  <c r="AA686" i="9"/>
  <c r="AA687" i="9"/>
  <c r="AA688" i="9"/>
  <c r="AA689" i="9"/>
  <c r="AA690" i="9"/>
  <c r="AA691" i="9"/>
  <c r="AA692" i="9"/>
  <c r="AA693" i="9"/>
  <c r="AA694" i="9"/>
  <c r="AA695" i="9"/>
  <c r="AA696" i="9"/>
  <c r="AA697" i="9"/>
  <c r="AA698" i="9"/>
  <c r="AA699" i="9"/>
  <c r="AA700" i="9"/>
  <c r="AA701" i="9"/>
  <c r="AA702" i="9"/>
  <c r="AA703" i="9"/>
  <c r="AA704" i="9"/>
  <c r="AA705" i="9"/>
  <c r="AA706" i="9"/>
  <c r="AA707" i="9"/>
  <c r="AA708" i="9"/>
  <c r="AA709" i="9"/>
  <c r="AA710" i="9"/>
  <c r="AA711" i="9"/>
  <c r="AA712" i="9"/>
  <c r="AA713" i="9"/>
  <c r="AA714" i="9"/>
  <c r="AA715" i="9"/>
  <c r="AA716" i="9"/>
  <c r="AA717" i="9"/>
  <c r="AA718" i="9"/>
  <c r="AA719" i="9"/>
  <c r="AA720" i="9"/>
  <c r="AA721" i="9"/>
  <c r="AA722" i="9"/>
  <c r="AA723" i="9"/>
  <c r="AA724" i="9"/>
  <c r="AA725" i="9"/>
  <c r="AA726" i="9"/>
  <c r="AA727" i="9"/>
  <c r="AA728" i="9"/>
  <c r="AA729" i="9"/>
  <c r="AA730" i="9"/>
  <c r="AA731" i="9"/>
  <c r="AA732" i="9"/>
  <c r="AA733" i="9"/>
  <c r="AA734" i="9"/>
  <c r="AA735" i="9"/>
  <c r="AA736" i="9"/>
  <c r="AA737" i="9"/>
  <c r="AA738" i="9"/>
  <c r="AA739" i="9"/>
  <c r="AA740" i="9"/>
  <c r="AA741" i="9"/>
  <c r="AA742" i="9"/>
  <c r="AA743" i="9"/>
  <c r="AA744" i="9"/>
  <c r="AA745" i="9"/>
  <c r="AA746" i="9"/>
  <c r="AA747" i="9"/>
  <c r="AA748" i="9"/>
  <c r="AA749" i="9"/>
  <c r="AA750" i="9"/>
  <c r="AA751" i="9"/>
  <c r="AA752" i="9"/>
  <c r="AA753" i="9"/>
  <c r="AA754" i="9"/>
  <c r="AA755" i="9"/>
  <c r="AA756" i="9"/>
  <c r="AA757" i="9"/>
  <c r="AA758" i="9"/>
  <c r="AA759" i="9"/>
  <c r="AA760" i="9"/>
  <c r="AA761" i="9"/>
  <c r="AA762" i="9"/>
  <c r="AA763" i="9"/>
  <c r="AA764" i="9"/>
  <c r="AA765" i="9"/>
  <c r="AA766" i="9"/>
  <c r="AA767" i="9"/>
  <c r="AA768" i="9"/>
  <c r="AA769" i="9"/>
  <c r="AA770" i="9"/>
  <c r="AA771" i="9"/>
  <c r="AA772" i="9"/>
  <c r="AA773" i="9"/>
  <c r="AA774" i="9"/>
  <c r="AA775" i="9"/>
  <c r="AA776" i="9"/>
  <c r="AA777" i="9"/>
  <c r="AA778" i="9"/>
  <c r="AA779" i="9"/>
  <c r="AA780" i="9"/>
  <c r="AA781" i="9"/>
  <c r="AA782" i="9"/>
  <c r="AA783" i="9"/>
  <c r="AA784" i="9"/>
  <c r="AA785" i="9"/>
  <c r="AA786" i="9"/>
  <c r="AA787" i="9"/>
  <c r="AA788" i="9"/>
  <c r="AA789" i="9"/>
  <c r="AA790" i="9"/>
  <c r="AA791" i="9"/>
  <c r="AA792" i="9"/>
  <c r="AA793" i="9"/>
  <c r="AA794" i="9"/>
  <c r="AA795" i="9"/>
  <c r="AA796" i="9"/>
  <c r="AA797" i="9"/>
  <c r="AA798" i="9"/>
  <c r="AA799" i="9"/>
  <c r="AA800" i="9"/>
  <c r="AA801" i="9"/>
  <c r="AA802" i="9"/>
  <c r="AA803" i="9"/>
  <c r="AA804" i="9"/>
  <c r="AA805" i="9"/>
  <c r="AA806" i="9"/>
  <c r="AA807" i="9"/>
  <c r="AA808" i="9"/>
  <c r="AA809" i="9"/>
  <c r="AA810" i="9"/>
  <c r="AA811" i="9"/>
  <c r="AA812" i="9"/>
  <c r="AA813" i="9"/>
  <c r="AA814" i="9"/>
  <c r="AA815" i="9"/>
  <c r="AA816" i="9"/>
  <c r="AA817" i="9"/>
  <c r="AA818" i="9"/>
  <c r="AA819" i="9"/>
  <c r="AA820" i="9"/>
  <c r="AA821" i="9"/>
  <c r="AA822" i="9"/>
  <c r="AA823" i="9"/>
  <c r="AA824" i="9"/>
  <c r="AA825" i="9"/>
  <c r="AA826" i="9"/>
  <c r="AA827" i="9"/>
  <c r="AA828" i="9"/>
  <c r="AA829" i="9"/>
  <c r="AA830" i="9"/>
  <c r="AA831" i="9"/>
  <c r="AA832" i="9"/>
  <c r="AA833" i="9"/>
  <c r="AA834" i="9"/>
  <c r="AA835" i="9"/>
  <c r="AA836" i="9"/>
  <c r="AA837" i="9"/>
  <c r="AA838" i="9"/>
  <c r="AA839" i="9"/>
  <c r="AA840" i="9"/>
  <c r="AA841" i="9"/>
  <c r="AA842" i="9"/>
  <c r="AA843" i="9"/>
  <c r="AA844" i="9"/>
  <c r="AA845" i="9"/>
  <c r="AA846" i="9"/>
  <c r="AA847" i="9"/>
  <c r="AA848" i="9"/>
  <c r="AA849" i="9"/>
  <c r="AA850" i="9"/>
  <c r="AA851" i="9"/>
  <c r="AA852" i="9"/>
  <c r="AA853" i="9"/>
  <c r="AA854" i="9"/>
  <c r="AA855" i="9"/>
  <c r="AA856" i="9"/>
  <c r="AA857" i="9"/>
  <c r="AA858" i="9"/>
  <c r="AA859" i="9"/>
  <c r="AA860" i="9"/>
  <c r="AA861" i="9"/>
  <c r="AA862" i="9"/>
  <c r="AA863" i="9"/>
  <c r="AA864" i="9"/>
  <c r="AA865" i="9"/>
  <c r="AA866" i="9"/>
  <c r="AA867" i="9"/>
  <c r="AA868" i="9"/>
  <c r="AA869" i="9"/>
  <c r="AA870" i="9"/>
  <c r="AA871" i="9"/>
  <c r="AA872" i="9"/>
  <c r="AA873" i="9"/>
  <c r="AA874" i="9"/>
  <c r="AA875" i="9"/>
  <c r="AA876" i="9"/>
  <c r="AA877" i="9"/>
  <c r="AA878" i="9"/>
  <c r="AA879" i="9"/>
  <c r="AA880" i="9"/>
  <c r="AA881" i="9"/>
  <c r="AA882" i="9"/>
  <c r="AA883" i="9"/>
  <c r="AA884" i="9"/>
  <c r="AA885" i="9"/>
  <c r="AA886" i="9"/>
  <c r="AA887" i="9"/>
  <c r="AA888" i="9"/>
  <c r="AA889" i="9"/>
  <c r="AA890" i="9"/>
  <c r="AA891" i="9"/>
  <c r="AA892" i="9"/>
  <c r="AA893" i="9"/>
  <c r="AA894" i="9"/>
  <c r="AA895" i="9"/>
  <c r="AA896" i="9"/>
  <c r="AA897" i="9"/>
  <c r="AA898" i="9"/>
  <c r="AA899" i="9"/>
  <c r="AA900" i="9"/>
  <c r="AA901" i="9"/>
  <c r="AA902" i="9"/>
  <c r="AA903" i="9"/>
  <c r="AA904" i="9"/>
  <c r="AA905" i="9"/>
  <c r="AA906" i="9"/>
  <c r="AA907" i="9"/>
  <c r="AA908" i="9"/>
  <c r="AA909" i="9"/>
  <c r="AA910" i="9"/>
  <c r="AA911" i="9"/>
  <c r="AA912" i="9"/>
  <c r="AA913" i="9"/>
  <c r="AA914" i="9"/>
  <c r="AA915" i="9"/>
  <c r="AA916" i="9"/>
  <c r="AA917" i="9"/>
  <c r="AA918" i="9"/>
  <c r="AA919" i="9"/>
  <c r="AA920" i="9"/>
  <c r="AA921" i="9"/>
  <c r="AA922" i="9"/>
  <c r="AA923" i="9"/>
  <c r="AA924" i="9"/>
  <c r="AA925" i="9"/>
  <c r="AA926" i="9"/>
  <c r="AA927" i="9"/>
  <c r="AA928" i="9"/>
  <c r="AA929" i="9"/>
  <c r="AA930" i="9"/>
  <c r="AA931" i="9"/>
  <c r="AA932" i="9"/>
  <c r="AA933" i="9"/>
  <c r="AA934" i="9"/>
  <c r="AA935" i="9"/>
  <c r="AA936" i="9"/>
  <c r="AA937" i="9"/>
  <c r="AA938" i="9"/>
  <c r="AA939" i="9"/>
  <c r="AA940" i="9"/>
  <c r="AA941" i="9"/>
  <c r="AA942" i="9"/>
  <c r="AA943" i="9"/>
  <c r="AA944" i="9"/>
  <c r="AA945" i="9"/>
  <c r="AA946" i="9"/>
  <c r="AA947" i="9"/>
  <c r="AA948" i="9"/>
  <c r="AA949" i="9"/>
  <c r="AA950" i="9"/>
  <c r="AA951" i="9"/>
  <c r="AA952" i="9"/>
  <c r="AA953" i="9"/>
  <c r="AA954" i="9"/>
  <c r="AA955" i="9"/>
  <c r="AA956" i="9"/>
  <c r="AA957" i="9"/>
  <c r="AA958" i="9"/>
  <c r="AA959" i="9"/>
  <c r="AA960" i="9"/>
  <c r="AA961" i="9"/>
  <c r="AA962" i="9"/>
  <c r="AA963" i="9"/>
  <c r="AA964" i="9"/>
  <c r="AA965" i="9"/>
  <c r="AA966" i="9"/>
  <c r="AA967" i="9"/>
  <c r="AA968" i="9"/>
  <c r="AA969" i="9"/>
  <c r="AA970" i="9"/>
  <c r="AA971" i="9"/>
  <c r="AA972" i="9"/>
  <c r="AA973" i="9"/>
  <c r="AA974" i="9"/>
  <c r="AA975" i="9"/>
  <c r="AA976" i="9"/>
  <c r="AA977" i="9"/>
  <c r="AA978" i="9"/>
  <c r="AA979" i="9"/>
  <c r="AA980" i="9"/>
  <c r="AA981" i="9"/>
  <c r="AA982" i="9"/>
  <c r="AA983" i="9"/>
  <c r="AA984" i="9"/>
  <c r="AA985" i="9"/>
  <c r="AA986" i="9"/>
  <c r="AA987" i="9"/>
  <c r="AA988" i="9"/>
  <c r="AA989" i="9"/>
  <c r="AA990" i="9"/>
  <c r="AA991" i="9"/>
  <c r="AA992" i="9"/>
  <c r="AA993" i="9"/>
  <c r="AA994" i="9"/>
  <c r="AA995" i="9"/>
  <c r="AA996" i="9"/>
  <c r="AA997" i="9"/>
  <c r="AA998" i="9"/>
  <c r="AA999" i="9"/>
  <c r="AA1000" i="9"/>
  <c r="AA1001" i="9"/>
  <c r="AA1002" i="9"/>
  <c r="AA1003" i="9"/>
  <c r="AA1004" i="9"/>
  <c r="AA1005" i="9"/>
  <c r="AA1006" i="9"/>
  <c r="AA1007" i="9"/>
  <c r="AA1008" i="9"/>
  <c r="AA1009" i="9"/>
  <c r="AA1010" i="9"/>
  <c r="AA1011" i="9"/>
  <c r="AA1012" i="9"/>
  <c r="AA1013" i="9"/>
  <c r="AA1014" i="9"/>
  <c r="AA1015" i="9"/>
  <c r="AA1016" i="9"/>
  <c r="AA1017" i="9"/>
  <c r="AA1018" i="9"/>
  <c r="AA1019" i="9"/>
  <c r="AA1020" i="9"/>
  <c r="AA1021" i="9"/>
  <c r="AA1022" i="9"/>
  <c r="AA1023" i="9"/>
  <c r="AA1024" i="9"/>
  <c r="AA1025" i="9"/>
  <c r="AA1026" i="9"/>
  <c r="AA1027" i="9"/>
  <c r="AA1028" i="9"/>
  <c r="AA1029" i="9"/>
  <c r="AA1030" i="9"/>
  <c r="AA1031" i="9"/>
  <c r="AA1032" i="9"/>
  <c r="AA1033" i="9"/>
  <c r="AA1034" i="9"/>
  <c r="AA1035" i="9"/>
  <c r="AA1036" i="9"/>
  <c r="AA1037" i="9"/>
  <c r="AA1038" i="9"/>
  <c r="AA1039" i="9"/>
  <c r="AA1040" i="9"/>
  <c r="AA1041" i="9"/>
  <c r="AA1042" i="9"/>
  <c r="AA1043" i="9"/>
  <c r="AA1044" i="9"/>
  <c r="AA1045" i="9"/>
  <c r="AA1046" i="9"/>
  <c r="AA1047" i="9"/>
  <c r="AA1048" i="9"/>
  <c r="AA1049" i="9"/>
  <c r="AA1050" i="9"/>
  <c r="AA1051" i="9"/>
  <c r="AA1052" i="9"/>
  <c r="AA1053" i="9"/>
  <c r="AA1054" i="9"/>
  <c r="AA1055" i="9"/>
  <c r="AA1056" i="9"/>
  <c r="AA1057" i="9"/>
  <c r="AA1058" i="9"/>
  <c r="AA1059" i="9"/>
  <c r="AA1060" i="9"/>
  <c r="AA1061" i="9"/>
  <c r="AA1062" i="9"/>
  <c r="AA1063" i="9"/>
  <c r="AA1064" i="9"/>
  <c r="AA1065" i="9"/>
  <c r="AA1066" i="9"/>
  <c r="AA1067" i="9"/>
  <c r="AA1068" i="9"/>
  <c r="AA1069" i="9"/>
  <c r="AA1070" i="9"/>
  <c r="AA1071" i="9"/>
  <c r="AA1072" i="9"/>
  <c r="AA1073" i="9"/>
  <c r="AA1074" i="9"/>
  <c r="AA1075" i="9"/>
  <c r="AA1076" i="9"/>
  <c r="AA1077" i="9"/>
  <c r="AA1078" i="9"/>
  <c r="AA1079" i="9"/>
  <c r="AA1080" i="9"/>
  <c r="AA1081" i="9"/>
  <c r="AA1082" i="9"/>
  <c r="AA1083" i="9"/>
  <c r="AA1084" i="9"/>
  <c r="AA1085" i="9"/>
  <c r="AA1086" i="9"/>
  <c r="AA1087" i="9"/>
  <c r="AA1088" i="9"/>
  <c r="AA1089" i="9"/>
  <c r="AA1090" i="9"/>
  <c r="AA1091" i="9"/>
  <c r="AA1092" i="9"/>
  <c r="AA1093" i="9"/>
  <c r="AA1094" i="9"/>
  <c r="AA1095" i="9"/>
  <c r="AA1096" i="9"/>
  <c r="AA1097" i="9"/>
  <c r="AA1098" i="9"/>
  <c r="AA1099" i="9"/>
  <c r="AA1100" i="9"/>
  <c r="AA1101" i="9"/>
  <c r="AA1102" i="9"/>
  <c r="AA1103" i="9"/>
  <c r="AA1104" i="9"/>
  <c r="AA1105" i="9"/>
  <c r="AA1106" i="9"/>
  <c r="AA1107" i="9"/>
  <c r="AA1108" i="9"/>
  <c r="AA1109" i="9"/>
  <c r="AA1110" i="9"/>
  <c r="AA1111" i="9"/>
  <c r="AA1112" i="9"/>
  <c r="AA1113" i="9"/>
  <c r="AA1114" i="9"/>
  <c r="AA1115" i="9"/>
  <c r="AA1116" i="9"/>
  <c r="AA1117" i="9"/>
  <c r="AA1118" i="9"/>
  <c r="AA1119" i="9"/>
  <c r="AA1120" i="9"/>
  <c r="AA1121" i="9"/>
  <c r="AA1122" i="9"/>
  <c r="AA1123" i="9"/>
  <c r="AA1124" i="9"/>
  <c r="AA1125" i="9"/>
  <c r="AA1126" i="9"/>
  <c r="AA1127" i="9"/>
  <c r="AA1128" i="9"/>
  <c r="AA1129" i="9"/>
  <c r="AA1130" i="9"/>
  <c r="AA1131" i="9"/>
  <c r="AA1132" i="9"/>
  <c r="AA1133" i="9"/>
  <c r="AA1134" i="9"/>
  <c r="AA1135" i="9"/>
  <c r="AA1136" i="9"/>
  <c r="AA1137" i="9"/>
  <c r="AA1138" i="9"/>
  <c r="AA1139" i="9"/>
  <c r="AA1140" i="9"/>
  <c r="AA1141" i="9"/>
  <c r="AA1142" i="9"/>
  <c r="AA1143" i="9"/>
  <c r="AA1144" i="9"/>
  <c r="AA1145" i="9"/>
  <c r="AA1146" i="9"/>
  <c r="AA1147" i="9"/>
  <c r="AA1148" i="9"/>
  <c r="AA1149" i="9"/>
  <c r="AA1150" i="9"/>
  <c r="AA1151" i="9"/>
  <c r="AA1152" i="9"/>
  <c r="AA1153" i="9"/>
  <c r="AA1154" i="9"/>
  <c r="AA1155" i="9"/>
  <c r="AA1156" i="9"/>
  <c r="AA1157" i="9"/>
  <c r="AA1158" i="9"/>
  <c r="AA1159" i="9"/>
  <c r="AA1160" i="9"/>
  <c r="AA1161" i="9"/>
  <c r="AA1162" i="9"/>
  <c r="AA1163" i="9"/>
  <c r="AA1164" i="9"/>
  <c r="AA1165" i="9"/>
  <c r="AA1166" i="9"/>
  <c r="AA1167" i="9"/>
  <c r="AA1168" i="9"/>
  <c r="AA1169" i="9"/>
  <c r="AA1170" i="9"/>
  <c r="AA1171" i="9"/>
  <c r="AA1172" i="9"/>
  <c r="AA1173" i="9"/>
  <c r="AA1174" i="9"/>
  <c r="AA1175" i="9"/>
  <c r="AA1176" i="9"/>
  <c r="AA1177" i="9"/>
  <c r="AA1178" i="9"/>
  <c r="AA1179" i="9"/>
  <c r="AA1180" i="9"/>
  <c r="AA1181" i="9"/>
  <c r="AA1182" i="9"/>
  <c r="AA1183" i="9"/>
  <c r="AA1184" i="9"/>
  <c r="AA1185" i="9"/>
  <c r="AA1186" i="9"/>
  <c r="AA1187" i="9"/>
  <c r="AA1188" i="9"/>
  <c r="AA1189" i="9"/>
  <c r="AA1190" i="9"/>
  <c r="AA1191" i="9"/>
  <c r="AA1192" i="9"/>
  <c r="AA1193" i="9"/>
  <c r="AA1194" i="9"/>
  <c r="AA1195" i="9"/>
  <c r="AA1196" i="9"/>
  <c r="AA1197" i="9"/>
  <c r="AA1198" i="9"/>
  <c r="AA1199" i="9"/>
  <c r="AA1200" i="9"/>
  <c r="AA1201" i="9"/>
  <c r="AA1202" i="9"/>
  <c r="AA1203" i="9"/>
  <c r="AA1204" i="9"/>
  <c r="AA1205" i="9"/>
  <c r="AA1206" i="9"/>
  <c r="AA1207" i="9"/>
  <c r="AA1208" i="9"/>
  <c r="AA1209" i="9"/>
  <c r="AA1210" i="9"/>
  <c r="AA1211" i="9"/>
  <c r="AA1212" i="9"/>
  <c r="AA1213" i="9"/>
  <c r="AA1214" i="9"/>
  <c r="AA1215" i="9"/>
  <c r="AA1216" i="9"/>
  <c r="AA1217" i="9"/>
  <c r="AA1218" i="9"/>
  <c r="AA1219" i="9"/>
  <c r="AA1220" i="9"/>
  <c r="AA1221" i="9"/>
  <c r="AA1222" i="9"/>
  <c r="AA1223" i="9"/>
  <c r="AA1224" i="9"/>
  <c r="AA1225" i="9"/>
  <c r="AA1226" i="9"/>
  <c r="AA1227" i="9"/>
  <c r="AA1228" i="9"/>
  <c r="AA1229" i="9"/>
  <c r="AA1230" i="9"/>
  <c r="AA1231" i="9"/>
  <c r="AA1232" i="9"/>
  <c r="AA1233" i="9"/>
  <c r="AA1234" i="9"/>
  <c r="AA1235" i="9"/>
  <c r="AA1236" i="9"/>
  <c r="AA1237" i="9"/>
  <c r="AA1238" i="9"/>
  <c r="AA1239" i="9"/>
  <c r="AA1240" i="9"/>
  <c r="AA1241" i="9"/>
  <c r="AA1242" i="9"/>
  <c r="AA1243" i="9"/>
  <c r="AA1244" i="9"/>
  <c r="AA1245" i="9"/>
  <c r="AA1246" i="9"/>
  <c r="AA1247" i="9"/>
  <c r="AA1248" i="9"/>
  <c r="AA1249" i="9"/>
  <c r="AA1250" i="9"/>
  <c r="AA1251" i="9"/>
  <c r="AA1252" i="9"/>
  <c r="AA1253" i="9"/>
  <c r="AA1254" i="9"/>
  <c r="AA1255" i="9"/>
  <c r="AA1256" i="9"/>
  <c r="AA1257" i="9"/>
  <c r="AA1258" i="9"/>
  <c r="AA1259" i="9"/>
  <c r="AA1260" i="9"/>
  <c r="AA1261" i="9"/>
  <c r="AA1262" i="9"/>
  <c r="AA1263" i="9"/>
  <c r="AA1264" i="9"/>
  <c r="AA1265" i="9"/>
  <c r="AA1266" i="9"/>
  <c r="AA1267" i="9"/>
  <c r="AA1268" i="9"/>
  <c r="AA1269" i="9"/>
  <c r="AA1270" i="9"/>
  <c r="AA1271" i="9"/>
  <c r="AA1272" i="9"/>
  <c r="AA1273" i="9"/>
  <c r="AA1274" i="9"/>
  <c r="AA1275" i="9"/>
  <c r="AA1276" i="9"/>
  <c r="AA1277" i="9"/>
  <c r="AA1278" i="9"/>
  <c r="AA1279" i="9"/>
  <c r="AA1280" i="9"/>
  <c r="AA1281" i="9"/>
  <c r="AA1282" i="9"/>
  <c r="AA1283" i="9"/>
  <c r="AA1284" i="9"/>
  <c r="AA1285" i="9"/>
  <c r="AA1286" i="9"/>
  <c r="AA1287" i="9"/>
  <c r="AA1288" i="9"/>
  <c r="AA1289" i="9"/>
  <c r="AA1290" i="9"/>
  <c r="AA1291" i="9"/>
  <c r="AA1292" i="9"/>
  <c r="AA1293" i="9"/>
  <c r="AA1294" i="9"/>
  <c r="AA1295" i="9"/>
  <c r="AA1296" i="9"/>
  <c r="AA1297" i="9"/>
  <c r="AA1298" i="9"/>
  <c r="AA1299" i="9"/>
  <c r="AA1300" i="9"/>
  <c r="AA1301" i="9"/>
  <c r="AA1302" i="9"/>
  <c r="AA1303" i="9"/>
  <c r="AA1304" i="9"/>
  <c r="AA1305" i="9"/>
  <c r="AA1306" i="9"/>
  <c r="AA1307" i="9"/>
  <c r="AA1308" i="9"/>
  <c r="AA1309" i="9"/>
  <c r="AA1310" i="9"/>
  <c r="AA1311" i="9"/>
  <c r="AA1312" i="9"/>
  <c r="AA1313" i="9"/>
  <c r="AA1314" i="9"/>
  <c r="AA1315" i="9"/>
  <c r="AA1316" i="9"/>
  <c r="AA1317" i="9"/>
  <c r="AA1318" i="9"/>
  <c r="AA1319" i="9"/>
  <c r="AA1320" i="9"/>
  <c r="AA1321" i="9"/>
  <c r="AA1322" i="9"/>
  <c r="AA1323" i="9"/>
  <c r="AA1324" i="9"/>
  <c r="AA1325" i="9"/>
  <c r="AA1326" i="9"/>
  <c r="AA1327" i="9"/>
  <c r="AA1328" i="9"/>
  <c r="AA1329" i="9"/>
  <c r="AA1330" i="9"/>
  <c r="AA1331" i="9"/>
  <c r="AA1332" i="9"/>
  <c r="AA1333" i="9"/>
  <c r="AA1334" i="9"/>
  <c r="AA1335" i="9"/>
  <c r="AA1336" i="9"/>
  <c r="AA1337" i="9"/>
  <c r="AA1338" i="9"/>
  <c r="AA1339" i="9"/>
  <c r="AA1340" i="9"/>
  <c r="AA1341" i="9"/>
  <c r="AA1342" i="9"/>
  <c r="AA1343" i="9"/>
  <c r="AA1344" i="9"/>
  <c r="AA1345" i="9"/>
  <c r="AA1346" i="9"/>
  <c r="AA1347" i="9"/>
  <c r="AA1348" i="9"/>
  <c r="AA1349" i="9"/>
  <c r="AA1350" i="9"/>
  <c r="AA1351" i="9"/>
  <c r="AA1352" i="9"/>
  <c r="AA1353" i="9"/>
  <c r="AA1354" i="9"/>
  <c r="AA1355" i="9"/>
  <c r="AA1356" i="9"/>
  <c r="AA1357" i="9"/>
  <c r="AA1358" i="9"/>
  <c r="AA1359" i="9"/>
  <c r="AA1360" i="9"/>
  <c r="AA1361" i="9"/>
  <c r="AA1362" i="9"/>
  <c r="AA1363" i="9"/>
  <c r="AA1364" i="9"/>
  <c r="AA1365" i="9"/>
  <c r="AA1366" i="9"/>
  <c r="AA1367" i="9"/>
  <c r="AA1368" i="9"/>
  <c r="AA1369" i="9"/>
  <c r="AA1370" i="9"/>
  <c r="AA1371" i="9"/>
  <c r="AA1372" i="9"/>
  <c r="AA1373" i="9"/>
  <c r="AA1374" i="9"/>
  <c r="AA1375" i="9"/>
  <c r="AA1376" i="9"/>
  <c r="AA1377" i="9"/>
  <c r="AA1378" i="9"/>
  <c r="AA1379" i="9"/>
  <c r="AA1380" i="9"/>
  <c r="AA1381" i="9"/>
  <c r="AA1382" i="9"/>
  <c r="AA1383" i="9"/>
  <c r="AA1384" i="9"/>
  <c r="AA1385" i="9"/>
  <c r="AA1386" i="9"/>
  <c r="AA1387" i="9"/>
  <c r="AA1388" i="9"/>
  <c r="AA1389" i="9"/>
  <c r="AA1390" i="9"/>
  <c r="AA1391" i="9"/>
  <c r="AA1392" i="9"/>
  <c r="AA1393" i="9"/>
  <c r="AA1394" i="9"/>
  <c r="AA1395" i="9"/>
  <c r="AA1396" i="9"/>
  <c r="AA1397" i="9"/>
  <c r="AA1398" i="9"/>
  <c r="AA1399" i="9"/>
  <c r="AA1400" i="9"/>
  <c r="AA1401" i="9"/>
  <c r="AA1402" i="9"/>
  <c r="AA1403" i="9"/>
  <c r="AA1404" i="9"/>
  <c r="AA1405" i="9"/>
  <c r="AA1406" i="9"/>
  <c r="AA1407" i="9"/>
  <c r="AA1408" i="9"/>
  <c r="AA1409" i="9"/>
  <c r="AA1410" i="9"/>
  <c r="AA1411" i="9"/>
  <c r="AA1412" i="9"/>
  <c r="AA1413" i="9"/>
  <c r="AA1414" i="9"/>
  <c r="AA1415" i="9"/>
  <c r="AA1416" i="9"/>
  <c r="AA1417" i="9"/>
  <c r="AA1418" i="9"/>
  <c r="AA1419" i="9"/>
  <c r="AA1420" i="9"/>
  <c r="AA1421" i="9"/>
  <c r="AA1422" i="9"/>
  <c r="AA1423" i="9"/>
  <c r="AA1424" i="9"/>
  <c r="AA1425" i="9"/>
  <c r="AA1426" i="9"/>
  <c r="AA1427" i="9"/>
  <c r="AA1428" i="9"/>
  <c r="AA1429" i="9"/>
  <c r="AA1430" i="9"/>
  <c r="AA1431" i="9"/>
  <c r="AA1432" i="9"/>
  <c r="AA1433" i="9"/>
  <c r="AA1434" i="9"/>
  <c r="AA1435" i="9"/>
  <c r="AA1436" i="9"/>
  <c r="AA1437" i="9"/>
  <c r="AA1438" i="9"/>
  <c r="AA1439" i="9"/>
  <c r="AA1440" i="9"/>
  <c r="AA1441" i="9"/>
  <c r="AA1442" i="9"/>
  <c r="AA1443" i="9"/>
  <c r="AA1444" i="9"/>
  <c r="AA1445" i="9"/>
  <c r="AA1446" i="9"/>
  <c r="AA1447" i="9"/>
  <c r="AA1448" i="9"/>
  <c r="AA1449" i="9"/>
  <c r="AA1450" i="9"/>
  <c r="AA1451" i="9"/>
  <c r="AA1452" i="9"/>
  <c r="AA1453" i="9"/>
  <c r="AA1454" i="9"/>
  <c r="AA1455" i="9"/>
  <c r="AA1456" i="9"/>
  <c r="AA1457" i="9"/>
  <c r="AA1458" i="9"/>
  <c r="AA1459" i="9"/>
  <c r="AA1460" i="9"/>
  <c r="AA1461" i="9"/>
  <c r="AA1462" i="9"/>
  <c r="AA1463" i="9"/>
  <c r="AA1464" i="9"/>
  <c r="AA1465" i="9"/>
  <c r="AA1466" i="9"/>
  <c r="AA1467" i="9"/>
  <c r="AA1468" i="9"/>
  <c r="AA1469" i="9"/>
  <c r="AA1470" i="9"/>
  <c r="AA1471" i="9"/>
  <c r="AA1472" i="9"/>
  <c r="AA1473" i="9"/>
  <c r="AA1474" i="9"/>
  <c r="AA1475" i="9"/>
  <c r="AA1476" i="9"/>
  <c r="AA1477" i="9"/>
  <c r="AA1478" i="9"/>
  <c r="AA1479" i="9"/>
  <c r="AA1480" i="9"/>
  <c r="AA1481" i="9"/>
  <c r="AA1482" i="9"/>
  <c r="AA1483" i="9"/>
  <c r="AA1484" i="9"/>
  <c r="AA1485" i="9"/>
  <c r="AA1486" i="9"/>
  <c r="AA1487" i="9"/>
  <c r="AA1488" i="9"/>
  <c r="AA1489" i="9"/>
  <c r="AA1490" i="9"/>
  <c r="AA1491" i="9"/>
  <c r="AA1492" i="9"/>
  <c r="AA1493" i="9"/>
  <c r="AA1494" i="9"/>
  <c r="AA1495" i="9"/>
  <c r="AA1496" i="9"/>
  <c r="AA1497" i="9"/>
  <c r="AA1498" i="9"/>
  <c r="AA1499" i="9"/>
  <c r="AA1500" i="9"/>
  <c r="AA1501" i="9"/>
  <c r="AA1502" i="9"/>
  <c r="AA1503" i="9"/>
  <c r="AA1504" i="9"/>
  <c r="AA1505" i="9"/>
  <c r="AA1506" i="9"/>
  <c r="AA1507" i="9"/>
  <c r="AA1508" i="9"/>
  <c r="AA1509" i="9"/>
  <c r="AA1510" i="9"/>
  <c r="AA1511" i="9"/>
  <c r="AA1512" i="9"/>
  <c r="AA1513" i="9"/>
  <c r="AA1514" i="9"/>
  <c r="AA1515" i="9"/>
  <c r="AA1516" i="9"/>
  <c r="AA1517" i="9"/>
  <c r="AA1518" i="9"/>
  <c r="AA1519" i="9"/>
  <c r="AA1520" i="9"/>
  <c r="AA1521" i="9"/>
  <c r="AA1522" i="9"/>
  <c r="AA1523" i="9"/>
  <c r="AA1524" i="9"/>
  <c r="AA1525" i="9"/>
  <c r="AA1526" i="9"/>
  <c r="AA1527" i="9"/>
  <c r="AA1528" i="9"/>
  <c r="AA1529" i="9"/>
  <c r="AA1530" i="9"/>
  <c r="AA1531" i="9"/>
  <c r="AA1532" i="9"/>
  <c r="AA1533" i="9"/>
  <c r="AA1534" i="9"/>
  <c r="AA1535" i="9"/>
  <c r="AA1536" i="9"/>
  <c r="AA1537" i="9"/>
  <c r="AA1538" i="9"/>
  <c r="AA1539" i="9"/>
  <c r="AA1540" i="9"/>
  <c r="AA1541" i="9"/>
  <c r="AA1542" i="9"/>
  <c r="AA1543" i="9"/>
  <c r="AA1544" i="9"/>
  <c r="AA1545" i="9"/>
  <c r="AA1546" i="9"/>
  <c r="AA1547" i="9"/>
  <c r="AA1548" i="9"/>
  <c r="AA1549" i="9"/>
  <c r="AA1550" i="9"/>
  <c r="AA1551" i="9"/>
  <c r="AA1552" i="9"/>
  <c r="AA1553" i="9"/>
  <c r="AA1554" i="9"/>
  <c r="AA1555" i="9"/>
  <c r="AA1556" i="9"/>
  <c r="AA1557" i="9"/>
  <c r="AA1558" i="9"/>
  <c r="AA1559" i="9"/>
  <c r="AA1560" i="9"/>
  <c r="AA1561" i="9"/>
  <c r="AA1562" i="9"/>
  <c r="AA1563" i="9"/>
  <c r="AA1564" i="9"/>
  <c r="AA1565" i="9"/>
  <c r="AA1566" i="9"/>
  <c r="AA1567" i="9"/>
  <c r="AA1568" i="9"/>
  <c r="AA1569" i="9"/>
  <c r="AA1570" i="9"/>
  <c r="AA1571" i="9"/>
  <c r="AA1572" i="9"/>
  <c r="AA1573" i="9"/>
  <c r="AA1574" i="9"/>
  <c r="AA1575" i="9"/>
  <c r="AA1576" i="9"/>
  <c r="AA1577" i="9"/>
  <c r="AA1578" i="9"/>
  <c r="AA1579" i="9"/>
  <c r="AA1580" i="9"/>
  <c r="AA1581" i="9"/>
  <c r="AA1582" i="9"/>
  <c r="AA1583" i="9"/>
  <c r="AA1584" i="9"/>
  <c r="AA1585" i="9"/>
  <c r="AA1586" i="9"/>
  <c r="AA1587" i="9"/>
  <c r="AA1588" i="9"/>
  <c r="AA1589" i="9"/>
  <c r="AA1590" i="9"/>
  <c r="AA1591" i="9"/>
  <c r="AA1592" i="9"/>
  <c r="AA1593" i="9"/>
  <c r="AA1594" i="9"/>
  <c r="AA1595" i="9"/>
  <c r="AA1596" i="9"/>
  <c r="AA1597" i="9"/>
  <c r="AA1598" i="9"/>
  <c r="AA1599" i="9"/>
  <c r="AA1600" i="9"/>
  <c r="AA1601" i="9"/>
  <c r="AA1602" i="9"/>
  <c r="AA1603" i="9"/>
  <c r="AA1604" i="9"/>
  <c r="AA1605" i="9"/>
  <c r="AA1606" i="9"/>
  <c r="AA1607" i="9"/>
  <c r="AA1608" i="9"/>
  <c r="AA1609" i="9"/>
  <c r="AA1610" i="9"/>
  <c r="AA1611" i="9"/>
  <c r="AA1612" i="9"/>
  <c r="AA1613" i="9"/>
  <c r="AA1614" i="9"/>
  <c r="AA1615" i="9"/>
  <c r="AA1616" i="9"/>
  <c r="AA1617" i="9"/>
  <c r="AA1618" i="9"/>
  <c r="AA1619" i="9"/>
  <c r="AA1620" i="9"/>
  <c r="AA1621" i="9"/>
  <c r="AA1622" i="9"/>
  <c r="AA1623" i="9"/>
  <c r="AA1624" i="9"/>
  <c r="AA1625" i="9"/>
  <c r="AA1626" i="9"/>
  <c r="AA1627" i="9"/>
  <c r="AA1628" i="9"/>
  <c r="AA1629" i="9"/>
  <c r="AA1630" i="9"/>
  <c r="AA1631" i="9"/>
  <c r="AA1632" i="9"/>
  <c r="AA1633" i="9"/>
  <c r="AA1634" i="9"/>
  <c r="AA1635" i="9"/>
  <c r="AA1636" i="9"/>
  <c r="AA1637" i="9"/>
  <c r="AA1638" i="9"/>
  <c r="AA1639" i="9"/>
  <c r="AA1640" i="9"/>
  <c r="AA1641" i="9"/>
  <c r="AA1642" i="9"/>
  <c r="AA1643" i="9"/>
  <c r="AA1644" i="9"/>
  <c r="AA1645" i="9"/>
  <c r="AA1646" i="9"/>
  <c r="AA1647" i="9"/>
  <c r="AA1648" i="9"/>
  <c r="AA1649" i="9"/>
  <c r="AA1650" i="9"/>
  <c r="AA1651" i="9"/>
  <c r="AA1652" i="9"/>
  <c r="AA1653" i="9"/>
  <c r="AA1654" i="9"/>
  <c r="AA1655" i="9"/>
  <c r="AA1656" i="9"/>
  <c r="AA1657" i="9"/>
  <c r="AA1658" i="9"/>
  <c r="AA1659" i="9"/>
  <c r="AA1660" i="9"/>
  <c r="AA1661" i="9"/>
  <c r="AA1662" i="9"/>
  <c r="AA1663" i="9"/>
  <c r="AA1664" i="9"/>
  <c r="AA1665" i="9"/>
  <c r="AA1666" i="9"/>
  <c r="AA1667" i="9"/>
  <c r="AA1668" i="9"/>
  <c r="AA1669" i="9"/>
  <c r="AA1670" i="9"/>
  <c r="AA1671" i="9"/>
  <c r="AA1672" i="9"/>
  <c r="AA1673" i="9"/>
  <c r="AA1674" i="9"/>
  <c r="AA1675" i="9"/>
  <c r="AA1676" i="9"/>
  <c r="AA1677" i="9"/>
  <c r="AA1678" i="9"/>
  <c r="AA1679" i="9"/>
  <c r="AA1680" i="9"/>
  <c r="AA1681" i="9"/>
  <c r="AA1682" i="9"/>
  <c r="AA1683" i="9"/>
  <c r="AA1684" i="9"/>
  <c r="AA1685" i="9"/>
  <c r="AA1686" i="9"/>
  <c r="AA1687" i="9"/>
  <c r="AA1688" i="9"/>
  <c r="AA1689" i="9"/>
  <c r="AA1690" i="9"/>
  <c r="AA1691" i="9"/>
  <c r="AA1692" i="9"/>
  <c r="AA1693" i="9"/>
  <c r="AA1694" i="9"/>
  <c r="AA1695" i="9"/>
  <c r="AA1696" i="9"/>
  <c r="AA1697" i="9"/>
  <c r="AA1698" i="9"/>
  <c r="AA1699" i="9"/>
  <c r="AA1700" i="9"/>
  <c r="AA1701" i="9"/>
  <c r="AA1702" i="9"/>
  <c r="AA1703" i="9"/>
  <c r="AA1704" i="9"/>
  <c r="AA1705" i="9"/>
  <c r="AA1706" i="9"/>
  <c r="AA1707" i="9"/>
  <c r="AA1708" i="9"/>
  <c r="AA1709" i="9"/>
  <c r="AA1710" i="9"/>
  <c r="AA1711" i="9"/>
  <c r="AA1712" i="9"/>
  <c r="AA1713" i="9"/>
  <c r="AA1714" i="9"/>
  <c r="AA1715" i="9"/>
  <c r="AA1716" i="9"/>
  <c r="AA1717" i="9"/>
  <c r="AA1718" i="9"/>
  <c r="AA1719" i="9"/>
  <c r="AA1720" i="9"/>
  <c r="AA1721" i="9"/>
  <c r="AA1722" i="9"/>
  <c r="AA1723" i="9"/>
  <c r="AA1724" i="9"/>
  <c r="AA1725" i="9"/>
  <c r="AA1726" i="9"/>
  <c r="AA1727" i="9"/>
  <c r="AA1728" i="9"/>
  <c r="AA1729" i="9"/>
  <c r="AA1730" i="9"/>
  <c r="AA1731" i="9"/>
  <c r="AA1732" i="9"/>
  <c r="AA1733" i="9"/>
  <c r="AA1734" i="9"/>
  <c r="AA1735" i="9"/>
  <c r="AA1736" i="9"/>
  <c r="AA1737" i="9"/>
  <c r="AA1738" i="9"/>
  <c r="AA1739" i="9"/>
  <c r="AA1740" i="9"/>
  <c r="AA1741" i="9"/>
  <c r="AA1742" i="9"/>
  <c r="AA1743" i="9"/>
  <c r="AA1744" i="9"/>
  <c r="AA1745" i="9"/>
  <c r="AA1746" i="9"/>
  <c r="AA1747" i="9"/>
  <c r="AA1748" i="9"/>
  <c r="AA1749" i="9"/>
  <c r="AA1750" i="9"/>
  <c r="AA1751" i="9"/>
  <c r="AA1752" i="9"/>
  <c r="AA1753" i="9"/>
  <c r="AA1754" i="9"/>
  <c r="AA1755" i="9"/>
  <c r="AA1756" i="9"/>
  <c r="AA1757" i="9"/>
  <c r="AA1758" i="9"/>
  <c r="AA1759" i="9"/>
  <c r="AA1760" i="9"/>
  <c r="AA1761" i="9"/>
  <c r="AA1762" i="9"/>
  <c r="AA1763" i="9"/>
  <c r="AA1764" i="9"/>
  <c r="AA1765" i="9"/>
  <c r="AA1766" i="9"/>
  <c r="AA1767" i="9"/>
  <c r="AA1768" i="9"/>
  <c r="AA1769" i="9"/>
  <c r="AA1770" i="9"/>
  <c r="AA1771" i="9"/>
  <c r="AA1772" i="9"/>
  <c r="AA1773" i="9"/>
  <c r="AA1774" i="9"/>
  <c r="AA1775" i="9"/>
  <c r="AA1776" i="9"/>
  <c r="AA1777" i="9"/>
  <c r="AA1778" i="9"/>
  <c r="AA1779" i="9"/>
  <c r="AA1780" i="9"/>
  <c r="AA1781" i="9"/>
  <c r="AA1782" i="9"/>
  <c r="AA1783" i="9"/>
  <c r="AA1784" i="9"/>
  <c r="AA1785" i="9"/>
  <c r="AA1786" i="9"/>
  <c r="AA1787" i="9"/>
  <c r="AA1788" i="9"/>
  <c r="AA1789" i="9"/>
  <c r="AA1790" i="9"/>
  <c r="AA1791" i="9"/>
  <c r="AA1792" i="9"/>
  <c r="AA1793" i="9"/>
  <c r="AA1794" i="9"/>
  <c r="AA1795" i="9"/>
  <c r="AA1796" i="9"/>
  <c r="AA1797" i="9"/>
  <c r="AA1798" i="9"/>
  <c r="AA1799" i="9"/>
  <c r="AA1800" i="9"/>
  <c r="AA1801" i="9"/>
  <c r="AA1802" i="9"/>
  <c r="AA1803" i="9"/>
  <c r="AA1804" i="9"/>
  <c r="AA1805" i="9"/>
  <c r="AA1806" i="9"/>
  <c r="AA1807" i="9"/>
  <c r="AA1808" i="9"/>
  <c r="AA1809" i="9"/>
  <c r="AA1810" i="9"/>
  <c r="AA1811" i="9"/>
  <c r="AA1812" i="9"/>
  <c r="AA1813" i="9"/>
  <c r="AA1814" i="9"/>
  <c r="AA1815" i="9"/>
  <c r="AA1816" i="9"/>
  <c r="AA1817" i="9"/>
  <c r="AA1818" i="9"/>
  <c r="AA1819" i="9"/>
  <c r="AA1820" i="9"/>
  <c r="AA1821" i="9"/>
  <c r="AA1822" i="9"/>
  <c r="AA1823" i="9"/>
  <c r="AA1824" i="9"/>
  <c r="AA1825" i="9"/>
  <c r="AA1826" i="9"/>
  <c r="AA1827" i="9"/>
  <c r="AA1828" i="9"/>
  <c r="AA1829" i="9"/>
  <c r="AA1830" i="9"/>
  <c r="AA1831" i="9"/>
  <c r="AA1832" i="9"/>
  <c r="AA1833" i="9"/>
  <c r="AA1834" i="9"/>
  <c r="AA1835" i="9"/>
  <c r="AA1836" i="9"/>
  <c r="AA1837" i="9"/>
  <c r="AA1838" i="9"/>
  <c r="AA1839" i="9"/>
  <c r="AA1840" i="9"/>
  <c r="AA1841" i="9"/>
  <c r="AA1842" i="9"/>
  <c r="AA1843" i="9"/>
  <c r="AA1844" i="9"/>
  <c r="AA1845" i="9"/>
  <c r="AA1846" i="9"/>
  <c r="AA1847" i="9"/>
  <c r="AA1848" i="9"/>
  <c r="AA1849" i="9"/>
  <c r="AA1850" i="9"/>
  <c r="AA1851" i="9"/>
  <c r="AA1852" i="9"/>
  <c r="AA1853" i="9"/>
  <c r="AA1854" i="9"/>
  <c r="AA1855" i="9"/>
  <c r="AA1856" i="9"/>
  <c r="AA1857" i="9"/>
  <c r="AA1858" i="9"/>
  <c r="AA1859" i="9"/>
  <c r="AA1860" i="9"/>
  <c r="AA1861" i="9"/>
  <c r="AA1862" i="9"/>
  <c r="AA1863" i="9"/>
  <c r="AA1864" i="9"/>
  <c r="AA1865" i="9"/>
  <c r="AA1866" i="9"/>
  <c r="AA1867" i="9"/>
  <c r="AA1868" i="9"/>
  <c r="AA1869" i="9"/>
  <c r="AA1870" i="9"/>
  <c r="AA1871" i="9"/>
  <c r="AA1872" i="9"/>
  <c r="AA1873" i="9"/>
  <c r="AA1874" i="9"/>
  <c r="AA1875" i="9"/>
  <c r="AA1876" i="9"/>
  <c r="AA1877" i="9"/>
  <c r="AA1878" i="9"/>
  <c r="AA1879" i="9"/>
  <c r="AA1880" i="9"/>
  <c r="AA1881" i="9"/>
  <c r="AA1882" i="9"/>
  <c r="AA1883" i="9"/>
  <c r="AA1884" i="9"/>
  <c r="AA1885" i="9"/>
  <c r="AA1886" i="9"/>
  <c r="AA1887" i="9"/>
  <c r="AA1888" i="9"/>
  <c r="AA1889" i="9"/>
  <c r="AA1890" i="9"/>
  <c r="AA1891" i="9"/>
  <c r="AA1892" i="9"/>
  <c r="AA1893" i="9"/>
  <c r="AA1894" i="9"/>
  <c r="AA1895" i="9"/>
  <c r="AA1896" i="9"/>
  <c r="AA1897" i="9"/>
  <c r="AA1898" i="9"/>
  <c r="AA1899" i="9"/>
  <c r="AA1900" i="9"/>
  <c r="AA1901" i="9"/>
  <c r="AA1902" i="9"/>
  <c r="AA1903" i="9"/>
  <c r="AA1904" i="9"/>
  <c r="AA1905" i="9"/>
  <c r="AA1906" i="9"/>
  <c r="AA1907" i="9"/>
  <c r="AA1908" i="9"/>
  <c r="AA1909" i="9"/>
  <c r="AA1910" i="9"/>
  <c r="AA1911" i="9"/>
  <c r="AA1912" i="9"/>
  <c r="AA1913" i="9"/>
  <c r="AA1914" i="9"/>
  <c r="AA1915" i="9"/>
  <c r="AA1916" i="9"/>
  <c r="AA1917" i="9"/>
  <c r="AA1918" i="9"/>
  <c r="AA1919" i="9"/>
  <c r="AA1920" i="9"/>
  <c r="AA1921" i="9"/>
  <c r="AA1922" i="9"/>
  <c r="AA1923" i="9"/>
  <c r="AA1924" i="9"/>
  <c r="AA1925" i="9"/>
  <c r="AA1926" i="9"/>
  <c r="AA1927" i="9"/>
  <c r="AA1928" i="9"/>
  <c r="AA1929" i="9"/>
  <c r="AA1930" i="9"/>
  <c r="AA1931" i="9"/>
  <c r="AA1932" i="9"/>
  <c r="AA1933" i="9"/>
  <c r="AA1934" i="9"/>
  <c r="AA1935" i="9"/>
  <c r="AA1936" i="9"/>
  <c r="AA1937" i="9"/>
  <c r="AA1938" i="9"/>
  <c r="AA1939" i="9"/>
  <c r="AA1940" i="9"/>
  <c r="AA1941" i="9"/>
  <c r="AA1942" i="9"/>
  <c r="AA1943" i="9"/>
  <c r="AA1944" i="9"/>
  <c r="AA1945" i="9"/>
  <c r="AA1946" i="9"/>
  <c r="AA1947" i="9"/>
  <c r="AA1948" i="9"/>
  <c r="AA1949" i="9"/>
  <c r="AA1950" i="9"/>
  <c r="AA1951" i="9"/>
  <c r="AA1952" i="9"/>
  <c r="AA1953" i="9"/>
  <c r="AA2" i="9"/>
</calcChain>
</file>

<file path=xl/sharedStrings.xml><?xml version="1.0" encoding="utf-8"?>
<sst xmlns="http://schemas.openxmlformats.org/spreadsheetml/2006/main" count="25279" uniqueCount="3067">
  <si>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</si>
  <si>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</si>
  <si>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</si>
  <si>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</si>
  <si>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</si>
  <si>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</si>
  <si>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</si>
  <si>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</si>
  <si>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</si>
  <si>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</si>
  <si>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</si>
  <si>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</si>
  <si>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</si>
  <si>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</si>
  <si>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</si>
  <si>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</si>
  <si>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</si>
  <si>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</si>
  <si>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</si>
  <si>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</si>
  <si>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</si>
  <si>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</si>
  <si>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</si>
  <si>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</si>
  <si>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</si>
  <si>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</si>
  <si>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</si>
  <si>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</si>
  <si>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</si>
  <si>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</si>
  <si>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</si>
  <si>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</si>
  <si>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</si>
  <si>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</si>
  <si>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</si>
  <si>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</si>
  <si>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</si>
  <si>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</si>
  <si>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</si>
  <si>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</si>
  <si>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</si>
  <si>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</si>
  <si>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</si>
  <si>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</si>
  <si>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</si>
  <si>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</si>
  <si>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</si>
  <si>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</si>
  <si>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</si>
  <si>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</si>
  <si>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</si>
  <si>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</si>
  <si>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</si>
  <si>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</si>
  <si>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</si>
  <si>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</si>
  <si>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</si>
  <si>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</si>
  <si>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</si>
  <si>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</si>
  <si>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</si>
  <si>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</si>
  <si>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</si>
  <si>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</si>
  <si>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</si>
  <si>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</si>
  <si>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</si>
  <si>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</si>
  <si>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</si>
  <si>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</si>
  <si>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</si>
  <si>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</si>
  <si>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</si>
  <si>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</si>
  <si>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</si>
  <si>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</si>
  <si>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</si>
  <si>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</si>
  <si>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</si>
  <si>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</si>
  <si>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</si>
  <si>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</si>
  <si>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</si>
  <si>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</si>
  <si>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</si>
  <si>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</si>
  <si>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</si>
  <si>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</si>
  <si>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</si>
  <si>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</si>
  <si>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</si>
  <si>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</si>
  <si>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</si>
  <si>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</si>
  <si>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</si>
  <si>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</si>
  <si>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</si>
  <si>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</si>
  <si>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</si>
  <si>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</si>
  <si>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</si>
  <si>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</si>
  <si>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</si>
  <si>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</si>
  <si>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</si>
  <si>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</si>
  <si>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</si>
  <si>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</si>
  <si>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</si>
  <si>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</si>
  <si>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</si>
  <si>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</si>
  <si>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</si>
  <si>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</si>
  <si>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</si>
  <si>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</si>
  <si>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</si>
  <si>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</si>
  <si>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</si>
  <si>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</si>
  <si>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</si>
  <si>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</si>
  <si>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</si>
  <si>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</si>
  <si>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</si>
  <si>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</si>
  <si>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</si>
  <si>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</si>
  <si>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</si>
  <si>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</si>
  <si>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</si>
  <si>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</si>
  <si>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</si>
  <si>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</si>
  <si>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</si>
  <si>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</si>
  <si>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</si>
  <si>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</si>
  <si>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</si>
  <si>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</si>
  <si>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</si>
  <si>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</si>
  <si>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</si>
  <si>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</si>
  <si>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</si>
  <si>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</si>
  <si>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</si>
  <si>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</si>
  <si>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</si>
  <si>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</si>
  <si>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</si>
  <si>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</si>
  <si>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</si>
  <si>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</si>
  <si>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</si>
  <si>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</si>
  <si>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</si>
  <si>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</si>
  <si>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</si>
  <si>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</si>
  <si>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</si>
  <si>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</si>
  <si>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</si>
  <si>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</si>
  <si>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</si>
  <si>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</si>
  <si>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</si>
  <si>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</si>
  <si>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</si>
  <si>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</si>
  <si>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</si>
  <si>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</si>
  <si>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</si>
  <si>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</si>
  <si>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</si>
  <si>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</si>
  <si>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</si>
  <si>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</si>
  <si>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</si>
  <si>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</si>
  <si>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</si>
  <si>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</si>
  <si>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</si>
  <si>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</si>
  <si>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</si>
  <si>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</si>
  <si>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</si>
  <si>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</si>
  <si>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</si>
  <si>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</si>
  <si>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</si>
  <si>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</si>
  <si>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</si>
  <si>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</si>
  <si>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</si>
  <si>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</si>
  <si>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</si>
  <si>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</si>
  <si>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</si>
  <si>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</si>
  <si>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</si>
  <si>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</si>
  <si>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</si>
  <si>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</si>
  <si>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</si>
  <si>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</si>
  <si>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</si>
  <si>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</si>
  <si>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</si>
  <si>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</si>
  <si>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</si>
  <si>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</si>
  <si>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</si>
  <si>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</si>
  <si>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</si>
  <si>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</si>
  <si>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</si>
  <si>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</si>
  <si>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</si>
  <si>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</si>
  <si>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</si>
  <si>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</si>
  <si>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</si>
  <si>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</si>
  <si>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</si>
  <si>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</si>
  <si>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</si>
  <si>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</si>
  <si>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</si>
  <si>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</si>
  <si>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</si>
  <si>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</si>
  <si>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</si>
  <si>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</si>
  <si>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</si>
  <si>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</si>
  <si>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</si>
  <si>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</si>
  <si>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</si>
  <si>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</si>
  <si>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</si>
  <si>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</si>
  <si>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</si>
  <si>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</si>
  <si>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</si>
  <si>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</si>
  <si>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</si>
  <si>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</si>
  <si>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</si>
  <si>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</si>
  <si>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</si>
  <si>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</si>
  <si>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</si>
  <si>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</si>
  <si>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</si>
  <si>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</si>
  <si>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</si>
  <si>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</si>
  <si>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</si>
  <si>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</si>
  <si>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</si>
  <si>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</si>
  <si>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</si>
  <si>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</si>
  <si>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</si>
  <si>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</si>
  <si>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</si>
  <si>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</si>
  <si>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</si>
  <si>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</si>
  <si>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</si>
  <si>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</si>
  <si>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</si>
  <si>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</si>
  <si>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</si>
  <si>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</si>
  <si>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</si>
  <si>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</si>
  <si>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</si>
  <si>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</si>
  <si>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</si>
  <si>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</si>
  <si>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</si>
  <si>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</si>
  <si>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</si>
  <si>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</si>
  <si>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</si>
  <si>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</si>
  <si>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</si>
  <si>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</si>
  <si>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</si>
  <si>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</si>
  <si>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</si>
  <si>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</si>
  <si>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</si>
  <si>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</si>
  <si>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</si>
  <si>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</si>
  <si>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</si>
  <si>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</si>
  <si>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</si>
  <si>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</si>
  <si>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</si>
  <si>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</si>
  <si>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</si>
  <si>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</si>
  <si>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</si>
  <si>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</si>
  <si>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</si>
  <si>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</si>
  <si>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</si>
  <si>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</si>
  <si>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</si>
  <si>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</si>
  <si>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</si>
  <si>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</si>
  <si>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</si>
  <si>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</si>
  <si>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</si>
  <si>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</si>
  <si>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</si>
  <si>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</si>
  <si>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</si>
  <si>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</si>
  <si>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</si>
  <si>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</si>
  <si>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</si>
  <si>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</si>
  <si>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</si>
  <si>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</si>
  <si>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</si>
  <si>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</si>
  <si>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</si>
  <si>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</si>
  <si>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</si>
  <si>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</si>
  <si>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</si>
  <si>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</si>
  <si>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</si>
  <si>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</si>
  <si>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</si>
  <si>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</si>
  <si>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</si>
  <si>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</si>
  <si>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</si>
  <si>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</si>
  <si>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</si>
  <si>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</si>
  <si>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</si>
  <si>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</si>
  <si>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</si>
  <si>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</si>
  <si>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</si>
  <si>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</si>
  <si>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</si>
  <si>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</si>
  <si>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</si>
  <si>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</si>
  <si>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</si>
  <si>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</si>
  <si>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</si>
  <si>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</si>
  <si>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</si>
  <si>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</si>
  <si>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</si>
  <si>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</si>
  <si>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</si>
  <si>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</si>
  <si>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</si>
  <si>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</si>
  <si>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</si>
  <si>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</si>
  <si>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</si>
  <si>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</si>
  <si>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</si>
  <si>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</si>
  <si>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</si>
  <si>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</si>
  <si>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</si>
  <si>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</si>
  <si>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</si>
  <si>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</si>
  <si>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</si>
  <si>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</si>
  <si>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</si>
  <si>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</si>
  <si>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</si>
  <si>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</si>
  <si>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</si>
  <si>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</si>
  <si>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</si>
  <si>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</si>
  <si>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</si>
  <si>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</si>
  <si>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</si>
  <si>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</si>
  <si>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</si>
  <si>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</si>
  <si>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</si>
  <si>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</si>
  <si>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</si>
  <si>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</si>
  <si>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</si>
  <si>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</si>
  <si>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</si>
  <si>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</si>
  <si>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</si>
  <si>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</si>
  <si>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</si>
  <si>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</si>
  <si>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</si>
  <si>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</si>
  <si>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</si>
  <si>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</si>
  <si>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</si>
  <si>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</si>
  <si>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</si>
  <si>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</si>
  <si>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</si>
  <si>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</si>
  <si>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</si>
  <si>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</si>
  <si>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</si>
  <si>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</si>
  <si>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</si>
  <si>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</si>
  <si>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</si>
  <si>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</si>
  <si>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</si>
  <si>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</si>
  <si>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</si>
  <si>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</si>
  <si>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</si>
  <si>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</si>
  <si>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</si>
  <si>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</si>
  <si>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</si>
  <si>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</si>
  <si>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</si>
  <si>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</si>
  <si>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</si>
  <si>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</si>
  <si>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</si>
  <si>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</si>
  <si>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</si>
  <si>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</si>
  <si>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</si>
  <si>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</si>
  <si>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</si>
  <si>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</si>
  <si>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</si>
  <si>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</si>
  <si>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</si>
  <si>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</si>
  <si>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</si>
  <si>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</si>
  <si>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</si>
  <si>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</si>
  <si>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</si>
  <si>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</si>
  <si>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</si>
  <si>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</si>
  <si>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</si>
  <si>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</si>
  <si>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</si>
  <si>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</si>
  <si>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</si>
  <si>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</si>
  <si>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</si>
  <si>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</si>
  <si>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</si>
  <si>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</si>
  <si>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</si>
  <si>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</si>
  <si>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</si>
  <si>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</si>
  <si>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</si>
  <si>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</si>
  <si>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</si>
  <si>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</si>
  <si>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</si>
  <si>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</si>
  <si>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</si>
  <si>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</si>
  <si>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</si>
  <si>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</si>
  <si>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</si>
  <si>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</si>
  <si>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</si>
  <si>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</si>
  <si>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</si>
  <si>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</si>
  <si>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</si>
  <si>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</si>
  <si>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</si>
  <si>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</si>
  <si>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</si>
  <si>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</si>
  <si>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</si>
  <si>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</si>
  <si>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</si>
  <si>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</si>
  <si>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</si>
  <si>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</si>
  <si>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</si>
  <si>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</si>
  <si>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</si>
  <si>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</si>
  <si>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</si>
  <si>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</si>
  <si>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</si>
  <si>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</si>
  <si>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</si>
  <si>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</si>
  <si>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</si>
  <si>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</si>
  <si>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</si>
  <si>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</si>
  <si>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</si>
  <si>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</si>
  <si>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</si>
  <si>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</si>
  <si>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</si>
  <si>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</si>
  <si>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</si>
  <si>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</si>
  <si>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</si>
  <si>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</si>
  <si>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</si>
  <si>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</si>
  <si>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</si>
  <si>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</si>
  <si>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</si>
  <si>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</si>
  <si>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</si>
  <si>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</si>
  <si>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</si>
  <si>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</si>
  <si>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</si>
  <si>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</si>
  <si>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</si>
  <si>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</si>
  <si>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</si>
  <si>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</si>
  <si>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</si>
  <si>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</si>
  <si>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</si>
  <si>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</si>
  <si>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</si>
  <si>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</si>
  <si>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</si>
  <si>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</si>
  <si>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</si>
  <si>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</si>
  <si>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</si>
  <si>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</si>
  <si>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</si>
  <si>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</si>
  <si>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</si>
  <si>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</si>
  <si>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</si>
  <si>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</si>
  <si>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</si>
  <si>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</si>
  <si>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</si>
  <si>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</si>
  <si>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</si>
  <si>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</si>
  <si>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</si>
  <si>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</si>
  <si>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</si>
  <si>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</si>
  <si>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</si>
  <si>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</si>
  <si>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</si>
  <si>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</si>
  <si>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</si>
  <si>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</si>
  <si>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</si>
  <si>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</si>
  <si>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</si>
  <si>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</si>
  <si>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</si>
  <si>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</si>
  <si>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</si>
  <si>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</si>
  <si>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</si>
  <si>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</si>
  <si>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</si>
  <si>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</si>
  <si>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</si>
  <si>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</si>
  <si>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</si>
  <si>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</si>
  <si>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</si>
  <si>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</si>
  <si>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</si>
  <si>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</si>
  <si>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</si>
  <si>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</si>
  <si>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</si>
  <si>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</si>
  <si>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</si>
  <si>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</si>
  <si>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</si>
  <si>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</si>
  <si>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</si>
  <si>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</si>
  <si>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</si>
  <si>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</si>
  <si>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</si>
  <si>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</si>
  <si>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</si>
  <si>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</si>
  <si>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</si>
  <si>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</si>
  <si>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</si>
  <si>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</si>
  <si>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</si>
  <si>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</si>
  <si>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</si>
  <si>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</si>
  <si>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</si>
  <si>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</si>
  <si>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</si>
  <si>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</si>
  <si>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</si>
  <si>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</si>
  <si>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</si>
  <si>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</si>
  <si>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</si>
  <si>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</si>
  <si>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</si>
  <si>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</si>
  <si>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</si>
  <si>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</si>
  <si>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</si>
  <si>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</si>
  <si>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</si>
  <si>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</si>
  <si>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</si>
  <si>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</si>
  <si>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</si>
  <si>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</si>
  <si>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</si>
  <si>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</si>
  <si>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</si>
  <si>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</si>
  <si>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</si>
  <si>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</si>
  <si>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</si>
  <si>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</si>
  <si>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</si>
  <si>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</si>
  <si>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</si>
  <si>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</si>
  <si>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</si>
  <si>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</si>
  <si>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</si>
  <si>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</si>
  <si>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</si>
  <si>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</si>
  <si>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</si>
  <si>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</si>
  <si>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</si>
  <si>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</si>
  <si>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</si>
  <si>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</si>
  <si>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</si>
  <si>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</si>
  <si>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</si>
  <si>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</si>
  <si>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</si>
  <si>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</si>
  <si>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</si>
  <si>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</si>
  <si>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</si>
  <si>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</si>
  <si>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</si>
  <si>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</si>
  <si>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</si>
  <si>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</si>
  <si>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</si>
  <si>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</si>
  <si>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</si>
  <si>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</si>
  <si>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</si>
  <si>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</si>
  <si>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</si>
  <si>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</si>
  <si>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</si>
  <si>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</si>
  <si>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</si>
  <si>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</si>
  <si>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</si>
  <si>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</si>
  <si>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</si>
  <si>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</si>
  <si>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</si>
  <si>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</si>
  <si>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</si>
  <si>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</si>
  <si>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</si>
  <si>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</si>
  <si>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</si>
  <si>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</si>
  <si>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</si>
  <si>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</si>
  <si>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</si>
  <si>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</si>
  <si>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</si>
  <si>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</si>
  <si>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</si>
  <si>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</si>
  <si>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</si>
  <si>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</si>
  <si>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</si>
  <si>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</si>
  <si>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</si>
  <si>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</si>
  <si>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</si>
  <si>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</si>
  <si>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</si>
  <si>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</si>
  <si>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</si>
  <si>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</si>
  <si>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</si>
  <si>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</si>
  <si>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</si>
  <si>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</si>
  <si>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</si>
  <si>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</si>
  <si>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</si>
  <si>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</si>
  <si>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</si>
  <si>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</si>
  <si>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</si>
  <si>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</si>
  <si>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</si>
  <si>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</si>
  <si>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</si>
  <si>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</si>
  <si>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</si>
  <si>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</si>
  <si>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</si>
  <si>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</si>
  <si>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</si>
  <si>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</si>
  <si>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</si>
  <si>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</si>
  <si>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</si>
  <si>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</si>
  <si>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</si>
  <si>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</si>
  <si>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</si>
  <si>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</si>
  <si>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</si>
  <si>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</si>
  <si>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</si>
  <si>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</si>
  <si>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</si>
  <si>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</si>
  <si>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</si>
  <si>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</si>
  <si>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</si>
  <si>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</si>
  <si>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</si>
  <si>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</si>
  <si>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</si>
  <si>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</si>
  <si>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</si>
  <si>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</si>
  <si>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</si>
  <si>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</si>
  <si>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</si>
  <si>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</si>
  <si>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</si>
  <si>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</si>
  <si>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</si>
  <si>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</si>
  <si>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</si>
  <si>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</si>
  <si>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</si>
  <si>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</si>
  <si>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</si>
  <si>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</si>
  <si>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</si>
  <si>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</si>
  <si>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</si>
  <si>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</si>
  <si>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</si>
  <si>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</si>
  <si>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</si>
  <si>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</si>
  <si>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</si>
  <si>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</si>
  <si>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</si>
  <si>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</si>
  <si>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</si>
  <si>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</si>
  <si>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</si>
  <si>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</si>
  <si>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</si>
  <si>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</si>
  <si>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</si>
  <si>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</si>
  <si>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</si>
  <si>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</si>
  <si>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</si>
  <si>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</si>
  <si>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</si>
  <si>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</si>
  <si>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</si>
  <si>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</si>
  <si>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</si>
  <si>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</si>
  <si>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</si>
  <si>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</si>
  <si>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</si>
  <si>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</si>
  <si>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</si>
  <si>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</si>
  <si>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</si>
  <si>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</si>
  <si>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</si>
  <si>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</si>
  <si>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</si>
  <si>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</si>
  <si>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</si>
  <si>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</si>
  <si>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</si>
  <si>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</si>
  <si>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</si>
  <si>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</si>
  <si>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</si>
  <si>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</si>
  <si>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</si>
  <si>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</si>
  <si>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</si>
  <si>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</si>
  <si>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</si>
  <si>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</si>
  <si>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</si>
  <si>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</si>
  <si>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</si>
  <si>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</si>
  <si>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</si>
  <si>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</si>
  <si>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</si>
  <si>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</si>
  <si>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</si>
  <si>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</si>
  <si>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</si>
  <si>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</si>
  <si>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</si>
  <si>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</si>
  <si>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</si>
  <si>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</si>
  <si>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</si>
  <si>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</si>
  <si>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</si>
  <si>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</si>
  <si>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</si>
  <si>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</si>
  <si>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</si>
  <si>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</si>
  <si>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</si>
  <si>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</si>
  <si>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</si>
  <si>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</si>
  <si>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</si>
  <si>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</si>
  <si>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</si>
  <si>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</si>
  <si>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</si>
  <si>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</si>
  <si>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</si>
  <si>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</si>
  <si>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</si>
  <si>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</si>
  <si>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</si>
  <si>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</si>
  <si>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</si>
  <si>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</si>
  <si>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</si>
  <si>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</si>
  <si>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</si>
  <si>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</si>
  <si>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</si>
  <si>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</si>
  <si>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</si>
  <si>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</si>
  <si>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</si>
  <si>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</si>
  <si>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</si>
  <si>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</si>
  <si>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</si>
  <si>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</si>
  <si>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</si>
  <si>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</si>
  <si>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</si>
  <si>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</si>
  <si>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</si>
  <si>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</si>
  <si>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</si>
  <si>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</si>
  <si>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</si>
  <si>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</si>
  <si>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</si>
  <si>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</si>
  <si>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</si>
  <si>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</si>
  <si>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</si>
  <si>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</si>
  <si>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</si>
  <si>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</si>
  <si>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</si>
  <si>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</si>
  <si>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</si>
  <si>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</si>
  <si>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</si>
  <si>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</si>
  <si>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</si>
  <si>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</si>
  <si>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</si>
  <si>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</si>
  <si>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</si>
  <si>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</si>
  <si>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</si>
  <si>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</si>
  <si>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</si>
  <si>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</si>
  <si>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</si>
  <si>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</si>
  <si>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</si>
  <si>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</si>
  <si>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</si>
  <si>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</si>
  <si>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</si>
  <si>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</si>
  <si>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</si>
  <si>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</si>
  <si>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</si>
  <si>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</si>
  <si>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</si>
  <si>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</si>
  <si>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</si>
  <si>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</si>
  <si>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</si>
  <si>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</si>
  <si>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</si>
  <si>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</si>
  <si>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</si>
  <si>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</si>
  <si>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</si>
  <si>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</si>
  <si>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</si>
  <si>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</si>
  <si>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</si>
  <si>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</si>
  <si>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</si>
  <si>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</si>
  <si>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</si>
  <si>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</si>
  <si>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</si>
  <si>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</si>
  <si>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</si>
  <si>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</si>
  <si>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</si>
  <si>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</si>
  <si>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</si>
  <si>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</si>
  <si>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</si>
  <si>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</si>
  <si>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</si>
  <si>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</si>
  <si>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</si>
  <si>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</si>
  <si>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</si>
  <si>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</si>
  <si>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</si>
  <si>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</si>
  <si>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</si>
  <si>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</si>
  <si>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</si>
  <si>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</si>
  <si>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</si>
  <si>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</si>
  <si>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</si>
  <si>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</si>
  <si>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</si>
  <si>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</si>
  <si>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</si>
  <si>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</si>
  <si>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</si>
  <si>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</si>
  <si>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</si>
  <si>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</si>
  <si>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</si>
  <si>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</si>
  <si>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</si>
  <si>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</si>
  <si>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</si>
  <si>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</si>
  <si>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</si>
  <si>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</si>
  <si>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</si>
  <si>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</si>
  <si>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</si>
  <si>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</si>
  <si>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</si>
  <si>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</si>
  <si>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</si>
  <si>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</si>
  <si>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</si>
  <si>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</si>
  <si>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</si>
  <si>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</si>
  <si>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</si>
  <si>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</si>
  <si>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</si>
  <si>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</si>
  <si>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</si>
  <si>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</si>
  <si>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</si>
  <si>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</si>
  <si>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</si>
  <si>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</si>
  <si>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</si>
  <si>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</si>
  <si>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</si>
  <si>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</si>
  <si>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</si>
  <si>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</si>
  <si>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</si>
  <si>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</si>
  <si>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</si>
  <si>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</si>
  <si>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</si>
  <si>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</si>
  <si>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</si>
  <si>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</si>
  <si>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</si>
  <si>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</si>
  <si>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</si>
  <si>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</si>
  <si>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</si>
  <si>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</si>
  <si>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</si>
  <si>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</si>
  <si>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</si>
  <si>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</si>
  <si>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</si>
  <si>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</si>
  <si>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</si>
  <si>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</si>
  <si>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</si>
  <si>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</si>
  <si>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</si>
  <si>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</si>
  <si>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</si>
  <si>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</si>
  <si>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</si>
  <si>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</si>
  <si>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</si>
  <si>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</si>
  <si>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</si>
  <si>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</si>
  <si>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</si>
  <si>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</si>
  <si>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</si>
  <si>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</si>
  <si>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</si>
  <si>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</si>
  <si>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</si>
  <si>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</si>
  <si>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</si>
  <si>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</si>
  <si>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</si>
  <si>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</si>
  <si>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</si>
  <si>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</si>
  <si>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</si>
  <si>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</si>
  <si>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</si>
  <si>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</si>
  <si>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</si>
  <si>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</si>
  <si>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</si>
  <si>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</si>
  <si>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</si>
  <si>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</si>
  <si>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</si>
  <si>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</si>
  <si>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</si>
  <si>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</si>
  <si>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</si>
  <si>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</si>
  <si>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</si>
  <si>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</si>
  <si>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</si>
  <si>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</si>
  <si>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</si>
  <si>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</si>
  <si>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</si>
  <si>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</si>
  <si>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</si>
  <si>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</si>
  <si>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</si>
  <si>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</si>
  <si>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</si>
  <si>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</si>
  <si>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</si>
  <si>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</si>
  <si>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</si>
  <si>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</si>
  <si>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</si>
  <si>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</si>
  <si>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</si>
  <si>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</si>
  <si>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</si>
  <si>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</si>
  <si>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</si>
  <si>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</si>
  <si>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</si>
  <si>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</si>
  <si>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</si>
  <si>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</si>
  <si>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</si>
  <si>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</si>
  <si>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</si>
  <si>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</si>
  <si>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</si>
  <si>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</si>
  <si>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</si>
  <si>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</si>
  <si>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</si>
  <si>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</si>
  <si>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</si>
  <si>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</si>
  <si>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</si>
  <si>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</si>
  <si>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</si>
  <si>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</si>
  <si>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</si>
  <si>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</si>
  <si>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</si>
  <si>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</si>
  <si>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</si>
  <si>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</si>
  <si>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</si>
  <si>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</si>
  <si>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</si>
  <si>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</si>
  <si>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</si>
  <si>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</si>
  <si>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</si>
  <si>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</si>
  <si>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</si>
  <si>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</si>
  <si>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</si>
  <si>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</si>
  <si>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</si>
  <si>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</si>
  <si>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</si>
  <si>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</si>
  <si>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</si>
  <si>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</si>
  <si>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</si>
  <si>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</si>
  <si>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</si>
  <si>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</si>
  <si>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</si>
  <si>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</si>
  <si>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</si>
  <si>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</si>
  <si>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</si>
  <si>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</si>
  <si>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</si>
  <si>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</si>
  <si>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</si>
  <si>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</si>
  <si>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</si>
  <si>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</si>
  <si>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</si>
  <si>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</si>
  <si>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</si>
  <si>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</si>
  <si>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</si>
  <si>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</si>
  <si>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</si>
  <si>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</si>
  <si>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</si>
  <si>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</si>
  <si>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</si>
  <si>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</si>
  <si>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</si>
  <si>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</si>
  <si>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</si>
  <si>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</si>
  <si>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</si>
  <si>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</si>
  <si>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</si>
  <si>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</si>
  <si>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</si>
  <si>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</si>
  <si>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</si>
  <si>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</si>
  <si>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</si>
  <si>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</si>
  <si>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</si>
  <si>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</si>
  <si>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</si>
  <si>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</si>
  <si>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</si>
  <si>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</si>
  <si>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</si>
  <si>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</si>
  <si>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</si>
  <si>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</si>
  <si>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</si>
  <si>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</si>
  <si>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</si>
  <si>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</si>
  <si>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</si>
  <si>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</si>
  <si>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</si>
  <si>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</si>
  <si>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</si>
  <si>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</si>
  <si>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</si>
  <si>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</si>
  <si>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</si>
  <si>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</si>
  <si>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</si>
  <si>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</si>
  <si>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</si>
  <si>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</si>
  <si>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</si>
  <si>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</si>
  <si>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</si>
  <si>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</si>
  <si>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</si>
  <si>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</si>
  <si>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</si>
  <si>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</si>
  <si>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</si>
  <si>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</si>
  <si>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</si>
  <si>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</si>
  <si>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</si>
  <si>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</si>
  <si>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</si>
  <si>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</si>
  <si>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</si>
  <si>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</si>
  <si>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</si>
  <si>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</si>
  <si>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</si>
  <si>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</si>
  <si>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</si>
  <si>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</si>
  <si>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</si>
  <si>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</si>
  <si>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</si>
  <si>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</si>
  <si>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</si>
  <si>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</si>
  <si>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</si>
  <si>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</si>
  <si>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</si>
  <si>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</si>
  <si>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</si>
  <si>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</si>
  <si>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</si>
  <si>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</si>
  <si>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</si>
  <si>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</si>
  <si>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</si>
  <si>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</si>
  <si>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</si>
  <si>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</si>
  <si>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</si>
  <si>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</si>
  <si>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</si>
  <si>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</si>
  <si>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</si>
  <si>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</si>
  <si>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</si>
  <si>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</si>
  <si>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</si>
  <si>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</si>
  <si>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</si>
  <si>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</si>
  <si>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</si>
  <si>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</si>
  <si>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</si>
  <si>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</si>
  <si>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</si>
  <si>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</si>
  <si>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</si>
  <si>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</si>
  <si>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</si>
  <si>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</si>
  <si>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</si>
  <si>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</si>
  <si>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</si>
  <si>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</si>
  <si>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</si>
  <si>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</si>
  <si>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</si>
  <si>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</si>
  <si>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</si>
  <si>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</si>
  <si>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</si>
  <si>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</si>
  <si>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</si>
  <si>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</si>
  <si>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</si>
  <si>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</si>
  <si>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</si>
  <si>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</si>
  <si>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</si>
  <si>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</si>
  <si>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</si>
  <si>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</si>
  <si>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</si>
  <si>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</si>
  <si>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</si>
  <si>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</si>
  <si>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</si>
  <si>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</si>
  <si>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</si>
  <si>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</si>
  <si>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</si>
  <si>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</si>
  <si>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</si>
  <si>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</si>
  <si>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</si>
  <si>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</si>
  <si>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</si>
  <si>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</si>
  <si>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</si>
  <si>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</si>
  <si>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</si>
  <si>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</si>
  <si>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</si>
  <si>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</si>
  <si>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</si>
  <si>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</si>
  <si>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</si>
  <si>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</si>
  <si>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</si>
  <si>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</si>
  <si>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</si>
  <si>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</si>
  <si>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</si>
  <si>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</si>
  <si>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</si>
  <si>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</si>
  <si>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</si>
  <si>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</si>
  <si>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</si>
  <si>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</si>
  <si>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</si>
  <si>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</si>
  <si>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</si>
  <si>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</si>
  <si>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</si>
  <si>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</si>
  <si>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</si>
  <si>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</si>
  <si>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</si>
  <si>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</si>
  <si>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</si>
  <si>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</si>
  <si>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</si>
  <si>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</si>
  <si>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</si>
  <si>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</si>
  <si>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</si>
  <si>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</si>
  <si>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</si>
  <si>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</si>
  <si>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</si>
  <si>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</si>
  <si>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</si>
  <si>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</si>
  <si>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</si>
  <si>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</si>
  <si>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</si>
  <si>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</si>
  <si>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</si>
  <si>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</si>
  <si>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</si>
  <si>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</si>
  <si>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</si>
  <si>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</si>
  <si>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</si>
  <si>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</si>
  <si>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</si>
  <si>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</si>
  <si>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</si>
  <si>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</si>
  <si>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</si>
  <si>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</si>
  <si>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</si>
  <si>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</si>
  <si>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</si>
  <si>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</si>
  <si>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</si>
  <si>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</si>
  <si>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</si>
  <si>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</si>
  <si>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</si>
  <si>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</si>
  <si>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</si>
  <si>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</si>
  <si>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</si>
  <si>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</si>
  <si>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</si>
  <si>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</si>
  <si>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</si>
  <si>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</si>
  <si>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</si>
  <si>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</si>
  <si>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</si>
  <si>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</si>
  <si>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</si>
  <si>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</si>
  <si>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</si>
  <si>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</si>
  <si>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</si>
  <si>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</si>
  <si>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</si>
  <si>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</si>
  <si>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</si>
  <si>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</si>
  <si>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</si>
  <si>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</si>
  <si>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</si>
  <si>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</si>
  <si>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</si>
  <si>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</si>
  <si>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</si>
  <si>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</si>
  <si>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</si>
  <si>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</si>
  <si>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</si>
  <si>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</si>
  <si>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</si>
  <si>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</si>
  <si>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</si>
  <si>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</si>
  <si>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</si>
  <si>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</si>
  <si>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</si>
  <si>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</si>
  <si>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</si>
  <si>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</si>
  <si>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</si>
  <si>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</si>
  <si>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</si>
  <si>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</si>
  <si>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</si>
  <si>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</si>
  <si>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</si>
  <si>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</si>
  <si>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</si>
  <si>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</si>
  <si>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</si>
  <si>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</si>
  <si>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</si>
  <si>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</si>
  <si>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</si>
  <si>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</si>
  <si>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</si>
  <si>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</si>
  <si>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</si>
  <si>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</si>
  <si>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</si>
  <si>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</si>
  <si>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</si>
  <si>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</si>
  <si>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</si>
  <si>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</si>
  <si>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</si>
  <si>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</si>
  <si>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</si>
  <si>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</si>
  <si>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</si>
  <si>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</si>
  <si>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</si>
  <si>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</si>
  <si>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</si>
  <si>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</si>
  <si>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</si>
  <si>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</si>
  <si>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</si>
  <si>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</si>
  <si>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</si>
  <si>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</si>
  <si>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</si>
  <si>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</si>
  <si>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</si>
  <si>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</si>
  <si>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</si>
  <si>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</si>
  <si>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</si>
  <si>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</si>
  <si>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</si>
  <si>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</si>
  <si>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</si>
  <si>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</si>
  <si>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</si>
  <si>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</si>
  <si>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</si>
  <si>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</si>
  <si>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</si>
  <si>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</si>
  <si>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</si>
  <si>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</si>
  <si>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</si>
  <si>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</si>
  <si>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</si>
  <si>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</si>
  <si>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</si>
  <si>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</si>
  <si>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</si>
  <si>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</si>
  <si>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</si>
  <si>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</si>
  <si>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</si>
  <si>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</si>
  <si>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</si>
  <si>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</si>
  <si>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</si>
  <si>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</si>
  <si>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</si>
  <si>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</si>
  <si>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</si>
  <si>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</si>
  <si>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</si>
  <si>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</si>
  <si>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</si>
  <si>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</si>
  <si>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</si>
  <si>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</si>
  <si>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</si>
  <si>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</si>
  <si>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</si>
  <si>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</si>
  <si>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</si>
  <si>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</si>
  <si>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</si>
  <si>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</si>
  <si>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</si>
  <si>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</si>
  <si>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</si>
  <si>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</si>
  <si>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</si>
  <si>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</si>
  <si>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</si>
  <si>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</si>
  <si>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</si>
  <si>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</si>
  <si>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</si>
  <si>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</si>
  <si>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</si>
  <si>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</si>
  <si>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</si>
  <si>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</si>
  <si>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</si>
  <si>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</si>
  <si>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</si>
  <si>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</si>
  <si>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</si>
  <si>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</si>
  <si>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</si>
  <si>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</si>
  <si>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</si>
  <si>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</si>
  <si>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</si>
  <si>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</si>
  <si>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</si>
  <si>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</si>
  <si>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</si>
  <si>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</si>
  <si>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</si>
  <si>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</si>
  <si>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</si>
  <si>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</si>
  <si>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</si>
  <si>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</si>
  <si>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</si>
  <si>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</si>
  <si>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</si>
  <si>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</si>
  <si>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</si>
  <si>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</si>
  <si>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</si>
  <si>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</si>
  <si>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</si>
  <si>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</si>
  <si>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</si>
  <si>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</si>
  <si>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</si>
  <si>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</si>
  <si>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</si>
  <si>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</si>
  <si>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</si>
  <si>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</si>
  <si>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</si>
  <si>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</si>
  <si>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</si>
  <si>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</si>
  <si>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</si>
  <si>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</si>
  <si>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</si>
  <si>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</si>
  <si>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</si>
  <si>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</si>
  <si>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</si>
  <si>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</si>
  <si>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</si>
  <si>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</si>
  <si>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</si>
  <si>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</si>
  <si>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</si>
  <si>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</si>
  <si>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</si>
  <si>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</si>
  <si>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</si>
  <si>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</si>
  <si>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</si>
  <si>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</si>
  <si>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</si>
  <si>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</si>
  <si>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</si>
  <si>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</si>
  <si>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</si>
  <si>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</si>
  <si>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</si>
  <si>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</si>
  <si>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</si>
  <si>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</si>
  <si>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</si>
  <si>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</si>
  <si>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</si>
  <si>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</si>
  <si>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</si>
  <si>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</si>
  <si>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</si>
  <si>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</si>
  <si>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</si>
  <si>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</si>
  <si>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</si>
  <si>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</si>
  <si>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</si>
  <si>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</si>
  <si>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</si>
  <si>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</si>
  <si>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</si>
  <si>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</si>
  <si>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</si>
  <si>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</si>
  <si>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</si>
  <si>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</si>
  <si>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</si>
  <si>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</si>
  <si>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</si>
  <si>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</si>
  <si>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</si>
  <si>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</si>
  <si>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</si>
  <si>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</si>
  <si>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</si>
  <si>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</si>
  <si>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</si>
  <si>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</si>
  <si>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</si>
  <si>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</si>
  <si>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</si>
  <si>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</si>
  <si>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</si>
  <si>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</si>
  <si>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</si>
  <si>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</si>
  <si>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</si>
  <si>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</si>
  <si>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</si>
  <si>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</si>
  <si>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</si>
  <si>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</si>
  <si>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</si>
  <si>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</si>
  <si>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</si>
  <si>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</si>
  <si>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</si>
  <si>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</si>
  <si>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</si>
  <si>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</si>
  <si>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</si>
  <si>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</si>
  <si>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</si>
  <si>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</si>
  <si>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</si>
  <si>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</si>
  <si>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</si>
  <si>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</si>
  <si>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</si>
  <si>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</si>
  <si>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</si>
  <si>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</si>
  <si>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</si>
  <si>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</si>
  <si>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</si>
  <si>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</si>
  <si>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</si>
  <si>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</si>
  <si>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</si>
  <si>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</si>
  <si>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</si>
  <si>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</si>
  <si>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</si>
  <si>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</si>
  <si>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</si>
  <si>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</si>
  <si>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</si>
  <si>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</si>
  <si>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</si>
  <si>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</si>
  <si>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</si>
  <si>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</si>
  <si>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</si>
  <si>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</si>
  <si>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</si>
  <si>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</si>
  <si>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</si>
  <si>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</si>
  <si>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</si>
  <si>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</si>
  <si>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</si>
  <si>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</si>
  <si>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</si>
  <si>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</si>
  <si>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</si>
  <si>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</si>
  <si>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</si>
  <si>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</si>
  <si>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</si>
  <si>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</si>
  <si>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</si>
  <si>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</si>
  <si>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</si>
  <si>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</si>
  <si>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</si>
  <si>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</si>
  <si>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</si>
  <si>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</si>
  <si>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</si>
  <si>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</si>
  <si>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</si>
  <si>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</si>
  <si>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</si>
  <si>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</si>
  <si>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</si>
  <si>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</si>
  <si>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</si>
  <si>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</si>
  <si>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</si>
  <si>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</si>
  <si>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</si>
  <si>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</si>
  <si>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</si>
  <si>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</si>
  <si>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</si>
  <si>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</si>
  <si>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</si>
  <si>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</si>
  <si>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</si>
  <si>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</si>
  <si>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</si>
  <si>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</si>
  <si>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</si>
  <si>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</si>
  <si>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</si>
  <si>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</si>
  <si>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</si>
  <si>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</si>
  <si>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</si>
  <si>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</si>
  <si>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</si>
  <si>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</si>
  <si>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</si>
  <si>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</si>
  <si>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</si>
  <si>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</si>
  <si>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</si>
  <si>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</si>
  <si>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</si>
  <si>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</si>
  <si>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</si>
  <si>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</si>
  <si>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</si>
  <si>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</si>
  <si>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</si>
  <si>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</si>
  <si>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</si>
  <si>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</si>
  <si>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</si>
  <si>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</si>
  <si>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</si>
  <si>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</si>
  <si>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</si>
  <si>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</si>
  <si>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</si>
  <si>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</si>
  <si>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</si>
  <si>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</si>
  <si>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</si>
  <si>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</si>
  <si>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</si>
  <si>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</si>
  <si>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</si>
  <si>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</si>
  <si>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</si>
  <si>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</si>
  <si>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</si>
  <si>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</si>
  <si>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</si>
  <si>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</si>
  <si>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</si>
  <si>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</si>
  <si>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</si>
  <si>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</si>
  <si>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</si>
  <si>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</si>
  <si>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</si>
  <si>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</si>
  <si>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</si>
  <si>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</si>
  <si>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</si>
  <si>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</si>
  <si>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</si>
  <si>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</si>
  <si>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</si>
  <si>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</si>
  <si>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</si>
  <si>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</si>
  <si>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</si>
  <si>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</si>
  <si>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</si>
  <si>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</si>
  <si>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</si>
  <si>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</si>
  <si>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</si>
  <si>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</si>
  <si>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</si>
  <si>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</si>
  <si>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</si>
  <si>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</si>
  <si>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</si>
  <si>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</si>
  <si>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</si>
  <si>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</si>
  <si>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</si>
  <si>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</si>
  <si>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</si>
  <si>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</si>
  <si>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</si>
  <si>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</si>
  <si>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</si>
  <si>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</si>
  <si>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</si>
  <si>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</si>
  <si>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</si>
  <si>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</si>
  <si>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</si>
  <si>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</si>
  <si>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</si>
  <si>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</si>
  <si>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</si>
  <si>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</si>
  <si>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</si>
  <si>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</si>
  <si>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</si>
  <si>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</si>
  <si>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</si>
  <si>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</si>
  <si>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</si>
  <si>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</si>
  <si>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</si>
  <si>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</si>
  <si>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</si>
  <si>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</si>
  <si>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</si>
  <si>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</si>
  <si>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</si>
  <si>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</si>
  <si>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</si>
  <si>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</si>
  <si>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</si>
  <si>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</si>
  <si>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</si>
  <si>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</si>
  <si>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</si>
  <si>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</si>
  <si>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</si>
  <si>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</si>
  <si>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</si>
  <si>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</si>
  <si>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</si>
  <si>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</si>
  <si>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</si>
  <si>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</si>
  <si>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</si>
  <si>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</si>
  <si>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</si>
  <si>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</si>
  <si>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</si>
  <si>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</si>
  <si>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</si>
  <si>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</si>
  <si>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</si>
  <si>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</si>
  <si>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</si>
  <si>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</si>
  <si>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</si>
  <si>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</si>
  <si>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</si>
  <si>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</si>
  <si>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</si>
  <si>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</si>
  <si>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</si>
  <si>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</si>
  <si>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</si>
  <si>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</si>
  <si>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</si>
  <si>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</si>
  <si>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</si>
  <si>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</si>
  <si>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</si>
  <si>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</si>
  <si>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</si>
  <si>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</si>
  <si>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</si>
  <si>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</si>
  <si>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</si>
  <si>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</si>
  <si>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</si>
  <si>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</si>
  <si>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</si>
  <si>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</si>
  <si>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</si>
  <si>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</si>
  <si>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</si>
  <si>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</si>
  <si>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</si>
  <si>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</si>
  <si>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</si>
  <si>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</si>
  <si>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</si>
  <si>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</si>
  <si>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</si>
  <si>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</si>
  <si>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</si>
  <si>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</si>
  <si>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</si>
  <si>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</si>
  <si>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</si>
  <si>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</si>
  <si>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</si>
  <si>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</si>
  <si>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</si>
  <si>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</si>
  <si>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</si>
  <si>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</si>
  <si>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</si>
  <si>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</si>
  <si>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</si>
  <si>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</si>
  <si>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</si>
  <si>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</si>
  <si>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</si>
  <si>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</si>
  <si>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</si>
  <si>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</si>
  <si>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</si>
  <si>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</si>
  <si>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</si>
  <si>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</si>
  <si>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</si>
  <si>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</si>
  <si>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</si>
  <si>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</si>
  <si>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</si>
  <si>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</si>
  <si>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</si>
  <si>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</si>
  <si>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</si>
  <si>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</si>
  <si>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</si>
  <si>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</si>
  <si>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</si>
  <si>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</si>
  <si>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</si>
  <si>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</si>
  <si>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</si>
  <si>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</si>
  <si>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</si>
  <si>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</si>
  <si>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</si>
  <si>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</si>
  <si>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</si>
  <si>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</si>
  <si>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</si>
  <si>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</si>
  <si>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</si>
  <si>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</si>
  <si>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</si>
  <si>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</si>
  <si>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</si>
  <si>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</si>
  <si>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</si>
  <si>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</si>
  <si>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</si>
  <si>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</si>
  <si>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</si>
  <si>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</si>
  <si>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</si>
  <si>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</si>
  <si>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</si>
  <si>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</si>
  <si>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</si>
  <si>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</si>
  <si>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</si>
  <si>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</si>
  <si>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</si>
  <si>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</si>
  <si>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</si>
  <si>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</si>
  <si>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</si>
  <si>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</si>
  <si>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</si>
  <si>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</si>
  <si>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</si>
  <si>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</si>
  <si>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</si>
  <si>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</si>
  <si>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</si>
  <si>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</si>
  <si>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</si>
  <si>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</si>
  <si>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</si>
  <si>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</si>
  <si>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</si>
  <si>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</si>
  <si>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</si>
  <si>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</si>
  <si>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</si>
  <si>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</si>
  <si>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</si>
  <si>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</si>
  <si>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</si>
  <si>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</si>
  <si>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</si>
  <si>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</si>
  <si>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</si>
  <si>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</si>
  <si>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</si>
  <si>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</si>
  <si>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</si>
  <si>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</si>
  <si>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</si>
  <si>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</si>
  <si>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</si>
  <si>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</si>
  <si>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</si>
  <si>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</si>
  <si>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</si>
  <si>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</si>
  <si>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</si>
  <si>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</si>
  <si>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</si>
  <si>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</si>
  <si>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</si>
  <si>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</si>
  <si>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</si>
  <si>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</si>
  <si>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</si>
  <si>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</si>
  <si>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</si>
  <si>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</si>
  <si>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</si>
  <si>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</si>
  <si>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</si>
  <si>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</si>
  <si>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</si>
  <si>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</si>
  <si>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</si>
  <si>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</si>
  <si>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</si>
  <si>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</si>
  <si>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</si>
  <si>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</si>
  <si>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</si>
  <si>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</si>
  <si>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</si>
  <si>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</si>
  <si>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</si>
  <si>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</si>
  <si>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</si>
  <si>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</si>
  <si>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</si>
  <si>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</si>
  <si>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</si>
  <si>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</si>
  <si>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</si>
  <si>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</si>
  <si>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</si>
  <si>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</si>
  <si>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</si>
  <si>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</si>
  <si>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</si>
  <si>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</si>
  <si>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</si>
  <si>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</si>
  <si>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</si>
  <si>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</si>
  <si>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</si>
  <si>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</si>
  <si>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</si>
  <si>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</si>
  <si>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</si>
  <si>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</si>
  <si>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</si>
  <si>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</si>
  <si>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</si>
  <si>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</si>
  <si>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</si>
  <si>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</si>
  <si>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</si>
  <si>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</si>
  <si>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</si>
  <si>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</si>
  <si>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</si>
  <si>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</si>
  <si>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</si>
  <si>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</si>
  <si>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</si>
  <si>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</si>
  <si>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</si>
  <si>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</si>
  <si>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</si>
  <si>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</si>
  <si>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</si>
  <si>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</si>
  <si>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</si>
  <si>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</si>
  <si>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</si>
  <si>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</si>
  <si>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</si>
  <si>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</si>
  <si>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</si>
  <si>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</si>
  <si>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</si>
  <si>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</si>
  <si>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</si>
  <si>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</si>
  <si>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</si>
  <si>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</si>
  <si>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</si>
  <si>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</si>
  <si>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</si>
  <si>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</si>
  <si>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</si>
  <si>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</si>
  <si>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</si>
  <si>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</si>
  <si>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</si>
  <si>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</si>
  <si>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</si>
  <si>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</si>
  <si>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</si>
  <si>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</si>
  <si>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</si>
  <si>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</si>
  <si>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</si>
  <si>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</si>
  <si>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</si>
  <si>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</si>
  <si>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</si>
  <si>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</si>
  <si>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</si>
  <si>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</si>
  <si>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</si>
  <si>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</si>
  <si>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</si>
  <si>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</si>
  <si>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</si>
  <si>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</si>
  <si>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</si>
  <si>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</si>
  <si>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</si>
  <si>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</si>
  <si>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</si>
  <si>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</si>
  <si>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</si>
  <si>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</si>
  <si>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</si>
  <si>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</si>
  <si>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</si>
  <si>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</si>
  <si>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</si>
  <si>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</si>
  <si>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</si>
  <si>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</si>
  <si>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</si>
  <si>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</si>
  <si>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</si>
  <si>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</si>
  <si>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</si>
  <si>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</si>
  <si>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</si>
  <si>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</si>
  <si>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</si>
  <si>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</si>
  <si>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</si>
  <si>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</si>
  <si>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</si>
  <si>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</si>
  <si>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</si>
  <si>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</si>
  <si>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</si>
  <si>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</si>
  <si>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</si>
  <si>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</si>
  <si>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</si>
  <si>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</si>
  <si>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</si>
  <si>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</si>
  <si>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</si>
  <si>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</si>
  <si>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</si>
  <si>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</si>
  <si>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</si>
  <si>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</si>
  <si>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</si>
  <si>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</si>
  <si>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</si>
  <si>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</si>
  <si>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</si>
  <si>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</si>
  <si>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</si>
  <si>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</si>
  <si>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</si>
  <si>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</si>
  <si>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</si>
  <si>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</si>
  <si>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</si>
  <si>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</si>
  <si>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</si>
  <si>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</si>
  <si>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</si>
  <si>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</si>
  <si>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</si>
  <si>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</si>
  <si>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</si>
  <si>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</si>
  <si>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</si>
  <si>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</si>
  <si>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</si>
  <si>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</si>
  <si>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</si>
  <si>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</si>
  <si>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</si>
  <si>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</si>
  <si>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</si>
  <si>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</si>
  <si>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</si>
  <si>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</si>
  <si>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</si>
  <si>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</si>
  <si>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</si>
  <si>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</si>
  <si>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</si>
  <si>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</si>
  <si>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</si>
  <si>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</si>
  <si>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</si>
  <si>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</si>
  <si>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</si>
  <si>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</si>
  <si>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</si>
  <si>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</si>
  <si>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</si>
  <si>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</si>
  <si>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</si>
  <si>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</si>
  <si>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</si>
  <si>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</si>
  <si>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</si>
  <si>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</si>
  <si>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</si>
  <si>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</si>
  <si>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</si>
  <si>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</si>
  <si>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</si>
  <si>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</si>
  <si>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</si>
  <si>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</si>
  <si>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</si>
  <si>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</si>
  <si>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</si>
  <si>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</si>
  <si>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</si>
  <si>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</si>
  <si>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</si>
  <si>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</si>
  <si>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</si>
  <si>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</si>
  <si>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</si>
  <si>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</si>
  <si>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</si>
  <si>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</si>
  <si>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</si>
  <si>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</si>
  <si>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</si>
  <si>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</si>
  <si>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</si>
  <si>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</si>
  <si>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</si>
  <si>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</si>
  <si>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</si>
  <si>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</si>
  <si>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</si>
  <si>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</si>
  <si>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</si>
  <si>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</si>
  <si>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</si>
  <si>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</si>
  <si>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</si>
  <si>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</si>
  <si>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</si>
  <si>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</si>
  <si>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</si>
  <si>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</si>
  <si>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</si>
  <si>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</si>
  <si>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</si>
  <si>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</si>
  <si>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</si>
  <si>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</si>
  <si>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</si>
  <si>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</si>
  <si>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</si>
  <si>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</si>
  <si>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</si>
  <si>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</si>
  <si>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</si>
  <si>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</si>
  <si>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</si>
  <si>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</si>
  <si>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</si>
  <si>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</si>
  <si>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</si>
  <si>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</si>
  <si>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</si>
  <si>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</si>
  <si>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</si>
  <si>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</si>
  <si>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</si>
  <si>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</si>
  <si>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</si>
  <si>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</si>
  <si>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</si>
  <si>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</si>
  <si>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</si>
  <si>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</si>
  <si>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</si>
  <si>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</si>
  <si>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</si>
  <si>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</si>
  <si>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</si>
  <si>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</si>
  <si>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</si>
  <si>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</si>
  <si>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</si>
  <si>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</si>
  <si>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</si>
  <si>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</si>
  <si>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</si>
  <si>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</si>
  <si>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</si>
  <si>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</si>
  <si>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</si>
  <si>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</si>
  <si>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</si>
  <si>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</si>
  <si>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</si>
  <si>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</si>
  <si>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</si>
  <si>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</si>
  <si>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</si>
  <si>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</si>
  <si>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</si>
  <si>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</si>
  <si>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</si>
  <si>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</si>
  <si>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</si>
  <si>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</si>
  <si>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</si>
  <si>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</si>
  <si>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</si>
  <si>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</si>
  <si>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</si>
  <si>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</si>
  <si>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</si>
  <si>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</si>
  <si>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</si>
  <si>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</si>
  <si>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</si>
  <si>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</si>
  <si>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</si>
  <si>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</si>
  <si>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</si>
  <si>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</si>
  <si>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</si>
  <si>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</si>
  <si>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</si>
  <si>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</si>
  <si>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</si>
  <si>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</si>
  <si>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</si>
  <si>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</si>
  <si>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</si>
  <si>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</si>
  <si>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</si>
  <si>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</si>
  <si>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</si>
  <si>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</si>
  <si>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</si>
  <si>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</si>
  <si>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</si>
  <si>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</si>
  <si>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</si>
  <si>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</si>
  <si>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</si>
  <si>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</si>
  <si>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</si>
  <si>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</si>
  <si>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</si>
  <si>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</si>
  <si>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</si>
  <si>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</si>
  <si>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</si>
  <si>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</si>
  <si>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</si>
  <si>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</si>
  <si>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</si>
  <si>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</si>
  <si>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</si>
  <si>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</si>
  <si>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</si>
  <si>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</si>
  <si>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</si>
  <si>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</si>
  <si>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</si>
  <si>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</si>
  <si>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</si>
  <si>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</si>
  <si>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</si>
  <si>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</si>
  <si>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</si>
  <si>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</si>
  <si>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</si>
  <si>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</si>
  <si>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</si>
  <si>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</si>
  <si>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</si>
  <si>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</si>
  <si>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</si>
  <si>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</si>
  <si>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</si>
  <si>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</si>
  <si>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</si>
  <si>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</si>
  <si>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</si>
  <si>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</si>
  <si>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</si>
  <si>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</si>
  <si>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</si>
  <si>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</si>
  <si>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</si>
  <si>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</si>
  <si>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</si>
  <si>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</si>
  <si>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</si>
  <si>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</si>
  <si>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</si>
  <si>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</si>
  <si>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</si>
  <si>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</si>
  <si>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</si>
  <si>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</si>
  <si>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</si>
  <si>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</si>
  <si>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</si>
  <si>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</si>
  <si>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</si>
  <si>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</si>
  <si>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</si>
  <si>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</si>
  <si>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</si>
  <si>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</si>
  <si>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</si>
  <si>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</si>
  <si>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</si>
  <si>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</si>
  <si>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</si>
  <si>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</si>
  <si>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</si>
  <si>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</si>
  <si>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</si>
  <si>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</si>
  <si>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</si>
  <si>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</si>
  <si>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</si>
  <si>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</si>
  <si>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</si>
  <si>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</si>
  <si>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</si>
  <si>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</si>
  <si>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</si>
  <si>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</si>
  <si>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</si>
  <si>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</si>
  <si>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</si>
  <si>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</si>
  <si>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</si>
  <si>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</si>
  <si>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</si>
  <si>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</si>
  <si>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</si>
  <si>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</si>
  <si>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</si>
  <si>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</si>
  <si>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</si>
  <si>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</si>
  <si>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</si>
  <si>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</si>
  <si>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</si>
  <si>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</si>
  <si>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</si>
  <si>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</si>
  <si>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</si>
  <si>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</si>
  <si>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</si>
  <si>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</si>
  <si>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</si>
  <si>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</si>
  <si>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</si>
  <si>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</si>
  <si>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</si>
  <si>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</si>
  <si>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</si>
  <si>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</si>
  <si>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</si>
  <si>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</si>
  <si>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</si>
  <si>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</si>
  <si>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</si>
  <si>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</si>
  <si>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</si>
  <si>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</si>
  <si>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</si>
  <si>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</si>
  <si>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</si>
  <si>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</si>
  <si>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</si>
  <si>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</si>
  <si>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</si>
  <si>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</si>
  <si>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</si>
  <si>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</si>
  <si>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</si>
  <si>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</si>
  <si>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</si>
  <si>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</si>
  <si>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</si>
  <si>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</si>
  <si>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</si>
  <si>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</si>
  <si>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</si>
  <si>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</si>
  <si>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</si>
  <si>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</si>
  <si>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</si>
  <si>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</si>
  <si>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</si>
  <si>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</si>
  <si>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</si>
  <si>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</si>
  <si>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</si>
  <si>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</si>
  <si>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</si>
  <si>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</si>
  <si>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</si>
  <si>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</si>
  <si>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</si>
  <si>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</si>
  <si>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</si>
  <si>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</si>
  <si>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</si>
  <si>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</si>
  <si>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</si>
  <si>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</si>
  <si>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</si>
  <si>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</si>
  <si>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</si>
  <si>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</si>
  <si>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</si>
  <si>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</si>
  <si>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</si>
  <si>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</si>
  <si>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</si>
  <si>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</si>
  <si>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</si>
  <si>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</si>
  <si>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</si>
  <si>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</si>
  <si>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</si>
  <si>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</si>
  <si>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</si>
  <si>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</si>
  <si>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</si>
  <si>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</si>
  <si>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</si>
  <si>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</si>
  <si>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</si>
  <si>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</si>
  <si>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</si>
  <si>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</si>
  <si>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</si>
  <si>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</si>
  <si>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</si>
  <si>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</si>
  <si>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</si>
  <si>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</si>
  <si>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</si>
  <si>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</si>
  <si>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</si>
  <si>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</si>
  <si>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</si>
  <si>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</si>
  <si>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</si>
  <si>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</si>
  <si>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</si>
  <si>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</si>
  <si>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</si>
  <si>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</si>
  <si>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</si>
  <si>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</si>
  <si>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</si>
  <si>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</si>
  <si>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</si>
  <si>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</si>
  <si>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</si>
  <si>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</si>
  <si>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</si>
  <si>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</si>
  <si>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</si>
  <si>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</si>
  <si>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</si>
  <si>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</si>
  <si>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</si>
  <si>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</si>
  <si>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</si>
  <si>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</si>
  <si>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</si>
  <si>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</si>
  <si>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</si>
  <si>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</si>
  <si>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</si>
  <si>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</si>
  <si>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</si>
  <si>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</si>
  <si>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</si>
  <si>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</si>
  <si>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</si>
  <si>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</si>
  <si>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</si>
  <si>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</si>
  <si>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</si>
  <si>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</si>
  <si>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</si>
  <si>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</si>
  <si>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</si>
  <si>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</si>
  <si>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</si>
  <si>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</si>
  <si>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</si>
  <si>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</si>
  <si>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</si>
  <si>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</si>
  <si>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</si>
  <si>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</si>
  <si>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</si>
  <si>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</si>
  <si>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</si>
  <si>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</si>
  <si>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</si>
  <si>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</si>
  <si>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</si>
  <si>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</si>
  <si>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</si>
  <si>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</si>
  <si>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</si>
  <si>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</si>
  <si>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</si>
  <si>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</si>
  <si>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</si>
  <si>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</si>
  <si>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</si>
  <si>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</si>
  <si>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</si>
  <si>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</si>
  <si>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</si>
  <si>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</si>
  <si>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</si>
  <si>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</si>
  <si>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</si>
  <si>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</si>
  <si>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</si>
  <si>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</si>
  <si>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</si>
  <si>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</si>
  <si>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</si>
  <si>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</si>
  <si>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</si>
  <si>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</si>
  <si>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</si>
  <si>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</si>
  <si>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</si>
  <si>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</si>
  <si>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</si>
  <si>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</si>
  <si>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</si>
  <si>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</si>
  <si>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</si>
  <si>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</si>
  <si>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</si>
  <si>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</si>
  <si>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</si>
  <si>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</si>
  <si>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</si>
  <si>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</si>
  <si>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</si>
  <si>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</si>
  <si>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</si>
  <si>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</si>
  <si>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</si>
  <si>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</si>
  <si>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</si>
  <si>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</si>
  <si>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</si>
  <si>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</si>
  <si>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</si>
  <si>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</si>
  <si>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</si>
  <si>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</si>
  <si>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</si>
  <si>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</si>
  <si>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</si>
  <si>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</si>
  <si>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</si>
  <si>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</si>
  <si>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</si>
  <si>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</si>
  <si>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</si>
  <si>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</si>
  <si>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</si>
  <si>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</si>
  <si>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</si>
  <si>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</si>
  <si>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</si>
  <si>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</si>
  <si>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</si>
  <si>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</si>
  <si>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</si>
  <si>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</si>
  <si>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</si>
  <si>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</si>
  <si>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</si>
  <si>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</si>
  <si>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</si>
  <si>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</si>
  <si>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</si>
  <si>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</si>
  <si>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</si>
  <si>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</si>
  <si>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</si>
  <si>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</si>
  <si>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</si>
  <si>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</si>
  <si>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</si>
  <si>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</si>
  <si>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</si>
  <si>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</si>
  <si>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</si>
  <si>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</si>
  <si>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</si>
  <si>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</si>
  <si>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</si>
  <si>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</si>
  <si>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</si>
  <si>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</si>
  <si>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</si>
  <si>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</si>
  <si>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</si>
  <si>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</si>
  <si>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</si>
  <si>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</si>
  <si>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</si>
  <si>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</si>
  <si>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</si>
  <si>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</si>
  <si>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</si>
  <si>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</si>
  <si>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</si>
  <si>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</si>
  <si>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</si>
  <si>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</si>
  <si>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</si>
  <si>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</si>
  <si>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</si>
  <si>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</si>
  <si>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</si>
  <si>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</si>
  <si>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</si>
  <si>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</si>
  <si>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</si>
  <si>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</si>
  <si>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</si>
  <si>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</si>
  <si>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</si>
  <si>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</si>
  <si>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</si>
  <si>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</si>
  <si>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</si>
  <si>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</si>
  <si>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</si>
  <si>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</si>
  <si>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</si>
  <si>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</si>
  <si>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</si>
  <si>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</si>
  <si>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</si>
  <si>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</si>
  <si>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</si>
  <si>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</si>
  <si>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</si>
  <si>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</si>
  <si>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</si>
  <si>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</si>
  <si>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</si>
  <si>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</si>
  <si>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</si>
  <si>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</si>
  <si>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</si>
  <si>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</si>
  <si>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</si>
  <si>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</si>
  <si>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</si>
  <si>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</si>
  <si>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</si>
  <si>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</si>
  <si>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</si>
  <si>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</si>
  <si>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</si>
  <si>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</si>
  <si>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</si>
  <si>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</si>
  <si>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</si>
  <si>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</si>
  <si>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</si>
  <si>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</si>
  <si>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</si>
  <si>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</si>
  <si>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</si>
  <si>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</si>
  <si>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</si>
  <si>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</si>
  <si>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</si>
  <si>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</si>
  <si>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</si>
  <si>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</si>
  <si>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</si>
  <si>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</si>
  <si>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</si>
  <si>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</si>
  <si>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</si>
  <si>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</si>
  <si>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</si>
  <si>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</si>
  <si>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</si>
  <si>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</si>
  <si>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</si>
  <si>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</si>
  <si>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</si>
  <si>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</si>
  <si>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</si>
  <si>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</si>
  <si>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</si>
  <si>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</si>
  <si>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</si>
  <si>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</si>
  <si>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</si>
  <si>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</si>
  <si>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</si>
  <si>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</si>
  <si>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</si>
  <si>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</si>
  <si>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</si>
  <si>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</si>
  <si>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</si>
  <si>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</si>
  <si>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</si>
  <si>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</si>
  <si>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</si>
  <si>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</si>
  <si>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</si>
  <si>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</si>
  <si>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</si>
  <si>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</si>
  <si>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</si>
  <si>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</si>
  <si>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</si>
  <si>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</si>
  <si>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</si>
  <si>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</si>
  <si>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</si>
  <si>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</si>
  <si>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</si>
  <si>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</si>
  <si>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</si>
  <si>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</si>
  <si>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</si>
  <si>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</si>
  <si>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</si>
  <si>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</si>
  <si>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</si>
  <si>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</si>
  <si>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</si>
  <si>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</si>
  <si>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</si>
  <si>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</si>
  <si>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</si>
  <si>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</si>
  <si>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</si>
  <si>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</si>
  <si>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</si>
  <si>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</si>
  <si>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</si>
  <si>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</si>
  <si>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</si>
  <si>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</si>
  <si>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</si>
  <si>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</si>
  <si>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</si>
  <si>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</si>
  <si>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</si>
  <si>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</si>
  <si>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</si>
  <si>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</si>
  <si>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</si>
  <si>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</si>
  <si>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</si>
  <si>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</si>
  <si>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</si>
  <si>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</si>
  <si>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</si>
  <si>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</si>
  <si>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</si>
  <si>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</si>
  <si>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</si>
  <si>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</si>
  <si>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</si>
  <si>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</si>
  <si>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</si>
  <si>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</si>
  <si>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</si>
  <si>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</si>
  <si>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</si>
  <si>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</si>
  <si>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</si>
  <si>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</si>
  <si>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</si>
  <si>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</si>
  <si>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</si>
  <si>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</si>
  <si>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</si>
  <si>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</si>
  <si>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</si>
  <si>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</si>
  <si>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</si>
  <si>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</si>
  <si>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</si>
  <si>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</si>
  <si>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</si>
  <si>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</si>
  <si>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</si>
  <si>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</si>
  <si>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</si>
  <si>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</si>
  <si>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</si>
  <si>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</si>
  <si>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</si>
  <si>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</si>
  <si>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</si>
  <si>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</si>
  <si>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</si>
  <si>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</si>
  <si>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</si>
  <si>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</si>
  <si>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</si>
  <si>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</si>
  <si>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</si>
  <si>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</si>
  <si>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</si>
  <si>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</si>
  <si>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</si>
  <si>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</si>
  <si>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</si>
  <si>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</si>
  <si>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Return Status</t>
  </si>
  <si>
    <t>Order Year</t>
  </si>
  <si>
    <t>Order Month</t>
  </si>
  <si>
    <t>Profit Margin</t>
  </si>
  <si>
    <t>Repeat Customers</t>
  </si>
  <si>
    <t>Sum of Sales</t>
  </si>
  <si>
    <t>Sum of Profit</t>
  </si>
  <si>
    <t>s</t>
  </si>
  <si>
    <t>Sum of Quantity ordered new</t>
  </si>
  <si>
    <t>Row Labels</t>
  </si>
  <si>
    <t>January</t>
  </si>
  <si>
    <t>February</t>
  </si>
  <si>
    <t>March</t>
  </si>
  <si>
    <t>April</t>
  </si>
  <si>
    <t>May</t>
  </si>
  <si>
    <t>June</t>
  </si>
  <si>
    <t>Grand Total</t>
  </si>
  <si>
    <t>Count of Return Status</t>
  </si>
  <si>
    <t>Column Labels</t>
  </si>
  <si>
    <t>Not Returned</t>
  </si>
  <si>
    <t>Revenue</t>
  </si>
  <si>
    <t>Orders</t>
  </si>
  <si>
    <t>Return Rate</t>
  </si>
  <si>
    <t>Repeat Customer</t>
  </si>
  <si>
    <t>Count of Row ID</t>
  </si>
  <si>
    <t>One-Time Customer</t>
  </si>
  <si>
    <t>Jan</t>
  </si>
  <si>
    <t>Mar</t>
  </si>
  <si>
    <t>Apr</t>
  </si>
  <si>
    <t>Jun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</si>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</sst>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mmm"/>
    <numFmt numFmtId="165" formatCode="[$$-409]#,##0"/>
    <numFmt numFmtId="166" formatCode="_(* #,##0_);_(* \(#,##0\);_(* &quot;-&quot;??_);_(@_)"/>
    <numFmt numFmtId="167" formatCode="[$$-409]#,##0.00"/>
  </numFmts>
  <fonts count="9" x14ac:knownFonts="1">
    <font>
      <sz val="10"/>
      <name val="MS Sans Serif"/>
    </font>
    <font>
      <sz val="11"/>
      <color theme="1"/>
      <name val="Calibri"/>
      <family val="2"/>
      <scheme val="minor"/>
    </font>
    <font>
      <b/>
      <sz val="10"/>
      <name val="MS Sans Serif"/>
      <family val="2"/>
    </font>
    <font>
      <sz val="8"/>
      <name val="MS Sans Serif"/>
      <family val="2"/>
    </font>
    <font>
      <sz val="10"/>
      <color theme="1"/>
      <name val="MS Sans Serif"/>
    </font>
    <font>
      <b/>
      <sz val="10"/>
      <color theme="0"/>
      <name val="MS Sans Serif"/>
    </font>
    <font>
      <b/>
      <sz val="10"/>
      <color theme="0"/>
      <name val="MS Sans Serif"/>
      <family val="2"/>
    </font>
    <font>
      <sz val="10"/>
      <name val="MS Sans Serif"/>
    </font>
    <font>
      <b/>
      <sz val="10"/>
      <color theme="1"/>
      <name val="MS Sans Serif"/>
    </font>
  </fonts>
  <fills count="8">
    <fill>
      <patternFill patternType="none"/>
    </fill>
    <fill>
      <patternFill patternType="gray125"/>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1"/>
        <bgColor theme="1"/>
      </patternFill>
    </fill>
    <fill>
      <patternFill patternType="solid">
        <fgColor theme="3" tint="-0.249977111117893"/>
        <bgColor indexed="64"/>
      </patternFill>
    </fill>
    <fill>
      <patternFill patternType="solid">
        <fgColor theme="3" tint="-0.499984740745262"/>
        <bgColor indexed="64"/>
      </patternFill>
    </fill>
    <fill>
      <patternFill patternType="solid">
        <fgColor theme="4" tint="0.79998168889431442"/>
        <bgColor theme="4" tint="0.79998168889431442"/>
      </patternFill>
    </fill>
  </fills>
  <borders count="7">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top/>
      <bottom style="thin">
        <color theme="4" tint="0.39997558519241921"/>
      </bottom>
      <diagonal/>
    </border>
  </borders>
  <cellStyleXfs count="4">
    <xf numFmtId="0" fontId="0" fillId="0" borderId="0"/>
    <xf numFmtId="0" fontId="1" fillId="0" borderId="0"/>
    <xf numFmtId="43" fontId="7" fillId="0" borderId="0" applyFont="0" applyFill="0" applyBorder="0" applyAlignment="0" applyProtection="0"/>
    <xf numFmtId="9" fontId="7" fillId="0" borderId="0" applyFont="0" applyFill="0" applyBorder="0" applyAlignment="0" applyProtection="0"/>
  </cellStyleXfs>
  <cellXfs count="28">
    <xf numFmtId="0" fontId="0" fillId="0" borderId="0" xfId="0"/>
    <xf numFmtId="0" fontId="2" fillId="0" borderId="0" xfId="0" applyFont="1"/>
    <xf numFmtId="0" fontId="4" fillId="3" borderId="1" xfId="0" applyFont="1" applyFill="1" applyBorder="1"/>
    <xf numFmtId="0" fontId="5" fillId="4" borderId="0" xfId="0" applyFont="1" applyFill="1"/>
    <xf numFmtId="0" fontId="5" fillId="4" borderId="2" xfId="0" applyFont="1" applyFill="1" applyBorder="1"/>
    <xf numFmtId="0" fontId="6" fillId="4" borderId="2" xfId="0" applyFont="1" applyFill="1" applyBorder="1"/>
    <xf numFmtId="0" fontId="4" fillId="2" borderId="3" xfId="0" applyFont="1" applyFill="1" applyBorder="1"/>
    <xf numFmtId="0" fontId="4" fillId="2" borderId="4" xfId="0" applyFont="1" applyFill="1" applyBorder="1"/>
    <xf numFmtId="14" fontId="4" fillId="2" borderId="4" xfId="0" applyNumberFormat="1" applyFont="1" applyFill="1" applyBorder="1"/>
    <xf numFmtId="0" fontId="4" fillId="3" borderId="5" xfId="0" applyFont="1" applyFill="1" applyBorder="1"/>
    <xf numFmtId="14" fontId="4" fillId="3" borderId="1" xfId="0" applyNumberFormat="1" applyFont="1" applyFill="1" applyBorder="1"/>
    <xf numFmtId="0" fontId="4" fillId="2" borderId="5" xfId="0" applyFont="1" applyFill="1" applyBorder="1"/>
    <xf numFmtId="0" fontId="4" fillId="2" borderId="1" xfId="0" applyFont="1" applyFill="1" applyBorder="1"/>
    <xf numFmtId="14" fontId="4" fillId="2" borderId="1" xfId="0" applyNumberFormat="1" applyFont="1" applyFill="1" applyBorder="1"/>
    <xf numFmtId="164" fontId="4" fillId="2" borderId="4" xfId="0" applyNumberFormat="1" applyFont="1" applyFill="1" applyBorder="1"/>
    <xf numFmtId="0" fontId="0" fillId="5" borderId="0" xfId="0" applyFill="1"/>
    <xf numFmtId="0" fontId="0" fillId="6" borderId="0" xfId="0" applyFill="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166" fontId="0" fillId="0" borderId="0" xfId="2" applyNumberFormat="1" applyFont="1"/>
    <xf numFmtId="9" fontId="0" fillId="0" borderId="0" xfId="3" applyFont="1"/>
    <xf numFmtId="10" fontId="0" fillId="0" borderId="0" xfId="3" applyNumberFormat="1" applyFont="1"/>
    <xf numFmtId="167" fontId="0" fillId="0" borderId="0" xfId="0" applyNumberFormat="1"/>
    <xf numFmtId="0" fontId="8" fillId="7" borderId="6" xfId="0" applyFont="1" applyFill="1" applyBorder="1"/>
    <xf numFmtId="167" fontId="8" fillId="7" borderId="6" xfId="0" applyNumberFormat="1" applyFont="1" applyFill="1" applyBorder="1"/>
  </cellXfs>
  <cellStyles count="4">
    <cellStyle name="Comma" xfId="2" builtinId="3"/>
    <cellStyle name="Normal" xfId="0" builtinId="0"/>
    <cellStyle name="Normal 2" xfId="1" xr:uid="{00000000-0005-0000-0000-000001000000}"/>
    <cellStyle name="Percent" xfId="3" builtinId="5"/>
  </cellStyles>
  <dxfs count="44">
    <dxf>
      <font>
        <b/>
        <i val="0"/>
        <strike val="0"/>
        <condense val="0"/>
        <extend val="0"/>
        <outline val="0"/>
        <shadow val="0"/>
        <u val="none"/>
        <vertAlign val="baseline"/>
        <sz val="10"/>
        <color auto="1"/>
        <name val="MS Sans Serif"/>
        <family val="2"/>
        <scheme val="none"/>
      </font>
    </dxf>
    <dxf>
      <font>
        <b val="0"/>
        <i val="0"/>
        <strike val="0"/>
        <condense val="0"/>
        <extend val="0"/>
        <outline val="0"/>
        <shadow val="0"/>
        <u val="none"/>
        <vertAlign val="baseline"/>
        <sz val="10"/>
        <color theme="1"/>
        <name val="MS Sans Serif"/>
        <scheme val="none"/>
      </font>
      <fill>
        <patternFill patternType="solid">
          <fgColor theme="0" tint="-0.34998626667073579"/>
          <bgColor theme="0" tint="-0.34998626667073579"/>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168" formatCode="dd/mm/yyyy"/>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168" formatCode="dd/mm/yyyy"/>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0" formatCode="General"/>
      <fill>
        <patternFill patternType="solid">
          <fgColor theme="0" tint="-0.14999847407452621"/>
          <bgColor theme="0" tint="-0.14999847407452621"/>
        </patternFill>
      </fill>
      <border diagonalUp="0" diagonalDown="0" outline="0">
        <left style="thin">
          <color theme="0"/>
        </left>
        <right/>
        <top style="thin">
          <color theme="0"/>
        </top>
        <bottom/>
      </border>
    </dxf>
    <dxf>
      <font>
        <b val="0"/>
        <i val="0"/>
        <strike val="0"/>
        <condense val="0"/>
        <extend val="0"/>
        <outline val="0"/>
        <shadow val="0"/>
        <u val="none"/>
        <vertAlign val="baseline"/>
        <sz val="10"/>
        <color theme="1"/>
        <name val="MS Sans Serif"/>
        <scheme val="none"/>
      </font>
      <numFmt numFmtId="168" formatCode="dd/mm/yyyy"/>
      <fill>
        <patternFill patternType="solid">
          <fgColor theme="0" tint="-0.14999847407452621"/>
          <bgColor theme="0" tint="-0.14999847407452621"/>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34998626667073579"/>
          <bgColor theme="0" tint="-0.34998626667073579"/>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dxf>
    <dxf>
      <font>
        <b/>
        <i val="0"/>
        <strike val="0"/>
        <condense val="0"/>
        <extend val="0"/>
        <outline val="0"/>
        <shadow val="0"/>
        <u val="none"/>
        <vertAlign val="baseline"/>
        <sz val="10"/>
        <color theme="0"/>
        <name val="MS Sans Serif"/>
        <scheme val="none"/>
      </font>
      <fill>
        <patternFill patternType="solid">
          <fgColor theme="1"/>
          <bgColor theme="1"/>
        </patternFill>
      </fill>
      <border diagonalUp="0" diagonalDown="0" outline="0">
        <left style="thin">
          <color theme="0"/>
        </left>
        <right style="thin">
          <color theme="0"/>
        </right>
        <top/>
        <bottom/>
      </border>
    </dxf>
    <dxf>
      <numFmt numFmtId="165" formatCode="[$$-409]#,##0"/>
    </dxf>
    <dxf>
      <numFmt numFmtId="167" formatCode="[$$-409]#,##0.00"/>
    </dxf>
    <dxf>
      <numFmt numFmtId="165" formatCode="[$$-409]#,##0"/>
    </dxf>
    <dxf>
      <numFmt numFmtId="166" formatCode="_(* #,##0_);_(* \(#,##0\);_(* &quot;-&quot;??_);_(@_)"/>
    </dxf>
    <dxf>
      <numFmt numFmtId="14" formatCode="0.00%"/>
    </dxf>
    <dxf>
      <numFmt numFmtId="166" formatCode="_(* #,##0_);_(* \(#,##0\);_(* &quot;-&quot;??_);_(@_)"/>
    </dxf>
    <dxf>
      <numFmt numFmtId="165" formatCode="[$$-409]#,##0"/>
    </dxf>
    <dxf>
      <numFmt numFmtId="165" formatCode="[$$-409]#,##0"/>
    </dxf>
    <dxf>
      <numFmt numFmtId="165" formatCode="[$$-409]#,##0"/>
    </dxf>
    <dxf>
      <numFmt numFmtId="165" formatCode="[$$-409]#,##0"/>
    </dxf>
    <dxf>
      <numFmt numFmtId="166" formatCode="_(* #,##0_);_(* \(#,##0\);_(* &quot;-&quot;??_);_(@_)"/>
    </dxf>
  </dxfs>
  <tableStyles count="0" defaultTableStyle="TableStyleMedium9" defaultPivotStyle="PivotStyleLight16"/>
  <colors>
    <mruColors>
      <color rgb="FF2E4057"/>
      <color rgb="FFAD70A4"/>
      <color rgb="FF008854"/>
      <color rgb="FF154734"/>
      <color rgb="FF006F46"/>
      <color rgb="FF0F233E"/>
      <color rgb="FF0B1A2E"/>
      <color rgb="FFC1E7F2"/>
      <color rgb="FFE0A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50000"/>
                </a:schemeClr>
              </a:gs>
              <a:gs pos="74000">
                <a:srgbClr val="AD70A4"/>
              </a:gs>
              <a:gs pos="100000">
                <a:schemeClr val="accent1">
                  <a:lumMod val="40000"/>
                  <a:lumOff val="6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Tables'!$J$46</c:f>
              <c:strCache>
                <c:ptCount val="1"/>
                <c:pt idx="0">
                  <c:v>Total</c:v>
                </c:pt>
              </c:strCache>
            </c:strRef>
          </c:tx>
          <c:spPr>
            <a:gradFill flip="none" rotWithShape="1">
              <a:gsLst>
                <a:gs pos="0">
                  <a:schemeClr val="accent4">
                    <a:lumMod val="50000"/>
                  </a:schemeClr>
                </a:gs>
                <a:gs pos="74000">
                  <a:srgbClr val="AD70A4"/>
                </a:gs>
                <a:gs pos="100000">
                  <a:schemeClr val="accent1">
                    <a:lumMod val="40000"/>
                    <a:lumOff val="6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Tables'!$I$47:$I$50</c:f>
              <c:strCache>
                <c:ptCount val="3"/>
                <c:pt idx="0">
                  <c:v>Illinois</c:v>
                </c:pt>
                <c:pt idx="1">
                  <c:v>New York</c:v>
                </c:pt>
                <c:pt idx="2">
                  <c:v>California</c:v>
                </c:pt>
              </c:strCache>
            </c:strRef>
          </c:cat>
          <c:val>
            <c:numRef>
              <c:f>'Pivot Tables'!$J$47:$J$50</c:f>
              <c:numCache>
                <c:formatCode>[$$-409]#,##0</c:formatCode>
                <c:ptCount val="3"/>
                <c:pt idx="0">
                  <c:v>98971.250000000015</c:v>
                </c:pt>
                <c:pt idx="1">
                  <c:v>223930.47999999992</c:v>
                </c:pt>
                <c:pt idx="2">
                  <c:v>288310.60999999981</c:v>
                </c:pt>
              </c:numCache>
            </c:numRef>
          </c:val>
          <c:extLst>
            <c:ext xmlns:c16="http://schemas.microsoft.com/office/drawing/2014/chart" uri="{C3380CC4-5D6E-409C-BE32-E72D297353CC}">
              <c16:uniqueId val="{00000000-AD17-2E4C-A653-7A9CE6E08B87}"/>
            </c:ext>
          </c:extLst>
        </c:ser>
        <c:dLbls>
          <c:dLblPos val="inEnd"/>
          <c:showLegendKey val="0"/>
          <c:showVal val="1"/>
          <c:showCatName val="0"/>
          <c:showSerName val="0"/>
          <c:showPercent val="0"/>
          <c:showBubbleSize val="0"/>
        </c:dLbls>
        <c:gapWidth val="36"/>
        <c:overlap val="-6"/>
        <c:axId val="495068464"/>
        <c:axId val="495068848"/>
      </c:barChart>
      <c:catAx>
        <c:axId val="4950684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KE"/>
          </a:p>
        </c:txPr>
        <c:crossAx val="495068848"/>
        <c:crosses val="autoZero"/>
        <c:auto val="1"/>
        <c:lblAlgn val="ctr"/>
        <c:lblOffset val="100"/>
        <c:noMultiLvlLbl val="0"/>
      </c:catAx>
      <c:valAx>
        <c:axId val="495068848"/>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4950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Tables'!$G$124</c:f>
              <c:strCache>
                <c:ptCount val="1"/>
                <c:pt idx="0">
                  <c:v>Total</c:v>
                </c:pt>
              </c:strCache>
            </c:strRef>
          </c:tx>
          <c:spPr>
            <a:ln w="28575" cap="rnd">
              <a:solidFill>
                <a:schemeClr val="accent1"/>
              </a:solidFill>
              <a:round/>
            </a:ln>
            <a:effectLst/>
          </c:spPr>
          <c:marker>
            <c:symbol val="none"/>
          </c:marker>
          <c:cat>
            <c:strRef>
              <c:f>'Pivot Tables'!$F$125:$F$131</c:f>
              <c:strCache>
                <c:ptCount val="6"/>
                <c:pt idx="0">
                  <c:v>Jan</c:v>
                </c:pt>
                <c:pt idx="1">
                  <c:v>Feb</c:v>
                </c:pt>
                <c:pt idx="2">
                  <c:v>Mar</c:v>
                </c:pt>
                <c:pt idx="3">
                  <c:v>Apr</c:v>
                </c:pt>
                <c:pt idx="4">
                  <c:v>May</c:v>
                </c:pt>
                <c:pt idx="5">
                  <c:v>Jun</c:v>
                </c:pt>
              </c:strCache>
            </c:strRef>
          </c:cat>
          <c:val>
            <c:numRef>
              <c:f>'Pivot Tables'!$G$125:$G$131</c:f>
              <c:numCache>
                <c:formatCode>[$$-409]#,##0</c:formatCode>
                <c:ptCount val="6"/>
                <c:pt idx="0">
                  <c:v>274766.92000000016</c:v>
                </c:pt>
                <c:pt idx="1">
                  <c:v>326101.46999999997</c:v>
                </c:pt>
                <c:pt idx="2">
                  <c:v>271696.67000000016</c:v>
                </c:pt>
                <c:pt idx="3">
                  <c:v>389831.94999999978</c:v>
                </c:pt>
                <c:pt idx="4">
                  <c:v>306572.06999999977</c:v>
                </c:pt>
                <c:pt idx="5">
                  <c:v>355368.79999999964</c:v>
                </c:pt>
              </c:numCache>
            </c:numRef>
          </c:val>
          <c:smooth val="0"/>
          <c:extLst>
            <c:ext xmlns:c16="http://schemas.microsoft.com/office/drawing/2014/chart" uri="{C3380CC4-5D6E-409C-BE32-E72D297353CC}">
              <c16:uniqueId val="{00000000-BD62-7945-98FC-E254E616A755}"/>
            </c:ext>
          </c:extLst>
        </c:ser>
        <c:dLbls>
          <c:showLegendKey val="0"/>
          <c:showVal val="0"/>
          <c:showCatName val="0"/>
          <c:showSerName val="0"/>
          <c:showPercent val="0"/>
          <c:showBubbleSize val="0"/>
        </c:dLbls>
        <c:smooth val="0"/>
        <c:axId val="2084290128"/>
        <c:axId val="2027822256"/>
      </c:lineChart>
      <c:catAx>
        <c:axId val="20842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42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67000"/>
                </a:schemeClr>
              </a:gs>
              <a:gs pos="61000">
                <a:srgbClr val="AD70A4"/>
              </a:gs>
              <a:gs pos="92000">
                <a:schemeClr val="accent1">
                  <a:lumMod val="40000"/>
                  <a:lumOff val="6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Tables'!$M$46</c:f>
              <c:strCache>
                <c:ptCount val="1"/>
                <c:pt idx="0">
                  <c:v>Total</c:v>
                </c:pt>
              </c:strCache>
            </c:strRef>
          </c:tx>
          <c:spPr>
            <a:gradFill>
              <a:gsLst>
                <a:gs pos="0">
                  <a:schemeClr val="accent4">
                    <a:lumMod val="67000"/>
                  </a:schemeClr>
                </a:gs>
                <a:gs pos="61000">
                  <a:srgbClr val="AD70A4"/>
                </a:gs>
                <a:gs pos="92000">
                  <a:schemeClr val="accent1">
                    <a:lumMod val="40000"/>
                    <a:lumOff val="60000"/>
                  </a:schemeClr>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Tables'!$L$47:$L$50</c:f>
              <c:strCache>
                <c:ptCount val="3"/>
                <c:pt idx="0">
                  <c:v>Wyoming</c:v>
                </c:pt>
                <c:pt idx="1">
                  <c:v>Delaware</c:v>
                </c:pt>
                <c:pt idx="2">
                  <c:v>South Dakota</c:v>
                </c:pt>
              </c:strCache>
            </c:strRef>
          </c:cat>
          <c:val>
            <c:numRef>
              <c:f>'Pivot Tables'!$M$47:$M$50</c:f>
              <c:numCache>
                <c:formatCode>[$$-409]#,##0</c:formatCode>
                <c:ptCount val="3"/>
                <c:pt idx="0">
                  <c:v>1183.54</c:v>
                </c:pt>
                <c:pt idx="1">
                  <c:v>1257.76</c:v>
                </c:pt>
                <c:pt idx="2">
                  <c:v>1550.4899999999998</c:v>
                </c:pt>
              </c:numCache>
            </c:numRef>
          </c:val>
          <c:extLst>
            <c:ext xmlns:c16="http://schemas.microsoft.com/office/drawing/2014/chart" uri="{C3380CC4-5D6E-409C-BE32-E72D297353CC}">
              <c16:uniqueId val="{00000000-C4DD-9B47-874F-2388F195D4BD}"/>
            </c:ext>
          </c:extLst>
        </c:ser>
        <c:dLbls>
          <c:showLegendKey val="0"/>
          <c:showVal val="0"/>
          <c:showCatName val="0"/>
          <c:showSerName val="0"/>
          <c:showPercent val="0"/>
          <c:showBubbleSize val="0"/>
        </c:dLbls>
        <c:gapWidth val="56"/>
        <c:axId val="502284416"/>
        <c:axId val="502307840"/>
      </c:barChart>
      <c:catAx>
        <c:axId val="5022844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KE"/>
          </a:p>
        </c:txPr>
        <c:crossAx val="502307840"/>
        <c:crosses val="autoZero"/>
        <c:auto val="1"/>
        <c:lblAlgn val="ctr"/>
        <c:lblOffset val="100"/>
        <c:noMultiLvlLbl val="0"/>
      </c:catAx>
      <c:valAx>
        <c:axId val="502307840"/>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502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KPI Dashboard.xlsx]Pivot Tables!PivotTable9</c:name>
    <c:fmtId val="6"/>
  </c:pivotSource>
  <c:chart>
    <c:autoTitleDeleted val="1"/>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41275">
            <a:solidFill>
              <a:sysClr val="windowText" lastClr="000000">
                <a:lumMod val="25000"/>
                <a:lumOff val="75000"/>
                <a:alpha val="0"/>
              </a:sysClr>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76000"/>
            </a:schemeClr>
          </a:solidFill>
          <a:ln w="41275">
            <a:solidFill>
              <a:sysClr val="windowText" lastClr="000000">
                <a:lumMod val="25000"/>
                <a:lumOff val="75000"/>
                <a:alpha val="0"/>
              </a:sysClr>
            </a:solidFill>
          </a:ln>
          <a:effectLst/>
        </c:spPr>
        <c:dLbl>
          <c:idx val="0"/>
          <c:layout>
            <c:manualLayout>
              <c:x val="6.7849943032496016E-2"/>
              <c:y val="0.15650358427419328"/>
            </c:manualLayout>
          </c:layout>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2">
              <a:lumMod val="20000"/>
              <a:lumOff val="80000"/>
            </a:schemeClr>
          </a:solidFill>
          <a:ln w="41275">
            <a:solidFill>
              <a:sysClr val="windowText" lastClr="000000">
                <a:lumMod val="25000"/>
                <a:lumOff val="75000"/>
                <a:alpha val="0"/>
              </a:sysClr>
            </a:solidFill>
          </a:ln>
          <a:effectLst/>
        </c:spPr>
        <c:dLbl>
          <c:idx val="0"/>
          <c:layout>
            <c:manualLayout>
              <c:x val="-4.9375009025240682E-2"/>
              <c:y val="-0.15511415134721512"/>
            </c:manualLayout>
          </c:layout>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6170334748770981"/>
          <c:y val="6.7196855585234486E-2"/>
          <c:w val="0.66298367111837431"/>
          <c:h val="0.76746086460861818"/>
        </c:manualLayout>
      </c:layout>
      <c:doughnutChart>
        <c:varyColors val="1"/>
        <c:ser>
          <c:idx val="0"/>
          <c:order val="0"/>
          <c:tx>
            <c:strRef>
              <c:f>'Pivot Tables'!$G$103</c:f>
              <c:strCache>
                <c:ptCount val="1"/>
                <c:pt idx="0">
                  <c:v>Total</c:v>
                </c:pt>
              </c:strCache>
            </c:strRef>
          </c:tx>
          <c:spPr>
            <a:ln w="41275">
              <a:solidFill>
                <a:sysClr val="windowText" lastClr="000000">
                  <a:lumMod val="25000"/>
                  <a:lumOff val="75000"/>
                  <a:alpha val="0"/>
                </a:sysClr>
              </a:solidFill>
            </a:ln>
          </c:spPr>
          <c:dPt>
            <c:idx val="0"/>
            <c:bubble3D val="0"/>
            <c:spPr>
              <a:solidFill>
                <a:schemeClr val="accent4">
                  <a:shade val="76000"/>
                </a:schemeClr>
              </a:solidFill>
              <a:ln w="41275">
                <a:solidFill>
                  <a:sysClr val="windowText" lastClr="000000">
                    <a:lumMod val="25000"/>
                    <a:lumOff val="75000"/>
                    <a:alpha val="0"/>
                  </a:sysClr>
                </a:solidFill>
              </a:ln>
              <a:effectLst/>
            </c:spPr>
            <c:extLst>
              <c:ext xmlns:c16="http://schemas.microsoft.com/office/drawing/2014/chart" uri="{C3380CC4-5D6E-409C-BE32-E72D297353CC}">
                <c16:uniqueId val="{00000001-C725-A64F-80AC-DD5FB3E83590}"/>
              </c:ext>
            </c:extLst>
          </c:dPt>
          <c:dPt>
            <c:idx val="1"/>
            <c:bubble3D val="0"/>
            <c:spPr>
              <a:solidFill>
                <a:schemeClr val="tx2">
                  <a:lumMod val="20000"/>
                  <a:lumOff val="80000"/>
                </a:schemeClr>
              </a:solidFill>
              <a:ln w="41275">
                <a:solidFill>
                  <a:sysClr val="windowText" lastClr="000000">
                    <a:lumMod val="25000"/>
                    <a:lumOff val="75000"/>
                    <a:alpha val="0"/>
                  </a:sysClr>
                </a:solidFill>
              </a:ln>
              <a:effectLst/>
            </c:spPr>
            <c:extLst>
              <c:ext xmlns:c16="http://schemas.microsoft.com/office/drawing/2014/chart" uri="{C3380CC4-5D6E-409C-BE32-E72D297353CC}">
                <c16:uniqueId val="{00000003-C725-A64F-80AC-DD5FB3E83590}"/>
              </c:ext>
            </c:extLst>
          </c:dPt>
          <c:dLbls>
            <c:dLbl>
              <c:idx val="0"/>
              <c:layout>
                <c:manualLayout>
                  <c:x val="6.7849943032496016E-2"/>
                  <c:y val="0.1565035842741932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25-A64F-80AC-DD5FB3E83590}"/>
                </c:ext>
              </c:extLst>
            </c:dLbl>
            <c:dLbl>
              <c:idx val="1"/>
              <c:layout>
                <c:manualLayout>
                  <c:x val="-4.9375009025240682E-2"/>
                  <c:y val="-0.1551141513472151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25-A64F-80AC-DD5FB3E83590}"/>
                </c:ext>
              </c:extLst>
            </c:dLbl>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Tables'!$F$104:$F$106</c:f>
              <c:strCache>
                <c:ptCount val="2"/>
                <c:pt idx="0">
                  <c:v>Repeat Customer</c:v>
                </c:pt>
                <c:pt idx="1">
                  <c:v>One-Time Customer</c:v>
                </c:pt>
              </c:strCache>
            </c:strRef>
          </c:cat>
          <c:val>
            <c:numRef>
              <c:f>'Pivot Tables'!$G$104:$G$106</c:f>
              <c:numCache>
                <c:formatCode>0.00%</c:formatCode>
                <c:ptCount val="2"/>
                <c:pt idx="0">
                  <c:v>0.67418032786885251</c:v>
                </c:pt>
                <c:pt idx="1">
                  <c:v>0.32581967213114754</c:v>
                </c:pt>
              </c:numCache>
            </c:numRef>
          </c:val>
          <c:extLst>
            <c:ext xmlns:c16="http://schemas.microsoft.com/office/drawing/2014/chart" uri="{C3380CC4-5D6E-409C-BE32-E72D297353CC}">
              <c16:uniqueId val="{00000004-C725-A64F-80AC-DD5FB3E83590}"/>
            </c:ext>
          </c:extLst>
        </c:ser>
        <c:dLbls>
          <c:showLegendKey val="0"/>
          <c:showVal val="0"/>
          <c:showCatName val="0"/>
          <c:showSerName val="0"/>
          <c:showPercent val="0"/>
          <c:showBubbleSize val="0"/>
          <c:showLeaderLines val="0"/>
        </c:dLbls>
        <c:firstSliceAng val="0"/>
        <c:holeSize val="56"/>
      </c:doughnutChart>
      <c:spPr>
        <a:noFill/>
        <a:ln>
          <a:noFill/>
        </a:ln>
        <a:effectLst/>
      </c:spPr>
    </c:plotArea>
    <c:legend>
      <c:legendPos val="b"/>
      <c:layout>
        <c:manualLayout>
          <c:xMode val="edge"/>
          <c:yMode val="edge"/>
          <c:x val="2.2670264150965267E-3"/>
          <c:y val="0.86975693379929364"/>
          <c:w val="0.99773297358490332"/>
          <c:h val="0.1302430662007063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Tables!PivotTable12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gradFill flip="none" rotWithShape="1">
              <a:gsLst>
                <a:gs pos="0">
                  <a:schemeClr val="accent4">
                    <a:lumMod val="40000"/>
                    <a:lumOff val="60000"/>
                  </a:schemeClr>
                </a:gs>
                <a:gs pos="46000">
                  <a:schemeClr val="accent4">
                    <a:lumMod val="95000"/>
                    <a:lumOff val="5000"/>
                  </a:schemeClr>
                </a:gs>
                <a:gs pos="100000">
                  <a:schemeClr val="accent4">
                    <a:lumMod val="60000"/>
                    <a:lumOff val="40000"/>
                  </a:schemeClr>
                </a:gs>
              </a:gsLst>
              <a:path path="circle">
                <a:fillToRect l="50000" t="130000" r="50000" b="-3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Tables'!$G$124</c:f>
              <c:strCache>
                <c:ptCount val="1"/>
                <c:pt idx="0">
                  <c:v>Total</c:v>
                </c:pt>
              </c:strCache>
            </c:strRef>
          </c:tx>
          <c:spPr>
            <a:ln w="53975" cap="rnd">
              <a:gradFill flip="none" rotWithShape="1">
                <a:gsLst>
                  <a:gs pos="0">
                    <a:schemeClr val="accent4">
                      <a:lumMod val="40000"/>
                      <a:lumOff val="60000"/>
                    </a:schemeClr>
                  </a:gs>
                  <a:gs pos="46000">
                    <a:schemeClr val="accent4">
                      <a:lumMod val="95000"/>
                      <a:lumOff val="5000"/>
                    </a:schemeClr>
                  </a:gs>
                  <a:gs pos="100000">
                    <a:schemeClr val="accent4">
                      <a:lumMod val="60000"/>
                      <a:lumOff val="40000"/>
                    </a:schemeClr>
                  </a:gs>
                </a:gsLst>
                <a:path path="circle">
                  <a:fillToRect l="50000" t="130000" r="50000" b="-30000"/>
                </a:path>
                <a:tileRect/>
              </a:gradFill>
              <a:round/>
            </a:ln>
            <a:effectLst/>
          </c:spPr>
          <c:marker>
            <c:symbol val="none"/>
          </c:marker>
          <c:cat>
            <c:strRef>
              <c:f>'Pivot Tables'!$F$125:$F$131</c:f>
              <c:strCache>
                <c:ptCount val="6"/>
                <c:pt idx="0">
                  <c:v>Jan</c:v>
                </c:pt>
                <c:pt idx="1">
                  <c:v>Feb</c:v>
                </c:pt>
                <c:pt idx="2">
                  <c:v>Mar</c:v>
                </c:pt>
                <c:pt idx="3">
                  <c:v>Apr</c:v>
                </c:pt>
                <c:pt idx="4">
                  <c:v>May</c:v>
                </c:pt>
                <c:pt idx="5">
                  <c:v>Jun</c:v>
                </c:pt>
              </c:strCache>
            </c:strRef>
          </c:cat>
          <c:val>
            <c:numRef>
              <c:f>'Pivot Tables'!$G$125:$G$131</c:f>
              <c:numCache>
                <c:formatCode>[$$-409]#,##0</c:formatCode>
                <c:ptCount val="6"/>
                <c:pt idx="0">
                  <c:v>274766.92000000016</c:v>
                </c:pt>
                <c:pt idx="1">
                  <c:v>326101.46999999997</c:v>
                </c:pt>
                <c:pt idx="2">
                  <c:v>271696.67000000016</c:v>
                </c:pt>
                <c:pt idx="3">
                  <c:v>389831.94999999978</c:v>
                </c:pt>
                <c:pt idx="4">
                  <c:v>306572.06999999977</c:v>
                </c:pt>
                <c:pt idx="5">
                  <c:v>355368.79999999964</c:v>
                </c:pt>
              </c:numCache>
            </c:numRef>
          </c:val>
          <c:smooth val="1"/>
          <c:extLst>
            <c:ext xmlns:c16="http://schemas.microsoft.com/office/drawing/2014/chart" uri="{C3380CC4-5D6E-409C-BE32-E72D297353CC}">
              <c16:uniqueId val="{00000000-38CB-1443-92C2-8BA885ECF070}"/>
            </c:ext>
          </c:extLst>
        </c:ser>
        <c:dLbls>
          <c:showLegendKey val="0"/>
          <c:showVal val="0"/>
          <c:showCatName val="0"/>
          <c:showSerName val="0"/>
          <c:showPercent val="0"/>
          <c:showBubbleSize val="0"/>
        </c:dLbls>
        <c:smooth val="0"/>
        <c:axId val="2084290128"/>
        <c:axId val="2027822256"/>
      </c:lineChart>
      <c:catAx>
        <c:axId val="2084290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KE"/>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ysClr val="windowText" lastClr="000000">
                  <a:lumMod val="25000"/>
                  <a:lumOff val="75000"/>
                  <a:alpha val="24000"/>
                </a:sys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crossAx val="208429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KPI Dashboard.xlsx]Pivot Tables!PivotTable11</c:name>
    <c:fmtId val="5"/>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Tables'!$G$112:$G$113</c:f>
              <c:strCache>
                <c:ptCount val="1"/>
                <c:pt idx="0">
                  <c:v>Newell 323</c:v>
                </c:pt>
              </c:strCache>
            </c:strRef>
          </c:tx>
          <c:spPr>
            <a:solidFill>
              <a:schemeClr val="accent4">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Tables'!$G$114</c:f>
              <c:numCache>
                <c:formatCode>_(* #,##0_);_(* \(#,##0\);_(* "-"??_);_(@_)</c:formatCode>
                <c:ptCount val="1"/>
                <c:pt idx="0">
                  <c:v>268</c:v>
                </c:pt>
              </c:numCache>
            </c:numRef>
          </c:val>
          <c:extLst>
            <c:ext xmlns:c16="http://schemas.microsoft.com/office/drawing/2014/chart" uri="{C3380CC4-5D6E-409C-BE32-E72D297353CC}">
              <c16:uniqueId val="{00000000-D02B-654D-A816-7F7D80C4DB91}"/>
            </c:ext>
          </c:extLst>
        </c:ser>
        <c:ser>
          <c:idx val="1"/>
          <c:order val="1"/>
          <c:tx>
            <c:strRef>
              <c:f>'Pivot Tables'!$H$112:$H$113</c:f>
              <c:strCache>
                <c:ptCount val="1"/>
                <c:pt idx="0">
                  <c:v>Economy Rollaway Files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Tables'!$H$114</c:f>
              <c:numCache>
                <c:formatCode>_(* #,##0_);_(* \(#,##0\);_(* "-"??_);_(@_)</c:formatCode>
                <c:ptCount val="1"/>
                <c:pt idx="0">
                  <c:v>216</c:v>
                </c:pt>
              </c:numCache>
            </c:numRef>
          </c:val>
          <c:extLst>
            <c:ext xmlns:c16="http://schemas.microsoft.com/office/drawing/2014/chart" uri="{C3380CC4-5D6E-409C-BE32-E72D297353CC}">
              <c16:uniqueId val="{00000001-D02B-654D-A816-7F7D80C4DB91}"/>
            </c:ext>
          </c:extLst>
        </c:ser>
        <c:ser>
          <c:idx val="2"/>
          <c:order val="2"/>
          <c:tx>
            <c:strRef>
              <c:f>'Pivot Tables'!$I$112:$I$113</c:f>
              <c:strCache>
                <c:ptCount val="1"/>
                <c:pt idx="0">
                  <c:v>Eldon Simplefile® Box Office®</c:v>
                </c:pt>
              </c:strCache>
            </c:strRef>
          </c:tx>
          <c:spPr>
            <a:solidFill>
              <a:schemeClr val="accent4">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Tables'!$I$114</c:f>
              <c:numCache>
                <c:formatCode>_(* #,##0_);_(* \(#,##0\);_(* "-"??_);_(@_)</c:formatCode>
                <c:ptCount val="1"/>
                <c:pt idx="0">
                  <c:v>183</c:v>
                </c:pt>
              </c:numCache>
            </c:numRef>
          </c:val>
          <c:extLst>
            <c:ext xmlns:c16="http://schemas.microsoft.com/office/drawing/2014/chart" uri="{C3380CC4-5D6E-409C-BE32-E72D297353CC}">
              <c16:uniqueId val="{00000002-D02B-654D-A816-7F7D80C4DB91}"/>
            </c:ext>
          </c:extLst>
        </c:ser>
        <c:dLbls>
          <c:showLegendKey val="0"/>
          <c:showVal val="1"/>
          <c:showCatName val="0"/>
          <c:showSerName val="0"/>
          <c:showPercent val="0"/>
          <c:showBubbleSize val="0"/>
        </c:dLbls>
        <c:gapWidth val="75"/>
        <c:axId val="2056981344"/>
        <c:axId val="1980922384"/>
      </c:barChart>
      <c:catAx>
        <c:axId val="2056981344"/>
        <c:scaling>
          <c:orientation val="minMax"/>
        </c:scaling>
        <c:delete val="1"/>
        <c:axPos val="b"/>
        <c:numFmt formatCode="General" sourceLinked="1"/>
        <c:majorTickMark val="none"/>
        <c:minorTickMark val="none"/>
        <c:tickLblPos val="nextTo"/>
        <c:crossAx val="1980922384"/>
        <c:crosses val="autoZero"/>
        <c:auto val="1"/>
        <c:lblAlgn val="ctr"/>
        <c:lblOffset val="100"/>
        <c:noMultiLvlLbl val="0"/>
      </c:catAx>
      <c:valAx>
        <c:axId val="1980922384"/>
        <c:scaling>
          <c:orientation val="minMax"/>
        </c:scaling>
        <c:delete val="1"/>
        <c:axPos val="l"/>
        <c:numFmt formatCode="_(* #,##0_);_(* \(#,##0\);_(* &quot;-&quot;??_);_(@_)" sourceLinked="1"/>
        <c:majorTickMark val="none"/>
        <c:minorTickMark val="none"/>
        <c:tickLblPos val="nextTo"/>
        <c:crossAx val="2056981344"/>
        <c:crosses val="autoZero"/>
        <c:crossBetween val="between"/>
      </c:valAx>
      <c:spPr>
        <a:noFill/>
        <a:ln>
          <a:noFill/>
        </a:ln>
        <a:effectLst/>
      </c:spPr>
    </c:plotArea>
    <c:legend>
      <c:legendPos val="r"/>
      <c:layout>
        <c:manualLayout>
          <c:xMode val="edge"/>
          <c:yMode val="edge"/>
          <c:x val="0.64670011922386572"/>
          <c:y val="3.4415871013809642E-2"/>
          <c:w val="0.33333315864635055"/>
          <c:h val="0.9351351992950713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'Pivot Tables'!$J$46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Tables'!$I$47:$I$50</c:f>
              <c:strCache>
                <c:ptCount val="3"/>
                <c:pt idx="0">
                  <c:v>Illinois</c:v>
                </c:pt>
                <c:pt idx="1">
                  <c:v>New York</c:v>
                </c:pt>
                <c:pt idx="2">
                  <c:v>California</c:v>
                </c:pt>
              </c:strCache>
            </c:strRef>
          </c:cat>
          <c:val>
            <c:numRef>
              <c:f>'Pivot Tables'!$J$47:$J$50</c:f>
              <c:numCache>
                <c:formatCode>[$$-409]#,##0</c:formatCode>
                <c:ptCount val="3"/>
                <c:pt idx="0">
                  <c:v>98971.250000000015</c:v>
                </c:pt>
                <c:pt idx="1">
                  <c:v>223930.47999999992</c:v>
                </c:pt>
                <c:pt idx="2">
                  <c:v>288310.60999999981</c:v>
                </c:pt>
              </c:numCache>
            </c:numRef>
          </c:val>
          <c:extLst>
            <c:ext xmlns:c16="http://schemas.microsoft.com/office/drawing/2014/chart" uri="{C3380CC4-5D6E-409C-BE32-E72D297353CC}">
              <c16:uniqueId val="{00000000-9F52-3B45-B3D3-71A3FF94A20B}"/>
            </c:ext>
          </c:extLst>
        </c:ser>
        <c:dLbls>
          <c:dLblPos val="inEnd"/>
          <c:showLegendKey val="0"/>
          <c:showVal val="1"/>
          <c:showCatName val="0"/>
          <c:showSerName val="0"/>
          <c:showPercent val="0"/>
          <c:showBubbleSize val="0"/>
        </c:dLbls>
        <c:gapWidth val="182"/>
        <c:axId val="495068464"/>
        <c:axId val="495068848"/>
      </c:barChart>
      <c:catAx>
        <c:axId val="49506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068848"/>
        <c:crosses val="autoZero"/>
        <c:auto val="1"/>
        <c:lblAlgn val="ctr"/>
        <c:lblOffset val="100"/>
        <c:noMultiLvlLbl val="0"/>
      </c:catAx>
      <c:valAx>
        <c:axId val="495068848"/>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4950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Tables'!$L$47:$L$50</c:f>
              <c:strCache>
                <c:ptCount val="3"/>
                <c:pt idx="0">
                  <c:v>Wyoming</c:v>
                </c:pt>
                <c:pt idx="1">
                  <c:v>Delaware</c:v>
                </c:pt>
                <c:pt idx="2">
                  <c:v>South Dakota</c:v>
                </c:pt>
              </c:strCache>
            </c:strRef>
          </c:cat>
          <c:val>
            <c:numRef>
              <c:f>'Pivot Tables'!$M$47:$M$50</c:f>
              <c:numCache>
                <c:formatCode>[$$-409]#,##0</c:formatCode>
                <c:ptCount val="3"/>
                <c:pt idx="0">
                  <c:v>1183.54</c:v>
                </c:pt>
                <c:pt idx="1">
                  <c:v>1257.76</c:v>
                </c:pt>
                <c:pt idx="2">
                  <c:v>1550.4899999999998</c:v>
                </c:pt>
              </c:numCache>
            </c:numRef>
          </c:val>
          <c:extLst>
            <c:ext xmlns:c16="http://schemas.microsoft.com/office/drawing/2014/chart" uri="{C3380CC4-5D6E-409C-BE32-E72D297353CC}">
              <c16:uniqueId val="{00000000-DC0B-9042-B3D4-D5AEB199D366}"/>
            </c:ext>
          </c:extLst>
        </c:ser>
        <c:dLbls>
          <c:showLegendKey val="0"/>
          <c:showVal val="0"/>
          <c:showCatName val="0"/>
          <c:showSerName val="0"/>
          <c:showPercent val="0"/>
          <c:showBubbleSize val="0"/>
        </c:dLbls>
        <c:gapWidth val="182"/>
        <c:axId val="502284416"/>
        <c:axId val="502307840"/>
      </c:barChart>
      <c:catAx>
        <c:axId val="502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02307840"/>
        <c:crosses val="autoZero"/>
        <c:auto val="1"/>
        <c:lblAlgn val="ctr"/>
        <c:lblOffset val="100"/>
        <c:noMultiLvlLbl val="0"/>
      </c:catAx>
      <c:valAx>
        <c:axId val="502307840"/>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502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KPI Dashboard.xlsx]Pivot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hade val="76000"/>
            </a:schemeClr>
          </a:solidFill>
          <a:ln w="19050">
            <a:solidFill>
              <a:schemeClr val="lt1"/>
            </a:solidFill>
          </a:ln>
          <a:effectLst/>
        </c:spPr>
      </c:pivotFmt>
      <c:pivotFmt>
        <c:idx val="2"/>
        <c:spPr>
          <a:solidFill>
            <a:schemeClr val="accent4">
              <a:tint val="77000"/>
            </a:schemeClr>
          </a:solidFill>
          <a:ln w="19050">
            <a:solidFill>
              <a:schemeClr val="lt1"/>
            </a:solidFill>
          </a:ln>
          <a:effectLst/>
        </c:spPr>
      </c:pivotFmt>
    </c:pivotFmts>
    <c:plotArea>
      <c:layout/>
      <c:doughnutChart>
        <c:varyColors val="1"/>
        <c:ser>
          <c:idx val="0"/>
          <c:order val="0"/>
          <c:tx>
            <c:strRef>
              <c:f>'Pivot Tables'!$G$103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7724-4FAB-A4FB-0BF6B04F3A4B}"/>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7724-4FAB-A4FB-0BF6B04F3A4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Tables'!$F$104:$F$106</c:f>
              <c:strCache>
                <c:ptCount val="2"/>
                <c:pt idx="0">
                  <c:v>Repeat Customer</c:v>
                </c:pt>
                <c:pt idx="1">
                  <c:v>One-Time Customer</c:v>
                </c:pt>
              </c:strCache>
            </c:strRef>
          </c:cat>
          <c:val>
            <c:numRef>
              <c:f>'Pivot Tables'!$G$104:$G$106</c:f>
              <c:numCache>
                <c:formatCode>0.00%</c:formatCode>
                <c:ptCount val="2"/>
                <c:pt idx="0">
                  <c:v>0.67418032786885251</c:v>
                </c:pt>
                <c:pt idx="1">
                  <c:v>0.32581967213114754</c:v>
                </c:pt>
              </c:numCache>
            </c:numRef>
          </c:val>
          <c:extLst>
            <c:ext xmlns:c16="http://schemas.microsoft.com/office/drawing/2014/chart" uri="{C3380CC4-5D6E-409C-BE32-E72D297353CC}">
              <c16:uniqueId val="{00000000-AEFD-444D-B5E1-3E00FCFECE8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Tables'!$G$112:$G$113</c:f>
              <c:strCache>
                <c:ptCount val="1"/>
                <c:pt idx="0">
                  <c:v>Newell 323</c:v>
                </c:pt>
              </c:strCache>
            </c:strRef>
          </c:tx>
          <c:spPr>
            <a:solidFill>
              <a:schemeClr val="accent1"/>
            </a:solidFill>
            <a:ln>
              <a:noFill/>
            </a:ln>
            <a:effectLst/>
          </c:spPr>
          <c:invertIfNegative val="0"/>
          <c:cat>
            <c:strRef>
              <c:f>'Pivot Tables'!$F$114</c:f>
              <c:strCache>
                <c:ptCount val="1"/>
                <c:pt idx="0">
                  <c:v>Total</c:v>
                </c:pt>
              </c:strCache>
            </c:strRef>
          </c:cat>
          <c:val>
            <c:numRef>
              <c:f>'Pivot Tables'!$G$114</c:f>
              <c:numCache>
                <c:formatCode>_(* #,##0_);_(* \(#,##0\);_(* "-"??_);_(@_)</c:formatCode>
                <c:ptCount val="1"/>
                <c:pt idx="0">
                  <c:v>268</c:v>
                </c:pt>
              </c:numCache>
            </c:numRef>
          </c:val>
          <c:extLst>
            <c:ext xmlns:c16="http://schemas.microsoft.com/office/drawing/2014/chart" uri="{C3380CC4-5D6E-409C-BE32-E72D297353CC}">
              <c16:uniqueId val="{00000000-AFC8-5945-B2AB-6DC306A5D971}"/>
            </c:ext>
          </c:extLst>
        </c:ser>
        <c:ser>
          <c:idx val="1"/>
          <c:order val="1"/>
          <c:tx>
            <c:strRef>
              <c:f>'Pivot Tables'!$H$112:$H$113</c:f>
              <c:strCache>
                <c:ptCount val="1"/>
                <c:pt idx="0">
                  <c:v>Economy Rollaway Files</c:v>
                </c:pt>
              </c:strCache>
            </c:strRef>
          </c:tx>
          <c:spPr>
            <a:solidFill>
              <a:schemeClr val="accent2"/>
            </a:solidFill>
            <a:ln>
              <a:noFill/>
            </a:ln>
            <a:effectLst/>
          </c:spPr>
          <c:invertIfNegative val="0"/>
          <c:cat>
            <c:strRef>
              <c:f>'Pivot Tables'!$F$114</c:f>
              <c:strCache>
                <c:ptCount val="1"/>
                <c:pt idx="0">
                  <c:v>Total</c:v>
                </c:pt>
              </c:strCache>
            </c:strRef>
          </c:cat>
          <c:val>
            <c:numRef>
              <c:f>'Pivot Tables'!$H$114</c:f>
              <c:numCache>
                <c:formatCode>_(* #,##0_);_(* \(#,##0\);_(* "-"??_);_(@_)</c:formatCode>
                <c:ptCount val="1"/>
                <c:pt idx="0">
                  <c:v>216</c:v>
                </c:pt>
              </c:numCache>
            </c:numRef>
          </c:val>
          <c:extLst>
            <c:ext xmlns:c16="http://schemas.microsoft.com/office/drawing/2014/chart" uri="{C3380CC4-5D6E-409C-BE32-E72D297353CC}">
              <c16:uniqueId val="{00000002-AFC8-5945-B2AB-6DC306A5D971}"/>
            </c:ext>
          </c:extLst>
        </c:ser>
        <c:ser>
          <c:idx val="2"/>
          <c:order val="2"/>
          <c:tx>
            <c:strRef>
              <c:f>'Pivot Tables'!$I$112:$I$113</c:f>
              <c:strCache>
                <c:ptCount val="1"/>
                <c:pt idx="0">
                  <c:v>Eldon Simplefile® Box Office®</c:v>
                </c:pt>
              </c:strCache>
            </c:strRef>
          </c:tx>
          <c:spPr>
            <a:solidFill>
              <a:schemeClr val="accent3"/>
            </a:solidFill>
            <a:ln>
              <a:noFill/>
            </a:ln>
            <a:effectLst/>
          </c:spPr>
          <c:invertIfNegative val="0"/>
          <c:cat>
            <c:strRef>
              <c:f>'Pivot Tables'!$F$114</c:f>
              <c:strCache>
                <c:ptCount val="1"/>
                <c:pt idx="0">
                  <c:v>Total</c:v>
                </c:pt>
              </c:strCache>
            </c:strRef>
          </c:cat>
          <c:val>
            <c:numRef>
              <c:f>'Pivot Tables'!$I$114</c:f>
              <c:numCache>
                <c:formatCode>_(* #,##0_);_(* \(#,##0\);_(* "-"??_);_(@_)</c:formatCode>
                <c:ptCount val="1"/>
                <c:pt idx="0">
                  <c:v>183</c:v>
                </c:pt>
              </c:numCache>
            </c:numRef>
          </c:val>
          <c:extLst>
            <c:ext xmlns:c16="http://schemas.microsoft.com/office/drawing/2014/chart" uri="{C3380CC4-5D6E-409C-BE32-E72D297353CC}">
              <c16:uniqueId val="{00000003-AFC8-5945-B2AB-6DC306A5D971}"/>
            </c:ext>
          </c:extLst>
        </c:ser>
        <c:dLbls>
          <c:showLegendKey val="0"/>
          <c:showVal val="0"/>
          <c:showCatName val="0"/>
          <c:showSerName val="0"/>
          <c:showPercent val="0"/>
          <c:showBubbleSize val="0"/>
        </c:dLbls>
        <c:gapWidth val="219"/>
        <c:overlap val="-27"/>
        <c:axId val="2056981344"/>
        <c:axId val="1980922384"/>
      </c:barChart>
      <c:catAx>
        <c:axId val="20569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80922384"/>
        <c:crosses val="autoZero"/>
        <c:auto val="1"/>
        <c:lblAlgn val="ctr"/>
        <c:lblOffset val="100"/>
        <c:noMultiLvlLbl val="0"/>
      </c:catAx>
      <c:valAx>
        <c:axId val="1980922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5698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A08EF308-3B00-6D48-9827-91E464C209CC}">
          <cx:tx>
            <cx:txData>
              <cx:f>_xlchart.v5.2</cx:f>
              <cx:v>Sum of Sales</cx:v>
            </cx:txData>
          </cx:tx>
          <cx:dataPt idx="3"/>
          <cx:dataPt idx="15"/>
          <cx:dataPt idx="29"/>
          <cx:dataId val="0"/>
          <cx:layoutPr>
            <cx:geography cultureLanguage="en-GB" cultureRegion="KE" attribution="Powered by Bing">
              <cx:geoCache provider="{E9337A44-BEBE-4D9F-B70C-5C5E7DAFC167}">
                <cx:binary>7H1pc9u40u5fSeXzSw9AAAR56sxbNaQWy1rs2HG2LyzFdkhw37dff5uQZEn0kjNXPlPXVVdJ0USj
2QL5EEBvgP591/zrLnhYZx+aMIjyf901f350iyL51x9/5HfuQ7jOz0Jxl8V5/Ks4u4vDP+Jfv8Td
wx/32boWkfOHijD9485dZ8VD8/F//w3SnId4Ed+tCxFHn8qHrL1+yMugyF+pe7bqw/o+FNFI5EUm
7gr858evIr+Lo1xEHz88RIUo2s9t8vDnxyO2jx/+GAp78sUfAmhbUd7DtZSeacQwGNGQsfl8/BDE
kbOtVnTjjBPVYMwgSH7I7rtX6xCuf2zS/3y4jUTxcP/hplgXD/mO67kWyvat7++zhzyHe5R/X5N0
dH/AOPv44S4uo6J/sA484z8/Dr5a5LG1YbDi/iZvb+RT+eMYmv/994AAz2lAOUBv+FB/V/UEvNti
7b72VP4ebsQ4IyrhOkJsAxs/xg1jfKZxXVVVTdt96waxvh0ng/WskAFOt5/fJU43cVm4H0ZrPy7W
uyf33Fv89/CCfkaJhinj/Hm8EDpTCaIG1ujuWzd4HbbnZNxeFTbA72b0LvH7K1j/XIdvCB1Rz7im
URVGyMch8GiI1M50ighRkfo4hG6G5w2A2wadjN1Lcgaw/bV4l7BZcRQ93BXirix27/8b9Dp8xjjD
jBC2gQ4fj5IcoCW6qmOV7b50g9lBa07G7TVZA+ys9zxkWussDkT0lj2PnBmIGFTF+Pmeh850gyId
JrtNzxtMdZvRbteuk4H8jbgBljfWu+yHs+herN8UROPMAHi4sVMwjeM+qGtn0AF1pBnbPjqY/7YN
Ohm9l+QMYJut3iVsf2Wii98UNnqmGkQFaOjzCkuvYGqUGRrTZOeEofVo1ts06GTYtjf2RM4Atr9+
vEvYrh6iKG+Dah2JNxw3aT8uapoB1sHmM5z2+JlOdN3gfNsn9WPsDlv15MG/bHk+b9e9KmyA4tVf
7xLF1UO1vn9D/HrjjmkUjIGt0T3AD2PtTGOMgFm+mRih/rDvbdpzMnIviBlgtvryLjGbwwMr7/x2
9+ROVzYJP2MqOEuoBt3pyEBgMMNBX6NU2wylgxlu15STAXtR0ACy+fd3Cdlfmb+O8vWrvqW/Z5UT
CgMlDJMEb70oA+QMFax2AzPGtkPpwEzYtehk5F4UNEDur+t3idwXkTniTae4vrNh1UC9/i8/5LjP
cf1MM7imgu3wOAUeDpG7Fp2M3IuCBsh9ea9TW/3he5z5bzdMUvXMIIZKsD5wWXJ2pqkIUZ1trTmo
P4Rs9bBpysmQvShoANnqfQ6T1joQv+LsrbubyiiolHjrA3uikRhnGuYqWHlbc+EYu32bTkbvFVED
/Kz32eUuXRHvnt7pWgnYAhQmMEIN/uxAqYMLDBmE6eq214F5ftjr+tacjNmzQgZoXZ6/y6nNioM4
W9+/IWJEPwOdhDFEYTTsP8O+htgZo1wnGsx5h1DtmnIyXC8KGkBmXb5LyFZx9t+I8PAzUPAJeCMh
nio/xxoJ6CFnYACAS+X5jnbYqpMRfFXYAMXV6F2iuBR5HpeZ2PWB04dK6HhE46Dq063OqB4j2FsD
nEO3Y2A09J+Bu3nXopPRe1HQALnl++x/87e24vQzqlOu9v6s5wZMA3DVEbiYyT5WfjhubtpzMmov
iBlgNr95l71t9BCs63X28Ia9zThDSAcTbYcKKB6HXhMwB8CTolEwFDa9bWB771p0Mm4vChogNxq/
T+S2+UMf4l8fYGIvw59v6WrulRUEoyJn2+D30KjjZwhrqq7zbd8bovhM605H9D8ROkTXepfo9rbs
8qERd2+pgEKuiooJx3QT2UED3wpG2hlGOgHvC6imhyPpvjUnY/iKqAFyq+W7RG4CdoN4y6iBqp+x
PiKgksFICiYe1Tmhqv58Dt+2JSdD9pKcAV6TN0tQOc7nO8hqxL0mByEUwrbewYEJpWlnTFMhsom2
MWfQ9A7f4+2dfFiWkbgTSW8BX0EiZxF/uP5NT3s+BvY7ecMntHk19l//5AU/as0w3fEKnMSQBDrI
ZRwmMB48LoUQCAjCR91lE4JmezgXMwYxfE3T+M7bOohg7JHPSqdct7un+ZxO/uoTgndwJ+H5Z/Lk
STzyD5/C7ffnn8Lgsfx3kz6nDzF4vtevPY+/GbFQzzQKGUs6qLvyM5hvdQJWKCUcsmI2uvDAR7Bt
0Ml9/SU5A9Smfz0F7DhN+AlsoB8/9/L+o7DN7tfuG06okPxJdANxlW5N/0GYCWPIwoYMawgRDgYi
2ZCTwXpeygCq2Xt1A9y5wlm/bUq8zik3uP48WjqDpEEECU19WlP/eeIG2LToZNiW4gVBA+SWs3fZ
yZZrEb2hPUnZGYEIBWU7e3IwMmrGmYohAxvxbYRiMIfJ5pyOWX9TT6QMAXufluQsgPTOWORvN5tB
cALDoEjB2b3pSoOBEVafYKr3Dret9Qia7aGetmvRkwe+YfrP1Y8XBQ2Qm72Z7vqPzme9MXXxkOUP
r2pmf08T6bEDExCWDj3vLeUwp3GdweqoDbTGoL/t23Qyeq+IGuC3uniXQ+Usrt9Qh4QIPAyCGuP0
+dwJg5z1ZpGG0bZ+MMH1rTkZs2eFDNCavU/tcRGXIn/jJGp0ZujQz3Q28MUYGDKYMKzz0rcj6KCX
PbblZMBeljRAbfE+Ubv0A1D633ThEMRpdQJBwa2TYRjINSCHCdxoCO3WhA1mt12LTobuRUED5C7n
73J0XD38zNa5/5YjJKwbUjm4QPnWAzqMBBpn0Bt7E/z5vMBdi05G7kVBA+RW71OjXK6zNlhH9zut
7jmF7e9pJX08os/CZdCXDj1YXIM0F0gYhNVEG3Vk4BfZteRkxF4UNEBsOXqrvvaiF5SecRXWLULc
c+MKGo4//IwDA3hBty957+c/1K53twJhozIq2v/5sBA/H7LXvVnPe/deljR8Kt+fPJXHLx16ihYv
uDn/Uc3680PzpgnJGIKeRKewpG2DGT5+jQ1YGQBuWoh0b91/YDAdQiabc/I7/LyUAVSfvz2B6j0s
w18KWGeav+3abg08DwaGTPHtbDAEjZ5hA+Z5SP05RuuxLScj9rKkAWrL97m8bbnO8/WdW+YPRfGW
/gf1DJJWCWMahKWPpgtY3NbHhmDh8KNj4rCfHbXndPQO7+6JtCGC71O97nOa+v9JInad4A1me0he
VSGJ5NE9NJj1wX8EyxNVcKtvUykHluxBo5489g3cz7XxhTluf4NPZA0hvHmfQ2ccFW+6NJhCcgj0
MGxAuEp+QAE57IUYAX4UItoaGZi1y01Tnjzovw3aC3KGgH1+K8BeVtak06VfF7F3dR48C5Wc9cFZ
DaL7u+6z2ang8UmYZeCs/++0s91D2IsY3v8O+bvjfXf2FwyVM3P6/0AYr/cLnq/DJHfFW2auUXKm
6UzDkDX/7GvL+10nILENnKOb+sG0f9Ssk1/h16UNgFydv9WL/I9q2Zt05t1GDrsO8NzY/DetRfDQ
EIi7Mojnyc8gZsQh/qAzijkkj8rPEEmZSb5r1+lQvi5uiKX1LrG8zB6c+C3DtbBJCNEhU5RsV9cO
dACsojNYv4kxAbX8UIfbNORk0F4QMwDrEozVweD5Hqylaxc2UPswy9/WSUNBu1Z12FVum9lrDMJ+
/QCKddgSBLaXkJ/BnHfYqpPxe1XYAMXr2btE8TPsMgF77T28YbSdMNj0CnwQkKK9gWgAIezqQiiB
NYMvzIGPTToZv5clDcD7/D5N3y8PWQjq127sOn3Sg2wkBOna8G+gbsNuWJqmaoYGqb3yA0bx4YC5
bcnJiL0kZ4DXlzdTuv9RXeXrGtTNyCnedI6DtWUwgUFv2rpqBx6mzRwHiYGwdukYs31rTobtFVED
5L6+mYviRXPp/687GLzUT/J9/7uJrV8f8uLDbu+D3St3+tgEsELEgkHq3QvprQiWmRMOeSdb//hA
Mzhq1ulv/OFNPpE2fOm/vEvd4GsbwybDzttB2O/vADmREFjau04PHBkKxE1BH8eUgvG8mWZ2371x
aGwb9ORx/13XzktyhrB9fxewvW47HD6bI07phDkeRF/bDRo2nmKwSpIjBo7SQ9Ag7gQLKEGf26WZ
DPrdwJZ5uT3P+04Hlx/dwj+0u/NgOD3Y3vnxgY3WxXos993+j2vl7cJ24INLt2rVZrw8uttdX5jd
//lRpTCZP+7m3Ys4UscGD23zzB+ve1jnxZ8fFVjpAhs/EMhWpoYKW66ASlfDqPbnR4h7nFED0pxh
xbNqqIYGZnPU+x/+/AjmF6ga/ULn7c6oeb8lMlwCsXV4BSCfD0NyhAG7fTxud34VBy1Y9Y+Palv+
EJXhVSyiIv/zI8FwN8mGr28lWA4wyiNwaRKVw7p4WNQA9XfraxiNgB3/T4C9LMK1zx5SEi9ZhMht
kwbqKHE7Y4orTb2taaqOwi4zprIW6Qre1KpZRDa1QeBva5+7VoqSzM9di421cGJ35FRJOpcHPQjS
xNyXjaZN57w/DGie0yU7RiVfaFHRnDu0yxb7Q5AYh0VBQ2Ue++dGapCvThKEC/BnOJbSF9M2QuO6
dvlU1VL6VeXFvR8V9aXTdCZ23XHMM2/id3X7gyWpFRXY+Fo5zYQZXlHYJuIdHQV2Z8/bNrXn8kxL
DHse2Y6Wmfuyb2NyUVWe6bfIGVNut2aREc8Z6XWH502AeTqBdFw8l2VXKy+V2EY/E194561Ho4XX
ufEi6A+u3XArQAm1BhWyKA+ayOKFn/hKbsrT5Nxwan8h64KmUcaO23hjx2mrSUM6feXlWTVxEltf
uf1Z1zSNmRksHiV4Guck/2KgVLkqgtif+oobm01SxauqP9iKDweetiZLotositopE5OGWjhKUseY
kqJYYafoVk6i0BsMGc5jtbKdSdZk7MZ1knrpJPltGob2CLmIVde+7+UXjWtxjeXXJQqKa7iP6jwS
QmxosqLvK6YhPGcmi1qnOtevXSQFBaw6J1kcz+qGxKnJRNnOa90/PEhaovLmoELSKprcbjHXyar1
qnOK6+AyI8K9sW2FTXOqYSujmnvT5C02qzpvRp5aF9PUL8gcY7W8SHhdnes4FSvWeNo40rv4Wm10
YjHFd7/6AY/MujGqeRKlaBSrTWB5de59kWfB41leK2JD25/BznjquRe42hgHmbAwj9jUcO3StWS5
jio2dULDOa9wW46qzk1NJa/dG9740XmXVem50yD9OsmrzKyU0Lt3m3pcpG74o7BbPHKpIpasUO2F
Q3w6sovWnsQlZWaY2A42IQWGmfDSx5MkUOOV27rxCvEsXrX9IeU1MxsjSyayItNbF0O/gRrFLZip
p8kdL5tlagc/VC+sXSsxUuWiL0ZRVblWzDvlgpTxD+iecEOPxSyi2ae8m2HShfOOFSQ1qU/x3IsC
3xkVsMX8mNRdtiFu6r0c/9SS0D3nIRPj2FU0q6wUT58y5U4pwmbpc5uswsawdI8H3ZcqqAMTpcLR
I1N3isDELGlNh/ntldGxZnOI6AiuEIcUp9HNOM26qU2BtQkaq6FqOw24Iz7FdqyaapuFd6J2zhuv
bL6yPFvxKJ36/TgiDzDq2XPWjyOyGMrBZF8GAC/tLhImz7C3KCocLt2M8hFMN903x0YLLVe1e1d0
N7Rj4muoG/UYMdtbxF0WLgVsGLxhraJu4dEw/nowFT4zu4B1PJhdIPqiUgO20ex3QoWJpp99DmYX
jkNRupqrP/iaCGbC8L3AVA2RXCiJFl8UvgpleTosD1kPyk9Oh9fmbedbStHQMSUdui1T5zplbXMZ
CuHdxrVlh3lo2XFrj4MeZnnAWkdhDAv9RRQUG3qoxi4xZa3eX9EomT2WfPvLHq/Y05naOcSUV/z+
O9IoW6ZRHd20euabeRXXn4SaZQtbc70R04pk7fjVhdMQ50toKGJGdTucOJmerKt5IRx/nYdxPoHf
QNHPtcDPvyhKOAs936y74qZxuuhK0Qp2Hbrl0ml5+a1lzD3vYP3OGPOi/BZVaWiGWe5ehix3zjOH
YwtnODSNrHV/VHbeWiFCzaKK9PYm9NMr3tNzvXHHKOzsWSpY9LUrkSXppeHxSVt46tQOffcHLi7r
tuHf7DZSzqsyo2NJdio6K7xE3DqGXswL2vkju3bED6J6o9+8fToEho50G8jQAjNVpQR8aZBIb/T1
B29f5xE915Am7j3sE19YMHV5yO9+UNRpVt2qoDMkNrkuOx2m8rj9gQJDsxSnyBdd3pJr11G+ttBh
J7iOvVEb2P4iI8hfhEm2PZM0RQ+v/Khzzgd0yduUWpObkm9f7WnpVUYyeOLPiJM0lHvTxC0/cUbj
cVOW9QIVIVv4me6Nw7hzvhWad8n7zs1sdpVqFH2VrKpLt6xVpx6wxjzg97FCrrwkxF81u43HOMHu
KHMLh7qmQpUuia70sp5Bl5zUHvUcsz9DAfUd0ynd7dlx7ZBPacSk8WO44pgv1nN8oWYltfTIQAul
7Q4PRoJnHtGy2YC+5/XtBC1kUWPxomhC+1z4bVuae5b9tZLG4uhSrYPmXF4qKyV9eFlooGvFV+tR
E/sTuwvazzB5ehbWcfZNawthikKvfzpJsex8x3VMzy9MIZRSmKFIzIIZ2TUWYWYpLLrFXuNdqi5S
bx9LneGQWyHSW7UKvUvcl/o6WVJhptpz/kfXdf03PErZf58D3yBLj3X77+vr9qXHlrEo4DM/EaXp
YeEu9cShVsPUeBRy6iwlTZ7tD76scAJqabjZ8j3H7Da2DQHwR5PqmXmkN3wPOzLYTpDbB5sLqQx+
3kMnfNCRk7KNOby9+r3iBJgpJsOpOpYmRYynQakqn2XB989rliifE6HFN6JdVyGf27nnLDUtA33i
sZjYCPQJr7Y3tYbg2SfDaUcIRirWpeqC0MA5zxOkLlh/RnqaPJO0fW2c2Mp0zyfPalFf46gTi5ob
oL1StZkUaZZf+p2zPciKuDQaMCd2NMnSwfBsyYqEBQ0zs/462FdwK0ZyS0bDbw3z9WfMIco+fMYE
lvkZ/Q/kwKLa4TNuXKGobkaUe+Ghm6LL9E8697xl7tuVJUdNULvuyojon0C9FMv0ka4DPX+kV52o
rThV215Nu2u4MA74JZ04/C6w1yIzro0i6EoTBlC8sB9Hhs1ZT0Ndno49oVHTcHMEjP3AIavlQfZo
eSYZQQOhJiQxgURJ3AjXsR1ZaeeikRKD4ZEGfmJGlRHN097wCGOCpi4iYiSLKNKDTwX2NqW45yC2
k5iiCeO5YD+6IrB0u2XzIC3yy1qtE6sQfniXAkSerTU/QjBFxnsOjd3b7CKvdG3GCfHNAmvw4u3L
CfmNxqU9RZGDcQibExgUdpMEm/54ynNYJRTUuOSeRYVj5ULgRfl40HIBT1GWi4KCdpg4Y1KI/GJP
SiPoXoGoyLgTjK4U4dOVnwemR9x8SduSrtT+IOnCo8HYaDG1BhWytjECsGxVMS5KQylmcSd4sEJx
5Y2EGn5LG4FnLGb5Zd6U+SXpz3p6TLX2fMPre9S/pKU/r2il3nZqbFxxLuZZnZBb4rf6VV+XIv2g
Lu9LlNaf4zhox7GqpLO8Try5PPPqdnsWPJ7ta/dnTs29ua/m2fT1HkaO1RFGYfcBTPrN68CpQBGU
j7Gp264RWcf889bOkMcsgq0GNPhpwmN/FoHf6LruwM4gvU1Ql/5VFdDsy57DVmgHuoDamLVjJxet
qsJc1DRBbLlu9zMoY2fRkti9YShML+q+VhblwSnqn63WOAuXIvdmf31UMz+2fIx/ohrWJb02aKvH
nqX+duEHmWCLDA1i1LA3Vf+TWofaV2irYVs6mnO+eQFIAioX2HHjMsDGUnUiUw5lcoyTI5ukV21k
RnLw87WuvXDKqr2IES9M4qhk2lZK6Y6JoxyV9/XEDvJLPbNevxP9yfTDYAkHbAaq93msELEdTD+F
JpDX+pENO9lHI4y5Fptll4KxicDi1LAezmUxZTY2WeZ1o7gD88aU1QNGT3c5tzbskqnpZUjOPbsU
KYtSpJ6wy0Al4UR4RbsSlCSqWdhBuUrmktLVpF35kswTz544NWrMAMZO1dzXgwOyNDkP/GmHRbva
VG+lYHCImFkWsnHsjJNMLwsw/stsgb04DUfyVB5yJbDnoTOWBVTTbHHAvGdr+xoXdg2fK8EYcpFB
nCRtTu1SwIzIiT2x8yBe5lHUThJQP00ObqSlpMkDAyO5MeWpXvNFgtpsprmFu6XtGV2j2EqQNCNh
BixAfu1VxuTJGwAvMmyDp/Wu9/7HkNDxu+xy1w68FmX3fhF1OR3zxJhkbqssAz29SpSmmsnShsSx
3ZlZVLYjB3YksYJNueeW9Z4v2ouaZ7M20pUlCV1WTVsjPhAjKySvgM3VR0VcF6adZJ7lxZ3ynanR
dZxk2DHBtdkWHP465KpRo/RHbSeOFRQRukFu14yjWLGXaYK8mSqidKZrLln6oO6Oce1lNySMPKvN
XedHL9H1OeolUtvxr3XiZlOqJMQs6jS8g8ThadrU7TdRhfa4U3h9gQPNvpIcQabVq8DzPLOQE00/
sTS0RAsuZ5s6bROTESeYlI81e8ZYLYMRcarIimqSfzKa2AzSxr2hqeHeqHWpjoSh5xNJe+QomtQf
4ca+TnvPD+vcaKLathjlfVHSRMDDSWqA1calr8h5LEfgY/kkGSVNMTxv1GEv/yQr9rJC6XKKVGri
XCkuaOqO00KPVqXTgCerP+NqGK8SFrE5Tp3xgC45ZGV/pWTdX8T6K7P+ykexkkPSJZsqmo1YSRpc
fiw2N+LfaNuwZgbeZpgQIXYgYwIQeYLtBMFuBscNvKCwbefx2+4YnceMpFB++rk/LsDpREwl09MR
jstmJCf3vRKgV0az0n9IgogSYJXKQBuSdOR33ZZf0uSVneiaVXUHL1IvtVcvNrKO5W++VHj8F4ch
z2/C/FPYHyp+7SKaXm1U9l5vB9/JnuLooX+VeAtaqlYDo9AnvwjYjaFUziinMZ06tsFuok7z5lqq
pqasbXDDbvoLqA2vgSSBqxwuqDszyPNoKk0LxfDLEcwQ8bksOmFajtQAx+eoj4K49q5Whkz2tTJk
ImtRzzy4Fvsouo3DOpx1SfPLbtXwykVutDkoTnXfJT6eSZKsLPWgmnlq9ivEeXQVILUbNZDMDncC
yUvlxCPOqOrVUa/KfatVW3aZtqic85wlY5bbzo+cK1Zmu+Rb19kjx0njqd2U7gjGFvemSol7g/1m
bDiFcilJjWhi0I4Td1QzD4a4slbHRlFGE1cRlcVwbFym1NAveX+WMMcxwQ0WzPYVjW/QZap0lmTb
06WQsoiqgwpw8nYmQQpoicKm3bzKUnBL+WBMeUl8hRTtrmh5862t4mjCMWunWpK03+wyvtRKvb72
Xfc3/YBD8O2oG4A7E34uBsHaB/j5QrCLBgpMWdt6htKu+dlkEKJBZtQokanRhi1Bwf4Us9BOLF7Q
X6RyjXnnoeoG/O35uc/D2pJFeaiSz1rUpdeyoAp4b0BFtCey6OKILR2PfZKl0o6qm0rYv/wgLedq
pSQrcIrTjYOybZVxXNfKXDofN07GQDfciVsFvrXnI9L9aJT2ODXYSAkupPYcGmCo+kmARlJhjo+L
RmuEo4InE4hXsiUJ4hsZlZGHxA+vnCpLVrJkAwTjgHBtvAnjeJm2549xS6wKLIsL6jVkJM9CrdE/
p222qHsHm6TT1qcXRmHrnws9GdJJjWA29ERm1Rg59m9UcMx6HftwaINfbYJdNwj80J1OCQXH9PHQ
pqdqXrS5Fv/M21ofRbadzYqwXHlN67dmE7nN0omzZinPYj/KZ1qWr8BIzNmFZO6LYW17rWmQ6wAF
fGnEIjxPDMO9KJQ6XHKv08Y8Cpsb0KMMMxMiXPOwmftlksP8Gugmr3z1nretZ0aIrVRw5i4h+hKB
a1JvISAIE1LaIV03taCNriLumwbvpiWo06Zbqb54UGFvt1HUuqHV9YrW/qC5Il/o/WFPq6LERLhx
TFjLiscGzO7FdVxps8jOzkO1IV+J58ajNqFsxgKFfC00fWGrRnJdBm197RX2HIZA/0vCLznv/AU0
xV/IM3nQu6zNTa8q5nEe4HNJy4wKQnuqg6YbWxwihp+DJLene+tdGvz7orTWpTH/yCtJkkNTkrHN
qmKWJ0473x+6KmnnYRCeh2GhnhPiJKm5r92UuQuRRs3uZsyr6WWn1aMyCtMl6UuSVMCsM0dFs5Ql
GGO29CpGYtJ6qLb2NMkCwbcfuGzzaQ3O+eynR1A0rotGm5FIA7s5aZ3vIYmIBU7ndh63YfQVZ96G
Htt2PGtdzxuDS9X9TuIcnIiwvuWShpH2CdPiVuvpDLwuE99o7Gmk8Aiif63b1aadNridV02t3UQk
FrdFPJEeQ5pjWZCOP+rqbl8jC0HP5lQHbI6YpJ7hjl/XjQmC7IVBl4KxEcw8+KHrPmel/+GtQzuv
IXWUGFFHfoYu9Jd+U8SFPCh6503SNijMPY26RVuZKkQwNjxREKAF9Dz2eJXkHRQlP0NgGgYh3BJP
ixtXAevQqwzwaPeHliELfsqtWe1JmsiR2aZqdJ6qMd2wuUTzJxrKdUvSSO3jEUuNdIIMvbGSJg9n
uEmNz6mmoLFGEgjF98Wko9m5X+guaJ1Q9NoIArlxUpiyWMJv6VxWiC5lyXe7+LPDNhdKSqhV57bn
8SvHEHceCqN5qEG0oKSNbcrYZdvrnwMa6mlgAh/y7WkKg5SDTZB0cF1J9HbOatU3O8X5Xvqh/yWv
KmWMVRemlNaxl1qHqlHAfPQddc4M4VK7P2b1Ocw+tGdlaVWNwMVQT/XM5RAyq9yV3h9SBH54hFzL
FYG70lgaIlPWynKtNyvQ9elMydQAmZJmVMxdZYpfWMRto/HBdami8mmgQwJH6rrBJemKHx38ws0X
TwM1jYbgcZPFLKnplPtuNJbFXA3EmOi1Pd0wB7ZrqUGVzWXRUdJvnLnlpeZk+Ivr55ZO2ENplxAF
hq3rblqWimWi4W9yFpMkCKrOwbwRlzw2+MLx6TVtYwhQS30chx0yEwyu3L2ivtfKZa2agj93oK4r
NopnDRb6hdHZMPoUZetdpILO3AaFpqfqkCvR5nPSHxxYQQeRXjjrYj+G0c4Y7UnyTLJJDlmUB1Tw
fG7bOJ9CuoQwPafUp6rNyTiOhfimxXFriq7tlj64fL4Y7aXLK/EN2cyed3YUWbKoGiEdwR4s4UwW
4yKaVxG2r73M+27n2trHLR85mt1cGLB1z23hBvMsqNofki56ukrRs3QOwZALoZDOlHHsRjP8sSzK
YLYMY8uKfbx7Tyu74jzp0EzJEVnayI0nMPkhyFaA4v5gPBZtxEKTpVRMZa0Dpm+74c5S1Vt2YmYn
KVl6hpeOnYZGY9IRfdmAFWY6dZ1+B7uxs4Sr2fMKAgO3SWlDZxfpd+ordOqpQTHJO5R8T1W6FDCz
3+jUNTaXg1fvyeVhqYwkHVQlOmbCW4hUVw7yVkiceKYXcnIh81ZAE8CXeYcBB8h2aSNeWKwDLVEv
Hf+Sl7eisblugg8KjAOIEo8aoWTjyoPIo6TBOkkIPfFbo4yP2CL2za/B8jHdRDE+0fa6A69sbGEj
Uka+SsSEkdK9QUZq95Vpn7RiVxr84MXr3hNKjucI2FkQfnsRkolhb2PYFVeHhWLHcwRCaRRz4eYQ
rAHlr2xC1QproVygmjnfRGhA2BlMIZ1n4PGljTAl3fFKPkGVwBNFRO43A8WBCZaptgLnQ3sbZoEl
2aKYRXPHNZpNMWaoHOVejWaaLjyraIrkokP1zzgsvV9hsjIYzRwzApcJL239exjmiaWCOXdNbQA5
RGm6KIKKX+A8radFRrurOMXOSG2x+rWXUxW2+NV1WzmqQq+EZipOkkB6k6tBwk/sVSubdEvd8WPo
GrAdppnqtASHgVMuO+U2q8tyJbkkWRbbMu3OaYXWki5JslIe2iqFl7FgmrX5BknMe5E5biqzjCJn
KmkHX6bzYgqjTT4/oIVVFC4KlI5YnfJto+RXsahEUzXIwk1DNzTJo7AsHlUsqEaSOGh1Vlcw5oDL
bBrlTjpzUH5FgoZHE49iYdV6APqLj1S28BK1mqc+thMzLZXq/1D2ZUuO6tq2X6QIesQr4DZtZ6az
rXpRVK21CgESIBDt15+BnHu7bp0d+977QjAbSRgbJI055vSDkWtaZ4nO7HxD3Xkj8KqpEagp52SM
aL4PAy1fwp6H58Vjj4HHIa2qXgBk7bTlH/LIly/WlHkPxJO/7h6jb/1SVRFuwEwqsV9DSyeQ4UGD
JBObPqK1IzHJpz7o/bPx8IQq9wqEBTyjMBodKE6briL86TaSjOatnOcFzyg8olwdWLEgCt/u8q6c
rkbrdLTa2JEdbm491Ew9u0AD752G9pKnde41O9OrtzTskovsSH3MqYkOdZFEDZv32KqZRjpj3mnS
8sO4G9W04D5qOqzvDlwJ49Q7EnsCgrqK5qAy8BtF4JxMq4xmZN82+E7MVRmd61THKrToxfjnXt7u
AF/z1NybeWLf1wXqiYJ78NiqdRnpYUZcD+4y4d2GqpQbHfi8Ai2mjMM8lM/GpVtCdxciUpHkjlNv
nMLTu2jYzj6yG0GiEttp8UBjIU7zLha2t0FM+OG1rEsDXTsP7jhMVzIMP23Fyh9ZNQLNBNPyQrOo
fHTYEsTGUAXTr0GF5DlndQmuhhapGWDw5QPwqM+5HuZLKEh/CCd8FWYQwV7rJnK/TXoSO9GMEYh6
pPkEjpoA12VbR3TFFts470r0w1ioRSX9VIgEb5fiYAMcfSEzblkzVlgJTLmlQCNyEmZn1bOx2kE+
pEFOsp0ROYm8U1eL77euWvyGFUDIC41668Wx5nzLnKXeGBEkIOuxyP39zVdPXMTKXmoA5O5fprew
Ccku8kY/Adxkvzhk8q4Sa9D1sm4a7BMTqXh5u1RKdHXEu92K3dXFFQteE1G7HN0OMae8+9c1N16f
FgwhKHMdfW15CH1XX9c8BvRR96K6XfP6cwBxzwdxZO1S+Gp5XMJwbyQzirluzxnH23X9t2s2jaaO
/K9rzsrWAq2i5o+6mrYjKf1d30aHpkQceUP6JjgSAgAoNqezAKso6TXYynno7wHzwUJJXeNHI+zk
JhON6a/wKSDaJUPztY/R0tWW5fSjdHnz1ZlVdZqfjPmmbQbHirGOZhUpU55jAnDLl6JT9rZv1ZQi
gideAK2LFyU/KH5Pz8ahDx13Y9G63RixsUrnisbG0TSRYqbpyMdqa3QdQHlEZBOQQeZDPYjkqxn6
7bgu06BXcpc7g3ixMl8/znawu3tINff4mH29N31hyRSdcUdWWK1psNrHBZumbTaFMcLC3cHoqska
T7NXfFvU0h+oq0RqW7TYeXryj1ZZyXM2tV2STSmrmgMt6/ZtsSoZC97M//BlK6qw+zWL5a/Rks47
rccwLVpWXcAEowdER8Kd7ejseWJ8xrU48js48Q/V2qjo8x3eCM6PwncRzdCLvJqRp7n2j0WBfTSY
2LuGBu2udJbwQRf8H3d01Ib7xNoPKAhxzjFrbL0mszekYn46lypKLEbpG+k2yvM6BK9H+wfNrEst
G53Fk/XE6YSbXExqy3On/pv02V/KGoLPYLLKxBtn9tJlGUn1UlqP1F2+xs4qpzn+MW7eZ/SZ+UuU
hJyP730O9MOx2R/jjSoPeVx3zTaaG3sbhMLdttofUyaYAPnADlN/HuwfpLdjNjjdt6irwi1v52lv
lXX9jnzfo5Jrr21kJyAH92d3GuzHKi/9+NZyRT65ml9YZDfH0CuHjWkgqx1oX/S753CxtfXYHVYQ
83WJgidjB/JdJa2txgtvrOkSklkmt4ZR9rzYXviKx04fJouXW+W07Dtrt7eGLh02Tr/UR9vql5eR
t5+3C5GLH5MKN66cx+HshMpO6vXS85Ec67yv3hfK571D52Ardd9/K8GbNQ7EbSkoGbZcma3qGlEw
zsxQnd/puMOq4SnLxv4UDJZIjYH43TbCW/OjR73PHW3aecfLiXzUHr75dcxG1SpdOBWnLFuK54AM
4HavN7p23Tyesey7BoT2D8xu3VuXbSHxwHX8m16CbDctTbsPRjq/L7VzMC1L6fpYqUqJbTOJHquy
cOIFU9KbL6s3NY9VnFMl93VW6huRwbAZfK2rmPFA7u8MBzsLX8hEncM6m7ak8K/NeqACazvlFmRj
ps8c++RrQ//iYA3eJtRG5ssOmwU3MY2M1yD4y4zl5NlIwdRHx4mOmIbr2tlhmWsfQzHEoWj4m/AI
eS6z5sFmQ/YxhTVuTimDOHfy7KNt7WnXW3LaGGsgM5ESbx4OxjqM3i/RUOtipLVHZ6TZW7X2OCzI
xli78BXGXWTrIwgBLKDceHSgJ/zlCz31/oDV6aAmZz+G/aOzGlpGiUp/M5Op2eOlHyACUgAZsksJ
/NF3/nU688BK9DL9ndnfRy8r9qwfZOLXkVti88o12Didu1PA8cH4zcTOGUDK7/xaXpfW4giuWo9f
zhXB9nzqZXqTncqdYkcpfcB+H5111UsWWMWzyCNxHX0/e/B59E8fCNicnsqNozv8zMxA2FD91Tfa
3jgRYKK8z4F610HxITISbCSJ6p0R1ch8/ArK5mTEyXX2Oag7V69maxCq2dRzVX5kvC3PbmMN60K6
/KA+pbvWYl/WQkwlaGlsPhjrYIU/vJq3j6YpyTaLa03vLfJlngA9vJlxZOWpo7koufYPFs9/vihj
la19uyhCygmLhVLtmCFZrfSraKVkGbEa8zlm2Mls7jrKV0oWNQwuo80IQ2x+dcLfIK0krH93dHNi
a5/56uRLuaRKZxswYpJeRsVL5svlDUDiptRNfzWSNdZYouX+s5Hwh58HkLnLmwSg9eRm9fhkbExH
j2Ku6aORgDy/IOBQ3yTmuh/9FNoXY6sy+dPmfn4Jl2V5sxgiVp3wkHqyDk+tVsR4NtjJWG2ZtXEV
zfp0G6Svpzi3BX0w1grzfGxLr324WQOf4ZkS4RE7dusN/+EjQJ0+66AtD6CD1a9LEBZImbHs1IiZ
sPSZtuwzBFKMX7Eq42xm1tUYLY2hareLjlVH6tepHOptVUzdSiyrX0fmyhPoySD9m7Y6DUsqXo2r
rKoS/PoMC/fVlffjsHFB9dwaa9Sp+ojIimjH7iJcj6eilHYKFnF38VWNZJV+PS04HWKEYNj2plQc
HK9YdfZTIUHeBnNnRqrT2oelsli68hPkysO0IEpRlax6saNRXlTOLxaxSZ20YsGGDfnEB2P18bdx
D2ymecykql+MzsE62ZdOfzKqPBrZ3myEZtPBbHf7zqk7vH3R+2Q3wZbxpU+NaFo4SCkpB+tqNDbH
Wm/2Bfi86wB8LscnsIhu7sZjnEL87BoQsYxIuR7ORT1cl3D6XrFBn4xak5W3skzD0YhZp7wjwwwT
G9EcxtZ5dbUQZzNStIhun2P2Su4elp9Oo0zxQxFPozdZG9fqhw3eNGpb6TpMTcOhtsl1/Of2aTsV
LekMzGxregGH3UFl6WLnADZ9Me5+tVSJYy3O1+XTzMMeyP9AhDprkmUJtiCIJx7YeU9T6LpPJdDU
U0To8a4yZ+UEur6DZBcj3VTjQOKomaYdV/1X867MXWBf85BMWXngzRRuhJf1NzDKQFDmwDp6tfKK
HW8YlOwQKp+m6svPjfpx24dhv4l4k6djmdln2xf67JdcpuUk+F/sYLgmd7vlDf/VbtpjapbY/Il6
KwfAlCqvvYceWQWxCY/cRcPEvosmRFKvzjqw4Lxyse9W07braZ22kTUd6NREj51r/1LcnT8DyvmW
tG2w89cANFZt57kV0VVjFWq8WBG+zaMNXFGO0RZgONo49tvQ5/oZCaLqWbjinYty/myKjG7DBlyi
HlPnJ8fNCkYW89CqATmW1ZNyB8T5SStPHNuWssx5s7m75LaPzIOJq3Tiw7SZxxqRlDCqnhhxioOP
GOT5plMVHc/BpLvUiVreH5qptTZOM1m7IbAobloBCsPiWTtaDTTVbHDfjLUMkQHVUCcWwI+3ExLH
koaMNYttp7bOvIw2dqvnJ3c9zDKfn4BJ/5ydtjwayehp73w1NTpzsAIyIeaYh4++Ww4gMYKOO4fd
8OqXfbemm3XbcRU9YoeHoMjyxFhrrwDhoPVAnoLRqBoEKCLXsp+NxBo+xNEMrm7RZb/3ZtnbPGuD
Z5B8Nfj+596pxmfbJd11RGbrIWLaio3N6IKMVAlozACEVn+ji8qzbnvnNBTycm8YzJMVG/GPhm7l
WyJBo3EdKWfL10imQSErtq/x92LiUmHZUI22DQgrC/eEVA4SRsfgf51hhY/gPHtfLA30CEgaUArP
ugYgKI9q8E9G6ifiP3Db/WEkcwg9ewZ7u3J3rhzt6zDQ7DoAT10bm25Yrsn6dOcpOCOLTNYeNff9
E6gG/BrwrU9Edcrl8u6Yj1TMTpB6PKAba7195lC07YNwXXI2EuLq8jSN9ruRWqQ6ntqaLjsBCsUp
zzjWAOsBsc6vMz+P+p0u1TfjIWz1pTfiLETie01xBuFZxyb9dkGYNo4ECS+jEtGjtRrkmpdbe8yL
UUMuvPB6jB6Hyf5qURTRr6Vx9gPzxWHQub669uI9e+WOLU53lVWvryFe7aD8A0YxDkY3TgocJa/5
atSBQP4cRtsqPAf+lASlk598XXkXcxijCbzopci2A+qtY0MPA6clUsjm1eIN9mZyAakZP2MlY/c6
VAzftl9O5yoKkFEY0IcxQBZkZCO5MDYGI69WwrK/qJ8Nz5yDtFNFo/NyP8vIzNNm1RGk66ReGf1u
vftNtX+qI/2Tr0EPgLNgE+Prv0R27lxVEz0bfQuuPGCzrtlba3CDY5skpyZ4H3oseOY6wpZ71d+b
V82QgZkdlk/aaSk2BCz7wEaCYomEs3bVmTOjM1bjNw4t/9OKHMWvtnXL2iQaubMji5udqeb8LHg7
Hedm3hjVXW/O6kBn55563S7yy+XVE+xMGjX9vZ6UCMCZE66+NGHr0jgqsoG8MHwTfdHzI2ntJ8Gw
h8jNN2dOu2hRcUPnEQAJvtNgPRiDuzj8GP2rBcUnvQRSguuOTPt2T0N3SZ160ruRKvsVXyXZjSKr
UiOKztcnH7BNbMRuKrFNw0oha3OnT1zibMexKJ6NMSJ1Gys8eQ9Eu/ar6bgtFIDVVeQBOo4qYO0M
CO+rs4AZ74Pw1XBnuhienKHPWT7IYV5MRIO0Xc/9sIpieehK2SAaJLwPElRAa0ml9pop96Ntum+z
74qnDPjn639oROzZSqvaCc5VnxJCkHMIZDzLBpwQL83NybikmLGCPaoG+ltJnGo3SyaBjyMPyohu
52FntU6+RtQ6UskiuXqeZ+EdHRGRBLH/+dOy+joZel8imWEePmz7XHne/Gm8eOOB1NZE02dEZyDo
q5c7EONlGv8nL5coO63sgAMNKYcPD9TctYdG91/DGvGPYeHVibHeKjLaKej38nI/FO6uBqZyvmuk
jXk8BmsqaVu/ORkDAu3Vpevr/mQ1A/IvJZ5lzDNvuRbBXs7K35ZIHPgc2i4VXZv/LEI7T5F9Rk9F
GDqP0+CFMVL0859rS9YW5RsSUb5a2kzeWhoHkI6/WipHureWtU35TyX081zrfc4K9QPsxsln/BfS
1YG+NEPw5ndRt6mHMT+3ipQPLZmcLWii9QuQFsS2wgE5QNjbmVZlPX/r+ZJ/aIDxaeWP/MI9ZCbY
PvA7FoJHXHQIy2dSqJ852FbA7vNfJcOMSpruc8kjlRY+kk/rPhwOtK2/YdEvUzV5wKJAhUsyPdPv
WHDu87nPf9k+Jo2idb5V0l65CH7+ZGvm7Cktg33t2ggS5cACfWecvnlBfUZ5nOLDJuxbjwmhR52c
C1N2/TqEOUuauRR7O6rrVwuhqj1miyVpPN68jvNoPeqhfMAjW78aD3+i+2yZxZNRBW3UJQWl/GD8
lwwJ9UraIjVWgPiocjCFz2Yoo6J8SpEx3z8bSXM3isvcyo6m7zxvyTaoCz81YpChBseQNd+N71TL
9iJz34opguYPPc3lK6CryyCq+rubdyz1QAM9tpSqd3uptl1n199nhrRm/Irxo2gq67Oxfhp3YtN8
N1Es7I1I7W1Y6/Fb7fZqj1oS3dao50Gk2ivkR9VK51A7XG1MpwPxjzUeRhAZdbQpXO/QtHV5LWsv
THKvwgIiHIYyqQeGqVBhrgaafG10LR75PGyAyo9lAiZGv6fDSBAgXeX/x8a3rtbR/mMHdjbouND1
AYAHIFE9JoUzRG+FXXXn3m782Ogre1rSJhvdm1tbTb+5aSp+dwuwWDogC7E9z7mL9UaMIOLfeamj
uAvt/tTrxftAghWQgS5/t6yIPwaB4vGyvkSxPhh2UVGBI7+KgfL9uARQcDIic9+GLNDv3G29yyQz
5HuvnQ2BH4egD5dNMcQBUmb+6ro2tZwK4ASW/w8FSsF8x5/NFmuJAuvaBCFqdZSaPLAIPJ0WmNzW
zRvyXMx2m/C+LL77Q39xTPulpHE/5u3fTeWjWEeox7fJbfNNwyIQ2Ju5P5A8n/cF6/SjnEmfNiVn
7wgQ/SOLgf/KrL3vuLgOZTtvVNDpM1yfPdLU7lNRKHvnekF/1Hzh526o/E2OOiav1vqiQBhz+kmC
bksUMDEvi4Z96VpsPxMwq3XnuGtdHbpvFEAII84u3oDITShuInGYu3eirryJY4anVFZEpFZdeG/C
mhAtd6sK8ytE7RcTxKC+OYcIV+9VUKibNWgzvUddEtzT1ZnXIdZ5guubtQkQPUGdjv7W1mWT3DOP
DDer9HW576k13axR1OT7zCbzzSpWFm022NbNuoiC7RBid24Dtfh7012uXPdmBcPY3yHB1r+JPLfc
naWD4CZibrN3S9/RW9tqGped47PoZrUHZ0LZDuXFYu4OHW30Hln1b7Zey7OoQXZnc8DX+3VWuEgO
X6bTnx7GjXPkNSOQJ3ZG7JrOSirui7SeWPQo8V8252jRiRga9ojJ1w1jjuDmVmV8uSmNnzlkdfEz
zH37YCTTIiAM0K8ct8Xa/u5aCGBRokAs7K4zZ9qxXp1KjEfT3Ki6JScPlCNzEkzwMDY6VlRRqlqG
Yiprx7bEyyfO/foi/ax7uA/Gap0/KFI/ldiQ/zb+WGJS9Zaq2Bjf+2ChUx582jWnu77PiDwGjLyb
ke9955VDEwBj9q2P8IWFdgNMu+xvB5J7/YlHHAV2GvDs/6UWgvs6NrLTWPdTH6G0GhMvUjCITC3Q
Qk63U+OqG0FirrvoZvkv3WmRg/SVIbSwDjmv/QRZj12Rkb2Z0CSrImT9FBRrs3L5jEY7OqgMv3Ij
Bn4ZYt/E6zMSQ7L3FnQ5o7dRkuagWgvLWOQuftqdRn5tR/szb3rvTQINMPpSRtNh4WB83zpH2SrE
SPIxBgaCBS042idzaHQRndr1YEStffAuGRK/jG5UCkFqxPjBV0YdESBTRXguQh2eS9GlfeQuD5iE
PWBjqyFg4bAB8IV5paywzjaOxmKDHG28+dr2rjdnEbO/mhnx1rbN/COSQyaBtVG3m2eHnEBpENST
yO7CYfby6jyuB3NmdDkCRmkWWqCp/58Gjin5t2YFAZvdaurjH3rTiWmKMDnbtlgu30b8T4OZtnYb
/QSAuCJzgH7FyOattdK/TWbdPffulpAnUDD4EGTWpjXJfHef0c2sxIrIuHO6sEAevZ+/EKdF9aRG
it3IM/Ges/LZzWb519KxAj8L/btHxPX/xYMRpdN50Sj3ETnyFPUa4JXOqpNjhajHUniHuyoURdDF
d/neonXKfo/aTGe6dmL0N+dwtsJ0kMpK/L7XT3ODGdrzLGCNwE4ihPvacF8jkTBWs6+fbsqmAl/b
AQnQ6OrV0LWgj2KPbaWmm5vBDsM4APt1c8/EnMhsJUKwPrnrbimcRv4zz/PP3NDf7Ma/61As5Y/u
/uzIyP89K9Skj5okUTx1mNhNE1qpKRm2SC4EiQcRlykGYR6pBbMtEdmplfWgCtQpczlEY+lZ5/Rp
plvQr/Etb40yaAMXsMjsFmnZ5nHjjt1V5RbeJU4eHmhUAi4Z2/LZoZ/GZjQqYgXI/1GV3HWBn3tx
XomVPOO3Vw6uwLW+GndzECjZsq/xtzK3MYzO41aRlCHv9k5Nx70tLXBgpBRgb47i3AH72PN+/lCs
tkf8dimOxmJ8wFPWSWcPbmqv3sYQ1r29rQd3RlBaOMfaL4fulclCbnxlBbhN2QsKQE3fbFlim+ZL
jTi0areTyECQqLr5OKsy2GHhmD2hVkaLVFjPfi+xdY5H6c1/uwUSgCJ/zGKByinh5EbgLHl2XIq8
fyUMQbzBbcVlDC1xsERZHMi67rJqVW/caZ5emw5ZRXkQ8p82LQ+3nlA+AuAK038PPR4/IasLW2Ra
u7p5cH0HcdxwFg2iQ/+SzZk54J9/6r3XuRdPZdk5+PcB0Fp2bia81mROnZ1Fu2/GeNf/4btMiq/c
tv/Yx70pL+lw1NLZmL7venN21y0NzU85fblr7q53nbmYcjk7hFanu5pWIPSqoAoRfPC7M+VRHZMw
c7cTCixtkGpdp4t8jkLtv5Ba09emcp6acC4f8Seu9LXr7SVeQi0ehlFGrwvruxS4S4h7AKvXjcHW
xfJ/46xiNM/RYSGg4JieiqG1zxHnP4zRD3l+ZXhcsOY+taXfHOScIcW7NEeWS/mACBS4DEY2pxI/
oiMYrfrBn6boTbLwOx7KESXfIDm9/SIra3y8SdwDsEWnp5sUhHu51NazkaISCEkgvGvlhh+WUy8b
Oerl0RwcEGE3FXMtUBSgq5T3ZWjBqES1I0o32vL7IBbGYrc8zpC9vr/3oMoC1LOM7yrUfDjd9f3Y
RJvKBfsyGlWVgn/obTSyqp40SDdPXh2iGCHqtaBiVQNqyXpwgYqcpUSgimE3glUpdL2b7dx2QU23
VTK+Re45cRvk5T7oi+Gp79OgINPJyucxlUC2fhYp9s7Bz7bXfWqVErVYSBNe5gFhNWNQPt5Mbmd9
G0bfRQBZ/xNJQndzp+ujZANqOP52WqC6wRFh3W5JisxBwTE7aDbYoLDDmnSgS9E/BX7bvCKHrkbE
rEIyWOU1rxILnF3bBTo1VhlO/rkd5TvAaKGTHomhFH8+jCp5iM6OOV9iPxyR75ZFclcPKLYTV31l
HTukgd8OZTX+Lv4kSyCTyibZA1Ch7MGcsaXmv4nG8IdOrC0aWhV1bJrYi97g3eLvW8ShJs4R8Zgl
so251T4MWV482347xFx16mc3BK/RZLmvZT95yFD02FY0A/tAwTPAAk37Uy2yB1lr1hdkqLjnCdHO
RLVT9Tjl3Op2GUpEbiqwvJ6CcWQHu0ONJ69z2JOzHrBrUpfR9VJVAO7fgAOLRXo3XozRuGGK/gfw
dXE0fZgDisiABJ5tEaYCL417y3u7qG3mufN3t2nGTY9A+mEK+2KXD2CEszWBpHCL/FIrniVIZw2A
REC8G/gqSk+D+uTOoF78uwVBhsqZgLgZqgqpIFUXfroZG7HracMHpJE2H2P/M1jVKPYSHPoVHESU
QMVgMGd725LkRPVITg2SvE4dmNebMUPGizEYnbH6Nra5sZFBh1VJhNwXIpfwMdJgiNPQy39as7h2
SqFCEahd+25BbTGhKvKJoiuJcUC+Upn2qvROpiWrQNXJekwQxKqu0rYQ371xbSLtC8x2pftYBL7z
CERy3GaSyN90xtoWXCUrnLGdo3koNyV2RsM8Ufww0dYc/FY4l6h+NYJb4wURS5D+DlMd/h22c19u
sO4WG09Tmd5bqbV95jZD3M0s3BmDuRQG7kOMCHQem4RCpOGArdnx97nR5ePQoGwBAvoAnNtl3oWq
CzfGjTKECFBGEPPuav3/boW6N+qt77uYuM7whCKwwxOyEYYnJHEdIkSSTnd9n1cIFC8LxXYQbsZQ
CgsFC0LnYBoZPT7vvJ/1uEJcofuI1Asg7CMNPizf+pSi9n4V0Q5JreE/JOs4qCG0eQ87EqRDBH6d
m3GkLFZ02IOZ5T76TffVGnf0E+zhX27W/4PusjNyoYsxputpqCQ/c7+lSc5EiYqw0N0NepgeUdLS
WvPOQQbu6NkkjpmssGJwdpmV07ORjH5VGa9o4Wx3C/w6VQ3C35rm0cwOeybyahJAzGFZk0IK1OW5
JYWALgpEgKl5p4pleOW0P3W2nh/9RQ6vPaLuCQUT8GCMOarzbheO3CxjtUIxPcjKXYMWaNrKnl9n
8LiM0aiQaQGqrTc/GslnwBhYd2LY3lSoNTzKo/Ci7DyAUJqiJB+wiFVE8RXEf9Yz5Hvjlhl5Wn06
RXSyMK+KrZBOhxa5ki+UovaAQxy6xZJ3eSEoioPNxPQ2r5JRWY7zXqlanI1/h5/sDmlemHVWDwoa
0fPAPQD46CxCMkXrpGCKOQmfnPwSINlqlBPePo14nq0Aq0cvPyMuZaW4oPF58VHcE+Uz8N58ntqh
AbnSQUq+nJFwT4ZP0K0/M1SPeyqPAV42z/gr5Rcxz4i2ChnuPKDrW4qi0VuvFiAJNAQk/YAkHOHJ
PcKxBxK2+XPE8HJHZcLxOwXQ7WlrRpKf56Y1trIXc0Z80I1U49hbJ8DXWiA9OWndpkoFwvrAnzBL
A4oFcoYpebRYnYwd81JaO0Bxy5VJvg+n5zlaV0QR0ogzjB9XoOoeXaddkjcnZw+0KMQRz/8Ug8b2
15riem0sNzugEMO3aMh+8CKLdiy3IxTiI8C2sB3GLJnjV7S8+fksdsFKeKDddCjaBp81ClKaX0Bv
9+NZNvypUW605f2TUzKwz5X92rv2dxQapbEFRljq9QxoJwnjFnVhE2sG8Qdlh5NhxNMDlKDi6aK7
AhVGe+spiizUcEWcMHYWVPIDu0ZvQHoOybFB4meKSAeqP/eYly1RPEygLca81ucecDzKGeZ/l35l
gzDo6k1W22qL6hgyRmns2EfWYeI0OYhO+Tc76JcfWvU75ueHbvEf3aa1HiKUoIsxOQ2bKG+rGOV3
frH+R1vJPMHe959isnEvum8VKr8WUfUxSJBJnKbfujPKAoOtFo9tU8cO+ciqMvFbhWlF6XNbc++H
qD6Dpty6uDNV1CIuE3b/WFgmpL73jmwAdQTlGLuTNrdirxgAGRAyJs5SCRCs/O9O7iwgfGNNGeU1
KpgN8zdkR26aChPsLIfuoJrykgdgVi8Z4nZ+2W3bqe53YIv+IGNVvfbsl4pKAIlt90aAjmKdsFya
CQCSzDNkQU8Ck8cSppbtXMDHxCdZ/oetM1tulMm28BMRwZjALQgNyJYty3a56oao6WeekpmnP59w
d7uj49xkKBOEZQkyd6691tptdsQNZoEiOf0tslheMA2YdmPxOoyj9mbY4QiD0lei5FVDF7KrEWdi
ciHuiKd5qmV1Mdc5rPHEeFnz8jLhYBRoSGSCNefHINE7HrBFlWEan9y2D2y9MU9RLQ2UL9N10FJJ
8Nm3h1QkjTeOwzPUj50plwkWshlqtaN4Kop9mHbDzV5rEpZLve4wZpBhkk04YMDNVXEZxO7Gz5RB
PU4TGrParCC+wuuKapdsf2q/xXVDmqgfnLAcrYHpXFwce21fbDNIhlYc+iEN3SpVfQEDMqkccVxX
dAwmU5yHYZ0Wsi13/GlAU95G+B6hWDPbfoHFoYZouLuQKCLVg3ZpMW/LxSxx+uBli+6t8P7r2Kqr
DFS1GA+wNU91A9AFO5JTt6vg2MvhzwvElcTDTvfKeZ3w+k6rcJKmxMjbnHczpkdh4qb63hrUJ1Vv
2hAi+coTljryqWB/vOsQRR8GffnLIiaQyazutcNb3FeIDDxWvzgU+j5XqtiPGjtwksL581LNw/fM
YQO32G3qVfovROY33Ko9nZzeKTaGNLCz8XfT8fMk7vrcmCIN1QZqKRn4uip8aLPukyywdu2dPezX
5LVK1zYoBojIcvhb2jkQRo8EKFWaJliV1HkaZXQqV+ee8/eSaEnPmjG8VRay+axpvvdVoQR21PHj
lRqch2h8VEUyksInUa119a1Lxx+xNPt9YaXikAsSKs007KNRVj6fNz+X5XxwU76QsildTy+t8bGt
+bK0InktJ/L6esvWJUoOeVbuVwDlo0i6h7Ks5R4H9bepUf0ki8pwdUiuFbHbkNHM930dPchG3hac
3ANVG5+bSPtIdRuoppNnlf0GnmLjGKBctEJFVxIw+9w8FYk67WTf/pNode2ZiK9V+Y+OR683m9ns
t12xc6P42leGdszKUMaDtZOtV9vdTS2S99ZUU3wuZra+TnlJbYFduzFhiRTDTZVuedI1goTcyT96
6a7cR87i291Dg0G2IxbhJW6le3bZOPuadM9lgLIo466/VNYAmls2+2gmhkJ3o3qu0g1vYPoZJhfW
h1HHKLKAnJ4S1T1Ohd+D0Ie1svylzoKO//p3aypfcsuYThWZJy9NSBezOM/+YkHnqzER9YGhsX+t
uL/tvPXaomzP2dQzBzuzuReR0L1BmaedUWjvRdHMcFcxv1ocd5c1Y+FNOeLUZMrOWzMmVnYmO3ou
SilCKFAlNN7x5uQILECW8HFQvKGX/2SG9W5Ny2+p9+TAUvMBMva5QYWI3QcGBQIPJSOS3zrMavAI
KV6ddLAuM8s9TomFPDZxVz6XCzw8JR2uybB65lAWQUlQt9MRZu1cK8OxW5vg0pZYlmtdGbR6YoRN
7eRHWTrxQ5aQZesmIz2vbmmdIiK1MElzLcwmA4VmWq3nOsunYzVnC5amwjhQ22B5HNMyJphF1go9
pt2P06RDqe60oMly+7ns4zSIcaoekPWYiSCZugzWi9sQEletUR1TmOL+nQXp97lK3tyEEm8lifUq
DHfyJ2zm37ruOCoi9asqc956kva+tK3hXWap4qHLT74Zy2h5GYz6b2vLzklrx/pDacmJunk/nxrL
tHZIXjuvZ7r8mC2UPim6lg9kxT3kZLgP8FRxZBhwN2IBG7weqdbHLIbBS/NE/ahTa/AscJGP2Crh
N9fr9AGezoYtb8cPzY1Gr4Ql9eFaHdji6siPuGaKmKOi/UBCNnvaaMrnWDHCdCFCokKBCyBhR7ut
myWrfqkUVERz+rH2eeOjSzLhdMf9vjVnFlnTDFPBnjiKzfHS9+l06fhfz7Mj9xDO2CuzAO0at0Rq
WdjWI7E2iJL7rKxSee1zvrLJ9EfBp2yiLPeHfJ68RtFyjMeMOwo6QNJMJLTfuOMOmU3NF1DG96qq
dHsMrX86Y0GKucOapVWx91HXZT9mcY+lVSP8FojUGzWjeGqtyfaWJDeCHAjYM7Cm0+vcvc6sfvu1
uYx5uxyHLosuK/+LkokHOItvRRolzwCpg1ewiSDcUNQnLR4kj/36LMyFBbuWiw+QALsuuQfVETtZ
dcwGHzFDvzccy48H3OhM1cifxDTUJ3fVnFBLV2M3NeuPeqj3vazXQ9tNRBSN+w45eDfIKUP4wvMf
rTB+l9ZJ+FcE3BBnQjQCWxufoihPYy8qAFopaLEw5SPGyjIkQ0mEZIXSDc9CyS/6feqOC4ArUQ7y
bhOzUxppsXAnCB8ABPxqiCx/cEvbU8uaRCTLQ4/l68vUuIDqVrnvBqPxphpQo3ZjZ5fXsfA6MssB
5djFDn/3MTQsIR6zRMu46VZ4Cx1wmWYyoVaE0BhPZA+V0ULSNR4WpbeC0cKwFG1Hi8WwbfHJnpRx
bo/akl8SpYvOPY+qZ8fNb9NeB98iy3gcVeMBl3sg5MXWAgqT1Ic6TgrfzN46obXP8TLrHojaD2Zv
MsxTsoQYIIzLiMdtFytPoumGyyxmxatI1z92CbbJOgU3Boz+w7RHz1cD8+S9fAbthtwwQPyppWse
K6uJDramJbcCozmvQf6uavkFeeOeW2K+9B3ZxhxWYhhHTuWXpfNYqESBsVJ4o6M+mQA6gSGWxdN6
Jezd+i1JhP1Q9cpfOfNDzZZmPJpNWwXdkv/pDPg7Et++XT4814PMHopxmj0lW2wqTExPPes+pqos
K6oow1I1o2ChBMMuGVFKD1EUVlNT7hJb+WvO5nTG+c04zE3qp8Ns+V3CfTI0ehkqyYgE1AAYXeb6
5CzjhEinbh/MSbuoki2VAVXEME1fV7IMsiwRWVKKs5zdOaT8gPQ0OXYHRLZBOuMi4bTJeiytooNa
2bz2XX1VsF7wnYG0o91137Wk0H1DaiZPWMHD5+JZNMyo5PBpceL2Iu6Y6IDDWzDd+UtI55edyu6j
cdMkRKOkkr1af3SdAVeOsGDHQ4HB48KsvM5zshOD+72IKtPr7RGso99PcyHPcydwBennywzJsGKC
3RdO/G5jtBPMrt74WVIE6xwLNsMjXxAGrntBZYkgsYv3upznXQtkFhQSRnmRwiaslfiylnrzUM3p
GnQRS1QpTMOzI7fYK9lo+32Z9X4SpQcwuCLM1+okVF2cifGpS2P1RzPLng1NUw4NDxIqoucCAsdU
Zsm1Yz8bWySasSxkzUdX0rcdO1ZV6kT67OwaI54PZSO0XQbBxksc37ayJ2rcWIQ33eiXMCR3lp1f
Uzc5Y/Ypg97tY/LWpbqn/od1XG3VRfHbYrpJtRlPH/NyP1h6sA6i3qdknr1Y4ZuLFjXobEd6yJWL
PaaCzCRREgd91n/XcoFX5NBNN60EFipR37S6nniq60Z+bwiwpyibd4Uub/xUDhiL8xP4s8BUr9nF
i7GzCzgyMaAcbH1bBlMhs92sU/fBSOfkPQWfQefqK3ADIbX30h8JKfatlSIaxwkCdnjdv7TFAyxW
EoEuOX85w6AvZnPxVCJpc9CK+/zzC5uF6ZxkxVWJ2tUfVS16TDrjuzDJw69jE2ZDnpzwGTM9U4HO
VZPNaOyzzS4T6el5NNSdtgKHt62mMu9FSOcieEp5F/Z6BclrLjyo+60XCUs9qAp7lrG15GdjrbAg
zLocd3gIXCM3X/doNGefGjwlgazCTn0uM4gAbnvSsmkI5ykZw+3VVxMLcwgpdgFiM/BkzjZwO/z2
w1IVzoEftwmNQm1CAd6171eK0Mz5GiYtC0NWsmlz0SX529WcnmTAUMyHlgQjtsZn0AvHA+q/JJor
w7yt3qVTAqBU5iSPa4pPLgv1D90plhCzEcxcjaEKRvxOvVpoJTY0FubGemWeRqUYgRcO87JWIatI
xSZojgJrqN9FCiugp+wE1wdq6SwcgMzaV9IaI9PFicKtIXwlDk3ziwXsvo8UVYbrgDVrMVkHyXQY
SjWHu5gSlnqtrF+pT/C766vh87vaXm1fU7paGpFKtDoYKQ/JIdLKih0t+4ztlXPvzuw4+L13sqlm
PjSNmKMpFPEboqaGiS7Qhtpgd0FW1rWzd6OKK83v1DY/9f1Kwn3dUUjsqiluFlQz/xjJN0tr7k4Q
RPBdF0U+k9T9A7RPY91dcoXpIsk4ni9R6aVqhJlT0R4njIv9qIocL0tPU48uUSFYgwY7G+H2CTDz
IC9sr2+k7ZqQhcFZ/e0lZmgN29/IoGwDJEqsQpB/v9aVy9ZqMsFrOkcLITroYYLG3G9sdGztL2ct
foG7OHyz0cydS/09dsf0K330sMVPTttv1ehzHcp7s3W3xsTMg9v8/lP+f4ejhiI3X2fj+9/tF6ot
OTChtWby21F8Z3My+J1Z6CIQionBSJUfKcviktThhLjpw7V2Mo8CNp50JfzMxG6h3NGMMP72y58k
yk5kAGdN6R8whU5PhVKmnngaGnzNhnS8VlHzkDMPhFVpFH7RlD+XEkNAxegcrxwGJVz1p6508aVc
FSewc6l4EKNJJ8TZ+hK1ZcXcvZYUQYmvNlmxqLyl9vgmVcc4jHeYQLWsMpxj15ul1M+Ltu6Q8LuT
fRskz7A7OvAly/rV3WSQNhBijJBynE5KLXIeHWehUFSKKY2tdERN4Iwu5g3tWIS4PqlHzEgJqxBj
nflqTnjBKJa3knX2lBmSFtUSvdyNzdtseVXT5KFbr3/4sW1/gbR6MqfK8Rw963cpKTJ96t3LlKzG
AVC5QTXmZ2whdpbs6ie1RNQ4so3ykwJnpqGI6ycrI+Nc15QKGKoDQvt1RxbG5aw08ow50Xy1I3W8
5h+w/uU5qjLTj/DW2HXK2j7kGGcYWq28N0yze3uWzqno0W64Cjvl1Vr733OeHOy1P4yQZW62ndQH
HoHqGIGjv9cVleOqTPk5RGbj4/g/whhNiouisu/p3DFoijT5GVNGByTJr+3Z/D7GyVVEqf23TMDT
WBf0ShFPRUT4UsVZ60l1ObZmJ36BzDtgAcxRttoPR8CSF1KDaFyGFqEVaMmujrv8pCvkNO3SXI9D
5K6HldTBDpamsVuVvgsIH3d1M2UHtb3jHS6IVAXS2ieDuED0PyptMr7gC3g1sjr9HlGiCSU4yQT9
ljdqfRevpIFqiPWlm9Tvfad9VFPfnqMRwSTZfvIwdYnkOXPxAZqqXZyj/E2yvETcmi9MUkG/lMW5
LZvpbN3RuwWq72TI9uiOUnlTlyxIXANIFcXeLhqKYI6z+A2m4K+kd9ZHU1IxxFCpdLCM6hQ4Qwmz
0arTfSFn57sEv5auA7e+i5YzwGe8K0zslEYyyEdjAaGm1OLPzp0M385t7YkdgHGSTdodOrRnt9Ts
Ub2TCf8r1aNpudkfuXDDALEYV7cuGhxTSvPoYhp7NShu5vdKUv0umr/YCqTkSCkrs0rh3mAb4+Se
2giG27UioM7XJyCGP4ven9Yl6W9T1zvXAWOLtILPvIwsC0UqmY62/HfBhw23nHdOLq3wvvqfh7cz
t8GtvzXb6V/v/hr7fy+xHRZrtM3zeP0rJ/wNcStVUlaVz5f1pBFE3/vbq229GVOVk7b+f738Ov51
+ja2Nf8ztl1nG1u0vtoZakORwpHkvAcluGFRvb9UbUIY4NR/jxqjSUBwP14oUHYD/X5863++9bNN
FtKAiqXs4zxpw61p7svsZFJRwtv6Zrf8u68kLlHkSDm1RY9fLE3lcXBKw4dEFL9sY00pmN0zczps
Y1ujok1X0yl6+BwqRf4cM419vamfXPdk6tB8vt5Udaskv8OG/7/GMso6atqonr7G2HFizCyMp9os
tCClrs/BamKqyiitdVEbU71E1Chh6Zv7n9LR3kuIyDddVeZwjZIyEFUirvWysn2KFw8b0Pp7CuPi
kBlNfiQxgmoZdeJUaDtNd8fdKAuwlKh6FPXYPZhZcXBYY89SzIRIa16cUI4dcrb850ra3QFzl7dK
FvbdHVINFLZdTCuxeJz6OSPCVx/zuQ8xQynP7kTs2bK5OcKiWgPD1YS3KCX+cfX6M7GN2OeLdm8A
+o9VL9Xv+K1Vu2QSVaCu2jPp5oEt5tD4os5nqqC01cGUNZkeFUMmTUcoR+i9y8dRfaMqIYTRPr+r
KUCSitKCD2/GxkfW/DG6oWOnDKFxiK33dTKbXYl27qVIMSlo5voXWD4mtPchGevDxS2ovnbvbQ1C
4XjfIf3ebedvY/2gv7nWKB+23pjWKxmm+bHvFxeeWp/s6jKfXqokqpDBplOg4E34so2lNcEu5KjL
1nOHtj2nbfkXG5p/nbDOlo0dxggH5X6NrSn1f9LJSq7bZdwGE0SV6jXe1wnj0NzDe1mctjEKdaYP
vRJdXEq+1As+g6h3n7W1pEqWzJe97cR3eIJpexuLrfRaVmRQtyGrHtdzUtS/t3l9G0qndfHVRtMP
WzdbuvplARX/vEKV7xUdotLGed1IrtBBn7Mms49Zx/yKZcu/Sbefp3TYoZpa9O1r/H/PA+KvoEMa
+n673teJo5beZrJx7Gxw58bBqX7EMtA8GfPdP6el0sQ2tjVjrdaP/b2JM4VSH/qy3j2fkOb858DX
yVq+2sdGV5+/hrZXlHyrH7/GnKz8q1L70qtk6nqO7LLHWidlnMzpv159jQmlh0Qg3XA7QyHD9Hla
FbfFUdEhw1CBcwKnNqO7e0v/FgMEBRExw37rath07tmToLu2rQ5z+uhO8rljhfeT0ykpj1mSQKq+
d6dkaE5zCs8Eqyb2Xol4M9wCfhuVeD67Jkn1o97B3O+nQbzNlZyOGMC3u+3kYu7yYy+bZRebaOXH
XthhJAlKRA46pypagklaIV7tsWIL5ibvW88qtfx2zxNsvdSJxCtu3bgk9eV1G6qHmGiibNaHrQtj
yvTz2fre4vOw02dceK0UW1tlSJWAEujOq0ZodFQrgrqtW2P1gv8aQc52ssF08YyC4bwdjGB0vH7T
ua1Hf1oMnqumeVbvF817wt3edauH7cTWpbhRtAzUAY1E4W1jVF2NgqTDhcplf++mzYiIhiVu3ha2
bW1ydMr6fqZxqMmpLL4h9PVoF90eh9UC7mecHircQl7j6do0sty7Spvvi+nuezmJGyCBRfJXG4Ia
Vtabko+gU4X6DS9QVvelKt8sbV6I85nlXFsUxOKGfV5T5M6U4SneRmUm2eJG720xFG9QhOurO5iH
rdc2k3y1jROzYxqItT3YsIJCW9dd5Fu5dpyrKHnrZpCsoiUlhYxGP2pVbPsJOYE7ymf7I0yXIC3M
YQ+MdcfGHML58rYMRuWbehkfXX1H7R7nWaijvG6NXhwNU3kyKvlt0JV0Hzvt8sSHxoajnsGrC/Yu
ioEsMiN57MeiQWqo4yGIa1b9s6/G5yhq1dcsxmkSxo0nTTe6leBaeUusriot38+iwS66N9ur5B5j
iNp8jKu4+BzS5igNFWN8ybridyMc49gZBlJxKix6CyHuuWzLD2Lv7rdjJpdxLrW/Ev+G3O0sNktP
FBX1CMiptTr1PXQJC192Hfep+M6/TirpxY5mvZlZd0oh8v7WSozhlOfCtawXXdRnqanVvtbAaSsl
qwIILA1J7/QbQV97GB2EDEnvJl6EsuvZHGsqCqYi/S2Tn2q8ioPbaXd2fuXsFhWMsMKznZInDqCt
CjOWoscUEJiq12nI7urCIgm3LlUEHkm9aA8o78VzNCzkoYapRathzM+pNO/6sqzbwwrOjl2LR4il
VEdjzCs/K4Q8AvrJwLzLytmZGy+E/vz5lRwkCYodJKggU0j0k9SiOpjep4A3wjP166T0L/HKDGQw
1e7jSK8fp6yC9aVozRtVtbsnWVZXi93a27g62rXv9P12DHNR9zxQkMWbxZ+ByfnNTGz3hi+yJ4Ru
vY2WsdxWJfK2YzNGcGDNqr/1VPwWX9oR5P7+PuoxrC+VXgVbj3JazUvn5vskaiz80VvlCr5/2I4N
rqVebbzwP3uN2V77aT2Zaq5ia6Ef87ZYL+W96dWJGg+9DlxDrxm6cT86isDLSBeXWdds9rxL6YHo
4BmwDRr3I5nFGrMs5bnUpbiok8bRaOnXwEwpofHZ3w5tDQlMs6vHy9b5vFTZdhZJ1RoYlZrIx2ks
gSW7pKbErCUTBEM4h23d+v4HSAII3n2nPZO1gE5Ed+51zl4ddT0NyfL62d2OaLIZw9TKL2Uxfph1
Vp9KEK/LOLb/anDAtIMmF63/Pwcm1Z0fdT7K17m9YWuG181a60Egx1rkfpW0Bwya9QzDAEoPPBm5
M++TETGlVqjxE08SIgExrstDCr1qG9vOc5Ymftq6FBd8RnEHynB//9f42nbYF0mh4MsYS0K5iOrU
S5SgOKWpsr6CYIzEcioaksj3sdRk9sQIKIbOIfrX0qremqhNLlvPdZfoTq2s2OxycOoz5aBMImMj
XQ2vqqj0R9HY32CM9JBeOKOFlsrm+LZ1EkmOqZT5+rB1tR4qB2K84rB1m6XKTtHkwhy+vxMbz/Jp
ndLPP7wNCWvxU1nEL1vPKicg1glPlK2bTtkcCPMORN/fngirCdFiCG/rFrptPUskuFtv+3x9rB8L
Ucrn7bOXd57XbGXKaTujvROLFl1rgq3bJOrKrVm1n1dzRYkNUoYR1P1PbVdLo/G5aIB4SSyTWrO0
SvWVtpOhIFkAkLy0zNVm3R1VQWYoFlrxZs/M0Vkc2z8hEJ8lrxIUJs9GZ63/gFu8LyCh35sBuQhJ
+eRW4evmUZSj9kb2KxcYHMWxqUUU9saaYG6upEfykNWxxsTzSS+z9wJ7tj8Ug8GhPZnfbaf5U5W1
8Gozn0ON2p9PTgb7Buwn/XMiEd+B4LMx0GInuxRzlcHEieMzKdJDNq+vYq0MDztO6BtNIR77dahX
r2w1bm+e1LEon7ZGEaJ4Ag2lwlz008bh0R9zFOjORJE1AM0RwhXUczR0Kh6bAyoWt5/PkOXXk+za
X01XKJTFKZdXa2i57eZnLZL6u1iT39Xq4KKfP45LE+0TkfxthzJ/SrMU39rCVvbI9NX3xso0gtZ+
rzm6eEvEgZRY8c1Y12lvKPeKk0pxjhX3N+G6Gpoy/Wum9a9hTkzSO6191GCMkmVzgqzBaGyWWYED
E+IHNzHyHxNJomKxHKhILclKmwc7b2d3pyekl1qIAC91fQCRz0j5Jfulr7Jb0eNOTJZA+9ausXu0
XDKfEN+LoE2wxzRtyEoTXPiuG6MH64eD6vsyVdoLVVRChOitRxYq3qs1iJiF3SXAywzeqxKbS9t4
mucfek+QdK174RyXcsD+cIagLH1wRuWoKeTV0DS1e7TzOvYgkRH+huqhXgoQsB3+SmJXicozcKs8
sTxisSni723pyNuqs2gzpD/ZJO4hd9sJiCmNYs7Jw+xmv5eK+vbzhHfuujb/rMhgml53f8RD3PnW
mPRXkrfawaLcZxhbFah82ji7uFKNd5ifvyiS1Pxj4oJJLuhvOgwUmLLvddTqBnOIqR88FZM6Kq/E
04taa+lzC0tl621Na/XaHuE84Nj9jK2JGh2my+yeI8QqL9ioaND+siPciCATEwGPZqq3hdRq4Ork
ureuhZHipczcx603wi68TQZi7FmMD9uQgfrgYKei3XVOrt3c0ehheUIguve2Ic2wMHzrizzc3nBf
fU4GKzOxS3qsteju9tkMtyWC0mqmzXXr1aUWB4UTVfutO7OzIV/dh1vP1bXhlioFDAGbio7bmL64
2ml0KwGTl6ttDUHJnkejfN7eEDvKEuRtrsJG4Ayi6ux50Mk+3K+m3Jt5AvhTEA2ctjOAuqcwqnGB
+rpk7BQh5qv552cu06n2U3e5LRlwx2Jp+q2LbLzlZBIWZcJKV/fZP6IX+EoTO73YiXgppj+Nuxqv
YJr+YljzC+uE8drMze8kx2hiOwZEq/qYU7pHGKPmq9B6+FyjOwXbuZWhx2FLTQZ/OzqpZHrULrUO
kfnMet9AhpFLSX0FIgikaOnL1mCOUgfU2a2D/D9j+pKWXty6mHcLPX1Z4hmWV+Ti/W0eiiQ1bk49
GLd8VZj04bSctm6muMNJW6GHbKdokzBuLGCLXaaf51cdaeQZl9ajuL+9jeUeunuEITratlYZ7Jet
ybOO2a6b5pMdZ/ZLjzf6Zc4UZOY6BLTajFFHlys4z/0dIILJFS859jRRX/mwfruAL2gOIDb/63py
+KculShA2Q8xSl+UF7R0+l7RuuGzu431ptxJjfVs66lxVx/WFoLdZ1ePeNdaHiKIG0/b0GyspPOG
TPWpjBbftrFljUKt4sHYerJXxmNvyZoz+KNbM4rlqYEc8vg5hAryNBH/e4Zdpc+2w2Pe450lFioC
ktslU2xM8cvWuGpyUGtjvWy9OXK6CxUiDrVepLm/dncUWLa2tx2tU1b5wtKBzro823+NGW7+11VV
Fr2x6a4aBay9v/awt+ZOfdka7iMcPEay1V9jkTm9yVSdH3D0UV/GOMoepCY+vk7I2afgvNF1h68x
ZwfsP39etBsnDCuwEfKtWSwPepo997NbXlgDS2pileGICCLcehTHFKq3vXSL5EXrzf70X2Pb26yu
/iX7KN5pTVtC8qns69Y4EpTQRhCAQp2xRlUg6ZKLkdMuR6N6k1nU3KK8AV5zs/SwjZVpBVaZQTFP
qrrxlzaimk9aRqftZNNwfsQ1LsWGCf2nUUUfFEyzQTyk8ibX5qUHKHzE71Xe6hyTWzNRIl9FDkqt
h+lsD+bIF8DBBPrUjkQqTClNyJu6yOypy5zTdnAb0hxDA7zv3JO2TM1lMeezkMnI7zkZb505NaE7
ywFW0BKXjzJugqoJFHVqdl1ny51mxSvEo6jbm4phP445Eo1sjPKH0lQDS7TfOiOq0cOPD1EzPlpj
jGN7Qk4KXcKvaMj2VoLhQW6x06mJANxGa49zSsEep4LBJk/qGKOcUBI43eqo73piEL8j+qjcH12m
l94KS9inVghC0ojVfMv2wY9BXW/CQVeVKYQx8aZJOz3ELAgA3CqUdEjK46if1RWvuV5TDJILqJMc
5VDM+jv7LiYb2Au7xlAv5VCcFsVWHtqhQR47Ts6pHBHAGcZb1k0Z2z+HfTJsz3JMnNtaWlq4kNEG
7+gBE43aK6ulRzPlqbMx4EkDWo+cqNu5zUi17JU1ks3wozpetaRzn+8mfAsiBrG0JrrH2Hgwu0zd
K9QV9ur0HU/XVzJCu7TXmn0teuc8lhRTBgjg5VezTDjAC6M9Y1r2DYbFfIrUftw31Hj1YGpEl7H6
w2WSELsVw8P3efJt0yBzWyvaQ0msWlqzejUKrjy15Xq2MJyNE0gipbIGNdVVJwSox06bZCiHSAaq
6Uy7zrbjh8KR607t9W/xTP0AGFNDEFPzpVXX5mpB/7i2uvmmZGl7pGxe/4BNIrwS1pSg6Oz+oalr
UBJ9Qr+1Rn7cLuMDRILjIDFk7GXuV7I5uOXsnipjaanwBCFKjGbiGSnaCDkOR6u9MwLjQQvMiTpY
EIR/YdX0k1muPJpkyX2+rdGHDjf4uLOB4HHfiE6Brpf3/VmjxScBuhZeEuzYB4PV3hCobdRfba4v
6OpMeZ4gGpyUO+BhdNctotbuYTUhCrfRQB6kSDBmqShwdkqnXn3Ty5+jUC5Fgc4XcxS/yK6wl/9Z
HaMNyb+prIS5xHNNDZe61V5MFB4mt/3/MXYeS5IiUbp+IszQYhs6InWlKLHBSqK15unn40R3k5O3
+9psMFwAEeA47sd/wXKvXQ8J+Bun2hp5GN12eRVcgpERRqbx/k4httZph7+gNyytt8wIWTk9mhRO
9DrhD7A3EmKodlXXx9CefriLAdno4k9FKLANCYVewQ4NBLe6t51z0Ic4QgSQaTR0ObWiXiIlnyEC
5Nshjn41WYlJbGSe+Jb3CYgV5K3qAzf0T51iETMShmf1AVOOtrIeCYzomxh02Q7L0WcMbuGYuY3B
S2wU57CmH4wVE3e/vtmWHTGBOn9E01S97ReDXTHPdczJYqkeake+CfXA35sdSL1Q05mhKE5H32s1
+yBJ3C2grENUBL8UVh5QYohQFCKU8bO3hvKtRdacj/apy318T1w4TXrAGog6Qk/1GB7fBQ1AnvmJ
GUm7Zd2zKk1sINNsoxKDTGM15PKOtUCodxPk4ofRI8Be693EqnDwCWEVPp9tBULJRym6RFnqdgR5
iRkR2CyCsQDGVTg8Zkvwek6Dg+0t6rNV/ytw/QyBMgN4o6tjHIzGFMBD/xjODnr7EOY3nQaVqf09
QBqMgP3uGwwsw9p2iDo7GzNv1S1C08VeLToQyp2CAYumKshHohcTBD4LC6X7PFXTpzG0m1tCjXgp
dhOiaFn7AHv5E5HmZmOhJ3/2Jh0UqO5bZ8d2L4rfexcl8d2LteB0qrj73rjebRnRzZoN7qBqWlWn
GYWlVgtxYy7cY9V13/A+MOAE28FeKZPpbsCr6NYheFwsBOIg1Z9Tx70B/zAxyl5M4fTh28isnehG
AHwJx0Dd6PxNU0CiyOKKQEUbmKy6ldapcqtiYyV2ewS6XgCK8yxAN3wMDpCZL07OopReoLmFdOxz
aXUuUZ5C2yVxfCyn1jz2deV9Sb0XuEyd2vo/Z7vewXnnW+otEBnlZ2T029zKgos+BuNWr9Rmx0zd
O/UAz44WOFBwJyxJKT6Ttw7CvWMVBD1Uc8cI8M4breExHdAockghJoOZsBm85Jli36ybaiica9Jm
5H+2ayhi9WzdWz5jR2+wwDG6GUDPyvMOPga+29BDfU2j69syZd7oasCr6JvGzVzHLJsy+viV5vo+
D5Lpos7INyEU9aTFwW9rcYiCqnOLiZY0RmZnfIiXzSKeY+ajdquadfs09HgOt/HSc5PyyqB9qiOG
ulWdHsvAwfYudXiMYMLOSsv8o+tTRh5W9JakOjqHZvFoGaN9GPOI+fey8d272evgobVavG+6p9Rp
kkvI9OCS+k60MwoIALCxoxvLNp/0wIC94Y20KEzABhBXxPfi/aDUT7PuE1wjBkP7R+BMy06CAbOX
FWmowsASTWvxugKB+c9G6Vgv6tE2xfOVVzVEUssvQWqMmdcSZsGvwUH2fFkIUGZ9r/sXpcJwC45E
t088ONZBDxprCoaJGafPsYRGbhGUPtNQi5vGnB4Xp3GoHb69G1Gl2WJXOdLmWPfrTR6WmboAzZww
hVfSIT05a6CLPLO4AZFxGiYYKcCV7juze1Ja/J9yM052elfl81Ywc+FC4LfAn+2dYcrhFMzu/Zhq
GkPBLnvwWJq7xE31NgM3esVrA7Rh8T0covRVzfGC8dpfbuHTuCVK4CyhgnrWmemkNCjHc7U72Ux8
wgBYecrOl9pogAcMKmWrAPb0QQpMdY5p7XKGYtZe8IfOz1lc0mWPnbOrrRh4CEsKgOCKeVugmBY5
hc17YW9Nury7QYPSWwMUUDqAVUnD9ZAc8e9iAqynZA7fQqTgEB894LpY7hxnhOC+4I0AaO+w2asu
6P+mCupb9R/mNe1NO2THeqz5TIIKTJzEP6oJJKEWHmddn53wa5GXxmck5FHkHD/pSWCd0kH5NBME
WOituLmbi/FA/E3tjFPsjSGr9Tsvnr1zGFn3MUtp21RHVqlVc4T/DBDj9o1r6tOtlsYvo8osNawC
ZBRDKMOLSVPlo2uTNFwPKNDbVQEiyOruYLPgDZartK/CEen0pxsc7RnYros0tjIxETDpp7UFV5+n
fbMrUtt7hAXgPKjTywyC79EAjGDnQXOo4uRzycAA+UosFPuSxVRJzqmeMeYrMwCaCi7HnRsyfjJS
4C/WLg86Y1uVRX+CHVG8dGbdnLD5tLaS1BOnAW9cW5uwUZo7hsv8n7azd3oZ/JpsZToWcTrfIPzx
2M+AvU3XTh4CpFwegkarWRlGCtPpnXRv1XZ1LKGBGwHsDCVBYi7j5y1MDXdAKtgJWWQscOGdx2zP
LPrBIM5BL77LsocuBCz2PbdfMC1rz9mCmSkXXF0IwuJsOg/RghutjUk9A4wIFySpbCY9elMUw9/H
/2RJvlTPlteuvpQB99VrodPhEJ6yFaBno4Oc1uoq2PmHSTUYGIYvcQNSwH8emyA9BNB57daAWzSM
zwiVo26I591VV0MwQoIbykwmDG7soOS9aG9IQeenkCTHH5PbBBdwWda8Z7DKL5FdeaOtCi7ZSXaT
mQgSLCz+3lAXoH3dVkdBqFSO0wIpZCwLcKgHbh00eD34m0TRljgCuQFYrD2rKl8dJd8lauA8Tb/M
fgDFvNy4Zjmj7K34RBuv9XkvUEXJHOdsyk5SM3Ja7gyyiMFfx7fLSaSWFqrTxnaydCe/MkFrmgVY
hM8WV79j0KhHURhxvC0k9+EMhvNntzy/0YycU44atSwHyyaR+y+7uCoHLGlhfCfJLKuOYano+M8s
vykH9xngnXGSS8rP8IKHMKoGxEn6au+V5S85Lh0DOObLY7w+YckUvFTus+piLaTRNW8s9e6I1Aqe
TIA+rthfaQ3QblmhHqd03Kt6/V3wwLIZgFF3Nfw64qlIjmTVYGNGVDkpfbzb7GXR+4rzCtXgWw9z
ce81eN0j4wC1sU2aZ3n2duI+DMR9DnNt0K1bQ4TeHkN3lreKS+ow/WtDNNvWhwZ2WAdC3QQ7eVzy
NGSv1FyWdWVXWoEV6j7ryt3GK/r8gq+jB/pMdpcNRATahnKsNGZR6AsmM0AEYM4pM5p5/25XjnZw
pACJ7Br55bo7pz1oKDs6yfXGpiFG3eziNvk8j/pF7tz1LkEt3RRWOu3kXstdSdqC+X+rIb6yQKzl
mcgRsid51+YgadkYKY4hTRcC0UT0ceg+yYO/Nk25NWtrkJKayOemAsO+k1shP1Lva+5PGxT6lgg6
o1yr+tEutiHIXV7vr5k7/QzwyjhgCG/R6p61Km9h2oaHfIbo3OrTJ33pOuSzncW2c5yDGSQwdnwb
FTonSrgNekJWkhf/z4Xf/QbZxfYKsrse6tea16eHmkwO0sTQd9IFyPe9Q278ZAPIGj+lcHmvN/cK
p3j31rwDVXy8gwbLeEUEa3JuDkaYa/M+dsNvSpep+/UO0wledMeF0r12Lmr/mGFieZDf0vvVQ4o7
8gGNxn7eNll42w66Asxj6YeW11qOlL3/zPO6ckY4IEx20hL6OD0whGHqsjQEfUTayYRjvTafpYJd
zVQw9e2ABNtJWvDYWcNpyi2mJdU+dwaMj9wFXPmf17WL9OyHYIW93ACusABS1rY3x3euvgAYjcKu
F3kburelW5aWJMk1ryD6s/RIlj47e9+pBjAr6aMTKPSRUl8269v6roled6V8rrzh5DXmVlrC9RBs
BY7KW9uwQCB9IRP25ohC93l9w9e2LHmSDJZWqPb9oQGkdwyd6CBlpjR2qbEe/7EJSlqemuxdj5H0
dfdDuSQ/5F2bbVnZ9l9dD7ZyLPCn5jmAK7dJgccUKSC33gbhvHw4dA+iaaAzUZ30Az4UrNMzLpAn
Ptg6xqDOQz63Tw5jA+aHtzoRi1ktNi3UiRxQylB3N9aCVZ3H8ikf3O5gmjNDiUZXd2pQELvpEZjZ
sMB7EGbBlC92keY81LsgKh+crHr34OWq0g6ur9Oalsy1maxtRaoUQ9qeeuwHpTHKpl66a9nTE+hL
ZgznSe6+nKQAzziBWaHZ9T60+q28JbDayZXdd7mDa3zJLUSUZN4y4Rq8h1T31RYuRcgN62IlPRMH
hxoSL/iGMdFfox64OzIme7nHspHHHi/DE4RymSNP6Y980i9ebGQHdR5vErNEoMzrTtLJaPTaLZzd
EvXcXVgE1y+A0f6ClJ+d5YTy5GWPnr5d2DB2NPyaB+8Rezn3iln2E/vZx/PskEuLWDsDVVOdM8et
v09vR23XTxDv17tYZg49abJ8ZjI3s3a+BV1ISCXwAr6ASzYYiXvIj0oV1tagnBjoooyatb/qmMlg
C7xudZxc5zwBzGE99wg9Eo3iyN5mOIZdR1fXWVSkBQVrbrp27YThUt/XRmIc5Pzyu3w7Gs+t/jAb
eXtQTeNJnur6aGUv77qfsTFFm7EoUPqHQv7XBG3tOBT59kv6OrBjelriSMP0AYz/XsvsHHZ+mw93
CLKbJ6Bp1UVYO0PUVRfawp8yzLLr85UnsfYx64PhA/0b7/GNOXn1zoIgjSyGY+BwUvASuPTgOxQC
9yW3TJ6MNOtAJfZoAQ/2C3xD/unMpcLao69P8tqgl/5+vQlrqexJlf//qRirjbCX7uR9kpGC/BhJ
Xsfia1r2rplzhO0HA1qEGWSgq3T2ScVjUarIZa9DLtnFYZNX7brLuvZfsPrrh1J+57tRxvXYMne3
wAJuWRDEHoMPvYxfWRwhdC2vyWI+P2+DyfyG1grx5LBPTkUThupeql93/eULGgEG6YL0Oo6Tlioj
unWz5k1zxpKDhlKkBkxsGYTJ31k3V5SkpN+NZa+/vpxHmDh3Y4GuW89+Azz9YLNKNW/R6y1YhPrh
yg8x64vu6upZbrYM6mRvvfdrHgtBaF4HEEDWynL1NbkeK3vrY1wL1vN9ODbKXzuEOujD6DOl40TC
DWyRpOXN444nTOOX8uuPn0ut2ETKoL4bRsojvLa8+XsA0f4szTXSVQfQ9PIMwq5DckNayr/vytHX
rgpQTnNyy3T3kQoSwBRZp3AfOCFC8JDStWCdA0qBbNZ6khz8n4NW5+frr19a8pXssb4z1/HMtTFL
rqfnHesn/7x3snetJbsf03LQ9azvan28wMejFI2FjdZ+0WakZqVfWUcPcuy/5a1VpPQ6zpbddSPP
Y03Knhz3n2d9N52R2lLxw6X+Le/DWT9cKVg6fIzm6i6E0be84ng4s1ZRzde5qrzwsiGUAjkTGhGT
9yXMtm7WvDnDExT6HXWq1mD3Wkm6Wzn5WvVdiez6ZgBCiCX4a4uWl2V94z+8VOsLtL5okrceJkf8
Z96Hw/7t9NfXdc4Xcn8Rg/Ybdy4ObQxrl7GwfLjWzXUmu6bfxSr+rfqHvOt8Yjnt9Qpyng91rlcY
Eu9WU4Y/aueFW+kaZA4qe+s3WvqQNSl764Bsrfwh70NS6vk9ggH9T61GEiEpbIh8vJysvTO8lSZ8
3ZVcSc+EsplWZ1V20L3iee3eAVNBG1/TyrzQyCUtPT9joYCIkpVZ7jV05AdWO2+leyD6jyRrgzLw
X3S1a6dhq8QQpHcpyhkSJuJvO3mSslm7W0lKU3Bk0r/WWZvBmvehCa2nGYMmJWThwvQa1NncdY6e
zluZ/yYADAgXJeNL0A7R4frGy01ZN9dudU3L7frPpBSsr64kAwIpf3Xfkv5wBsmbswTshJbwGq2d
/XVgfS2X57Me2eBVwuQtO1sERowlQvJu5rhWk2NlIwODNSl7H+pJJ7rmvfvjUvLhkMGrlP1s3IEK
fKyhUuAaIDWIlBsaSI7lw1XiiNc+S9flZ0mWneTOlEmfZ6dZdTZN5lgnecLrE72++++Cme+GCmtV
2ZOHHxU9Eb1rpWuQK3cQPTHiCJkUHa3sYfZKlmNQc9Gme3lFr3FKaQHjrMfNF3mR/4pq1Wqwxzqb
pZOGxcE8z84JEsGwxCGtyaZuWK3crGnfChT0z0JrUy66w85sYUBGh7xGPixdC46m7t8IZ9tiASBS
0a6RuyrPpc6gMulV8VLG8EyET64vD3huEd1pr/HMD7dfbuq7R3Sdul7vusxZZPf6mkcsTs6eOe3l
Lstl1438gDUpN/ZD3nVWJyUfyZxrTSle/5IehvrWxlpvg40hVnFB7r91RTweDYQA9zqMWZJQzxAg
Lc74TFJq6aydGQ4yPUup5wHz1JME76Y6eI607Kgt51CTOrsrg7rdSK25y8aTMpfmTu0zQHrDUGya
iFddNl7mmlvbA+CpgSm6TRP3oEahle+RDMJwmZn9nqgkqOHJOTd60DzAyWKtGdFYiOeZg3tRrN6m
/viyINo/BZBSPsG/qXeoxo2ocpCUvAzBoyxheaIeUYGI7Sr9FHsOyoJmdzfFaCE4wBYOOmv7R8/y
58e0an7Cdzz1pla+jbmJq1bqf8tLhuQ1PvAXP1BBimfNS+/N1nePaD0ru37AgoPWoo4zDJugqevP
9Qymlyl5+aqrqb1FUQd4VYRsl1ostgAmoeQ5tyr0m1R1VyERjDJUCY4bI8bqflxKCCVhJjDgKBAm
2rEp7PJ+npLqXvZkkxWFg+5ZniMsTBDeKuJgV1bID/nT8NVk8ezYqouUX6ZWBnYkKHHslgDwxvWZ
ucVFjOq1CuHT8DESVVEw3LVZASbIawfmw03hXkBqsLzmEWxvUf2a+il6HJYNRJfo0VeTb8hqKmfJ
KjNMutFdRJWrQPjMsFitcYLHBjXsR5WV0MdU0bTtNI4BMwgKYtsDWpXa3MscS1E8ZDfTMHT3WtJ5
D/OyqTNgezZtC3Y1NdaCUM/SrVY6uKINrM6YE2Zz46ijC+P/npJovr+mQHOg/OvQ5tbjq8jyHlCZ
ibZV2G7QPTX2jmaZu2lqcjTeANMXhmZebAeoM7BWbafbetJusIJHBgMH8NILy9sKqt1ts2zWJO3z
mBTEUAekjWy4aaV+yWczNbaaaWgX2RRT8Hdm0VfKdvJguXthSrAZUYOX3gcw6tpj/zUZ8i8GS+ng
wqH7826Z8JlBJoJWKCpUYvr5N8udn8M80b9OTQJaAUGcl2DMgF2jg/Uwa6wlW1Ni3VRu3l/0Pm5P
aRoX9zwCDcp/q35qRoXGlaXmnWr0LzWqQXdulDwMdtVAfVXqT3HPwpGD2ONeklLAUugr8uv5vh43
PcYdm2mpHmsppnwxWK7lOFawyXIUaLf0Gbt3B1v5NyedzRs5Vd2Y2r3jhSfIYTh1ZsiiHfjgVLv1
F7RB8icM5+R63tqY24ema/e5iqzN1sdiuQ+yZ4wKZ4L2RcNc2TZvIFo0n+Ce9/eEjs+Swmi3/YRp
HWSobESsaakheY5RfjwocV9UFz0uXAMBakP7IWKx7Cow6G7RT+tv64GwcpmidiIFDkoWZ2QwE9Bs
3ArdVNojYpvaVpJye7JUXT5VDpiw5f7Y4wjQpVoGevHRHv9c/06a5P7RLmo4Z8v9Q3AaRF42efjT
02bGwUQ5RXZlUwUzDPc1La1tbJGQfJcpxVLSQe7YDQ8AZ0DgBehcE6v/jn4onZJef6nrIDz19hCg
8R5W38ryIOXxENaHVEe1qZoVh4C14uIWTjzw3ARRcNstmyFB98Q1/OO7gr5PsZN5C3w73kNhiG/K
McPDcNnInuSZzLILSAEoqsVa1OA3+B8V5ZBr7fXobsQc8P9ySOoO4CtU7fjxNG1XIHL7NN6XKtHA
7YdfJ7XlIlNR6s1t2i48CpYdTauFAYsi5V20bHIEJu4kOfk+ioWRP0BeV2OC60txqaJcvlkryR4O
ejd8+DrWkTk4domqhGXl4YkxKcrFebOA4qMsJaUfDpWkXLhFdfTkIAR+PVSu9u6ITDf3XQlA42PB
8qumMobs+DQX9pcUe1KQS7Ob3rRTld64YwTgREN5s8tYZ1RZrdgnRag9q2U43Lp6/SMPNfV5sAv1
WQ/r+44O9p61aZguiA7y9esN9L+cutVvbKAlb27GqVjMKe9S1Azeokr5DB85eJBCswzu/CK2H6UM
pPA+hVD3KV9qjvVbMmjmi+ZHxauWnKUK35zsWW0a6Jf3YZ1Ot32gpXfjskHcTx82ZlKzazfzhj4b
NN6SlDoQTVnI8d3fajLgXuoSu4S5lL5lXo2Otma0W0kafTOcDFxTd6VpoYi/sa2u/4TpFdJF1qjv
IwiVb02PLYIKX++48CvfgIKVOzvzzdOIZeZjaY8vQGi6r1b5fXYb97OluO0lKyOkk2y9+9rMAClU
x8ofEdFBSzfs/wSO3X4FsqXv5hgXcbvxXzTAZ2jYtgN4T/bisN3PWMPCF/47C1rkX4Uf8nTLARWb
zbfl4NV7/NpKFOac4iVTLPvSpN2E5nZfvOgwpj9h/b6RQgUY2wsIjM8wedU7ybL9hvUFdyiPkhxR
kzhr3pRsJVnHrvk4s0onKTljN6h3KlpvOozom2CawSUUVmjc1GjFQIuufVTY7PyOoHvc7cDiIeuJ
tOy+8gfnIiV963t7Uxss2h1uJ7NPz4NgTPTWq1W/heMTXSTpRKoNTCHqbyRpY0SED6Tu30pyVqbv
Lt/8e0lNffZIf50/GjH4Hn8MTmE0KE9p1qp3kQ+NOPSxqxry6hGgzx7Zif6p9NrXJG7VG8AKw5Ou
t7wqMaryVeLeSgXJRxfxUCp1di9ZsjFROYpsCAx1p2O4WuAem9nBk1SPoaM95uZT0xQHt3MrDAvr
PTLm5Y09OcVN1EGWW8SCyxtFZdN0lYvMrDrtYg8XLd2OmodQc7ACn6wXFMLSr6pVeXt0M8uTJOHo
AKnXi7fSHJGkNHqwBEs1rZ/8DZp+oGryEXdltQUoXqVfQVFnR+j4zkFn7eOrbRk3uatYz2aYOXdl
YgGwWKq1k/p7Ai155tOm3TGs03AjYs9dNrOW+lsieA343b/z1iqyZynt76rXteO/Ha+3AGA6O36o
x7m5H5UKuHThIn0HqsvkS/Q7V/1Xcxzst8YZ0QfK9eI2Cw0bZeMqBRE3zJ/7yn2SqqOR3taR4X2p
m1zduXVs3aWlhwFLXaOWgi7sK3SknwriV/u42LrAhm7VkpfKHePvnQZAzDLc5sEzu+Ci2E5yjNJQ
fUZVpd7I6Z35i1p6zc+OdSNgRGaMDuNknIjZlqjultaTZ6M5zuvuIGyp5ZskqwuUcdGoui3pU2/t
Mtz1vh5fasTJ/yq41pHics2FRwL4GRn/nToHaryT8hDc462cLXZcMu0KOmHlmOdrUop1T0vGA692
dK0ZaPqTZSbWUbUHuNvrKSzHvLGBl1+c0FL2qVbo2FINzskC73vG66a51QzTOdhJNj1O+Ljs+lZt
XnkbVaA/rvONsfMT2jzKn8Z7cYeEIelYWIenZ7stzJ9wEhGLNOnnaX28tFniQFIJ5n1dVfV9rLf1
yTSq4RK5rYW7r19iS9A56GMBVqXjg5mpl8hi+b3/NQ7G1yQyld8KSMvrhbJcQyqusH5N6fA9VBTn
i2Y3GWrH2vwc2miDM0QJHqBQu8dsERVXFT+96dPYOhIOSB9cqEBgnBuL+Bkdme3P4Vc64G+QD5Vf
eoAPMugkRtgMwpPANX9nKCPrXf8SPFtG037qOzDL6BQ3L17LnLDrK+0B3EYHPAeHJXhXzo7gmu+f
dN3Ag2p0FkkDNc1uZq3LbmTPcWqWAJFAuOsSZF3wr/mkOYP3kqfeF22KlTuz9zzuAfK9dZjWF0l2
BspzuRN3Zz3uEabSGJeduxKoW9G43msAIX1TDaF611el/xrV81fdCvR7Sc0LAtzRrQep6mnOTaRZ
/qOkwj44tmmZfjIL3X/1Z9YSC6t5Lg3HefWPo585X2M+lcd2VNuj0w7Bt0I/1kNtfytBZGGZU9Wn
IRiKL9jcbXsrcj8xj7zF5KG4r30F8fwA8kbXh9rmmrcURAUrzjjrLkyW8YjY0cRLhPCaERm/xe7Q
QkwtdILuda3QGLWxq+zOOgxYCt53y4aGMe0avJF3kpQCFmyL+2bGbQvL6hvATlw56CrQDRiObojd
FffGsrGR4r1xFeMud6r5E1GAL10ZTd+maAF6tPA50IFCci/Vv8TzMH0b68jajkt+tOT/7/oukktr
fd/1OQ/wtG0TuAi+/X3+Nf+/zv+/68t19WqAue2ZezO34u3AhP2pHKb6SXdM/Wgvechl1E9SkDP5
veZJFYQim6dyyftwLF9O5KwU7xjrfBNlYy1sS69q1AMtI/srT8U+2svNw1pNCsfY8zZ1Dd8gKB+U
rLUgTML5GrV6CPYO7/quR8dml41a8SCb0eR5Ff2bvtGaaq+HiXobVBDx6KQkgUK7etsuG0nahgLp
/prOql3PdA2tx79LJX9NyhGSh7bdTR4BaFuzrmda0ymd3jy6DyW363uP/QeKZN7XBD4TjarMz54P
l1QfnU+T3XvfDQToiBZ6w4PluhiOJuitFKkasfoKmxji8bkplYOhe/NnFBmGY8dZRfD0DVrWWa4R
ZsD5+qq17nDC9u79TmOhazk35hUPOnftFdyIheuAYRz0ph0veh2i2f2Pw87VXMcKC8i5TL6kQDY9
Wt17F5AVTPTeOZupWSKu0/pPmZMoTwhEdzv95GEjlswzmi4G2jGIkDvmhiEIvJh4rI9KlfVHJn/I
4ht/KrP9hsTI8DmKcYJPurZ/iJpeO6lxm539MTXvw0DHE0Mp57c0TP8AOsz+cHCIHfxFMU3UsbD+
fcJP5miMXXBfFU3zVCwbQ2V4GBbIJS4VDH2hIjVANqy2vNdSePFIJqv7wSu6e6kv1TB42mMaOWGA
hjhNsniyA5nHS7ZPngLEOvb4UqaPiA5hEGFhjGZ06njAB62+t4IuOVZQa+6SDFKFMZrzreOCLIYd
b9842RCdC6SMbzwzss6EPYqLN83DJavG8ayoUXmTGQXGPn4f3SaNj8TT4Li3STnh9VoTJIm6xD/E
baviwKDWB9crRoiuiC4jANU/sj5R7tPY6Z581J7QDQY7SI8DGqjq++e5w+oHc+fxJbKQR+7MTd+F
BKWCQn1tWIPehqNqvI2ui5Y3uqef8Z7pN1U0jXc+PlRIUOfprprCCCUs9OP4NkH48NP5R9K4ex8/
si+sXjfo2kQL136OnsGS/olsdf6hJMYPAr/Qy62AQHng6oes5ePsD+axX87gxvh3gAMrsXgYmVDZ
EyKdQEx+FOAS9c787oE1YAqYDTdoo46PdeLoixr/jOhafedZU4cUMm8AM6PylDUaQjKI9433MWot
DMrHU24q0YuveM69o8GmFSP40Oyh3Fn+cOrTYfpi2sydNC14cQveFG3KC2QD1PFLBABwH5RDf5Kj
9Dg518agXXJHG3bEEosLjKCYqeqCDLY8DDn8dnPNMicEEaWK7L3LtJcSyfxYslYfM9En5ALreSSv
qlx4aCzgbTMcA++tssXKsVW6tw4Dy8voqxnyFdySDL1t4pYDTI8liaKdt5/aAp/LJambE6Ql0yrO
kvTTWtvATow3mDxAkrMdJgXLRs9D/J5KcypvRi+pcLBgTzZrHdmTPJzGqd3oQJSGHDTW/+G4GcGo
EoL6/zq3JN9d2sFH4MxIaPMubz1Erj9G5XzJ0i/NFIYv9Ln+pogd66z7cCv63HhWPcc/GkOobOec
x+x4RfxoV8VJUnKQaXjPbZd5d5alnJAumu+9roFS2Obt5350qo0xOMH3NlBeIBR5v0xNO+Qu3QE6
4NtAy/WICojydln8h2DGA+og8Y8qqmM+O037ZbG73yZWV94R575REXG/gyhQ3eVaFR6QM503ialW
d2uBlDLA+queiSVP0TpbtXsDIoNz83IGOUQqrsneHp2NM9SsWf5zkQ+nVsYEvpDuv6VgVBHMXC6y
nkCS6aCeWPyKLzt3UJzbbgwwIMI6FMcXpQ+hkOjOo4mS42NqL72vVoAwMEP3mgfTF0ul1D05hAru
HBXjklhF6v+aXPJw6h7uomUjeUAwtT2+aKyCLKVrgdSTvKpWs4M54AogydY28n2ELMyuiyfC+1X9
I4K44BVq/VULJuhvfTm9OSWT9npq/Od8zvsdULH+Se9i1DCdMXtwDURVYkTc7iarH04FqFoUHCMw
+9hWna3UQxNk6cUHR43u81StDhlz3UcVrV0iBkSvU6tWCKwX2Su/LtwS83Y/JzYKKNZsmt/wFP3i
N6n9s7T8i0ogM0AJB15TUicMpV+LsrWR7yPIwIJG92ecvFs/z4ufRhN/V0yi1PSWAOhBDVlWjxuW
idSChaRnNmfDq18PDZrmTCCkdHTC8ibMoAJKaY6F563fz81GSuM0zPC8RFNOSqfWTu9rxfyWLGdi
xSN/SOvqWcpi0yXmhNASY/LooWxV5T7GSYj9wJqjB9mTjZoFX2ddrc5rluzhhhruYnx8rketpaqT
OceYhaiN5DlNiNyk28A7RRx0u9Zbr6MO2V1jFvbFn3XqzjGuVDCRnsfEK1ki8lk80VLtxnM77UaF
RwVnPdKO6YxUjBTIZnRRDdoqS51aUabqsB6j+crPci5RtvvnNO+qWE4Mh0xOvp6tx6Zj2ztTubue
V4r9NOYS72rOtqJsscMyd4btQQRbTq8MNRRBGKzvDpSC6yXlB4aZ6h8803y75hnyC9aLT15CE/Sd
Tj03Ybv71/+01v7rvNqvLEC34foblrsge+9+7PLjrr9JSq4X7crsIUbYFar40Wpd9aZYqkkF36wJ
88iulMhmktsvu6bbId0w/PBYEbpTuuHAaAM7tbG5a5Ko2tYYWAQRVLOgyb9bRTOhoQemsVfPdujP
R8frfgPLnXYpwopq9LPXE6wjTRs/Cg99MG/ozmHa/qoz3zswZrpxkTCNKj3aafa0SNl6P20Fi+y4
2yg1HTlCsyZy+K5HjLHB3cqtkzfmmSdIeK9m03ubntcOXY/ppfYrwMXdqxaMnAyaH4rYyX2vNrdO
DP+yAvVEQGefEt0qTP17WAy3CqueU4El4oQEQ7ks+BUKiw4JfN8TPGKmqV5yEynaU90myqMaM+Ut
8TN6rPwbk7EI9nJL1jD20KTS5O6ap2HispmLITuvRwVE8nZZjeQSvqnKoxTAQfvezjCuqraHyjk/
N9Vzk5rD48BAqHVqtNBzpuTDDGQE8bKYHxK8KiUmKzjkYHtQdQ7KDu24GaGamh54Qyu977URB7Bl
M6X+Uz3A48+KGycYLFD/bAqixVs4ZuNBL9Aak7wcBYbjjMsaAdO/87qZgQSSpvqxwkWvcC3/IVs2
yFF4pVM9tjZyTf/D1nksuapE2/aLiAAycV2BvMrt8tUhapfBe5fw9XegfeOd23gdhUrlESQr15pz
zLyHi6OoYe6X9SHJRX1wZ2feXD9kBRH3KTQKDEPdv5f+e72z5Wti9eJ0fcnVGhMumVqIC+2q7fW1
64MwQ5MxEczG65f8n09AzBNz9+8XX1+2zIr57lyVx+svvr4WxtPG9noR9HPLxHr9I6+fTDK9PFs2
AML1JYu2+q3jaMEUxelDVW8rDMH3vWEkD8zMf1XShMfJEDeAyPOLIqzq/vrgLrD+wVpZu/9ey+ex
JMQNMn+ma6mGpTEUZF4Pp8zKrHua/da/7x0Se7tUIelHcd/5ZemyaQtzMoYWq3b3/z4mIanZtVUu
fXS+fD6uLfO8Fs9p594tHtXBuDTMippB3ntept1ZyTlaPxBJ+r8PymrfB7qWp1nm67YQvw/pfwgz
/vs6lUE5yheW3usPcvTKJrsiuSfwbritqzn4d0YtdRKhNe43UJG7u6otogdJk+zBTKvHOozU+fpl
1wdKMnNDLFB9uH54/VoDynpgNSjHr991fQ1HRY4lIbthD6d8T4+8+7wU3j1c7uUkxPARhS2UkPV1
0ylGkqTSTZi6OP+vXwYB88jkPr65fgWV372eGOKcLJx/1Zz0By3y7HvMos49CWLN1ohdsgzU4txf
P2H0wD31muHM9cPrJwCmyNsmp2AkeUODHBv3jJKF8MeE9Tcbrct/XxvTOyXMrHP2udmkO3dGMQHO
Mn6ocUMExLNkW+FARvOdvgl3whOQw+G3PIB6Th5k3+ENFRn9A0U/1BU5oUJrlsn1gdplIS2LNE9z
UVQbdUQcnkZYSLiS+kLAw//7bP0Qvt5r2ZPlR7aGh/5ujVYJCYc+XZ8R11wwvz71q0toWCWM12fX
h+kqlFwf2NQinLy+CLp22HsmE2+VAnyp5qf4n/Bq1XnrlN3tm24utFl6drGr8eG/B2pkrA7Xj4ur
62GUxatcjUfD6qRp1z+BbCKcR/bVf2Q1gN2gQdIUgLt7uj6YTa8WAo7alb/x/56aufeVZCYMjK4E
+3j99DguOESvT1OwMyD/s5QxB+B8hnZQ9v4dMXcmgiSDM5K6NiPE61H892lgL+e1K7OHfULcAQ4z
7Atyq81Cw2I3/MyD/A6hReRVs1fEfwWW8RiR63iqhvHN4bCeE+LAdr0hP+JZelu1qmozfkzlnVlx
iu31//3vaF+fXd8BZljxVkYcK42UtLM+mEGbRfLQE9R2skVVH202CVmTthtNH/aTtJ9z/mvLUjj0
MXXovMOcAkZLTe4CpF80K0hbTMyrKa1cFdfO+mZdnxVAG7YNWBDuu6Nx6iBbRI3NoEvUkPiyXF3+
z4HBosxxs70OhKJj+JpWhPT7abg1sfUli1jbCutSTa06dbE9/XsQMlGn0FyPXDF/FIbZnLD8Niev
bICOX5+Wrjca2+vTa/Tq9dn1IXPCBrWTBw1j1c5XaxxLLRoMOhQd/98Tq/ac8pgUgABWj+j6b14f
rv/wfx8OhYAsY5CbGa4epmXVKF4PR3X1nF6f9gsNr7Jw5uC/d+Z6nv734fWZZ0zEW2HgZfGu4ATy
IFbZ338P1iDj/SCtc7Zq76/nwfUhWT+cGHHslqS7XF+qQ4twh8ilGrnGGozXRANbG3l/x6r6kxtd
S/qoKPGAra6xf0+dwZyOGZAvTPIc05UP0UhiDK4P1w/TBAqxkWi/LSXldCYYst8snTOSiqKl6uy4
VSCI6eorNW+igmjdmHzqQHcbdjGmHu7p/Xx7uXoy6hWsSz1CbmxF4BxW+pnR+dYsRnyj2U1RNfEG
RhmD0qWOLzZamJsoHHzm7d1mmovbwuAWUXqNFXhQVs960/ssGTUjdDqLdTMcwQ2sW9tFf8B9bx6W
iQQh2yWT1nnt277cSYYwqNiHkSyWLtolPUGUJIFrY8F8BJlgwA2XRSO9k6Zh+7Mxa9tQ64mFGc0d
7H/wdMuzkPmxrGv6d0QSJZ18b6aGzMI534FfSrYWRr+qHy5x1Oobbo44k+OqCjoMGfFwAfyKniRl
pKvpjF6jlKYKXiofKFuym5o1I7oXqHBpUTCc9pfanMg3drugBlHRufQaR/XbORwYd/SISuH7l9G7
RHOW+gkBW2GZ6nBNiShNDNrVow74VpB/PhOa2Yy/aYgjW0dJ5avFcvchrBut7g+9GXMQ4NAl0uZI
yxiveDdJdDHTi+eurUuCIKnHum+HW/e6thgG7BjHPpbZXmgzRmANvf8waXsqisVn/vhB8Rxv3Rn/
fq3ZGWwiZDruQu0p8ea44NGQb/KPR6U3HzL3QYFAOjDx1C+IaUnPcElg0Eve6BqXLp75IQIY7Eau
TtbWIGFO4XqKtd8+JFumVTfrGWSmdn+Tx8uPxSf9suNG2bDJ1pzwtjKHr6aAjmRyifrGNBLWNE/M
G2OHxBw9lQEN0UuVdSTg2vjEcHAHOe0EITGFL5me+3a/IkVgLW+U2b+G3C8CKK8bcpnJBy0Y4bj8
LrvxEpgQy+ijypkhelk3Q6PtiqgLH2aI60vj/q1zUvUiPfqcR23Xu2wEJ2MM1gJwtEV8Riu3s7z4
W4PDuqkU2cSGWt68hoYFDUhD+3GISIRrJJKjMOjkean+AHHB9cWcB2E8Ps2GuyMIF/lIjBRLkzrT
VnZIWvaVNcawWxo1BHOc1zvNfYm1stxYaRFu27ykPzOWO8vWqssS8wOnns5gYhh3kUp70JTzcdA/
2fnHvjc743ZoH7uMqNaWvC76+Vvbq9+NfgTPAiDJFYQe9+MLilwB7CiNfVI8iw3VoOEv8Fc3HoGp
m35WxSZ14oMlNX0zguyyU/kCSKyRiCTBfOXUR40elCnpKy7EUN0YDoaILD43v0be+BlGTQvUqfpO
l7fFzICv5fEX4twi6MxnIhSfR/SSTF2gpU5nD2TqOtvo1eAG9NrUPDi0zBAB26H5S/sGhIn9nk7W
baUY2ufeRZp8WWFMN0Kn+mdNT7cjqcN93V3CZSBAtpz3xPPapMuW8WH+S3I2/eqnrBw+jIFAeb2f
72VK5T8sK663ohFINDqDPskKXQKZHNAMAzaMOCf8thoAgqWfIwdp09aEAmtCO9aKIiuWRuP3e469
HuQODX8iBc6i3rWFFT6QbdhvGe2kvmqcZ1sVgSgHFgINDG2ev5FxnweGx8C7a/tk03XFK3pRTI49
e2iVJeQlod60W4KE15xYlNFq22n5CzD/B9Bp7qZ7HW0IdE2S4bufjm5iflda9l0k5lfXCMICW8j8
OnsoOtz7chrmnVswLEgMtOxujo4onqM3gy6oKoD9TXP1qKfNbbM2qsp5HcT+iM4hemHiD46Rynaj
3MC9a7dKs1e7c303xukmqWy6JatQt4nUsTK4KRRohGzgfbBeWDXtyE+NY1skdw5CjE2dV7dFVv0W
wjk2jf3ZJWy8lLyP3bwIpJ4fEKrQDwp78lqmEF+9O5160swiUNVBgwJ9O4gUIs80ZoGtkUZvav28
0axSBaHQvlzIRnE4IkRPxFYSKmX2jr2fVftEzBtj6ELu6QLsrYVOZlw+l0rfSVK9d25sox9Gs5JY
nGZa9ebpVXoa/Sh2V4bYn1HE0Mbzl3np8wD+zFPcLl+Vsl/Nan4Ybd8s7GZnR+pmAc2Z2ZDnOvIn
Ddu+qcBYu1UHZ7AymajJ7piFITJtez8lWuAmZN2/z0n94UX5k10PF2WjadSnl7jPDx0anExxTqR9
twPJBppmvMSAAxG0AUZrcyvIanbgWhuIlusTqryVH5qummjizjDj4EMDDSC7IrI+5l59kE1dbJxc
e+5cQDZ9Yr53RfY1gdMTjXrHX/aDbBddrNgvY3IcZPE0YyP3c736Uw/AyxM4TGOGoprj8SgJEdtX
jAHQ/Al6R92yZwAJTK07RsPwQKYRGYIu/fGpd3462YGm4A5LxjZR76UE+QtAeaPJichLvQTblF/M
vnzIQPNsjGWyttLz9sr2ju9FB6AP2tCxUlYPbz9DLD8jj4jJ0SSN/UwoRnWLbxgJnwM23eSKrEM6
O3SFe+tLL/pLpk9vA38UW7/XBBEGpM/8xWu1MyvfI+KyejMMDoc+ujVIpq8sc9+n00FV4a47dFO5
6zgsLBLs/Jkdqg2zvYT6fwIF7NS3CV2qQ0+emt4RLKa8S1bB+hxExjyl3E0JV+/khj95ToRyhj6t
VO2rPfQX0+vvBzf3yXN4qPvowyrYN2IhI7phyt8dPPXwSavRZzRDyoMk+nPh3GAiADa+pGxojYmK
Rm1doSMwHvaSfcbRY7dcFbdEj7bUAYlOr4rLZXi1e5rKS+6qDRyeuzxV3aZxIALqEsGRKKKnys5/
6l61m6LPp6DxBhIjMR22sX4cde+PIygi5xhydhmNZ9FRZddD+DH0XHfLYO5sYN5ON94IuneQU7IA
xJ2t5UxDmxCUKNopkLuvMAgROkW00AS9w3YUHGSHw0jkycKCbhTBYDoehn/X3YzpVATFY1fAiBoz
Td+ZAmZD1yZ/CIDvQ9j23OCoJB+8b10Nw8UARMZuzDq4Yf+kyRnspjd8yB7S+Kwl6F6Gj7bzdtEI
UrRLyCj2Mi/IaRG0DDhyhPFBqWtcPBRhjUz9JqIjMOh6Qcc6OxTL6B4JmXx1EuA93MGHsf42emrj
eeLyrODrpMlFahUJcxMMxZTTpUn+GCw/Ae4kVE3k9yxJc4mS6peQ0XgjjYGxkngOO5egkvKvAbnO
XVpcEgaJYGHiks9Z3gxRc7YpFqO+vB09hobki4C6usFA9EKt/eIytPCtaM2KMNXXbLEDyNxR3boe
txp7DjJ3WBMGuZvbBEilHRzV5jUzG66OybfbRb+zxkJRjOfZRrrUYHaObiNKfkf62f3ZqlZClqXg
vanp2aqmrWFaisKK0IzEge1gD/fapOpjomX3IqIgJ5O2NK1yL+hMNc0yUdDG4x6TtujsIqAh9GzH
0V/4VrBTMzR7sdFwBXDSaL80/T6TKjuGtlAkA/dMK2+LGowZiHu5yVHbHhYraoMOIqY3pX66WDft
4KFNHX4s7UTU8iUhmLWkCQ3wEe1dVm+xMt6no5Q7vWzegSychnKB+FytiOaPRhJcrTwDs34VP9fS
oRJCA+XSJNg0ekTdWSVgJpGgl+4e0ZJFNKQz+amNuceecYVYn+kAAnKcZjLbbXMnxfxk6valSbkC
Y45wJgmVYCr5YznhGOQ9xOFiGxv2PrHVx6JOKGeecxSpG3JBmm1hcJyIEr/FiYFsZGG/buNV6ue1
BW+9apD5Vm2bDz3kzezOmrGzCTzaeJb2KCu5GwHcrotUtYGDihVqRkC9X+lypH9kLGyaOIMOfB9j
8de0tXkXmiOwZCykEA3ZnuY5eDsqQsvj7K80vAMUJsQmxvhXqPH7JIaRlIlfYfflxla0+y2oSayb
tBAt8IKm/pC4uglVzgkyUk43msdZ4ljmJw2XHzKU6/OYMbU2GdzPRBVlpvEHYF8RIJXBQCmMQM8q
a/2GbUKPODBNBvtutpcWXFpDqYNjjC51QFr7oOY66Cn9W2o04Kj7s5ZwtlWt3HR5/ZzmJXYk+wQY
M1gq6uep90j1pUmxsfN4P5E4DrVzubWRsNfyeza8r7pY0gAhW81pOjw45fTudNMXJNHDMs++bRof
lUosaMkTiF7MF6FqLfgkU+kzB9Fr+ThmzsPQudgy0uJmdAcGKI3OINt7T62eRPtCPIX9n0HqoLph
iJIgRuKO7oSBisub3JIXadhculFPnhNzjFZ37mp2HWNVTkGc6PcEjjybI6mY3lDuonj+E4fWiBbQ
eWCgQoBLGsJsXt5c749ra4hEzJXFV/TK7/uUApsCE3xdFKRmFcxQbIk534ztwLwh3mt1eVPmz2Dz
PIad4YFz0m/rWGxVarATGw2+1EzKrWbawndPXQSwk6Yf2gWywb0BzUnpbKdGf9PynFHLYO5DBXNP
hYTh5WDQGmfwo7H/ihuk95Y4Ul90ZU6BMTkbi6qS3dd0p2dHKmkL6nBOSlXi+UY12vwa8hByT/ND
tLllIwzfddPv2YnfYuaU8zwUvjbCBkw9cz4682slk3wbmvtcMpAu8aHiQY22NjkwlRzesjJaO9Ts
/MOUd82zW58bArOS1qDTSl6dtk8xkc529qwUd2+LVO9dPVFyjHbPmLBjPBwTEu05Hgzl7zokIyOL
69s+ineCIJGdN6tznZl/cw3DbpxCfl95Q03/hSLpmYF4tdPQqGwarvitpznsDT0upWnqbst550EB
nmfa7ei5miDMIuhsFbbABidCzlQr7fD+5SG9kCT5rsL8ojsaUPO0JlkotBg9Jd0hBrCxQbTkbNrK
/J4E2Kn82bCdksQt48MxtIOzKPonHmoeUX9XFahTeN3f8GY+qainXWPGtwvIYci+WeaTBguFYLlr
YyJc7xV3Uy5FDIflJ5IYpN/jL/mWt6FHxHLCGmUQdF6MzotnqPPcAiOBM0eWvGjvxlZ+lrxZIFEe
kswz99oauRzX8yW3dKjvSTnskoR9mk7tX9fTC9coMhBE9etyaG/baN7zfUzBhwjwbXwkVug5M0wt
IAFr/4KRNNxMTYh66NtTr40rXultPznFQLWJMNVaUJwRXY114pxnHttUlqhQUPBybSKypdfbtMhr
3nXb/GgMtFQFmgkatn8qDt6mnMSDlme0DKV4G5lbGtE0BqT/rDwVL7rElnyKFvtg5BToMiKUj9WJ
CgDSHntY14Td2gwCoTEkYRpW914cPdQ/LLwhk58JZ6WKx4dcslOzW/w06UQsitTf4paghtmsyIOa
ngCQ5js0XPepM14YK2D00/JbmUd9wCbwMq3k1lk8Gp9R6X46Q/fS6ZyYmfVC9sWjaZeBjMgpJAIY
CjhBsvOpa7lasHWhED90Qn8beuuv5oz0lVG6dYLsulSnGZNy/3eWROCYGI/NcJs1cMBZAJDBrfBm
4z1cN6+uFl0WSIUgtS+ZaS807rqvulG7xtFeciKJN04sJn+qKLx1CzVDyNlCFTOUlYdVXOobS+an
Kuz/lhILRTwsQCmRP7XDo5PLsyjszje1gZqqRH6vA6hWqaYFcs3nHTxjixWcKPq0+oqL+AC44tQm
8U7PrO/YbelTtUwBSVIlSjHZm3N9m9kEirZNfqxHIlMHvd6iCv/MjA65qElCt5Vs04zBc9qjfwtL
wMHWlj/hPMR3TlIiEp4upWbAd7KNeIPpMZzEn7DHQhGGv0upPZlECSm7ip+07ANmYmktpq9FOmqs
ybydYY8Foje+nKE/ml7yWE1M1nEAfvfherDj/GM2xtesxFdN2gL0q4r/OZlu52y6qVLkeWH0SQnx
SbBqvHGqcWfV88dQr748nRu5VngoApcK9riJ2o7afO1Uqj1TvDgQM61ZPTEJgDfpJsQfnkUiRdaV
lyInTqmy/hTuJJmga+9LNF30BoS0V96YLOHScfd9Vbl+MQG5K/ttMiVvSd5K/7ex6i9L5H/DukZr
aVYPBbTG3ilYXOyWtCWrB493XsppG5Ifj8oJr7ZRn/EZPZraiDgd5y8ui8M8gSWMyQZNU52m3lCO
nI1ozhcpAp2ZKgyuCC9IOfm63y8qJSkxyXZL5JxxUH7asvnIl+VuhPPFWM2+4Qp5tTNobdoQeGWF
BtON9mab+s40IDjWSItKl1vMSyeotcu+scTWAm/A/ccgjzL3XZOra1z08UCmAxR9ZODKHYCs80/V
wvujHJo3Dv2UjaCi4ywub0T+MsgsIED1vo37t3hkBL6egstMxBTCEn0X2Zwo+Cdulzzc0xF/C53+
ls7tXQgon10CPrS8MbakEJ1zWTz2sfleKFuy0Yspa/FTuR6UJ9lzYyyTx6tUINJpytA8rg/sxh4J
1X6r+/SL3e8TLtD+CDafTOUlDPC9vFn1pa3Dd8oD9BgxJUpIo/6iMchpDcJWhtnKtm5hHlAZ0dZL
Z0HJ0ETkQ2qXyqm1W/aar6qgt7sMzo687DKoLHtiT6+8XbGAollknh3K9qasNAYE/ICtm2lf7Hs3
M14ImYTuQS0avskCZCUhWZFyo9OYTGwaIScw29f8OrWILZ6t/dwVxknLmWA1OBGYRDhs1NxYx55h
7OfZa47Y45JNO5PBpAxR/NHmDmi8k3X764f/XgNDn3JddnkYOFg4APHXJveqnrBxp6jIMljTn9Sb
KxNg3ARY2I6a/cabj5WDJR2T04dNH9mQ6E8dMWgH/p/dYlCoDjKk0wfEnq3Ny5K33X6kQm8n7mFj
SwMy6R/JF/4c+nx1dnH3WbTpKI3R2zvhr0Nmpz/nxic6Mu41HXK3VJcROcf5uzYAVK0Epb09GT9h
6XLRUGEXYfhXpHLwaRG5AdgA6QkgznrJ/2SzLLnNKZnWki3WzrGDhi90vmLP/Bo75Nszi3A4hEdI
zADS6Vj1nvnqZUC/rV09azfN+uuSdQIjbORTE+R7z32Bnwf2sCRZYin9cU4vi27/Keq7OpXjJs2n
xzJi+py77rGtJS1N5y4zcZM77nerLCD+UXM/W/lDuo4OPK2gbajas9Sjye9awRXhkQKPq+xEPkYZ
NFGjmOH3AcX1xGUtjuUoCdSx2L0dRBRLYBMoO3QbIoHh1DBRM+FAaIzabWrVd206vqliDVpU6bgP
RfE7JUt300PaiGhv6xY7ZRF53GBnwXxAiK0X62/J7Nx40a/ZCWayLXloLhvOOnFLlsf0sZheQpFA
F3LZo8WRiDZYrDeqh+WgKuW7Xsre2bGmDTPVfZroxmvmsVrDjmV3S4tFFeRDGclZDnRf7FHessd+
svXitSvcfKu1MkFoEb3BGMHC7pp73Ey6j9CDZXAVHTrEDtE5pEk1+GvbczuamNVN3mNznbYuGsGQ
VpbtCTLlu8yzYBa20137c8HJX0y0KsOR4QoIFSzuTNynXrGH08hdcsvc9TPbNnA0jU9GDhBQFyBf
xqpGVkXDyqq/s7SB/VJOh3ymz2zklnc05bEv+mEzRwymuoXmk+NknwNNPu42lbYpET10eRUfo3Rc
C2jz3cLisqFbGYE7Ue29XhQMVkzrb7WOnsKPhg6Lb2QatWt/6ehZIpNtTxHWwIFi5CG0OSvLimbn
oOM7GW9H/HU+GpV665UWlPSZsYe9JtYMDR2/ZBkm5mWcMJARsn0bQ6mgvNuoNhseGjLTg454oxXI
f6YvfxNZjZ8P9G0URA1joq1JLVUf07GB+MEdIW5k6DdDot/0k74rqCk3s4NzOllILJf6nVdLsZf6
0OwgRB6XJnU2dlZuY5PAliXi5hBFsjtP9NszF4F7mqkXu0RkqvfPTM14/8sF6Q8d2TDp0lNe0VZn
3wqnNrWJXhl3sBigSDRlcukd5qdNS9O+FkrDFAsPMveK7dILbsZT9waiZ1taa/1ZYY1bxqOVsZLm
SfVS2os4OGaFmllW80l260yoRU5D/AYaPidrqWtz8sTxbmxlzGmhTRIDdkcjkAuNbZZtvRR5W/iO
UYY+yJUSLSeu1zr1iWwrAUCtl+RdrvgV2cwlLPLW8qWUa55Cc7Fk+trbHNvQ6O1DmmQImLjssfm8
tDb/cWPxK/ET0YmJbJY1RjK2O75anoWwOCsuoD7VOaoedFoonFHlJuRd2cZZB+67a9nu8buNet4R
NDIydabKcpj1bG23rvw0Gg+SjTvxwgURq4Ms9wyLBYyYnTfeVDHhLXhlP3VbEvduhtsxnV/FhOty
dMbnLsTriQyo3ZcE0bBE93cqWfgi7VeSEkRbJ/pbC3sIHHc4RcxQaRx6JmCUaKZtbtff8Js5RHN6
P+qDRvi0iwNmdIndKDEmNDV6WpMOnUnYyEDCZsmZbIXg1riQcP3XN3LuWW5UaR4BlVQLZYXFOSdr
41tF1qdu/o5q+QY9Q7gFoHCruV86W4eME9KHDj+Bb/Hd0rR3eo6DgpEh9JoOkwl9D20abydmzDYp
Pmk8brtYe/da6W4HoyVwLcmqGyZ/zjZfXNLxJDMdxl6+blDpsM/B3EvFyr52D9hH+jAxsoDb9jEV
4XyyQ53ZBlsfWSLJcaJK7TRY8OiQH3st13etew/jgsJQn19GZRyWTqcrrNrnfmQiYk+9b0Zl56vJ
MygU84W/PrqJu/49txmRiV9zTO5ddvtsgrkrjqNCasR2YFAMoGNPo2Y/tPjG7yLySLSKMGvCnYKp
077banwXEbleeXiTDWgr5fA9uTT065QWPOrKp56mAHlvHtzf0qb5IZ7HkO1hCr1hi0HnU1vda7Ez
n5VDdEGRpg+arKHnWzOn3FJXmwopSmCM7PmclYnf1eWPLqa//ahTsdjTwWDt2a/Q7anK/6LdIL0S
+inzXnbGptP+4T9KOavilPaLle9jELiIDYNMSw+FTqBzG4r7pvPSU9VxbosmiDjIm7n2kAcyBDca
z9rG/TTd1u5WoJ4NXCVJ2xg+57m64w6bUgWLjayxz7VViQ6k3s3patjt2XcQ2oZAfqm/U0xWbBXS
R1P3Qj9uaL3GlZXwjMZJHlXDXWnjzNW+6LVPH1p0YPqqg3aSt2PHmG1R5ZfjrGwWydao7RDWjbwr
hr7sI2/p7pL1waL7VqCkPV1fsvOGKCM6D3Vm8992awRNqA4F8kc0uSZrKcHqruZB8W/HOagb1uGw
Np7SIUk5D/TXDrxEYJim40fi4Nq2FcjFe42SWOJyo6dddcW0bUM2MsWEDyLdtKpqjo3qnkanXvZm
KpLt2Oa3CskYs2Omc6LNmz0XD8HG7pDBEVbMapnEUcKxxuLSB1NBd3gr2m64HWv3T15yQMsl3xS1
0d72Xl+T4b1zuem7NUyWnvEG1LG7Npxp8tNm7GP1dxoMKOIOY/l0MF6EjbKw7j7qBpILji5KoWLr
tc5dwUQsqBfZ+RSt2xDr4MiIFWbOGrQx/aTtHIT22BNfeMraQe0Af6NcDG+9JbqJbPYqbMt2mVnH
/qRl9GOM6WSQP0CRo35YcoFHOe69IdqHZshow9jRSz4z/5TclyII0q02/yryg9NQGLeJJcagL4to
p+UkIzSG++tYaDSL/kX1Y7iRYJB9Z9Z9p5tZn8XyLZV7aAUx2emvY3OCLkX+1Si8tbrTU/tphBiV
c3SeRP3cZogpek4us3vCx3H2WhQ+URhvw6SF4jGYG8eTX6vjhEIcOknnmcIPTediorzOmb9sx8g+
ekh+ThgVn401ZjyqNabtFQfAkd9djtkSH1FF83WnQheoTZo/eTZzatMhowgWyMmu5rtRMD2wZPge
36NAYVXxw2nZDibS/bG9mYcs3yPLOM5jeEdcCNYXehGZoZDqOPzMaJ5fi9L6aRd1I+VwR5UKtjg+
ZyFfwdmpIQjqdpkcOLvX6ow5yp2dxpJytivonIhDY/VHQ5GDXqhHbV6MmwEtkIkOeFclh6KlxO09
8WNmYtiUdveqVf1CnyvjZsBxM3FmNoieWjc+98zS6Ll9mrLvLwZhsWnszjut772gWyrfkzFnS/KQ
Q2bwI9b6qt2DVTqimeRWnukm/v76I7eJEwuVIHFa+4ms4TOT2d++jRfOfnM/NbwvMiG8kLz1nb10
H5GgCZmmq50+ZYImyHgyKzfyJYgyOgxMbC0O89iOO4RPrLCntE+fef//OH/buvWCiH4BbVqa/p2n
b7SJbZUV/ahO/elM56fO+1d37h6ZQoS+mWpw8h2CszyIUk3IdkAaq3qHOapGarAtkWQTeeBuhmJp
2PLrTJ2dUJwBpf01wsn1mxKd2DrNKnvs+ezU8oDYneOobOAPp1nMe4crqIyqfcHCHdramxiSX+Bm
JZ3nRu0rHVkb9ve4/Smd7pWcKbrRZXXXyJ0RcudkTYeu7B0KOUI/Lv+amYs2XW0HN0FSp8uaXAZ8
p/UaP6PNCOxC49sxfxhoutt48W4UkrSgNEAjIL1OGh1NrxeflLUYmzSJb+pKI7VSFBcbt1pWNsW+
ny19i2zOorqY/KG098akImhjdUMES/PH5AdDWOPyz+SpZVMa4egk3THGeO01PSv8fq7Tn7hqVuhU
fxSlxv9NKqe06eJQ3rIJWzPQ5unFWGLvTGfDVx3Z466VGFvllE9x3d6LgSAIMNX8GUkwFWhdXbrl
+L2tGztjK9QwLveTWSe4SmQXmHoPyL+B/qmaiZViiKEId0I5tW96rd5O9V2/6Ma5LMbdVGpR0GQU
ZXV3qEqDupWecFImvHuq3LrxcpMULEBh3JRbve7/h7LzWHJb2db0q9w440Y0vOno2wN6Fj3LqTRB
lFQSvPd4+v6Q1Ba165zeET1BIC1ZLDKRudZvHjwb43ZPxnYBxJHiSNXSiSXoyu2XuC+XZVuxBai9
s6Sw6e/S7MMjoVeEmFE6nhQspEF9N+vipMv1JnHiYVkr7HfjOjKJB2mQhWIUWdzuXHvat1zfeRqr
Jj6BFumwnw4Yh0w3oLm3zg88Ut4JfumF/UIGZd1jAwenZadxKPU9thG9p54grJz8Tj4FXQPaQ9nm
XpysFMIDZmKee9WZoDxsR/MCI8UBrGteqq9VHzyBsGQ7ig6VUbcQNVLzmI7ao6uFV501ZWVbzToq
x7WTKw8uT3LIovMmI0GGNeUyDIlG4tgZBuVMLXptAYySku2x2cnBxVQJUXO43EHmr4dWWVl1za6E
YKODZ8Esl+K93pcfbth+RBW5inCcKcU1LpqGHw2UPzf7ovrmR9AbP5o2Q69fXWhynK8RvydfNiCs
UHBqN/1vhGRJ2OdpSfBMOmnZ+OQb1kto9RtZ1baFz1ZVqtU98jvQPXQwOg0PRKOym9n+p6JLy0LO
eWAgDdE6+sooeMLK3bcyRTYw+qZrOj5s0Zag7sW0iMTFdfY6us6iHEZ97dfKs4MPa1E4b34zIeID
fy91ACkA2uECkfR7I8H3NFMJcCf2s4yKW+NmJwSPWpBX7WPREoupPciwmWUeII5haOfm1wQiw8wZ
h33aOItgNHBRogsZk72GTgppVntl2OVVM5L3ssKrTJIttPYBpMntk6MTXtYcaAWG/djVChs2Y8GS
SwYajQRguPpzhEEndBPkxQytfE/lZiGBUi1wDe0D9WQqFp6h6AaGxNyb3N1MjzzyAq9jGhkz3U/h
pkP1cQvjUmjV0Sh7e06ukWM3pnUzqdDOcWNWyxRMT2eDfOzrndqQDfZIp5TSd5QcsHoktjrrShQk
waWqFv/ajnx5HCucS60tIXjWxkDJea6N60ZpXhKZEBiqSBMjfS1B7K4ck00JG8UOtsqUBkRPKkB2
QvYGggPsft3qa2Erq6bU941loYeS4wwZsWYjaGFlBDSb+tDlen1QsqA5EIAYSet10gb4SDerpLzf
JpWeX0Ndiq4cq6d7UZFV8B/RKeKxabpoQbq+p8xLQ67Wv5rpKPXtElvD4iSqgAOQhzD0t/skYeeF
rON2vzTGKr8ShymuwMUecxnxDlGlYe96LBx5c+sw9YoxMF3xbv3FfSIC6bD0O1Xain6ArftLX2Bf
P80qLnBLNj6EStLWvDNRV5lVPQdhZyDj8lddHNhzBVGfk+iBdtcA2iUkoG1E3Unv218XznYXW0+7
h0/1OnsDpHQ6Elp/9VcKExULfU+eVD3eq2Os1Y4eCCMxqaiPswHrKd84cxZZ5WrhnkM8PZ8KF+BU
lnf1gyiaThZNHnDjMujD5skpvXinFsQSU69reHLU9gUPhHkM/aaep1Z/6GQWXzF0KJ1q7gHW24pi
GDvhGmKDvrhN7LndHq9CgmbTy5YxqnORcusqXsp28leyLvpBvFIXYNk4urZHQILuXVMkG47T0lwU
A5inh85Rn5NC4n3I8kkrlOpRzKMwklBGWezFREYKqK9IHXclWuvQmA9gemHVxNlFXIy4KFdRyU8L
qSzfnzdmhtZFl1Rz0QyiObvwgsGmxIOZVXzqkwSjD+qKpNZ9nqgaes4D6Zoghbqqay04EWL3V1nX
x2dS8BNyIM8vSNRZi8wL2muEpOaiQlXhcSgLc+7Cvnli71XOvc6MX2qib/zujO7VH9Gzs2LD+pL2
RjqLpSb7qpf5D0xloUuW6avdhsn3Pk+hDYbaRzoCZI/t7Gfds6NIyKmQ4cjmrZyzcIzy2e3Z0czK
PdEqILkJKjS6GQI/wJqY7U5L7zFb++RCfpCI2Gn1WHzEpXWxQPh/C7rwzU798l3mTMDurXLeVHK3
syiMh1WQe1ijOEpxwUweXc3YYgmaDJdFnRflUCpHic1PWxQX0aB4isUi4eZLURQNZUBwKPRiie0O
U9365V6/NIGYLUSxnibILNVetr2Not7v18DrOQM+TR7N6IrMn4+lJa8kTUGFeOoj5nfICa77wmhv
b1U0pJXbrNOKnJboIubvJRmcf+uT788K8Gww0jdjG2EXSQr0hFtQsmkKI8QSNPcP/MykZS314SMi
BsG8VIz6axJLR9XIO48c8WW0Xf9nkRjvALyd185UbSyQa2iznRUTVXGKnZRm2s5SO3vF4bXl95+o
5MW19kvntl+MDCkX31jCHuAfNEbjJbVy86031Wzued14dZQgWzlmgtxOUrUPoPvtNa7N7glb02qh
FZH8AqIwRDDJPxdydE1HVT1qeYLQgmZ2pCbIBTaRXxz54pAo8rLoGHF0WmtoLRyiSI/XTYFKSpyS
4EqibjhEhlavtRRUQaqT/G90JTkozaCuUbbxDoqjmmt+KNY+iiACZCy4/MoeUkAn6xxq/0YzQv/C
boQtnWKZ3734AV0J86PmHD6ram+4iq6BMUpEZf7q2rfVp64aNOerjMf3uq0NVt8megQ9Fe7xPlt3
LtqmqC0TzhB1BDzXbZF3/rLDLnSRlzJZP7e7JGqFs3Lojks1GLuLuGAva8015CRWoqhM/ZQWJq6n
5cY6Z2nDuDsklo2qj7dVg6K/jfNDgsq26pYPJME/Rtz8EKoi0g/W/1znDrI38JQ4DdqbDBcVMJYd
ZGB4CRcNVeEFoJ1+Keq6zHYv7O7B6KO4SU6IfqLO6rRFNyDPJEqd7yZHJMo2oiQmgp/mbELc84Az
M4e4GLrhYtzMb+heB56zJJVrqtvmdz/yHwsVabuTqModO0XSrdxkJRbqfRzXC1ntQFcQQKlXUqjz
v8MO0l/CRoSPKY0RsSy1Olk8FgACTJXEJqP5rVwVJQJ8xHFvPUUR4XxCTdPlPoVoyAyvPpmk1NGc
tpGB6aqT4g7yRgTuUynmTfDF/H9UeoYpbySFEL8YKDqKi2iAh0o6eBo8jjnw8cgxt950AC38Uju2
xH9OXlIAa0E18CtRw4okj5Gd1RyhCmOEj5M1JBw1K/2RqplzCTyIN05BPF3UJ5bziNyH/OhM292i
gBYj+Q3902yX5ahCGQNu0+6QFktR3/iciLomfyWLYyFO1GOvGpK6TAwsZxW/k3aVxbdpJm7rAefS
tG+RMjeknagqw4hWUb7ditp7e+tAXIsT6eenelH8VGeotrJNimjZ2cRQ8b0adr46/LrIcnUJGv7W
UQcvnviW8UUJIR/IeZR/JWn3Yei5+S5Z6UutKPVWNzV9bSuhv3QSDdUPNOBf9EwhfQbDI1Vt1lNP
QZepjINXHC8xNWbBBJUhLStt2NmobLlDqC1AhbP+pf1xKIrkx5Aj6tlU6hfPqGQQpJnNib2THrrX
jaq0yIrKpO5ncqd5GzdJOVrXULtsNXnPHeUNf3LpimB2tktVZAYDawSQ0DerIsnj11YmiTZIsbKS
oHB9Nd05EyTL5rUtvfxBKcp4JUMQ22aNl7zYw7AlGJm+K52WwXpy3V3it+HV1b2f4uVG1eY/WPTZ
ycqS9uh6ZBn6acD0PkBQktMKwQampqevkZP8FiJJehAXLe2bQ6E3wGsNG4kDiVN6AUDyoKmB3s9E
H7ic0y0wbThw+u5X8fcUonuS569JEmeb+9SxBixYl9p62RRQA/p+3KLb4hxFKY0goFktsveiGJag
WICnbju7OlokBOttRQQEdJgczLNCKl+HlrxqmOrFmzWStw76uHrP4uQVmEf3HYvmQ8N+9EfVmlCy
Ug8H+2ycZTY0gZnEQX4KRzse/JakByFje/pEt0/gidfwlCdxucwqUJhTlXwWYC29FsV7QxRLCT7I
4Cxbwt2n4EVqsRHXEKTe26ZfOKsqB+Lb9Wa19bXmQZTERXQxpn6iWEzsIr3ziJfV1iXoZWmb2vC6
EljqnNJbRBRUyFeLYGoWfUrJledxTEy0NAz68Fj9zpFeergNUZV4Xqqecbp15v90VHCWMErDukAY
YpLfr3Eb37lJyTeL16iAFOz6vO5W8xoc9tWLkvTqTkeOQC7B6vyus6umXkSEwIDuIAkHc0U9l7Jt
7ws1LPdwWV45ExtPMrQq9MbMc15ZSMqG4Mktvoh70Wigar8AB5Jv5BycYN1q+Tq1wLvGteY9B25m
LfMWcQQ17OFRQe/EPKeF6tYn5tMYg7JxMk/6sSK/5v5IW7akWlkbTwlzLQHIRvve0PxFHsYQiEAK
PBLNXPbMddYMzXgcS5fAqaVywoRkx9kcUXdNr8OZaLU0Mp1Dbbl70vMIjAZBfMwrszxaINZIoZfB
t8JKHso0NF5KLbfgVHjIgYxJ8JpLBBCmDtbfR5JLrQiq2/438CK3kSYr1jwfKvVMbomIu1XET10M
QwkBz+ASui66UUqdkSKJrXU3mOou5BkBHCZpyGiH2Z71rV4PiWwddT6fpRVF2iWLsb8LZMl66ifJ
IvR4Z0Wh2+uqccdhlkweDI01KAdSnTGBS1S3pqoUBP8hny63fnWpZ3hbSL9GiJZ6GHBI7nQXC0LI
7eS4lyASm6upNf5jbqJZESD0thRFcaGDbpnNlZ39xAJCeOjeQdTRQdEJBxIB6bau0+g407bezkzj
8tD5XbKMkrh+UYPwu/hXK9rPwOj8j5DvKsH0AaOLaYyNVNFOn8bEFjGFMtSrl1Gb0ged+0NPb2NS
J1Zmqp38GlOY4FKiON1BqXJ2Sj04O1Ke5Lc6lYREEabeKuLZUOKGTVMqmj7fsgnWFlITrOK+SBpM
CnR4fLjqzir+elSe8VEfPEQYZoZsc02nivuljgMMgEG9Po0QaZdNj+N6FfTaPkvVaBkYofQKSf7U
8S38MIL2rFed9gpvISUtXv1bVzdpTmLrqvv9OXeCX10/zaqPMh7rWRERRnxXy1R7lt0yf/LaPwpB
+660pnprUZw/Wj6PyZ28W1elCwhlLFqcxSu55xkL45+EqKwvxW2kIAgQTJfcCVGYtE8yul27MprO
a+I2RYNWwlP177WijDJ8+TBqhKydQXpIDW8HZURfx6SKH8jKSw+iHuI7wVNRqSS9jS7y1Jukn5PO
RK/GVBpjIzpUolbcikthG+TKrCac5Shn/OovWgbF+9o4pb8bWOfPHj+NTdwTmFOSIj27qZKexR27
0JeaZOrDvb53PWVjayTuxdC/9wVt+qtvjXbvDI2DBtlh2zuIi4HQJ9+jRF9aRYJ2Sd3A/Ra39z7V
QLrjcx/RbMoGYi0txjIBMEPvSUL8fZemtUx8erpVJRBf4k5cKo9nF/Akf3ava1V7KA73cmSO0SpM
0DETg6E4otT0aR7ClSRpqspkubLJkf0xBxsna54OvQy+JoerhVxf6wRnhAzSsyf76bmIBwuOuKst
nEFN/mzY1C0CfvfaXNOsBZlWbSEGigvSyum52pRTT1FRdeDDTLYca3gaCU4zryPpxgNmCMVMFKEy
ZetKQ2lJFFUdyqgEV3MvioEZLHhAqk+5o6rnKNGfRHUXoN1a63jIhUM6vFYKqV6OENZWtEqGfMJJ
c7xglK0/Vul4m9qJ9WbXhU2OnhKDyHgMS3SFOI9Ob0uJURPMDEk7dvgqvaouziT//m716d2yDfNX
ZJL61/u7FVNGvNukQqC5gKW/FkroCY+LVZ154KInsfSbOvqkp34vFpUPE80BQiNaRcPYx6zsohzL
6VusxOlGlIak2LFUQvGJlaUTsteFFhgEZ7Td+kVFPHvZV9YAlMlP5i5CBceMrRDWSa5B+qFEPkv0
vg20NB/sdGFPvh7B2ZCq4AzezONo0V0i/C/2CMjvGqm3X2WVlx+cHtaR45yLNnqupurUgWdTRqTT
6yayX/taC+cE4oO9aK3NEE+MIXrxFNDTtY7FTt9J9msJaWyVlmG/EqNUtSMc2YTh0ZFi52UM9+Il
bamV9yi9kgGcXsoNQxK5ZSqtRXGIhrcR31k0rKr8qfLcpXhJpyY3pow4XzdtrL7osMaiwD7UsUbG
Q5YhF2NkdcAp2zp0hUHuJVRMF1yo/jgMsY7c0O/mXgLDcB8yjuPAIorEvsGjVTNgnfjto+c37SNG
S4QOY8ChrkcRyRsMZLrh/d5DadznLtTig+iP60m11lqIlqJYThNOWdxpLjGmKxNjjqaIs3Y0Y103
Q3nqU/j2bACA2pcSv1YZkcxGM70P/9L4bfaBh1MCTtCbvAZ02LZjbUP078Jnw6y+OZqUfkSuCvzF
LL5oqlEsa5QJ90QjzUM+KgUeSI71NZSKheha2OT51E62r2OMN9wgBzxJjLK7jrnTzsTrmZAU49Ys
3t0cqKJU9GzGpMjYVZAql1lg2q8ABw6iax2qb60tw0FUTYU3RURH/A2Z2xVzi3PUX39DxBnq9jdk
CXsq8TeUsIaeg7T4Bny3XblFpK9iORo3gAOShYqwx7MotmWULlRfVp/1uvrVOjqe9kdRjtRiQ9Io
WcF2Jk+iSeGLjE/6Qh7k8ggYvtsWSlRtkE1GR1QK4oWFbt6XYWhfgUDrP+1qV8XS+KMuWCYQIQ8h
lDN6dNzyWBHPzBoEFzotfe+Swl+jl5Ugfxd3+Z7IHJZR092nYoPIMzbDej3nHEDvougG2BHYQLt1
Yh5jRVu6vRTsSRvZ85i461LUF7YKFgiic7rXjGyZ1R2WEV7DCM0JMH5xevs2QbfVLB1XLWWy17Ms
ea/rYEGnUhF6oHiycrg1tqWvLMuyRZFgahBdRKvTqtmOBAIq+iEJKpTAVnHpGQed+ObBnC6i6Med
uRsxlxQlUS96KAn5I5I+FsrUaQj1fRrbZXgc+Uay8nG9mQsBdpiuzzlC/4+BB2CyUsBZCCF0a6ye
TceOHkmn+7f6PLbmjaJWX1HbgG3efqA2zjMM+MvFy3V34yEdtLb9OH2MOpIctSS3H1onzxGAbt5l
VJsWyDgqR6RTcUBr4mDVF1L1UsrKs1dGHZI6GGUNqfNqhHiohIoV7Zu86PAA0QZU+wfvzBkDMnbq
XaCVd3tNrc2LMV10FdyikV2GMDAnRbHmAARzB/8PrGWpR+VWHdlW3Ps3VRWs5Jojm6gTw1ofFP4Q
NMlaFEWDHJQ/kK03Hu7dLJBUVpUlJ8ib5iUu3Opkt9L83gFlGbZm4fD9Pk2lWcW6HiH1iUGioWmC
fhHFvgvlgolEnVKnPWbXQbIVxTZzzVUa5KAhZLxxHM94tTnS7ToHEIAoVsPgL1GqkTeiaEXZc026
6wyZyn2Eob6q6sZ4zQcPAptzVfpQP5C6QILfk38Cw5LXYZlzpBF14hIEabWHcwVtmb7ymGkrdyzz
bd2mb2CBoZ47rrpQZDu8dkNqnHX1W0NsAeIMdhVbZMygvE6NWZlFV1kP5IVMdmgp6m4Nbv6mDaqy
EyWkFI2zk34T3UVNYCjylk3rn/OEcSaDiqilZWm1LUTSunrz4FDd5uBwAVy7GN8gv9jz0iEzHZL6
V6YFKEDv9fFect1bSaxVPSoX97b2b6Xf48Qi97unGEfOqXtUO3LV0wL4u+ft9aa2SXDnP4xzeg/0
o9dtvW6IDjAbo4MRudcmGdoNcizR4V4v7m51RU/CrAPZQPd7dVqy0s9EuRrb77EHMB9/hoObGNlB
3IlLVQxoqqhxg4HYXw2uIgf9H2XdCjaZ7CUPYYcP5W2a+wxtJQ1LJZy0+6b5xUXMxaagnf3rv/7n
//nf3/v/5f3Izlk8eFn6X7AVzxl6WtV//8tU/vVf+a16+/Hf/7JANzqmo9uqJsuQSA3FpP37+zVI
PXor/yOVa98N+9z5LoeqYX7t3R6+wnT0ahdlUcvPBrju5wECGvfisEZczOlPqhnBFAd68eZOW2Z/
2kYn04YamtmTQ+jvIRJ77VRtWx4wwGtFF3Gxk8KepyV432ImBZ3DRgWTgHjlhZF+LEdDu12SUTnq
LK0P5Ib5rFFL0o+g8vO1pHjN7N5PNJBzw0AzC5BMzgOCoka6KVK7Oxhp0h/Enfb7buqBckrKNg7c
qc/R5OCqyrYOmuySB0BpXX34o+Sk8tbwnWH1z5+84Xz+5C1dM03ddgzNtlTNtv/+yQfGAI7PC6yP
EhvXg6km2bFr5PiIu8V0D3u7Ir8x1RRLY8CZDNhGj3TIdPlVHZYOsoFF5R4kkpuLRJcNBG/66uIE
VomEAnW9axrASeXWh9X3Vzlvyu9FXDa4z/gvBXD9U0A2/EVWX+Kobp41SFPXCCy3qLWbOjwoLhRD
UYwVkiq9JiGeP40x4B4svbgqIe83xgtYi3g+Wmm8E61pFv0xf5//Mb+kyduuKSFaugqup65bI9ZR
tQeiz//8QTvav33QpiLzPbd0W4Hypet//6AbO7XZsHrpDyIiHXoxfH7iE/YShw/VQMoCYh9qeeIz
vjd3GbKoVZo+3Pr5VQNTGB3RB18fyz1hHfiwEV+4xBwaTDOnytae8MPi1nX16dZSf/XKDfNHW7Dv
Krzc2aJZpS1bux7f63o2VMTDRwxiVnKiNtsm0e0nw1XOoj3hlEPEXM1hcrrmsUTeeF619vjuVtFT
T4z5iTXg04Qx8IOr7GgADed9jG7paPTn1rL8fdPlB1FCJHA4/6pvz/g8o8DX5qk7azWUH4G5aAtX
v3dhaK2nt6GqpJeLkf3JJgtBefhIhyBhH/RX2S2ehl5RMHhriSXZ9fS3eNIXy1oOjSG/yaj/bwAL
mbeiOQTHFA7ro2ZjEhRkRoJhKqP/06zT8FJDC+GfvxqKof7tu4HCjqnYLICmrGiGCU3j0/JnJVKK
iBbyGjn/r3kyVOZOboMUiEugcL3dm65h7EBfy3PgYaDURdOtg2i6XUoDw90OqnhZ+ZgOJmm8FAsm
qeNibdc+oMlpLXWxtl1nEkbgYpk1WwjdojXENfjiOP1Ktsrs6EPjOIq7pmqeS6sJtvf6HIHoW4/u
r0bRHx2wX4NE0eEIEo7VNVNTNnBRgNcbHKg2Gb8QnU+2PsD4heaVwxenG3kKyb1/jJzu1k0arfaQ
9Cgou6kj77sqlFeugbyCPRVFnbgA+UXQx06UW50o3juLBlF36zz1uxfvM9vTzJ8mVft2z+naPjl9
fbQq1UQtjMyzFHWvesmBTofssMcIyUHxdtqRSWHypdLKY4BeznvTsC3apl7tXV1WUsB6Ey7SAKPc
qfKDOv3RWmUkm2oo1aUoim6qA5E4V1picC6aPHyrk3Mb2sl5wKzlDFfmuc17+cFpMsueaWbeb7SE
p5joIi711Nk3s+emy+SHe/29r5iTECoTSEZ2my9EDBjlJL+cm2McXbVoUBZ9hc9H7hjhVVzUJPg6
JvqwEyUXafGzG30RBTHGt1ChBk9Rze51n+bp00he/vMPyFCNf/sBaSqsRkdReISZhvlpcY3Avieu
n+VfIf8mPPRT/yC8ewjOk5jKHWdhVEaKP+Bvu59PzaJY58ZbBTRsh/oq4QXnhOxIexWFiMfjQkXM
ci2KUt+QNnD7K+uFm88Bfv8oMsvbt6VtbAYFxKiL1HWHmSBIWw1p5UVXDuamCJvXgB0AJ3WURWqW
L5BiwC2AomuvdkrURNSZSuacwkFS9ixma1EaB72ZxaQtkGZp8+o6YOCjA3129Av43aV4UyzbKRR+
018SoGkf3azxL10I0ibzukfRo0TcGsxinG1FsbBM+6Er+OqIIvy6iS8adIiBjOkeY8NFrdnD0cyH
4TgWdY6plC8jid0A7/dtgNIL0VRJ8lcnt/XN4GA87+FCtskGHCi8vleuvlUh/CDHCgm0AY7/dBdO
dSiFqAcCGMqwsyLFeUBCXXlQY/8s4AcCiCCQB6LeCkPU8sArjChIxH7o7Gwzss6jNDGU+BVVxPlW
LbGJtYIz1o69grn1U9QtYrT4RX6lVtNo6zuYYvL89R/FBdneSxRZ1UGU7j0gX/iPYtTvOUSPwEPQ
S+MXjw7gX+uiWOygl/qcOz8+VYui1aK87bW3tvuSKZZR0eY2H/c1VdwV+qGt7NI8Tr9vMKfRXrOA
sDtUbszQ6A6ykiUrz477S2v5AR+qEb40PphAvIay9yKpz4Rc3Z9m/a1NB5OgNpDSzBzVj6pWvqam
k755INLnqelrD7kahgt1Cr8NamgdwilEF0C72qZKdLGRYBnxY6ZONKT2o+mjS9jKEiHsyVR2nraq
t75vv/s0XmUwBfkWXGwIyN9/38ReeKsJ/7qZmmrFOkk+5sKmHNsHif0N4ndlB8zUgNwuKhFH4U0U
tZuvwGQElyA0jIdcBjvnNzV6phU6IAtcPB0SsEZ1ZfUpL+FwiiV7XbC52N/XPwLP5ioYWRNuS19L
b9/G2EoJvW0XRDBbRmAUrt58Q3ceyT7Fi66G7lQPlgyevyjT4usUhxA9skYJFnVZImiGotPRdHUW
gsJSt5KNia/KjnuXJym01OkiivdLWcjrTov97b2qMaNurQ1lML4oUKTWhuUtdV32j+T80NG3NO1s
SyECPwizr1tLh6mT2WG78gtTnotmfeoY9H64l2XvKAVFuLYDyHlaq+E/F5dIpSdpipAEIU1oi3x5
AGDNK8O1XgvL+I6Mbvojj6BpOeAEYeMOG6ko+2+RFOBF1FQuLsA6wrVtVj5maNmRFyAKAoX+EQuK
YCk3EZSzqVELaotInrMSjaIKyyBU4s0834qiJMfdzvAmWZMuqvP52MXP8RSnHYs8XeRGpVUrDPKS
ZYBRy86PUSCXdRM1AXErKsUFJyHUxacLqG4jmyE69qu7qBRFlltzbes9GTLXB33d62Xw4AfhF9I9
zsmF4nxqpzvCi6TeonxYioYuyvqNW2IhoSQjIuNuwLJi98MXVV0ViEi95q3q7rweqUogd6Dc9XB8
GVNZ5ourhldx8aTnxgXWK7VBdK3R29wpQ/n13q6VEEi7vFcXok6Vq3c760M2ClaHC1o8IKXWefl7
bcBNd0AWguUnwU0ksZvzTUm+/4ceuScjEJvrXzR9yK6eg87SFJ4VpdDw/ihNbew0tFtbhoDHvTS1
DVBXcORMXKRCmvAM9YAUw/R7K+IqXfcWku/i98bZsL6mVbtz9WrFjzQ5DrUivRg2mlioA8Ckrdqr
rKTbOM6kF/wR+32hkYHupl5h3uGUU/iQTKfWOAQb6Ve5MiMH6szE1GoWx2elbm6vJl6y7dpsXbog
h0UxhEOyxro+nKFzhzbQqBJbsSDwpwPiVi3yYEsF4MxVXBClOvZ5ZqCHWJ0MTR85xZOtRRmzVmHI
s628VQJpQ5lQLSI8RkMeYQiQLANI1+dca1MOLVJ3QlVJ1Nyr7119BW9H0RAnSj91la2Jjp+DiN8E
GUSx3kd7zkF5+QcRSTA27g8rsRFdNGtAafFk1Kc0477PFWWH+GPfzNkkSousUIevWhw8OObYPsue
VT60nv1Hvd5r4QH6/7fES7QrD5+5HGvOk9IXzhO4wrkTdPlVlFDQ/qKQWjmIkooVyrxtigz/Grq2
Hoy3XBrjtSgGkMdQa7DUhZjNHMrhwVIn9DWMg1WrZOFSVaHLjm5pIJYxGKfSUjh0Qlb7xm/v0iqR
94zYnr1BZ01DaS8rDoNLQCWrUxLnUvBhxcQeWYKbR3f0SDb5wwDS3GyvUKobBH/pEkYt5FV2G3En
8R9p/fowIri+/ufdpP4fNpOWbFmc0oFkGAjR/P2kDic79aB7xl9xuJyZbdFA9ZSqK7za6CGvUEIF
Q1NfRV1uVQqLftysRVE0jFDqPo3qJWUzZE4tPRqALdJxbvdOgnpkc7/RTSPBwNFTAWMD54CuWVc7
cSHoVqwyQ34fJanapZ6FIAUyRdVOni6iiygiQc44cXsf/McYMU8/lG///HEpuvx5823xHEJt3HQU
HarO58+rAs0DQEXr3lTk40AqKyCHpv2EMl3EXe7HPNYDub6WUDe392TfLRdoN061tiTADSJBKDKH
iaoBVW4tjkCZx2HUVE6f7lo1Vm91/e+7//9+nVquasMb1/KEASFkYBM5McOdOBaLoqeH0U6coUUx
Aqr8R1G03jvfx9YZ0oufOt+LXlXyQqjezeVesfZ2lmUne0A0FaLvo7jAcMP10NG0tVE4/mM8OunJ
RGpJx4jsG7xfCc2AtCZ70KpobXOI9G094lygaSD2WpO846ziv/1hRgizJXEfPuQKS7KZo8kHNzv9
4g0s+ZLfK2tRTHvrScqs9JKqY3H1ZY20lpYgV5UhNCI19fJWDEdEEDp3OHRhO7xo6Y8wGdMvQLVS
MGP29M1maqlOgkVmy9WDaB10LMP8tHyGed5znOAdiMnkJIAVPb2DW1GfVqg2vTROWlyr1jgmHgh7
wwjRVfZiZVH2lrFL4tw9B+EAViQqgm/8ON6AJGqPmhxqWxNpqVVlhOVX2/om1Zb/7dNAbGFf//n7
r5qfv/+aZZoESU3VUGVVt7VP68WosWpKIP1fzJ5tx4uu2Pqq8kNIPV68aNrG3Umm5u78trj4yJus
RUnU10lj4V0ytYpyCNkA0nv+f1k7j+XGlazdPhEi4M1U9J6ifE0QpTLw3uPp70JSp6hW92kT/x0U
AukAikUkMvf+jLbuOp1UEBrydyksJoREIDeCFxyrjdYa/aUozPyM+MkM0eLhIqqA57fLVsI9SBRF
g646D2bZqHtRZVldu69wZhclcehdJUchkagKaH1nEaqutyT7Z60yIHIIOuTaC4tMJO9lcCEGse+X
HmE74inDU9Bq3qYILYAHLaKAKx2/WhjNlg2Sl+3C9ZEXj3JQZytdL3deg9SpwWtpFU4UANCOHwd4
tRCiYwQcbg0I7wFCn0ZY0wjROc3Nd0VzTTJgOZCi1muKnTyZadZ/zkrRIsp4R9s26pcWRBwnXIqO
Ui8fUcY/f4kDiOKtDqXjESjDXtRkvI4Ot4hCjW35Djk/JB6g3aAKakvP+Ml805n7T6LU1Ce8bu0n
1FGSe9nyT1hFSs9q4/c7mbwYpLlGelaGJlghJrKoOoV3XEEG9sJcHd5X/Ifg2mw8SCGHwu8y8i9h
sRN1Se6ssjoZVm6YtzvJlRoUO4Z258Sqnd/dyuLs1seeeosi276j70QLFcOp9XUT5xO82Ppu/nTL
nogz3W+g2GY4yl5zKJ5TfepnZKAekXsaWR4o+kkhkzEzS1ZQ2lQUB7kGd5vq+X0G5HQ7lEZg3dUt
DqUlqgdfuoUFivQycsGsFEdX30VV6Z/EAeXv6GgPZ1EgGggpw9b956xRx006dol+J1qswPbniq6g
KjANdfgx7WwyBsw44QVgDnhnCB+ilJtI5HjEIUVJHJLYKZYIAxWTNkZ4EQc9h4zZ5Ij3Ra1/SMvh
Z+W22hMy/bYoiRxNKI2fSv5fpQqztKcocj+1tW6mzgm9JnMvN8ctkiXyVpzVXT9ez0RdNHYoR3Yx
WIcmLraWYWMYkSmuvDCtBsWf6zm6RNEqQbUX8cNW3dgFCPg+aZCDR8l7VUiDe2y6ZFxI5CYvqCcG
cz3166fUIJ3ndmX41rfBr5D95A8jVfg59+jmIK+Cl07ApqNCsMuKvASeVIzPSyHZ76Zf/UY/3H5N
nQxTkVxJnjKi93MXwZT/EM2D7PWPCwpb02yZzSOTKpMpzdOE+ykbGJmun3ZFZT3hnSXfiVdvlzeA
9NGe2IrwdS8hTwpIKN6KV69oTYLqo1VW0CEXrbexohUh7g1ii/n9vxp/G+CrtQc2pFSHXVrg8JHW
SHcllu4dQgUFAXFmNphmsxluVai/UxDLDh3olGpQzdgvd085oOoZvmrdk86mvWmGuSSpJ10P8pfR
DsZtb2Uyik8UiRTKC9tDN0EUTc8iaVvUxWGslezFMLIZDGXYXgagba/2zbVmV8XKaFXzCSW6i9gI
DvUIbL8Oqgc8P4x15SE15NWh9YQ2xiWQzHrtGb6+RrBuK1dZ+mZI2G+QfVUOuob7EJJ3xsLJzPYZ
EN2ziHL/6ZpU6UdXRKKUa1cbydisy6W5UavWQYcvMM6xhED9MGt2qC2w2GswbzqoapgctLqz39Vk
vJg8lO9Ipv2y/N58g+rW3DmJO764ZJdmuWm2T8hDoo7kqM1DHKJ3VTQEKWQJkS38T/RTmgJF6qzS
P4LUlVd9o9d7s9OttSr1ztaxwZJrUoZzbNfJO7vA73gwcRdygixYNX1uHVFJlECLDOMZjXlvkWVd
c0nDLIYPa9ePVamyl1fT7pmJS0P+oldeAwu58yrvJIhH4yt/SfmDBcABioX1y+jw6G0yf+uRtFkX
HX9OC/T6NGRDcZ/mxTt6SAr+vLqM8KBSbOFHTGDH7k7UJ31trUpsvpc9JI433zPWCIn5j11z6nm4
AVQM4RpwzniPES5SQlUb/dALxMWKCMu1AgppYzY51IDYW6qAJ3eIIoKc9YxkgXmv9xJ15nPnjM0v
KQqXTYO+m5mF6npgT4O+cNRckszVllojtzsrHCImRC+HNe7nD9i+Ml0ipfRuFONSyYGdIOqO4jz0
dxCQknU9iCLCQTCMS8OfiwbFUoAUilM5CTkVna6nzjQc7mq6i4JPlxGd7aDG70bO4o0qORgvdmQo
3UlztcEbC7kPO3nEAxf5PElPf2n+Wzf644+UFzM5yVS+V4sxXUN/s9e65KlnCQnbSUO7eK+8EmAb
Y1Lb/t2ocvaUJ3q0bPjp7Qwt7w6SklpzRLp6wtGlzGsxTGCn9A+CoyiUlrRplSLqy2Z8uFXd6qtR
eRClK70xDqrrNf62TlxE3KFv49dEg5pgBrYxt2TNe2zaojrWiX1WpdB/FFWmUW+rSBlOGGX6j7ZT
JnMDm4qVaAwNO9nqIckAUUTni3icudItOaxmFYR8lCiOWjzWJ7OWasRRsb5EmJncW4vtiYKAaztF
tcguh6CVnepUYCj5oDbep27N0MKcdF60yBrWOWE6PG9JNquFTQbaGD4OophEA/9/wBrmhI+0s6tk
mAkEW9lwiVeKKnTVvmmyU3/UjSYPuoueNKJ5DGCVke/+wwJd/UeMg27rhg20BOCIwcOpACb6x/dJ
AehizMIUG6XaJxmzZK7Nt91or0zibvfFBLYYMU5x7PqjNLXdSlOb6FlPr/X+H3r+8zjRE2y99vTn
Dn/GBZFUrroyHe/wJCCd4jYd6RVnL1etcehtcziKGnEY4nxYSQCg7r40VGbMLkAEim07kecQ3KHq
Gu4BMbPwwgOO/HXprkVJHPQKRU0minKmGD6Arba2GzQ/7AFOOR5WpmVjS904J2sI3G2ghfdBGjon
USXOpIB0TeONSIf/aSC6VS4RtYI/61QLGIgqbqQsWEFJ53N44djkWqnx4MMs27F+iPC/UN9L4ryP
gWL/GpEoeyoV1NMH1Hu2ihsZR8QP/bkae9UmzzoHqzBvQxjDuKDFmz9EebqKEjN7MdMu3BsNsUFR
hGyuMmuhllz2af4yjGowkyZFqrw5SnEKVBXA9ZxomMlj3hkZJi9Yr1f6Ma4ktCPAHS3aROmy1TCO
3w0VFcEhgpBHZNp+anL1opFs/ZG0pFCQaiwfTLRc10Caebn+cw/il+hrINeyKrtcWY74F+9MNUkO
7IHzBa4cyTPvsp+CiqOqb03dVGdoy5a+di28uVQ9N4jexMa5izNlGxIpQZ6yMl5l5Mv83kh+KBJM
LNGDTy9vmwFWmGWSvqpyhF38JGIJnufDKyF1QMIle2U1D4LXQZsFkt3tXLFMcf3G2wdDv+9lr8BI
iyxKLVWTm1aI5ubQqb89RT8SZo7eS6TzMVt03BcbhbUZi9LocWgDZe7yx5zjwKmXqSO1B8NPhnVf
y+p2CFp/5/ZGts5suKCEG+NlWHrBPf9jzbzVSCgPXmJWS9bg40ErhnGeqZm28WRpeMWya2blvUPM
3C0PPVhsvOWo111skDS/p9s0cfUFcml/uslRgWzTNIMBH+VqNW4JolsUYcoVOb95tUcvOl+hoo3l
mxd38SI2bYAkYQH6WIncmRc36jsq7LEnmz8CGXfAEYPYk+k56raqy4APqxYvEQ5BiRmZP5I4/pVK
XfloFUX+n5a+xj+ihKapylE0XVUIp8mGruhfpqq6jxQLa6bhSTYSB7bYs601TLwp+kVG66BsGEfF
WxKE+Z0p1c2pRQv/vleVF1EfjRGKObhf5CVGCXkfbcRGRBSDyvhcFK1mVu+KIL93Rjveu0rQLf2y
R3AFRNqsJ9rxpiUjHOMcrR7H3uSGVfyuzPw7IlP2i2QrEDU6JdmQ/Pld15W8k+SK5E2DtLpvpZdK
d9SHcqr3QeQhvKgN31psXpAB6mRC72JHD1dEXnZI3c7Efl9s/0lw9YcA7baNGVt6DZtDRkHL0MKV
FbesLA2UAA7YkJcfwXSrU+ZO7baYl6dA8ny57/ai7HpZt/d6oyErgfL5lwbRxcxNhoiONXpoi8Tu
gdGaZ1Thq/sy1cv7BklNUEfmWQrb6t5HdWyfYRAzz2VVPthWjUSaPG2GZDnHFyfof9YBHFkop78t
u7iEri29JnBAZlFYKufRmtiLyIaTvvxrOOTOj+F8c9fhpuHpv0v0SEZt8E5oZndrK+jTE6KjMGU8
M30tywBNKctMVlJZpa++Zb41LoboQTEGDw4+5qJ6cFJ7HUeVvxCD0oHdn66W7h7zvfolyNa65iav
DjT4HVniEm1air00PEhjfhJI8LR0j1ZoFI8eysi7TkHKUNR7qXdylap41LDeSx2k1VCoWup1zRKc
lfy+GrrPh1sdEobdQs9K7U50uTWIYmNjwpuTl5inXQXwW03iewepmAXLDZkX5eT8FiY4QhWIB0cs
C7cJyIWdxgO61sKmOfgl+hmy16LnE2IbNCRhf0H1153ldlo9oTHt3gHual5lHy3cBFXr76o75YDz
DGmVajngM4eqEkh2w8P/Rhvcuyby8CPCdm2HNnj9o/GCB60d0/A3Bh0sV6f8WV+RF3Cb6F6eSpkd
IB9pRveijYzOtU2bIMN/2kRO7p/HOVHpz9suVRdeDhMXxwhEaDIwbvrE053ws9ss91vEOCcSL55g
kKXjvHbv+EU2D9h7b1jGe78tTnw3C96IhaDoJ/XRMXZibStr0DiSULUe7JIs9iS/8wunM55+4J9K
IaOjm0oXW4FphXpysO091z56BevNQo2Ht6zwdoET14dKjrSVRSTvjsCn9xvFhCRFDQX71beM5PKL
1UT5vLCb8aRZ+bAeNTXfaC701EiKEXUMgf/HfqXstFIJDjIa+wtAX9GL1sVIovCZQLkgfaL734fI
UtgZDj7Wkz0zTQGH2itb7d7yIxyCsKx6t7pvLJnRocXqvDsEPfwkcAl5t5vyk13q9yik0AAi6ONM
V4b+rjagv8uDYZ7brn4rc6d/be1hWFqpTqxxQpTUij5Hg9h5HOIORWY7C2ZyrQevTYYJpsbPYy2K
zljCrPe6C5ZKNdoe0YM69XIyLV4nNZwc0YvgHZFPyf+RGl1zJJ/AV5EjKX4DSY2IqpNpDojl/wFb
of4/x2moO4kqRDsQPMKMiVyBhidLb2zJBTkrPa+YGWTUeSDjNY9Q58w79Na6b7WX34f8Ojwk5xaI
vmT+HdY3u0Frvfd6VBrs3AP9SR6P14UBrqpM1M8uji0vea2M6yZJ0RGdio6DmLqE68Pu2sqf1aWe
efz363Tzn959pqYRIFYN21IcWbW+xNEVhGbNwSykR5iL2PS42MkPxdie5C6JtlVXTj7qfvboZixL
dDWxfubgAr2ah/jWdzDArg5I5RQG3SErovTnx3d5ppm37olsf1w6ltAGvvadLm3gq3FXubU6w6PR
itEExA4njuNdTcT3F7yDbd9k0be6avUZigTpGYKJus7Yd6xxC4J4aU9hUCw3viVDuPNYlItB2DZF
REHBaYzgJgRBIDeS4BFxqDt1ys77HdJuUUfyd5pBRNufEqZmX9umcaBcrP+AQwUy9yXwNomAaAav
HlPjny5/gdERvnF14ITWo0Zqdx41Q5S/xAaiy/4YrQCKVTv4ZGOOAw+nZUM6sp4O15ZUH5yZqOzi
ikzkONgzLzFAkprjQeBcBBxGnH3BxHwpdp2BncRY4xJc8zRt9GYyOSaf9oBiHotOu212ilRYezQl
keI2Ff0pSPDSmXZBv5Ic243M+CkGJVLAIAtfKRQ/PwZVkcdj6dvakxXnLPXjk4rS78+m6xa2WvGU
FF42g52S/gqworDQP3rFDQypA002LrAqjUUWBeahRiJvPeaRvInkyD8YwAWW+oj4iePrz75LQC0G
ZLMnRIfN/RSEkZKxe0yBC/Ku7IZfCFeHtc4PBDweeI8WQVd8lhZ4R38MIhAeXAexbS3+DBoEUqDE
kqiEOHsdhBhyuZ+2Tdc7uarUPcquSYoEANCq1ZG9R5bQD57H2vuuGLay77Qo3I556LDYJcpYuaxl
q7731iIGWcBAuTOKwbnGIJMAIArApKcc99ROBr8pSQpGcO3vKm6Hb5Cp+mVJPGVtG6E1VRdamJ09
PXrFAMA9Au0vN1WlvqR17x5FlTiIopPESwLv4f5LvV6p6qxJunKRDpeoQYNGANrJgJR7cXY7iLrI
a/N1lO6ZoeyWfZv8kOKyhn2na+yVKbVrmeBpVTs1sRI31SfROjSysS+dB6/sq42aRNpLNDpLknTm
g9xb/n3pdw+x2pMEQ1dtrcBLhj2uagup6YNllpfpuiP+PhdPrWIP6doZ7OZaFK2JiWyOMqyMvP5t
TFuz3pXB1wPjooqiFCqHAvznxc1+aoMl7Sv8qA9igesry8CSi8N1zavamJESnVfbOcFpljN4py06
rOfIlPigq7vhG7tMbz5Uvr/PQz95MMbwcz0uYPs+NZKHqb/RJM6bru7jQbMPSS2nT1HjL3TxiYIk
37D0t+ed1sprczT4D0h8BIbqGjpv5GdPUo0/3NR3SJt8kxAfnnWR2jwMvZ+vclsLlyJR6EaJBtFc
x9uVr+wlDc+5rAwT9eLxCoIB66XNRw2XUtbG1jZxGwkn+JrtZVgXr0Ydnb0p1tmG+dZEHPqti9AI
QyYkOBVu4G6Qpa1WgefolziNEQUHq/Kzxk8yqn6nrmy8pdmFYDAGC39OkBv6UvO5CY5QihjOpz5p
UVtvWMU8i5QD2JcpRwTjVCQV0oqUkRrgkCVa23ID9HJ4t/E+G9iru/x3zmA11scYc519A4V8EeMy
99YkJQxyvKySDJ0MR4EsH7NIAghoQvKEh/SU1O2j6IEBNBvWIH6qc6TVIZAEGwVnsEszBd9EDwuZ
/Nxoh0POnDbHDLw6ldOhk81uLvuJMrcVH2muyAyptEwN7w4rfEr64KipcXEWL5+MEgPys/gZT223
Euozn0p/xuG51P6Hl48jW//8/p/gNmR+FBJ1imNNLIlPaR/NkCBSy/3wODrbUlK6ZhMkYJIcR2/n
yBqYO0GMEGde47IB0tU4mIeVK4Ela91lk7oGYPeumCvEJnYFOupkz+XHyIrw72CqWiFLEi5NNyUq
PIGJBcg4HL3qhP0uRiw55CJ5rHYmM+szVJ7n1I7UkyjJHiYdafgYBURtFDN1t8zb+FaklvE2wAO3
AMrd504lHaOx7Se1MPU4OBLC4lF/79dt9Z74zU8DPfe3ksga2IV2eAkRxsZAND5Hg9cds9DIUYWx
s2PpWO46VLpqU7I7xZtLgqtStA+9Ko/7OMCRfVTbh6FI1VmIW+vSdMgq5LzrfjpmhfQPaKNICTHm
dev3AQuES6InaJ/pHkwuxSm/KzztqZpbL/qg46ilm+nKLPLm3jfzQwyU9y1OEDWeAIZy3fmzocv8
sxUW953kh5u+D8ydm8JFEQdenyAUEWBlnenxCs2yoP3dqbxvydAEhfPqwzdf1Jpc7tAvq0+kxHiV
NsGwQP6qWJaRq59KZicIWIW9xEeW5IPt+MiBNpF1sV2ERIHBfVcAzCCKOnmZWFimsbhYZrL9gi1J
+27bQXZXdGW1CMcmXJmwimfMAN2LYyLWUep++8MzhlXpFZ1/12iPbao7v41Wumcnva7Jzs8HC8bC
EKmzulYQ1E18e4VglLPLkFBfm7a0RX04XSjI34wx7psy6GpUgTEOaMHFLTO3YQee1ic1B79XATp8
b6LubJNs/UXKiZiN5cwQ5ceeGB35LRoCQLkN/0iHBDexrPUxsxxbaAvxvvf88F4cigL5bikCwjdV
RZJUYiGBbpDQH+qsSbaoy197Oz8XZpo/Arx9VEonPkE/k58ySXnOPMU6qmFeHQajPEMEANKPBQdb
uF+h3KR7OfAumDENG89KAv2uDDJ9LxGAdhYjzu5vnUnUOG/kcimK0mCe7Jztoam23bEx6x7f3DR9
06Vw8l5t/J3qNAdgmjb45794OL7DWeFrP6Pc91YQVz/4OYJjExHEJFwzdRFlx6++SRYuG607PJEZ
SU9FHD6xOqmOA3JZM5ZPyhbjnvZZtpmpgYYnK4IkP3nvdveJ3WqHvrfWRqz7KEGaJQE9HQj61Ihj
b3ff9pa1zcfonRwjPTrFGDZOEIG0E+VAtTBprjDdwnOgXeRElp9ZxjQLoPe81qaiqZkIsjpKA6Nn
zJeBkw+zrq6kjFSclu6up5aOM43LisuedVNt5PGCslVp5qOd2PnONq2GczGExslO6hW7z4XuaD+z
DgMxOazfO91oz2Od5JMBQLksg7ex5DkM2ekMTVj97vQHxAC7pyrynX3hjhin4BYy7yM8hZuQKT2Q
Gnctd0Fyl/M4nzF6zs/pdGbpyjlh0t+JKtHYZlWy6lDnm4ki4KbkKCnlO6TLXTaplJWR3G66CtdX
UbQCbyTyFn0PpdR8DJqhuyRYFcRTKc9k4Jteiy6l3EuYnnEATfZxFkdau2p98/ut6tbt1tfR8oLU
Bnf/M9LCRBIU728kae1tX1Thxm5cZ0f8MlkHuuIduiCoVn6pRUdSiXga5VpxGu3SQudQRnWm884O
b+Z1lmTJLrXHeuvz+K+bILP3WjbgyTpg19oXNUrr4D4umEIgpqx38mMe3yO+D+rAHhOEasNw3epl
uQk9pz4hFoDHgBOXb6qbHuSCJx07s02jpNW3sMReF6RectZIu64BUsnrNm+iWYFVzkIhirpRTK7W
GdL0ykCMw8ab4ztU5oUql+YvO08eFNYQs4qg4rnTpEWHteFvHVKZz1z45rV8ws6PsjNGlM26HOqj
zaO0ilS7W/UGWBnZsoktmL76IhvVu2om4e/UPIDSJJDLw3w2yT2/WT46+kWrVJcR3dRlgcD73sZq
zgnJCbqeVJ1hGDWztCITUGDchtNF/EtGs/TOSVmTmMhhL6EXZrtx1IwDYlTK3Hc65VVHipYYiE2i
0lGYspeVjFxJ4BsjMpZysSVMaQEX737BrWCiJGvPjrgy75OqCXdagEC4nbTDMXGm7YthvIdK7kHL
qIe14tfNyvRYIinBcN+A0v3hAJPDfiYZLkOCkEgcIyFbpm3zQniCBAk9gmnhbBdZcq92eAk1fbWW
LS/eWCMyo8qIchz/l9FqkGvz5OgIiwRd4SFBBr14UAOU6HPg+H3guI+GrldnC/WuKA/vOg1N9mJS
Ve3r+BCMhboig1wvBLgLD5hsbnZBsRHQryacwBnwaI+itWpQ1rEM/VGW2xS6akbIFAMyo2zjmaa3
3aZpFG8x2kr6BhHjF1mX/lw4UDsyzf8ZTHOuga9v3ko5ti/EYdHAMjdt0A6rvo3Si6d2DvHKpvph
OngUIRH6C5fpX4UcWE+FrI8oFkdv9oC/a5ZqzjmZDoOCtpYa8kPFrkOVUKFFgHcsrXzhu6VzFh0d
x0RANNSdu1tdLmH6URpMLNNVRLfY6M2zfb329WKxqaw8UA1tN76gteov7CxPoYoTAIQzyPq51eK9
EzrfrEhzDoHG/tqvHkZNC2bqqO7HytnpSeluLcdGlw+CymwcfAXoSd2vnbhSsTyMh1M+HYJ1OiTp
ks1xsM7ZKcxh7qsvJj4SWtn3v8nPjSCVWaiw2y6lGK/r2skWHbFvpsvYG3HOZKLWJeO+Zx5Zy4MU
zuPCVJ7M0LPWboT/KT95nlclfgUzE89Hu2LBJePKPLqgRxLNsJahqfXzzohwuZAHa58VTdPekZJ7
MFA7XIu620Gp7L+6VLZKXA05YQg4FVZmVfViV12F16sePLdlls3bxNDOkeOzRQULAZ57FWojFAEI
CeB7Ym/dqUWHCXN96EqNLSARqoeEPNNdgfDlRtQpiWbetSMyxjC4zrg4Wb/IRc0xI6xdz754Gqvk
QJW/y5I0QDHPxq0usRBEvp3ZfZhCE4XUsRCMXhGtit862QewDhxoAi7bBMD9Laj0dteMmjmLertc
mGDoDT8gIekl2GjmfboJxpTnIZclbJRGzC18x70MVnfxTO8AN9pDJTyUCLBEzQrV+OyeeBqUZAnB
TEmpJZgYrJqg1JZPGA+Fh564BqGQunyK8sw+OpH+yO8HWcwBNg90WbvxopPVEOwZ0iuLVvDBCnZx
86IlASxItaIuRMPgWOc/RMH0fXmRWV00SVCO58hzYVIpdQ8zQRvP1zrZMFdqbIO9mLqIBnYL+smQ
9qIm75DTlg1cfGupASbhWMW+aeKPs1jLo0XWkndFf6KahOvpcz1lJuJ3FcvtMuZNeCgNLENx4kHp
W3HcgzjwM3A2DUwrrCHGg1GavACS8B5rGnwpM6ZFIXmqjD3OX3wzG2PSPBV1tZ1t1Qi5piy01Vmh
w+xqYpMsfB+tRhlXrqxAuEh3tbM8DMZMw+rh3udTrwZriNcSW8tC9UbYaMMUQjiBYJ23hqzzmga5
6eQqXJxQf2sh9R389uegZSRaG+RIHJvAbR5E1rZyK9Zi0xnKT1V6rRRlcaitI1neYdk2Qb0gbEqK
IocJ2Unxmxv50TdDIsiPJUP9zHyvzOrQ9R7AogQLPSzdkynzowii72yuSMA3OMaojcGrZSqKAzYF
oGoNh+gAvDaa1N4ytynC0F2snrXqEugVxEbZjKGY8wWHTojBnOyU8cY1MRtORwVF+XwkHqBHRoxR
iaTdi0PhQwlktdUscVX8qCvrBoZRrxabPi71a79OwResJxSF9rCzzNHWR39V0bfYqIx3jjtkj4pv
Vpeuwrq1T7JH3WoXTiRL99NC3W0q5UUDsbonQOBei0aeYIk2dOEyUfMQgc22lxZ55mMjKMcxudjs
B0552S5MkWfkWQvYMev9vYESENb28bgyHNfeRaX07IfI93QwJPWmrB7xoykfM9BIuYZ6U+5J5aOj
dYikDUPDDEvRJg+8UlpCM27tHnFJ6g5Qt9xjGpo/lXEMX7wkLDeBjFlS4XgR7tKke/SuCtaiFUYE
zlW+noNeodWVjDkRF+lBtnX5wvsDGAvVvdXCW/TReTDZaO4saQQw2Bra2tAqVNBc2YQxFVXrBADT
HB64+ZQQSliDxJfnxPVpxTdplWe83qXIMgix+OVKBya6EGNVp/VWuZI3i+vYBtAZb3vifFNnVngV
ZpIg40Vr1BL709EguxaBafHCQtZxKTqnXUx+s8fmWHSWPcxNS5yiVtexfY+jMgntleistbWKRY3t
Xltjs8IZ00yK9XVs0JF4a0kJiT8hGrFhI8MarbB0WxuW055ab7CWGF/kezvagT4JHqVq1ipy9ygp
VvuYlP0zLCrnkOlpvy5ayJuS1ncn3JU3yKg6cIekwLzW1cp3nCDy47WqRazgqJNsduVcxdmdHTNA
c3+LtGZ3EtdIS4Ta2D8HKzvtZ4mVdizxAgu13TDeeR7Eb1hvP1KCU9/z3FfvQHkYp8Q1wnXQ29u6
HpNzY0RPjRx5L/CREerRFQzvUEp6KSP8koi1D0vRCngA348idraiNdPLh6TK2rMX2Npz870qEm+t
+shE5R0WdOhzlkg3F7iyhSQ5kbIeh62To4mM4bH11ynOHcNWR6ZUnX3q8OlUTxT87wbCB55xcSFh
Ppv8eSRkgfH2jves8Wu7d+NsK0qS0emnEIsEUQrHNDviuP5DlEr+aOjbAU7RPZLrY1k0O7snRyeu
GtYjMlsgU+ahKWmnwZU/Drq0saTOO92qWfDn29j1nkSnWz3amsrCH8gUf2nIvFDG4A22wK2z6EI8
gr2Oae+7P7dzWzaMRqkoT/Dhl0FXD2/2aLrzsQbUPCipfJBVwl1gp+d2yB7ZH0ofMzJI8OJQTEog
4gxRc5vHO+UdbqECIuqUP2dxliA83UIo+dIgOovWrpG8T62QfTxS2F1FVILY6/WqVYWfWIXMedhA
KibAMowpVkXBxwE9xXQbTwdxdmu49bs1fOn3X3S5XX4EEB9hMMSNb+NE8dbndqf/osuXS93G/u2n
/Nu73T7BrcuXy1fY23x8/L+90+0yty5fLnPr8r99H397mX9/JzFMfB9KOxTLxg8uour2MW7Fv73F
33a5NXz5yv/3S93+jC+X+lef9EuXf3W3L3X/Hz/p317q339S5B1KVodaNkMghKVdMD2G4vBvyp+a
SEUxClf1j1HXcqNjyCKuci1fB3wa9i/vICrFpT6PErX/sv/trrc+MnnncXFr+Xyl/+v92cyw9e70
kNX57Y7Xq17vc7vv59r/632vd/z8l4i713AgjKLDL/3Pt3/7VF/qbsWvH/Rvh4iGTx/9dgnREk83
/VInGv6Luv+iy/9+KTD1DVq8WB7o4VAdm963FiWIeAxYKeJAjmSAnlYgdyiC0cLZpLDduWRXmbqK
K6wTq9JhRTk1i4794IGJA7yCiGxdbtWs7vW5aPZwjNdj5wDmFwadqGpHJ94VDqvAXM3VlTqg7q2T
VMJnu5iRZgB6SXB6ZxBw3XU9mvV3+AuSD8ek+OPU6MdImolacVCtj4G3quvoaZyLy6U0K6v4uxvg
QY4DnDFLkyRakZMiHiUn2QVU5lov0vqI2FJ6kYi+7A2nPos20avgycXcquzn0MLTi+imovx65xNs
2YouGHWwREpZmnJV0SHOMzBceqjc3S70X94df5qzZaguQdR/cWdnQHlJdd+9VCMCNwkujiCxwIFN
YouibKmWjwid89F8a9D/dDF1iS5ZTxf84a7DxFhxEP2cP1cxiggbOR3yrpLDaNHKkCyAOBUHooRW
CHWGptvh2imy7QPoy2H1aQzI07+6f6pFazG2Z70md3dS5afsNXXz2GKmdxRncRXftS1ONF/qWRAF
c9an/Ia+DOhrf99GHmoNf11D9BCHnO0tKlBmu7rViTM/tto1NMhfX+rFRfLK3pX5aP4/2s6suW1k
idK/CBHYl1euokhKpmRbbr8g2u1u7PuOXz8fkrqirO67TMTMCwKVmVWgZRJAZZ48516cYnLSYZep
00LqPFhgJqkTWsvBqGG/t2vvahen2OXsdgBeZx9lOAsBnpy6FFP8On6dK9MaM/I3kVGjM51l4w4I
ANIk8ax7K/j1mk/IbJMkQdZC4VsLhJq0nT3uYq9oPw2B2n6qtdK5d3r3s5hudui3PkMJ7bLXIFQO
GXDknW0G/XpaZorteg1Z6WaU67hOMF2vIw61nL/B6NygrEKbrpxBCnV57df90LoLCZ9Xrq6+67n0
7Er3bthOoB3ajVdF55Aa7r3aGkYKk3+VNfdKpSAIv/IVtf7lvEWiXF1LuN/W/XhsNYggg6ZH3SY2
XnunE6XzXLIbtFHfDkbZjDuLbL6Y3oV87LwWfxC7tGO/CzUUf5Dp0ogNfcEq8rvoO9m7EpAxjdJN
6trHcAFFIG2ofs8K2IGGihaHt4jQ1jSUlIdsrR8+gH6SDPD5TozOHBYn+l8tEiCb4g0bBKfRETEn
KkdLBpBfylNEFfUoeT05OBBo3dlp219J88oZvR62FOlTSzXsGgfUYtjCetJAHVc2l4WhYBe1dbwJ
rRgaU5CCOXAQNJcH36sv5TDVF7Fpi62jqTtcN+RodzIW94d1RjV+RGEmOPR2M5x6ep9P3rDQKMs4
9kPj6OqI9hZjvrk6SD6BBxid7kdotBGFe71fq0pQbm4rdHn8utYHG3LqxtHXHz6YbTVS9oqOsvDy
aJDHxbvnyvVpQzfRvCaHoL17wkjkf3giXR8ygx+p6wDQ05oOP2ftK1RMMwTGIFstUKOuE8orHNK3
swm4fbO6jcXdD8l1xge7DNlB93uQ/9+aoXORtDLZ7yoeTcyZGSnn2yH3m9ehGbSrDpjISZxiv87t
6cZZB3M9b2/TyKr7m76stDV0SvC0otyMpBDo9I1uGlEECFhDOM5pfjMmWEbv29wZTnmcszGNmuoQ
z2l1SIzUVZ8Gi9yBiiTLWmLqJTCRVoVpEe7pqLqRh3wQkxsiIsnL6AA9SKOp2dqD6Hg1j858x2NO
e6SZVX+UswxidX1GyPdm1y0QcpluwV1EqKcCql1pY2ntHT42LX4YbwfSevxLQH1vIsVbKgOLOzJR
dNberia2ZrnkWCiUZLja7QOENazhfYOO468fLMzTCnSMuaaDVT/MaVTB8ZGjwtdlEFUqCEvqcFGH
XTb8cNFEWNc09X/y32Ijw5k/xA7Ot5rLpFX4YAcaJYCugRwt9RrSSXlwZ8DXNFzdlR2RkQTp8Gor
aKwqxirdyYzrZFkHsUaSelWIkseyVg2PmbaRFe0xvJOQj1OWtWmtjY4yQ7zIx21S3XFGG5WxRT2w
QbuV/zr7px3SJ6Il1e+hHcPrYTXpY1Unzf2ohwhu0+fyWWKFruXXWLWfLco0QB8UHVkWR+ORJD0D
jd4rNMMkDJeGAhWt+atXug3E67gAHcQrc4uOOuQrDa/POmuTOvkKgTKd5mGTDHwFfuo2FG8FBcnV
mxXlMapNAE2Nto+BeEDWjFIjRCV08CxnN8fNFi5eEBza3o7pVpA4OQyt8+qgd+PnTIVvHgaKqLcJ
cokPK8klJthOVuKQ4Nu10+VDgb5qzhWwJsMxka6dgONF9hj/Rh+U107qbwF/AIqFkbkFgK/9Vlka
IKtyep6Kgf48JYHUrA+gDM5Vh+Kn6p+DdFaftIgv7DJdVs3bvD6M5Hv/t1V9VLm1UVEcZ83L48Ea
XGuv+T2d2eCzEDlX+lOkR8EL2gOHoCLb37rx/LmoivW4EKPRP1c86IizrIIliqZF3p1ttHXF6yGq
wT+FJcUrS9KVN5zEG5nquyXzKadQzBpuW/ykpJBSYfAKEPRO96QqSXvo3NDeZSTsvypz9CDP4VtE
CvDzUEaOtQsbC8UME3YqRFZnq9rLe/KM/PPRdPL1h3dlmip5A59V1Tha8av31SaeqKnfeaaRx8/q
+qpOwefOKBq0qOFaMFIY2VOzuUebXhke3oYURYOzHObcOdAcXZ5txQOrNrrFXaO50ZMcPAAeZQIW
T0ZwW+iIObZHozebBJ7lbNxn3dBzk2XCzO//yUFlbd1GkbYvoKJL1lOr3pdt55wlZNL94cF25/1t
go4q1B13ULrqZYKvFta6taroGnO97pw8lkURXhcxoHd8DCcKn/IpHGD4d17lWyuJlQOo6XQDtmnY
mcvys+LCvm0mwbOSbtQYbteia4bnKaj1dTRY4Z3YRhC3J1BRPxGIG57FVBUmVEGZenYW0wA6HVlt
m7fIZViy6XsyrG/ik3ATubi1l9Gy06q+eT9l/m9whwxHD0Hj4+SPoNDlVA7c3hWlPd4CPkah4/k6
VWJk6BdtUK1kDNVZtNWtub+ueYvJinjy17fZsq5VT6+LXZeQcZk5n9WhDvYfQuxG5YkaeF9Cqzah
SfbMe7dXIrCDs8qpHG5j8UukuB2osl4jZWzfIq8uCaUgMa21AJ4RCZI15Ox2SRsaO2P9j1eTSPao
IayDIBNVvRkfHQgGN0hqJlsZ9l6IrTfGR2jWndUAB8Xug8MfUvSH4vTw0V6M92GZacc6r1N7JYuM
7rM+lcNDoAct4KTM2XnsLC+2mtUrv56HgwzlkHQu+h19fJJRhfrtpbPGTZ6E4WOxjDwzCC40Zt6m
VLBwnDuE5fwJjZ+117WwDHjZ7xrt39EajpeZn4gO2Z9MXy48muGwa6IMnFJVQw3fDpfaUcNnGgHA
VfrPcjBiuwVBZPn36WJzG4Cq8wznv3ip1nePeaDfV6b3OkHvgTAg6MuPHBOtaNnWmXtoY5fpYG/z
U184f93iaQ0E3mU3Fwmo+mpaB3043clwbssOMJodrWWouKnxlJdfsyR9vRoqbhXpS9s5GGmbgLop
DJI27qKWAZcoetao+mygWC/OYovQUB7Zyv9rbB4MGuXOYvCXSRIlQzkYkR2DoymCzQfHbYiGlrkL
LYSj66+G5pbncTKCC13FFJtg5V9bAB837dDMO6rw4bPvRuFFjdwVCnTZ37wy1+y8lcSmhhs8y3ya
+z/Ol4gQctprxO0Kb9cX520NQMFw+QJC96yI/oAQDq+kTiD6t2neObtKu6UzI4BIwBr+qNs4uI8X
jPVKojs7ctZTaIyf5NDCmnou/War1+30Kbdp8shiH+me5V8IxfRvfmPVp+vIpYzWKNa4SuTP8eaV
T5f9gzclJfZubrfMRVM4fM4RK7yjVh3Q4ZTSepOU9T1wQbilAMA+jeE6jZaC/2Ip1Ni7t8f8L3Fd
gxa97rRyo+1tTjAU6Wrqg9d1xAG56v/HdW7XHv/75+n6WV2jCV9tq9RCibPR9z3aLIfWN3jfSvve
OE0Vy/DqlRqn1Dbi+5EW4HxxiGkQ7zVGwiuacrZa69FLskyRSFlbhso4q0AEAgif2qSatmIU9/WK
Ej7ShLSl+QoRdjdKXu/S5QTOZ1WaxnTXze1WNavIXJPUMO+jKrOAbnPPbwMeeScZe3J/Fz+5nMnd
llXb3r2+1/hjdCDLpzzwAwke3S51UYVskdh5s6mLw45qOnNq/WrPYd4xr6dZMX/rdas8yHyZJRM0
vj4bvinQoizzxTH0mXuy9UlBVHKknwOhMrAS1Wl+0y37MBSH2CZYrZFvpLX2v8fKwmkU/O7YMKLV
9nOpGMpazkxAK9ezfLGVqWI9y9n/EOc6rgIqmGSmm24/cGPJUAfGq+QRgNk3ziyx12EfvOPRSoEW
pGheJgjUnTUnKF/oNV6ZZgbGeTQNAMzxs7GYkXVNEOklJSpDq6L1Ho4kBQDzXLzoGkl4skAQji7B
vNFf15h5p/kUO+FzQLPSC4eEn63JewwKFzZC4+q+KJ2nxrfrw7shzSGHPoDQZK803tUbQFZ2iW3T
OoleCUqsF2syuqNImPiLSEkTKbBgV5G+cUTDZIzt5ITS73WCzJKDa6TXqTKS+aOVxFsHKM2mdKuU
XGc37QstMi4ljVbbriRPZloWgsaLzVdQrisLu7mGiGNiATSgvfy+1Kc/u8DS7kkNGxdITe/VOFTP
Wte6KIW/TPSKXdrFNXWtctbs8a41HC9acwud7hNF/+saadKsBTrdLNZyzduHSQO4vmNgMSUY9qPY
09Zr1xUSH/vrUrcPI275gLGTXj/IbbniRfMS55DHegBhAjtGY9lPupHS3wH1p29LYUu/uhm1aQZ3
K/tFCQfzTSSk9deY2xI3x812W2Zelpn5nSJXPH4lhfZCQ6XyuS0ma190ZnnXZnX6WZnhLAP4+Mev
AWOE4EUdkJYRKqBJpU/GgMhLyADV0DY2dpW9H5rLUILFK8G3oXg/zC1s4OktGOv1sOi1ZQl4oNF3
v4Fv1fz7QIMunSYeWL7qEv02EWsjt2ucJboZkSKvjeFYtH+lhWXeh1A8Hekk5b+qUkoIdpShQAVr
sboGRSVSQuKdlhA5k0Pd0CR19Xwc21Fr3Nv9H6UHrX0rcbKcjEkidbRCo5Y1BdC1B0mf0QbNwZi1
ULkbKxL2M8+RdW8hh/VXmprZETRwSeozyrJjAyJqjQ4wopzLpMZNvW3UdRHvVrmjmOeqVOlaHyY6
ABcpqWUIa9T06IV+F64dxIDFa6l9fZmhKj/TgPfCrrP41mXxvNKKyH/pOuBIWl9ML34VWSsE9fIX
30ndVVEEHioKDSq4Fj27nUFHE2UD715zDCTflj5tM47961ATqgdoaN4Nb14J/l/npmkQrZ2BLXm7
dH8aHfAYo0YKPIo852wvbCeUz0CxT9QMj0NQbcU2Armc0d5d3MuUrC8Qk1xWMGno2nqaXm/dWinv
oE9xtwltu7/pSfy1ocXgovaV/oheZroSe5715iZTgZF7C6iX9mdezbRv/ly19/wBGpRKsuQ3utua
VRN4/gNYwPmpVNqL2AM9q3apb1okxrhI1LS7zgRO1MKz+RJ9N8J4/DnMAXIF3NYufdnOd6ifVHeq
mQVPbAfB0Nu5/TP6rrfwn0gk9GbTxY6hhXl9s4Zvks6nfAo3UFik9EClZI3qpYdPjLQapNtpctIz
aDznMa9QuFQCi6fZ21mQkyoVW/R2dvNez+KxOHc55FhRYF9C3l4PfBeNBznQxG4+WLGv7u3UKBax
6vcOGU6xfynLzD1I7C0CnncyYRaY0z4NniD3y5+1Oo23vgrsv2hoHIuVslxbvZP+0Y7xejan8XsQ
1/F2rpF2vUU0S4nkP0YIT1QaR+ssCqfvZqDQ8JFDtbmH3SbjV6So4aO/7ECa0HM2FlpYaztsQzKx
sjlxlm2I+P2A/gYlso4enKEdstQ4xOulLj8aBOYnpaxpCln2NO+mLWtTAx6PTX1uoyT7Q+9J+BqV
Vz5NABMPg6vou3Eula9ksK4RBk0/q2yCeMiOaYnKqQ9rC9868nO/U3rWjjDrtk/wKE4PcJ/fGTkf
e60WU7FDu27YSKwcDDX9HQo7xCGX6VUXzfRUorDIpvQTm8t1P9eUJf3M3LSTM35rG/JwhUF2ZG7a
6Yuj5xtpgYYele0wciob6XJ2dUdbubaNPB+CgWmo9cpz5E/TFtb9wqZTBlpcOYS2qt4r1nIAa55x
F+EUbK2p01LQ/ci4N1IpWDwSvvS0/7vTPJggeaEdlr7Xahov0XK/huzLooaTWmzraVzI/5z9Nt81
ZTBB4MphBnd7nJEbTd3JuROTYcAiDn/lLyF5bIzHdArN1QwLx+Y29xYnZ0HS7OO3pT6EJe6j4mkZ
6upQrujxps2sTdva+SerTNlomkm8r3UUihs9YqeppjTOd+p8sMz6x1Bm3k7v1RkpAvQBkzFrLmJr
vX5e34QD/61NXebS4Udr6i1G1krrZlh36LdtpPB4I4i+li3f1TFD1It2/jB8karl1X3ljv77+bW8
aRoGTcKyZFd09q4vui9utIH8cmXpY3oepr4Pt4lCqyfCgx+HydJljFpqdkKbby+jt9B2uY/JzezN
LivKSOwS8RYvdjPUm8e3eLmkhHrf7QoCpnJhrZZDUfr2tunreXWzydnCn3nWCw8aW4mxXHgJ6dd/
nde6A01BEjkkVXAeh8TZFtUiLPwWc1uxhXhtTzXqJ8oH9n1VWQ/Xv4cMYb2iLZo/wO1fRJXtGiYm
N3e4n79NvQ7F88FGxvd3P6irlaYP6rZpubMJu0DZGD8B1PePAdBiMKwIKi5k5U1QZagvwxMqUTLJ
CXrYFxbv3ye1TXJ+LZVokTZuPTOn3a1MJjSkgmJaJaU9ooTKOEAeZ9dPlBLFpiy294F0XW+5Wy3i
qXjETU5Yo7JI/g3stQHxUPynSeXtoOST8UkOc9s7G2dASv5mq2mvo4SoBqssV022xX2wGRbhMDmQ
rYZvtSbnnY8+DI6LcFhoJ8ZDPX6XgHfmrtd20Nlma7Hd1iAnB+6pcZzrGuKwc8076wGvmsulurfr
gQJKd/Nsopf5q4N3jj8ovfaH2+KVx8+gNDu+fJ5+B4MSlDALrRqkhvXF0Av6rB3zsckhWauWwxIg
JgmQQ+y8N0noMhGwsnWd+Otat+V/XWsq2m9eFGv3rh6uHNtqnuQQa4W5DzS/e9W1aQtIkfTZMw/d
ImnT95n3qc/CJUeFlswQDObeV4m+jklcUYvPtddoh3acTwVbmY/Rt+vJDHVZX2yTOXqfRtaXUVdq
L1EWvoxJ5FzGgde9KjHCgwyldcebnSNdaM1Zeniy2EMKWzvKQIJCmOnpZTQ/R2b72uhDtL9PelBT
tUUz2LpDOm+jNfxyZIbMpQP59VK3pZZLOSRxzxKmtUV48Wv6/JY1VDqvTgOXybylsqX6OXrgISAL
cPqfwqxHNTedjmKSQwmr096ZEx0yR8LIPIK0iIlTrW46JopT3VejGTvVTit6+062Eok84uRUDnA4
+ptW07SVbFPEJtsSObvZbjM+2GQBk6rfSnWLbhvSAApkCFqwd6RhNIs6h1pNUWJY6MRod30lDCum
emtZOhSZPeKCO4X+yV29FEjnpMx2tBkku2qppt68U6D/MWogaCjpRWv6lJztB5i8DMVbUnK8em8w
eYHTU6UNr3M/OK5LLd5k5puMtiHZLbqI0DT6OpcwdfkajP5ur1lf/U7/jiBT/ijOrtVXkOTpn6sM
ZdZJD/diDjOE+IyBPtxRj+yvY6E2h1wtk414raBRtoEXU0dbLuA71esFrkuOzocLUEx8d4HIbdwd
VKagXmlzaU9WmKwZknaRYWYB6Js0fZ0m/b0y5e6p86do01hR9KOikWPW4T9FCM7cDXphQ2pRJF9G
pb5IAABKB7KLwHi8zUQeMPxRaWyCPd/8ls6ZtUPcha+VBWt9Ombww0R87foF7HI7iC1HeAV623x/
s3tRPewqgJLkuRAH+zBVhoqAKZe59OmiF/W28PQUR3yZrC6oy1W36FPIwS46ElVyWsdAsNrlcHOL
bZqDcDMPJILE8XGJ6zplTaGYLPTG0Gv7dDsMXd/c9yXQpTd7ABrpZIwQ7W3+dUrLYT8372KKNhr3
Sev9EOVhuJL1c61cVYqvwsP2ogYt9irbS5BY5EwUoRGK1s+829zMAYKScNpRZP1l0Xfr3ey/LBog
iNXnTeQ6a53OqWVPIRsQy3ft/Tgm369blMUuZx/2HzQKf0P0CzztEgG+TN9F8Ui2eBneYp1ltSqM
vl93QOK97mf6atgAcHKPsZFVpHTy+rlJaeBTlZlmlKxy4BGunM+TTWc6hDV/IWHnftG4f5LD0/zT
HNf1UTcAQqJfZDzzNx9WodKqP5X2UXS+ljlWpb/O8TXFPzVBVB/npEByfZjWU1awKyaj/b3l/rzq
IXF5rJseOg81YPcVZvP3xoH7Ab7IaZ02cDk6w1RsqKjEj0CPx4PtTsped5ri4mpexc6HPizDg255
IQ+bouHT2Df6tw+TtLZWYFs1i0tbw3vgTrpzMAdvylCd4AWS/qDa2SVWbnxN6vEhndz0j8RI6KTk
7e0Jfs2aHlMiQkU1vtZD/yD5s3+KeFvj30bQxIY4O13AG7dLvsBLkX0SoEO3ValufbWmpqYBLPws
gIoiVO37EY6tK8whKw2gnqhh7IwR9qoOvt19aeT9ukDr/V6QEHEeXReV+e1GFp1AS8qigqGgsdO5
LtppiLrHiJYALeY1RXWGT4Fa5Se0DdiBIE52HdJD31yEN1bDRO4EhpXFJPbFVMdqfpIl3tYRE4Ke
aydWNP7M0PfbgB5pvILkIzjNtp48NouQXheG+R/dsk9vPe87Ysf+JmWjdY2wWrVfhYB0PJB2O7uJ
aaB6y6dCB9A8FmWq4UBGbpL86c1owYONzKXC1kVmU7SpVjqcD8sDObA3xTiTXpuy7DEr4RKtF763
ropHAFV/d9S2wl5icQRk1K4zkt7jW7w4grg0T7oBD/F5JFWVFY3aPL/mdwbDyXYjBWrRu9v4/aT+
3iYvKIXCQdSH6jrypvlBA990ooEdirDXgLyPtnWqgOdTYnc/td3OUlvnaE++5WxIlyS7HCJFUEZa
dHVHiu4cI/490A+hV5nSendIdZrY5V8GzHprgP5/6UaYPm52uHG2ZpqEL/8Qby92PfIKkI0NXGQF
9B5pUvMrXXKSMlbdoF5RNrYQtCN34ZXauDLtrEUytjJeGiovdUsSkuTAQ1h35UpYNic3gdJKge9Q
hqZt/udJlWYCzsunM0mqAvrb5aDAUwm8EP2Mdv6XbXHEyJShCDMAe1LRQYfduNTc6hQ303QJl0M+
WtumLGB3X0ZyAPBvRg0vnYvFyzr1saNWLCMoHeHjANmHJHJwvJnisc6OQ6/+JiY52J1XHFxVb68z
m6gOD3lt/YlET3eE+xMZo25MesRBi24NEbpFjWkoybcvRvFIpJxdw2VsBtmfeaqq4GWS8cSWSdtW
cz+sBGupDXTf8F6OR8YSI2dygCUN3oLkdDND3xt3q7LrXifUDRLb1aw+JrqDlJHSeg73ZEXnL9fV
/naqAncTJ8b0uelD8qiWd9FVsFzhWMIeamvKUZzzoKo0VCK0Ll7Xtao7RKv9tXhdHjVne3J+p7N4
+mzBBf2MHEBR13W3LmrlsRrgFpPIwqI7u5py9SDr6DU/ncYapq149aYb7jX6XWHD5BOB44g/xXp5
L8tKBEhICPuU6klGUQ4RJVvO6iSrkbPqILGvJmi0bPRGTfTwLK1nGzaH+hefZlYKHhE0USiR3g18
kQ8GNLpnurK5NddB+bmCHGOlDiizFfzRfBI+AXJBzUYN4vGuC3IAF0vqlO20to6isIIVj2GmF6Gx
As2QnHkowddSmjTbKKazidtYW6d+9ktg6CAC4FfZTs0rVIAtqm/KUoLzZ2sE7j2svX5sH8QkTruB
wEb1zGEnEeKwO4icZL7YbotoVgdGN+sexK42yoAkDZpZ9Otrp7qr8rsy9C/+rJhQfwmlVZDpEFlp
cKTOfvxHxrMccpXFEzYep2jBJDsb7eCVGOFuJlxOr6FQV+bbrqMshTz1xvNewqKdHm8pgEkxaQvw
I+VOEgfiiBpzRAi7qTfcYI1P4kj1hpp3ob1AkJHeO0WRc+Pz9L2Zdd5D2aJrkFkRggr+PK/V2olf
2sEtVs6c+b9XbvUwDCTkV+P8vWTDx1+1aOkg6as/EzP7ag1J/r1T+K+lf3n6wn4g2wDxbS5dX5AQ
MC3t7IbjfDcFTndfqd6AKq/+tysXo/n+ytZyZSUsH8qpIM9SpN8p2r+/ct8lX+MyU9dxbvZIf+c7
SMxg455NZW8Wk/K7MfA997pEhwy7drdQ/Hsnev77e+roiAoOsfopgdBs7TRV+c1qupcFtM38v6A2
otI5J78rmqK+BL2TbHR+9J+C1Ff29G/H91ESN+exjeet5c3FZyf0IYwOTe0HQhqvH0PjYyh+EPzo
DJKAHz7GNHt/+xiR6Ra/fIyaF5uzwXvyuhv5PVcD8hUUIbLPUMEWF6PltrKMTE/lAJYvd6b8QUy8
bTUbrzG6vQxlejiDVZJha4zX6fR1O816mUpjAD3mkCI7sxlteiO0EIjXsgtbLYAJrfWMnoD13AdL
EgYRpKPY6iBYUL8L1xUkx88gjLKL7b9ORxKMemJkkU0wO/XUtebroVnOEuDvttKDLl1GdtTP5FZS
g8Tp4oGcB9UeTT2osFRuRLDB1MguUAKZT7DBoqmn/iFm1EWRilmiRKdGovJ5mk5lpV54b/HXUVnC
hzkNZn3qFwYVOeht3/N+DBl0BP3j4eZAGoFo9S16Gutt0fp3yHV2a4P82UGKd2kC9xUMEy5kqOCs
xQvntXeQwl+mz8jxutDL2r6/vQIH5iEMV74/uPsi0mpjI+Lv2mJEU8Hdi7C7iMXLmXh1WNxW7eKt
WrAz3dCiug5J2OMcGp91YaldRpOtfhYKW/Eto5tviVTfIn+dh8DwNbI0aoNGMmBh/mBN26SFQ0le
Aa9vg2IcoxKdkOVlUUrlcrhGm61Bly+l+dvBm5RpO5W8/Q6hfRebigFIIZq+A+zalKmXvExRXdLq
h124aZPIg8miSq92d1oYxlx/+r7Yb/Gabv7J69vAPYzcy7gwtsuhTXS6RYYuIt2G7eYNlrjMaWfA
DrJbzNMsfAg0HlxtO9BpsZR5PM8PNqOR6fdS3XGKT/M8NS8fogYnXmqL9yk7+IvCf1pn2BQu3Mgx
N24eUuBchFkHoxkv1cR/qZQ1ep09m5TXRkNxLqmpGs+w7GwVnjdopljdSUnZr4lSjZ5qvM7pIU1E
i44Nsi850PSwOYq3Ta37CdqKpyAITVlDzD3SoqcwYw1Z0iAPBh4pyVZZWCQoWHXhczlVFfQ7AJUq
IwqfC4j7IWtx1/MI++y6Mno0DX3f2VWm/epN2FbLVDH90/wlQpwODXZbC00ar17XTlsu/5TmSmDu
FGZ14p/SXDnLVSusT+Kdl8q4eKmOE7zUzW9e+TXJMHT093P/KVh+a9zVktNwzCNnXOe2p3xWgulv
Z9Oov9qGt7MPcUqMlvvY1OO+yRPjGI4upDvLlxYcxNNUjtOz1bfGseymFFVDvpw1dN8Gu5d3dvky
+/+KH2K4QOe+GGx1W9oOCSJITI5zE+rHSW/tDZLwxkpsN8c/Dckl6NVK5t3cRj7bmzZEIfuDQ1vW
T3niblrXQOJL0cJHOWRF+pn+VQfE479Mcgavm7eGUz7dFqKXKcYybqBNsV0o0H6NjkLA7qn942Y2
piC6XSFzitcrOBbYrYU1zlvrQZhuZcYt2Fay52DIDooCyybdS/GqysZ416LyiZacqx/aWa0e1KVU
q4SZd1Q7IAZLpZcnbfPUeFC8GVaFbusSIY6sMQ8aPWTXSbQXd5sGcbNJm/0H5EjblZJ65W9tSTnS
0rPwmPl9+YIe2dVeT6gUIUhkbqukrn4reVfVtKJ4MnIftqJsAmm82PtlOh1QwW16heTqc2B3XxG5
KDZo7yXPg0q6Rc7ENiy2abHJ2f+bOKUgvZCrUJePY6itPWOGbn+5o1n7uZ/ab6YeTsdJBbMs1iTN
tPU4cEcpQwP9im03Q4LtIcKjQJC3q5tY24vQxewYD5ZWqE9JNiafokb/KWaJciNX3eemOX1bolTP
2RsZeJhCMZ9516Sb2eImQD3eehZbEYabkSbHi2GhTxIj1LxxQF3vJUImmBPpzkUA9llsy4Tehr31
mgdw9SACxJdsYe0OX4BL1we/r/VtuKS+HOxWa723F2yLvi/x/2Qf5hT12cpfhWPYPST54O4SvS+2
RR5mX6AxNO7QpfTWod9mX4awpmnZCZyV4jGMZ5+kxKJzJMGaAZ9Pnw0P4kzKeH5KICELeHUa0Nna
ZEGhf9a7IboMTjvc9YntqqTh7Pa+5GGZrgYt8A+msdespul/ikMpoLs6ZvrY3l/Dke1DbwYRKsBY
FSwsczk+mFHRvbQbezSHF1VpWgSnxhQ1E4ZB2S0MkwoysMsQVdIScQVaWWSYjSiYBdbwTGXau7id
fRYzf10YigJA7mVSs6SLClqGEMydeB1t+u6bU7tLUvZ3t8ct2ZF0WkVkSNACePcYlqft7eHrj9ul
qfddgPhCUWDBOSPzcn1Wy0SdHHQEGdLJhN2dPaQ27PqlypZ1Y/sUzf6u7cLgUUyd6qJ3HNY/xSem
26Sb7ddJ7ThXR60bfkr8/+2kqAMtBtsDH61rXPKkzvjoxQFQj7IZjOrHVAdHJeZt8zn32+Jznvh/
actbV+XU0crlZfIMnaBxHdq/DsV7CyZj1ZxvwyGh40xLg2rjKQffXDqLR8OdPzEKpM+4/8eR4eT5
akjt6glIiL62slC/uLo27ZCVrk8QwfX3Q4NYjue4zSP5ZWOjAJj4MlcIaUxFVf9wq/DQaOBtVwVw
bkgKEArNjB8o74TfbN3R1wnltuuSvbLQPjr565LDDGCpG6zXJWkpPwV8d6O2Gb4phd5DzcjZRA/e
Cp2D4VvecE05GxbbP8YVxgxNrAdh6Xpss3An2mA+aZWz7UBxUUGcvJVh3dUIhaPIKUphohlWZrpz
frOLtJhNAoOHcRLzLnh2c2SDV5yYPs+fFVId15P3rv8QowL4ue/nyNgFndFtwtnxD5HnTd8c5Ky7
oSi/NloRn1MYolcjuh7fJCxC6fEARzA6m6azKvXeu4sT3d+HNCtuaEw2t9FQ8n9dpnO3MYoU3Q8Z
T63ZQStimtsRUSF0Qe15a6jOHizTT9+agoPw1gO6ah/l7M1+M4l9trRrvFDci8laACMjdp6qwUHs
YhLnf7V/WJ/v+LvP8+v68jk9QXS8rT3o1s6jq22nKTZq4W+HHiLbSe8euzyB970aXEoXefyjNhw/
2YJtJ/9Td5CMLBOuMcYcI/QSO6jCxNyl/77UzfK23HV6DKWvPWYohC9qCGZhLd+iplx7mpvuxCba
CR3Mpw9Dqq6MXocXm0epYQbagdKoesWNDW5qrqzG7c4OLPNfosp4fQDH5WvYFUa2hHlt0Z1hDbG/
JP8Km9vxb6v9GibTCz/gv9jm22/MbIxRYHpsSwtNeqNyLlETmRfQngP9w3zRC/WUtjBbSGRjGu2d
bRsuXIk6m5Ilvp4jqA7DGq5biZkUy17VDWg6/f+w9mVLkurKsl+EGbPgNcl5rLm6+gXrkXlGSPD1
xxXUKmr17n2OXbP7IkOhkMjqzgQpwsMdOZbZR90B7MvOpzvo69k9F+F0Bm3EHXnTstLHc8uak0N6
J4+SAbVih1qxz6GD+aLXSEmELIwu1AXV364t+uRRgyLdYzFa61HVuGa5ZaLqqatW1J0mw9qDjFmf
R3MZAwgjy3JPo7RkDMGNC3XVkmMOTj5asgS9Ts6j/uJEIWhRNB/BijgwKW6imq4tABOHHNyZYik8
qido4iXRlrpGFouTqUOzaGji8ilC3ujRzudQCjm0DSifl+ld1+iBz/jG6C2oFEapfy8blKqZSi20
FgNoJ1gPoDEfwP7wnx7C60+txKv+Dw8gpxAWVymPv6zBcH5fy8SCPjz2LIW5ARIHIRXXstFOinZ/
SLUtEenPtnkcpPog2W9asMA6pWbsnMZGVsIEqykqgpszoy5SJnOXEDaEqYmFM5sWTM3HJELrkNeH
iXrk+jHRRDnCOY5QSp2a1Y3n2Qnyg+wR0GD2yEzzBWVc7QUksQyS5Y23QXxbbmiwZ5p/GRGy6tUg
mcoyv1YsN8FKi9lZ4qQblNS3W5ru6Z2Bk2j7fZ6tJkFKYwd4f3JHJt0bsKkC8fOOPoEcPH6KoQe8
olFaw0QOrtTN4Z5MotZQQSRYtqePAHXt5uiYrg4AyD+fCMw+UP3SHsjS6wVUn6bvYZoMBwrAdSDI
3U0Nr+cAnkis/ooX7T0N0pcM2ViIvqfxPX3B4qxH2ce/p3dFXa9j1wR9c5l5hwTvAWB3vUPvN8WT
Y6blU4F9kiUzeYsaC99xx7QDx4y7PQ0CIT3tLRAlBDThYzqeVwVIXEe28dwqvVrWI4EmTLyE1oD0
TmDfAd991iCp3AqZfAcN7jeXQ98HRCP+oYihxsjy3PiKiTROE8da89ZOCtBMudb01Dw4CoJvaM24
R1rcUNCL7h55YWcV1m2+9cBaICCD9IVniQW20xwZDJVZ7JWUi7IDWWt+sv/bHznDi+m3MT+gdFkC
wpoBqaAif3/EAGuW1IGVIKGxDHwKFrYUCWQCrJplgmf4MFTg0hDhPVS8wnvXQJYF22N/N0DG9h4c
AYj5uyj9Ep5/Jg8zTI07yb9No+OkQe7HrqIP/xUy4aaBo9iBW7Uk+dIatKTTtNDsU3doBhPBWw71
7nBA0Zs62eG55ELGL+oP1G1NfR2DFfY5wckD25b/dKNXxeBAQdsv+r+6NWo1AjJ/uKlzzLwa2emm
Gre75aa0Gh/AqDxkAsAJCJPt+inLTtAFy0+Fodm7ESiEWywqwNgrw3vkIULXjelUb2YSvyWxqH81
KfTuMibjlSUBgW7j6hf3m7dRi8u3oilTSONk7HE08WOutTi/QaDi/S6NIT/fxbWTdIM8WAv646+N
pb+zxkBpWpyA2SKOmE9maEPOtDJ/s9EkRcHhRQYkNnxvkyP29giRmOroIGUDYR7HfiRb1H3phT08
CAOvA9+B7HA7gQtr8Yf0FSCNnY5damu093PzOvQTREsr+84ZpXu01GbVBXZja2RjijT21N2QbJdA
u/7bOIvHk9FSnunGPsrO835WmX7WwXKyXDDXmC3+Pxf/8qlSf3xJ+uYr7ZFpt0wb5XGA2HwX6gey
C9+7xZYH7EM+vfEIsgNLeJfCwMpumxA7t91oS5UHo3ipIyhVQCrCWCfIM0JyLp2uVtjpATk4/kvW
N3YQlyhWb7soD7pJj7ZT4thXDYjbuTF8Mz77nb0ZihDhLRogFwG5paDEj2xLtgH1f2vdSSII0/Hu
NgjQhfROJrdV2eHfr6k0BCC78YhN4/gF7LkMEpWOduSqa5rbxpfstQYtzcnxoN4XK+1oo5hYwDtQ
+E9MK8GEVf+qR0v7qi68rH6/MMCPm3UQBHEMZBdLIzdeGq/v1zHv7JswoC2QtUlxRMIAjA7h5G9q
E6oIqRGWQV6DfCeypxbfQFxxD2hvAHnQ1w0k/VKpG5v/7kOO1KQp2E5i5b0sRldx8a0sex/HLetM
R86hiqc7U5vOJEOWpeZ4p8bohEljrYlvizqcfoz9b/PAhwKWe2l/bSHLsALxUfwYW6G3HT1gbARo
DC9m6icb3nTGS6Xxb0Ulw19mAh487Op+gO7ZWkk1STP/mQTwrbygoCcFs6amv0xSzpMgqzpPaisE
tAA30cIhOyWNowX5JNIAMafsFIUSJO000ofp+H5JQ1OmI4DiFNPRkkiglaqsstJQCJ4YEF6HFlhy
9kMwaGhF1z5odloHVd3FX8dC3JiDWq/VIL4Nndf/QsnU79hzvBeWW+Bh9qR9y5ieQfepi4/4l60v
2WiZm8722KOZdq9JGO0mlT+iRlSjD2xNjLpx6ucW0sWZI48GZaA++XwMx148HqnX61Cc70d/2hEk
qJLQKR9aRPRmhJCCD4GS5e+2zgUDBYlSkzP5yY+5hDqi9cjvv64Hbq/o4mX9GfwbKE/RmbZeIiyD
rT+BJR2YGxWkKW2AAivHBVWZQkerhiaF0HbaLLYp9a+G9rXBsfuYeH6NU7KuSfwbRuu5K0Xh3kZR
pKjcTXyEC0CclKiGBsBkF64sp4x3n7yxW163Yz5cFmeHKWLvrH785AYh92QjnaIFF/grCGL8S1fV
jrXqEQ84+Fb4WptmeB07nFvWgN9vXQvkY7MLaq6mVZqEGp4uY7EGngiiBsvzSZp5DTLrDT2YerLb
I7evZd4Xa6GcaSTMkYFb6R0Agmk3O//x8KPVC9MyQLaIsnTFdugqesTILFGXSZc6ER8uQ2QURmoD
1QdshppCGnif/OLBqOI1OTqJgfIgq2bWwbTFbJtXsMZ630KmzY5XRV1AbsIw7Lskm5q9k/T5obSc
8TZBCBIacWnzJiH3yLRI++WJZu9WJvvas0IGNKlw02YvcgPMIz4fbxaWnCcVunuhJ4Jd9nvEiNx5
Ughc252fjhsTCn2rQlUquKpSgZpaNgGCVv7FsoUBXI062oNrIwb9FUoPQMj47odTE5hLuroB3hwh
n9XHZL1KxA76aJA3RjrnBsywvBWZaC6mC4X6zixciO+AR0VP2vFY+fo99VxloivwluR77qryBDWV
FqGBUouyrV4DfsfCtnxfxc/zfm1yRFITwwuTTWnjoCkzE4SEy62QW8KnAYJmT6vJMd2HadpdO5Aq
bDxPJBv6RVXqZ6Un5SOU3Mwz9drQ7y9lw8H7hzFq/EYXGxeIi01a+e82VK7eh5Xmzb9FVNWWl3qy
buRPP0WQx3ebKBbNZllIhN2dBdniC62D4DDoN0aWIsgESpVa8V8ZWfK7Eym7cwaId3chWOvJ3rkO
C4zWME9tVMpnM413/egZb7kwoGRdtuOO3DKk0HMDB/t2Gszjf1t2MrV65QrQcNGyRSjKo0WwwFbj
1h5Vg+GmcKZ+Syxk1E0RW//UjVWXKMv0tgk3y2goEJTQy98RXgvPAzSFjl2Gv5K6doxoeeV6KERQ
o6mjOCLjGrhE1dVTYA87RdNPXaQMkktW99ncjUahX6Ja+zWvhIzHNY3Kb9SLOse5Dr3+wqZpeu7L
rr9p0BGjsdiw4rs29680JoFcvGtHC5wBuCMYNZp7bLD2IQhWnhNt0oApGrc0Vgym8eCCMJDmcYe3
j2OfBDRWT1Hy5Ba/a3zzdiIF1p2H5fAoijIDLVc+nFxF7gTYsLVPTbuGlg74omYXVNM0luPcUy8t
cxMYwMTYUncwZHUtM/9KPZpUYoO+QoBgOFGXlmQev2dZ+jQq2pN8aLMHTUVtyzq2d9hgDJC7ieuD
RO3+lVyQlImv0KA4LBP6otN3KAQAgkItQg0vkm5eJCqa4WABurwCw4SPVHbtrtLGB5q5tm1tZWpO
DJGtzl/bfArv6rwK71Atme8TyButdPJpTJTZlTW/0ig15DweSz9y72anrMXDpcV3YF4388GUpDtZ
tF8mLfcq1W2MFBS2flY6axRcAUPiR7p5cvCP87EXKEQCtDb1P739ZTLmG84QBK97fZfyfNi7qBZ6
jGLnZ5xOxY9S95E5YNVzAbq0vzlkLXv2x6qeHfDiHfb1iEOXWiHHYemBgUdmlbjQtC+NqL6wXLNe
zW47hUXyWjeyucokAk5bmXkp4l0G4PgWySjrdZn03sVuPUUka5qq0/xmlKaP30gSVyjvgzzSp4aH
ALzFwwiVXwy06t1KV5B5Z1cceBJL+muy+KaJfU5WVbswL6GG59g+ZF3zbuN0ZvrcFdgKJn3U/6wQ
q9JM2/7dIY1VszF9c3oENXLgs3HS5jgeYvt9NOoWxXZqegixm3n65OntM1IewybNsdtvFRbCVfiI
rrXxumT8Sj2mg01h6rMuMEYD+A41yj3xPhpFKJdvnAqIKTX1Y77vyXKr+2AwTUBhjVgACuEHVaOS
W6BVwQ/kEXl7D1xROAsMzNS/cvFE4yG43dam5U8nmpiriT0Vt0zyqcmT8chUWUXTe+XVUVfUjdwQ
v9NwOBsTtLbBwgF+xqYSZ3Ijj0mLql3PQRZ7APiIB55TNMh4jtpcGxDmabVKDF3cGYNXX4F90YBm
RerUFXWF72etxEn/mWFFmX8PQkBwmOf2D9Z53YleTrxN/Ctk0HZ9jDd90JrRsAWTXrtetnpqgivy
/kQmAZq+re5ZAEkjPNqlrvwa5vUBxDvaL8MxzhAund46MAsEDPX+N/BmaXuH68Me5aVAbapJzEHd
Yqo3h0nG1W0K7XKVjWV8yVXFaZYAHi0gCTT3PuxO55TduhDFsbTApbiQzAAWCl0fjTOwq+rlkQZy
fL02VW4jx2+GUHLl+nhpwJD2yn/XwuCvkSkjcOSCFc1vfOu1A//XNjWE3JITWFvf55huY78aP+wo
34umTO55Y8WPZmEBGJ/roK9q0+Qx76r2jCfOGw1OcVxfQFF9KaWbn60xy9dQxoXAour6HG/AFV1S
E2opHmFqZJQZRhiEO5VQj7sh4+B8ByQuv7dH1lxz4EdX/eDrX+JWauuqMcsDdTNkLKCOKZ4zQx3B
gLNdxWCG+RKmjQS2QvcOLPbSE6pO3QDboRXPuu5lKqL4omujDwJdwAAgJNuvtcqLjpXqKrdOuelR
E18Qr4QmWtQiGQYU1hpUNvGRuh9uhloNYDFwoxGoYGq/o7IDDFt19c13EVNXEfNUbwWQVty7Sr+s
zqiIc9cfHkhJoAQgFSJwlUfYg1KePKBJVH2Lmvc1yEOD4hy4iMCRjAeS/tAjmbaZGtSAyKoxHlBK
bzzknb9tEaW8kUeRpBYQB75cIToFnl2WutMKT5vxQM62hcLsbmyBucJUmtGqNRGObDd2JaYiqF1t
KwfnzYSm1iEDHdOqV8wwzhTWJ+pCpMZ6dnj33o3kmGwTlCqvZdO5+7qEYBid1V381fuuEsmaDvI0
Sl06rS/Odi/CE4I66YqyWr3dgyo4LYdt0noaQMoFP3a25Z10oLbm7FgWgpJLIsNKE8hOqbN2lMlu
BAZoXmmZ8OeaiBRBlXCdxdj2mDmAbnExZHd+hjeanNh9E5YwAUNwkqb3dTENqQtJBLsQQdTnPA1Y
XHTrVOuz7dyvo0lxlifWYe4bIV6+TVVeaYmqcLO7UXKcD9Vk4O3m9XOU2IKkTh7z5FREIjtjt/Pe
TF4KsM+f/biqwbzenshOM/rQt0CjqhPVjHVlCmw+DSEEgxlqKa1QM1dkc9QA/vuroAQoarPQgNAV
wuhIowJpFyfF4+SMzpPsAJMZkxsH5dwTWSxtOoA+gt91yjRYerNKa85O5FEiI7FuOyihtVrrYkeF
UsmuAYcUTY0hJXtEMZa/oi5KYo3r/3EnZjX8LgHEpUUW3ue5g0rpqSlOvWoSaaHPx7gAZmgqTnRF
w5XNJciJLQnexo85EbnTOHnWUw0+nz8vaVxrh2YDKa1kZ+dRtibd8EOhqsNqfE/WZquLCwcA/+Lk
ebbOddM6Sbf61YUZPxuCvzdRavMz2VwP/HqOnZ9ocFIeHGwNiKN9uNCIRAUdKJ3Bq1Zo90uaahpY
fNLH5q37qCy3kWYgE6WpqNF6UFQqL+qRK02c4n6eOGe0/llrWf7fa5H9447LWuY/d6SVzbK0TqjF
xuMTD6MmQ+UtIXi9jy6OO+Zz2uOxsoxiO/G5S6NIiMe52V5sRxMXaXbhAa+2Y2+mQOyQbb70AFA5
pIZxJBs1pVujnlk1KDMASelr3OMEAd6ujo3PGuD3Xqq91n1TfS8t79XDF+E7qKDnC+BJ54t/Demh
ZC+Qyjiq4VLN/D+W+P/uAwkwVHmBv3vjcMc5N9K1V0T0UMR5vG2hUzuzQ1gMyi51rTvXHn/yi+k9
JZNpvf5tUuiZ7cwO8Z+TZFpbr5FlJ2dRoviSF5q8o6ZPWA6tzGCxTAjE3bmJ2pBnsRJ91RWbZVkb
OyPBGdUVxvhpas4DLWyqcF5yMMDVoUsVlFB3UDG9uyaMjV0WggiWbDYylKu2ZyWoQct6M6Cm/hCy
Ln8ZtWlXNiZArcquW5m/2EVUvdsZGNsODfB1L06FM+SHffH/t71qUL9G2as58aWyV6C8hCbzOCfL
GtDWnrnfPi35s3wwm93geDJY8mcCKUxEYRNvuyTFuB295ZEtT2Sa7XFQhagoo5zbpIXZObbqp+XW
HA+cXdPEY7As04bD56VpYDTyeWlaSAeV8x13zWAyUCHYuRMCgzkgKde8dt1Aa7sCdQAyvM4jeEKN
B9S1PBfKRn6tGUJBEQiSHa0wz6UFPlYRYPdBQZNa9KPB9nReaTEtazZJtsP7hp1oEDiwh9TJ+XlA
Gf9aFgw7brWRmXceePHVo43UrDJ54JneV/kIqi7Vpe2KU0bItYkwO5HN9UBwAFD4jQZnN7Wui1T4
drGV5u9lWW30Pi9Lk3wNwaxUdBnOUdgG0bIDGK1pkJr+Y9mww1FhrLGrkr3mHOoeOzvaz3gRcBDU
pf0MdV1vEChEQmpi6dIoatnwe8nOXoRTz4AK4l0op29+jyNRxPThDEJx7PGoz5SRrqhJwhISsVm7
o6khWNbx2lBTqL+sEFYg+LeG9uEP+7zyp5uMuZ+smFeKLUIcw0Gy6NG0B/0rgxCrHzrJj4KnQ9DK
1LtCArg/g8YD5YRj5X8zmgs5OFAlDioGTvlG1vWlhI7ImgbcnQWNqe9Qdm7WbiOSix9HxTWegD1A
aiv54ZpPQ21M3ywUpa+hY1uqbXO4Q4oYsYcOwp14545fC93uVklmRXdl6dpXGsARALUVakBDid08
UGvgXw5N1FHI5siMGNSKjoJAyU48kE30DlB24zA+NIgMbq1IE7cwj82b0er3ndrUpkglUU/0WrzV
wJgPRWCIPEaMmUdEVQ5U1LIUulAX6s7OEeTn8yD5k52aEamlo5O4+z/talmwQ2vHyuj3n/yVnW6Q
TVp8QkHOPPjHdFTvIn+si/njLfU25AZIZHma6ny3LGsCU39JPRE0WicvrouEjgQm/zaEeF2j0Cx5
6DIfsN8Kig2y9cvAsI36lXUtyvhEm3/1PKAAhCh/+BnIk0qX/+Z2uc6ygkE/9AHJoBSnlLwLat8K
fyN1Bhh3nn2XyU/U6DXPNufjJsaj8dzoZXUykF3dTp6NTSXIB1ZR4fU/LDMKtCkvfoOD+4U7o/3q
axLBfUTer66m6weoomo7hjPZfVp6QyB63fg62sNBuEb+W2fTkY9+8xWgTQh0gf2Q8W4Vi2F61M0y
3YV2kx0b1mU324ujteEP4iuQ9LuxzvJf+hh/4Xk6vgxCjjh9GuXZN7h9xi+72rCBVa+MIxyoXK1+
OiTMi09NmzhBHaUcFNhOd0o8Y3rsO+MRPB3OV2g0Q80ptPsz9MPqB9C0fSc7/hhEZYZGXErQ1t23
XQwgdeKtNR/FdSDAjK5aUSaXxohx2Les4XvrbNw0KX8AXAOZLOVgdu64Qw1lvEnNrLxD8Ut5V4Uo
8ELAoUa83inuDGiveau6wCee8huZUMOlITMtfCteSa3aR1qfboUCfeC/Wrs3vTxZIWwsjpZ6780D
IaoFprC6o17shtWlMOPLMimv8NYf4wQknh8LlUgYr/FjSrcaQUSwoX5fmHxYbHSrwmt/ENnbpPg4
64yPp75YlY6ifJuJ3+aWfKj51K9lNJ06YF254R0hYbNyXLB4VLl1nTELE6QxEBxIt4RxiEqzu6BA
44UGyeTGxsW0hnf/Dgh3pMki56S1nhMQHYVdtV+qxDYeTATNzn+xD0352Z6a/Rcn7979GwCAAmKv
wPfmix+m5oOMUE01R7LKcOje+V2RBDkzF9yghEmgUrUC/At924N7IrTv8A9TPQ+QZNr3KOHe9qNl
fJnw4I04i7/jFQb6lC7TziN3phtUqj0QZaAgWc1ETrd6lmpmVyEwFLn1PJMcnBBFYDTTAqLixlOI
jrN/ZtI9dQaIIs10Yk//0gF8RA7Y6aH2ItoUUWs/ACGebvGf4Z9FloBvGOLVe6uzauQFYgtq4VyH
HrUFelXLzH5Aumg71myKUJMYb8DRZfxIbVQWAjGbvjiTLta+KcxbJSJtN0xDf3Sbfjwjzw7xcVY1
Dw0e8yjPG8o3bCOewgzg3lX8MPEWjGE1q5WqiP3WaXoZ/O2zTdz6j88W1fqnz5ZoGkR2Ve0XlW7F
siuCzor741ycpbpAzfdHKvvqTO0BdSTdoRZZJlaIrIJCjsJ1XsuajZWAMWA2ukjbbjwZayuksUuc
Wnu2lRAzC2IZ4l+djF2V4B0dOedJqXhJ1ZRcZ9sugtg5q+XOkqw8aoCEXITL5YWuqOFpBYay0HXX
y0DThN+TTg9XRcvk1koj6+CxOn7wRlXSNoLqF8iTM0o861fyGG3LRH7Tekb1jwigxx4dJR4l1pLW
/xTjny/JaYITpQBYmjhbIWMc+8FGNyK46zAPNShhvmkUrLizun5l9EAGDoAFPbkOINJ2Nn0ht1AH
zalT14jADThrJEnfX3vlNkSo5VPT/+Ym8cvflYAiQsaK8ee2KHYo5UZeD7+8renE065QXZHXQQrd
kNesbPRjZrqQHdcm/U135K8x9b07JJrlDWzaqFhX/pbhu0HHGTJXatmClzvyH1P2vmyFuPF+KlDZ
DmptMOxuPWDGAmQXkwMdbalb62l6mA++ahQVG8mnLmKZySFtdGSiG1SXegRcjRJnWBnG4Gz80tfP
DqFd8ZIY3C3KM+7e7wh1mlPUI06TT2Z/RpEJ6CUKEFWfIdAZmtuoRlF5xaTY0jg1Gku+pW5t7mRp
ctSwoEnKaLhUXVOhlD93wCDjuXJFxqTq3n0sl/Og7jpkf5U3DXAWSfBfQmkhq5G8hdY6v3ARAkwI
famgryDRKDKg+ZG6xyV2Xv0WjG/9ykNoUq7I2KoRuvKAlDlUDbst9towQf0xj3JrbdQAGkrsDBy8
xk8d/dDwE4ovfWbjN0eXsfdYW3kKhTPEzalBjioXCOn+0+/BL1SC158sn2ZSf8oSA5rlAa21zIGQ
EELxqjELZm1smbv5FfRg/VYHF/i1NkLrovNnQ8G9qCEzXU2xsAI3HctNgp0Kwxkk9M5TVATkkpFt
9MsW+j2xvVlWaBP9GaeTGDR9Hi9XGlTJjr5q6CrKnL4Ek4ILI85z/oas/dTagO8qL4fZUDrvxj35
kMl2qn9m05JLn3yoW1WFYwfLiGuwam24EJRsBRJGokzemxTRyBb18ujn0mtAOBT9mm05jZC707Jq
OxTab4pAfgpSZkkClZ8Y5Ok90OxnnB0/RzP/CG7SZM+JnrVEewEK2rqYGvgBhRWPUIof00sz5iW4
l7h2jyI0M2j62ESMJ49WYIwsf8oo2wCkWAL7kUC4xgnjXzxtvleR239pR+TtNTfWH7Dh8cA92en4
f6yyA15aA1hwWlTzs2zj4uWK34NT4t8iFeN5vtQsrh2NFnuqMmtQSaRGqHEFkFkjaPEkToN9YqJo
D3QYbwBe3kOss330pto/o1iwDciucZAvVm3c3LLQmu58R2L/oibE4ApAxqhyTjbqi5+8CnK6Qi+f
o2pqVxKMfGdqRqEVZ101i426XPAucHJzW00AhIuyu3RuVD37QME+dF4Y6GYbA9eybt0yf3ZkXz0j
8gp4Y80fyDGq8itQUt6Nem3a/pRlM86LQK8OtKp5jN+hWrNSB1o8iMSBuvnkTGtggewddXuvRnoQ
Ae4tdcck7HAaa721pW4KrtDkgOyGFdAoMvHasalAb0Gjnjskl77HDpVGdWm2N4QM7mkQW9dkVTuj
vi80zZrAtpy1KMhojz02BwglFVl4wXcrvNCVJuov4MsWe9OonGllNuGAAPwIJnijwMGwgDKzuqIm
girAMUzQLN2/+S3TaAa50LSl+/++1HLLP5b64xMs9/jDjwZYJ/hhMB7DGCLLGlRCqhVdLg2IP5x1
ZdVyBaGE/LQMsASU9E1V/DOF+suwp1ZcunT15w3yHhlJg4Hl8H9fJm4+PhjdhT7JbFzuSka3bexq
5drG/cQTnN3Uh1imUHd2oUuaUtfpK5Q3m4NmJdVdD2lIB6mgc6kYO6mpRwcoEC2sg9G03m2CrtJs
q0HU6DKqXwCw0bzbtjxDrcTHXJpRpUDLSWZeFvuko3Z7yvEkorsuAyPodYQrsmvpxdiZ83hwN1md
+MF8x4+FEaVC4TY4vAXdO+clTsmNka7npWhyzN9yJuLbvFTOjXoTJ1ozu/iaf7VAQrQDwwQ/ulzn
x/mK5cP71V9s5CI9m+X4YWMeNeXH1WJz1TLLqjSw2BqwhAapjV886N38h3pg4KaKwaRO3dDJ/Adu
QkJbZOYtVh4N5NX2ce8MAQ02tuc/VIi3FI3QL/MkwaEUiCIeRL4AES15V948y7qCJqX5WU/OVXP1
+qfN2TVmuChh8cK0O7MkBzeTr4cH1spnAqQTDD1SWHREAmb7YiIPshfNdEOV+UofcSDInfQOBHr2
fZqk7IoH0oZ61GgT2Jxzq/85jFGGTF8PRF7tN13guSFYDFgRndrcVuf5xn3rP66y1Hi30dWQ2+5b
HI/5Sq8K9jaPRjvd8B8zzrN7x3Gye/Beu+eun05kgjhEdt8DiH8L8SyDap6MAnIbhvsYZEx35EVN
33b7zKrEhXoySbP7tqxeK1aCSUOtTCbZgbPC1czosNiGymoDL9WzHbnQQM4LFF1UKOIhG60ZN5AT
jXo7Wy93jRi3dpkEA/WyXmTl5oEZEngtw8MHTqvJO9luf0/T6E8CLqKBzGn9aXWjAQ1vOn+E5U/I
cKIUYP+6LqYybO+kz+Lz8sk4C5OVAZpE1KTiH4x8O7cNV5rmsk9/VWOGgJGaoKsiF2r8CRwgndEZ
819Fi7LBh+heUfBgua3el95ea4BbX/7SoR20o+6JL8s/HAKk4P3n+WH5dLJ0/FsVvdFa8/+hL2sV
dR1vc3eq7SMYNoQqphEHZkIkQasK+S3t+iczL7KnFJKNR6brQOgqO/TsLK3qrxP24QB/et22B5XR
wStq+5mD6I6cdNc0gt7V20tiOdpac6pixSHA9zhI40X0Y3kRqufW/rQFVgTMyY1vPLaubO88kF71
XmY8kmkwQO0VFVFyIpsconpfJJUezBMcM3qUxjbk3AATJyB62FcP6YEWBydudkRUxFhRlyb4+LJo
riHvyTRMCCXmcmh3tDiqTYpzapW/aJA+rpYYJ6Rwo9t8994SQJsl7oYW81gmrrpdX8mfGj9Nv1UZ
M87Uk9ge7kJmDqATwR80aTK6B1JlTYNkqiCRubLbUB6pm021tWcJgnXkQh9BoDJOnx7JoDFovPjN
pO/pA4DWQz9GXOIoiTOVSF71xBruJ5vxu3oSP0Ph+18g7T5uoAg47iOJbsy1NUi3gNFMff9ctwUU
+FBB/QU8hTYocYv+VA8JoGvm/WweoMDHmwZ8IYjRBO8nblCo7Wec3oLNz5D6OA1lvfoE1LPSDmLi
hvWg4WPXUfhK+etIL7/zjldPNZJse95B4gdRWv9JOVBqG3vA73b3VUOQ83vqAACZCft3ZuW3Ph/N
N572I/RAzfLetZJh5zWmPIaNmyFOkelgDbTlUzZCGbeEQOcPNR0apfbvBNNZgWAwvqLhNrRyfDVy
HSUJqo488TQwWxgZis/yWL5AowJczrAvbkJVn+c+QxoRAbXZzUXtPbmhOuJ9tVG5Lasl6Y+QiA4g
eTyC5hvlHdqqGH8WLAa61DdfITvcAJRoFPtO9tlLM9hnVhvxd9Tz5EENePSVM1O/VMaI1Jo1Jt8/
ZoocYhQ0s3IjwLYtS19raYoEUVTmL3RVRm42X4m/2P7mF+mGjudmnX/Ks2muNZ7ADLb/lNWbc2zO
+Kg5k3ug9No8ypAl2zhagzKTjxwdOdMqedPtyS7TfFVOSOxe66Gudy7oB17Nop75rNzcMzaZ5bUH
oJAgzptXM58V9tKwpz0ItE1fe1H+HuJkqFIDTMEhAXGzFuZGYeeD2PXBg93E2X/piyDlqzDh4cnP
IDsCqExWXYvJQcLFEGsaQJ6wuibQELTW6STXwFCFp8UtHJ14O0Y5C6SNak4BoMaJF8PwFP8PY+fV
HDeSpuu/MtHXi1l4s7E9EQeF8kVPiRJvEJRIwXuPX38eZLG7JLWmZyc6MEgDFAQCiczve82g5mtU
ysbNuTgjxKabNZekWv1jNygzAq7pSTSKzWAhGAap606UxNnGRHk/m64M72cLNCnY9F3eEvGy1cQV
mlnYD50GW6mvRamR02YXO1m9EkWxIciLMGfQXOuVA2Bz6dEgILbSFysRUfeLc5x7LAf8eI5f/YpW
4f1a9mhPhpNePkiJchTaDD7upLsErtV6XF4KPPqiJRY93FSYdj/ow3yUMX9dMzhax7AJwlVrz/qp
SQrto4xc+lm2rsuLAyqUpReAmvskuvlppZ8UOdjaatFDqje/iDemaTCuqIhZ3LWy3B7boLc9OUii
L112VVSa89wnyK7O7Rwd5CzNH5YDRXudFHjoqMCFtCgx90nKecxGNV8DAj5h2A5fyJYOq153wtvE
VhTMXGdURrVixkQ5ee9r4MjSYceYewrJ0x6FXrQ/dNkbxZ7GUnXIO5twAXvn1mVPC1+MdsTF3YYm
tGwQxeyCbQOgd2u0OknZjpGoZRqBvr81bx3GmbvKIrW+6KWd/xhhO3mNSdBV/C3TsI/vcJZbPLhu
DUc2nlO0djFTHJ7VeZRXXRIPeOkFw641e2knk+m8GaCEr8jLzZ+rcTwJDW0nR70zKoZnuUqxg4R/
IQ1x9phDvYe6zV5Ql9iGMiQ/SnH3XndpFXu5LDfrIa9RBtIZKKFoZAdxyb6Zpiezql/OV7z8U8wS
sS/RIwu7HY4F8QcnK09FITmPMYJPB0aU5S0cpuelPpX5WqhhqB9MC6mUH+tnEhluoTTVjuFvvGLC
P17NhjngD60X20QtI7eSR0wIRIsVRrPbVka4LYYJXzMJHwTbWYJaS/FSZyXptAPbVt/1y6ZBWJ/s
BXWiKBoudUVjNZvKV/uVQLkJvBtr4DtLN/29wLdd6iUrnrcy2GE3FTKtF2crR6vvyK0167xj9Agk
Rb3JE0NaR8teYE7ve6LuV60AS5HPASu5jXl6Djapg00zW+WHus5fNaKMr1HVbAjEDc9K5ice+Knp
urNtIntK0Wzy1DJXaj5Lrm9nyskWiggiUCzKBhE55jnBQVSJjbVEkcUeaQq8XMsZI1rAq5vY6mAr
L4Q7AeISdQgA4H+jmVcEcoprZxl+8079rOIst4t1gyG5lMZkr8sSX4kqwQO9bwIdMx0lfvV5K2zV
NF5KJ4w9xTCyayeR7WM4F8167PIOrjd8cdw8X/Um+zYVfftoh1G79f0i2weZgVPacjLRY9ZwXI8a
44XQfuz51px7lmxPOyQEBUZdbJw8r9a+ZahrURwg792b7x10zdiaWQZcfGof5tyH2p9E2Z6cBgRD
HB7ucAZ5r6usK8mP93lorn/lWeFrfGqXxnlJxVt5KHtAFgfpgegad2GIgtIT3P+E1NWOXK/KJwyX
J4QU67uQYMy5ThRFA+j2dqetJAsBhF7v1Q/QwPuDrpaLNrVN+LDGGuJSNBFQ5L5qV7EWgJC2TWeV
LArjWLV+NJs6eLCMNj31U+KvhKK3+Ud9V2jpqdAWeyYi8Gu0fFNMCUuX11b5gt5GB+ZfTW+tzpzQ
euEPkRpR/yDbNYJDy1A7he99+xBFY03twvtQQby680lksTacn3UZZ56xm56wi3mvF0AMNDLP9aL/
nMf+OpBmOAZtm+z0IQo3JDnI69kz4yK5ctRtIIUkabpTkqz9JHqEbaRvY8z5XCZb2eosPd9K8rj9
ZVkIz5MvgyVj2M5ONZGGC80G9zNxS7v6+6JoJeI/7MX9r6LhL60/HXvp3C+nqmyp287BfBgmkq5Y
oVfHkQjAJq8V7SEHEobNcT6/Fv5NOQ7+mzZX3zTDtj90qcLKMhj9Eyjw+nxMl5XSOp9gKon3TZ70
ehtLYUHsaZkDdcuEZ1g2qTNrK1l+uXCmL7zqEjGJfVZh7qPDvB7MrMGgeOremdiXfngyMDfvsw+6
3Mg8p0ONNk2mbVIDcHGUVOUVJPh8Deyp+lhbyldBbZTMrwxbyevlGDmaQ0/yjc+dyR9TsNZAGFeb
S9FpxmqDPXK4Sa0gOBkT1CtjfBLo96LosaYL/ena1u3hpHYsZKLKV16a5NxBGx/kUXHJFlQgRHgl
CmaYhIX18iRsaLKlaCxF0ar1cDtFK2tF9YNo/dWxiRmSuchyBFSl/JppAvNKDGjVarSPVScz1Vzq
h9pEMGBqP1edXWjfusSy7/Gj9VC4DbK7MFgIDF10Qqnb0L/mcIg9ZDX0G6nE9W+SrORDkBb1Giep
+QrKV3owy8TczmWh3Wpxaax6www/92p+n6WF/g1iP/hGp3sNqz8Ot8IO+EafqAj5861AH8EhFONk
J6PtfdAD40fx+ot6Vc/NrVXWZ/chZ1KzW7jdxzzHGOliSJSVYbs1uhAx3BlDokuDUuoYfki3KNig
RFWC2ie44lZGNBxFsZ2K96KgHvJ1+L51+rEoWmMZeti/PbaYwehUeeYhbXsyGivfO8sECzQijmx2
lYVXoiw2Sxe/mPN9nFjRSWHyKfQM4m54840ivDWHUb+X5+RaiCFo+aBtgY3GG9FryuY3WHrBLXPb
cy9RrU4avcaUXsvM9c9zoV9x7pU3pbnp7EZbE6EEIDzW8lOkoQ3He+3f5WGDHjeD/xUcGXJQfh8S
dBm0qxmoOOaIjXbfFk27KpR8/BQ72kvvWMmbWrUcvuShjLRiqSQnr6aD0eoYGDKGbAHvdNCgjTJM
pEl6JbryFekllXz9PKHsEyU7FXH4IqZpYoFgw3J1ba1PDmKy5ug8g5Dhy7VQ8xK6Xt3op1dSzadi
Uf4S9e3YQe1Y6vXBXl26inpsOlM+DE7lItg7byHNZE8W9uK5YodfMh8atIUW23WchsO1DYEaqEEb
fomxBjBktDdUK/K3Px6ZKNF8m2faU87M5goJpvyKWW9+xQok3hmj9NHWouioxdEmULPqIU3j/tZM
LAAtA86gIzGXVe3L8k60Sr3RnoLAfj63ypP52kD+ODI5YtVi6hKWl0TIRF+xQbhuYwy5dCNKUeWY
3m//+O9//e/X8X+Ct+IWGGlQ5P/Iu+y2iPK2+f03U/7tH+W5ev/6+2+6Y2u2YehoWBgO6iOmadP+
9eWeJDi9lf8KW/TGcCNSH/SmaB5a1cOAIHuNcz+AmxZUhG4dfac5i6oCTPr7Npmg4Xad9UrqnPR5
/rWXvPM6NhjC5AhjZZuIGdZgGP0OqJmRXptzmG1toSuHXaruhlMVbc8ug0nU/lCGR3wdAoS5TDPi
xIg9sjEZBiEoE4lNkPjf14nOVZZ6Ms/4AXti0LPLxsiz8UpbNmPc1puCQQ9Fpj9a07r7hJh+tjN6
mRm7kZk1eCS7P3cRx4rO4gS4Kcju3996Xf3rrTdN3eTJMgxy0Kb+461HHq+QhsYyH9ohmnYkgQNQ
U8q8znSp+lwnJE2W6cQww4OubL2+FT1MOE9QtWVgYr/uVee+dMhC+7vzDPIis6GNHWbF0sEwmvBz
GtWqF2vJcGVhiXmsSnQyJnJTH2dEn7m95uvSFf1pMN5LV9nHaSRIp5N4zZR6uunCWDvousqYC6XB
+g/PpaP9fHN0magvd0cHGmIapvHjzRnspLKBzucP50m6WRrw8gv9IxmK4g5H2f4Oqv4HMRxGTS5t
xJAniksv4Fr53VTiVayGzgsx4G5tGlmOahoDU5g3mDUYRvtJ7eora5kj8lG8z2O5eDKkEsugcqDr
VOjHxroNpaK+BWi/IWFvPBSLmn6Fti1yB4l/FHVIhiXbtkT/UbSKA+po3BiLLj9RM1xr60iHt6dl
K4JT8X62clT7/RzK4+ijmaENSb1qfFiEYfuAd73x8FNfXbltTHVv49zx09ReOMypneEclkZhPzf3
AeykgaAH01/5pOjRWz042WO7bIgUlrURIwBGIYvM3u2hHh4yp8wf1U6pN5IyF2vRKo4ehvR8dIF4
78053qiXqrxW9Tb5Tly+b61lVFbajWioVDn8D0+E7vzwRBiybCv8Z+CYbUFDtrTldfpupGJkUSek
ZIIHg08U9nHyeD0oyCsLnmFUfVScRn0RkzBd6sdTYPjjtRQ6TNGkGivIOLkSFrBnl1hhHnu2hxW7
tVOWpdsubm8RIEC8d6oYc5mkOoqDRIMo/tu688kCOfG3TWODspk0O91Zw6wcZd1WjmJPHxOtcvNo
Am1Fokje6Xa8vzT/pc+5Qq+77X8Ye34c9pebiQCUqcum7agI0TnmjzczCWtZSTPZv7fGZiIVmzmu
An/hVo0kB9B3pqz71Mk/F7KxFnNd0aOuQ1h6gz6gcIvwLGnE0oZ73Je7hjzDMs7Wy+j63QaS0VXf
Yd5GB1GNxwdBJyUknBbM+apOFORdVTm7U5wkckWwRTTImfTeQHYmIkqArLukd/kqLku0bHwnvTPB
ufz9XXGsvzximm7JhqWoSO7KuvbTXWFGpQd5m5r3Mna5V9pimIG0SQKEbXG5FZqogRnH3ljeReac
et9JLxcYGgi5ZFGHfh7EWBspeSGt7FsTOLjRbL2mjiW0uLNmJaCAhYE8B1bIwdFYEINxsLW60nq6
9GpM0GmWjHXjsISGSj9GFCOSgp0odkvdYMNQCiftL3WiX7mEms6dl36ibmpsptq69Lle5L1dK5j1
B4ZhfEXUIEapy6z2oiWq8Njya2y4ROt3vR29aTDI1Z1T2KnLIzA98ziVm1ht5l1uAFRZ6uViNBkj
CCqimsKKH8F+GzC+Ybt944wP6kIgKSEik7plpbSUlrZhwkEpbQnLYREWBjnyzoPi7zH3Lq+7NkJm
fm79o51Zn9K8a+9FVcGny0vJYWxEUTQoKRQqWXn5+2dENf7y6jj4bTgK5gKOobMKX9q/G4cmR+Zz
N2nVfRgqS9Q5f4qbOvqSD4AO/dGUb8n8RMDzAACjrxd+KVHEIL/vfy5JK23wTUUlwzKjxx+PdOpe
ZgEznZxMiuC4osViDnFNTAq5WlG0o3kdlt380IcWqiJBvolQAn0qC6m4QiYWqOlSZIXR7mxrUblZ
ilmN+GhlG+NOFCEavZ9SFLFCXkdAzda2xlMuGEGRrzbraDbb76jXsMWZGdX1mThEoGrepzpUtzP1
2sgQksAJTDlTr3GbK258zfiOel0GY7Puhqw7/4T4nQliDrhvNbE+q6rV3ZmqE9wkPfzXERLPZ61T
cQqX5ewEQsF6VIJq74el8hlVkXbDmOpvRbc4Rv+8JNc1tDZ4p54VhKg39fblclotmIkAL4eL05Zd
ERCKL09Np8/gRrFunKo+fERzXQefQ7Sutpr91JARgFZgrVC/iF6ZPuVuNlf+h6SfVc+XxvQmBxu6
64pe3YszGS0ZwMuZBjkL7p1yhJyMT1bvjysV0ziC03CT7WUj6o26ndaNoXUrxZzf60SD6DdylCbL
2vkcdrTFxKq5sQMiKLneZc8IwB+EM2Qbt0djnJ3PgBjNVWxNIfwJ7FOttlZ2Y0TAXlE1jSuws2c7
ag6Nn3+AzJDcyAyHdxMLIzwvMLg2iv6RPFeAnV1QPBbZ3GATUPZbUTSrtNs3PcBxUcSEWbttGnkT
d1pxR4Rd8Qo5te7Vqkhv5MraKtNo3YuqMfJbz1f9eaMtdapeNTh3nLv7Q5pfq2W+F8FaTINQN0zN
vQgYhSJDttS1owU2upchhDNZspFu+yzlyl1UGwT1imav+XX1rVeTFy2ebTivjb9ima7fVorWbPW0
kcADzcg1wOLclFFX3P/qPGmyH7Oy2hKw6NdVjyVeHpX35cJGAQaJS/JCRMmlAtPGJs15pagTGwPj
ANHXnBml7KgiJz9On+yi8OapmD7ECQQNuzIVci2s2Jnd6hA0Cj6ki7ihkZYexKLxMNRtTQZu6Ifk
qomLatUosnOHPmm41ewywnGmmE6JSnQeSKL1YKokCswitL/AqVqnWaB/Czrn2LdkZMThwAGcOz0I
oy2Apnnz9yOh9vPXklmDLmsyHwZTURTGlB8HQsJQVauOUo9hvEKIdfBJLwnKAHJTt07YKTukwoiI
iLoe76iw7R/n1qwwvEEl37RK5S7uc+YDQ5V9LXgqAZfpT5ceYPgDEtV+tLMWiRWhs9Ihssr6p3fW
QlSlCxA/EntYOGKMuwqaJjvPIzTQx6tOn5LrLmzVW9EgkwG5/fvboPw8L11ugyEzb1j+Z5pihf3d
98AaR3Dettxdv2PaLWdhkvLKyzgfI+JFGEBTZ/QyLy99GmiePmrVz4OBOKJMAfmLtz8s0bMjUxav
/v6SdeWneY6l2Ipt85ezGTz0v6w8YZoqGA1G8fV5Qj/7Vo0SehA9ExNOl6A8ajvJtnJ8eftHtfjG
1wpQqr9WB+g2nqtlrYuesdq49G7i1vKMqMrRaFqLMGdmOdEH1UDLpUjXU9ggHEzKw8sTJbyXgup9
DyME3Rs6aB55oOjetOxd+uVY5J2X4//9QyikEaGRr0U51VEQtj8V/7V9K65fsrfmf5ej/uz14zH/
YtTjv7/tchV9rflufGt/7vXDefn196vzXtqXHwrrnInMdNe91dP9W9Ol7R8hnaXn/7XxH2/iLBDi
3n7/7eU1i3LAzyw1v7a/vTctISCFz8d3j8/yA++ty634/bf/l758ecmYJZ3Pdjnk7aVpf/8NS4N/
2o7NSsKxVV1lGGClPrydm+x/6sylNR43FaQ9j9xv/0AMsQ1//00z/inLEF0cW2Z5b1rLVBz2lWiS
/6ni5uc4Bi+TIWuO8tsf//r3gNb5z/brAJfy07OucxqbWb2iIk+hytpyDd9P12IFjddGI7TWZq2z
UW3ia5gNHkl9Fbsy2ChZme+aKpDRlM0wUk8tTGd7Mpbf3bNfxNl+eRmWw5yRq2Hxpf50GbPSANaf
SYtXJYJNpBHsY+t3X6xGfnVyFHiqWHWBrkvrLsHDq0VK2wuR+dr9h8tYwiaXcB/qXAYcWEXTdLSr
4OEZS9jlu8HK1kmUOr3m7+RaLz08lXgFFUndS/5K6639MBSfEtNHAMH5lE61tHhJrkolU905z6Ut
rAJG+4h05X+4LF1fPhY/XpiloXpsIAhmK5olL3/G7y5sTBqjIpjh76x+YqIFi2Grx9UN6pj2KbMM
FgmjPnq4EEmHelZl15pGxRsXnTy3arrE7XsT2V/CbVs+Q9ioI2GPFnV9sixAnFBWGrLNO8PJIH6q
+mn6c5OWVu0RJU+8crKhyRKwXHVOON7MFSJfkTQ94VaKgI1fjy72qcVVMEkJH135Taps86DfGcF9
ZQTdyhlhLZuwWqR5wAJGyb85PhoKuobGcuXH66ZtdlaVEhZH/syUtRBEYdKC7G9e+9FxDcS9Vvyz
8ysMaB/gSvgbafrqMyXT+JRvRhzKAya4Q7u1rbTwEMg6BslesUED9T1gSJJflVRdW/ErgZpbZILC
Y5qkztap2oVXkJL7VYdHP+ghkXaduW7w7ZJgAKpqDuQBQ1TFAbRkWDvbJJdVYKK5r8OcvH2TouRl
6xvVQvUq3duhskuXmWJC7ruScQkrsbqAK/6GO8Z5QQxUMDPg845tl3lzADfUjAOPaDsLOXxOCUm3
XtTa26FnGl9N0VueScy0LXOdOdU3K59vC1IeFdPVWPdVd+yru/ghT6svgwX6qOkhG6GD6dUMJ6xI
JncumWSMveM1gTGtDFYIK6tGcCCDviEtPMVunlxJ1zdard7Ofr0DOBxgfofThGaaW1WJ9whCx9ug
rwe3DCfPyIYPBAhmV5qqbg2uMj2gdfrFVOSNb90qs/UMBUXalIamulLoPzkjdKASGUYQ8/Jdi4Et
6I03RZ90NKW02K0X8epGw8lBHvAZzq3PCuq3Sja6To7qUCx/CVi5rBLDs+zFqzRLeAFGeUt49g3T
wBUG6anbNI6yzTOQDTEzhA1yjqvMz8erblKajY13za2e5bOXktlW7Cnc4oNdunFmfp0CxVhNyE2u
cK79lprI8iXK5LtpB4ifjIDvNV2VbZGwaDd4rGLcopfGFVjkk5EMPhnNBkq4otY7/KcORacZWBvo
HexNNrqEl5wrdtHx6g6XTdaGyC3GUemKOsnAiilKCUovRlrlGN6AYDA2+A63B1HFRF9FPWgpiw2r
4w/ojWN/9mcXsZcsx4sjLg2i7lIUezWrIfLPBhDQCGKM2kczAFP9KfCBQIi6bprzg9jT1dla61P6
pIY58fdWqvLDEOlFg9wTB4uOygCssKgtQPFLs9gUjgJhU+zyyDjA5joJQKmk5Ctx4LnyvBW9Iiex
UfHT9PNB9Z9nEq2z2SH84YpDv7uSCcG4nT8p67aBGaxDpDhf4eXabIjSCQmM5RJE7SQuXpzeErVi
FxA0l8sQQhQNVLluYpVjxM5bpwHwb5AlALOifBnQzHZVnZcnMMDC1kF1xMzQ3vSxf4tgCdLPMsbZ
Qe0RDhoO4dg/RnrzmnVoLkzxR9NUT3lmwjrK+zurmj+ix/itHQdWX0W2cgwpxUcibNfp1GU7fPFm
l/dC3ksM7K5CZuya5NrOl4N7XTLVtRGFsdtb8X2s+W5sajd+Iju7qWrv1MDG3yHvntPUWVsd6V4w
JLoHpyZ3DYQ2toqtX4f55J/y/Jm4Mh5xduK1ixA54/fg+k751uJZu2j97nItGla+Wo8r/EnAUsrK
g5PL0bboSyTN/PAwh+le76f5EWQeqi/NV6SX1nOkYz6PAscqM4qE4bm6Q1wILym/GT1UVTs30krE
+JzY8GQLhceIhIQ3ETa0VAXCWBQzHABja4hRMxnO0L4b0b+MJnsNLUhl+J1vJEN5q3h/SeLfmGFX
eBE0sU37mliBiTWvWS7kt9hTw7Fbd+3y0cLNvjP1eV3bwcZuum5TucUot5uMhDoRu2jykmL8MIFS
d7VcxYiFCZ7LB64ZQ+MWMvtuUCffU3U4zVH3Wg/Zmz7PX3q5/mBIdX4v9RY5FcnZOQmfumCIyhvc
21GeDxprJcPePurfmO85rt9ObtEy7e+hhayqpH9pRmQDrbpTVpoVFWtEhhNXrtUjerIMxjKeCbxh
tZGs+hbJ035W+JJmirtIVrs4bhDBwTUyvbVlpv4qvE50ocJvUdEfsko5GnX1iskx/m+BvS6rG4B/
nyJH1TwVe9i9VXWISHZrC8WJJ7N7Ye2jHhWUNN2IdPQOR8QHBSvoba9nW01BoCVXzC+kc9/MEQOM
Mqqq9QSafyU5SEgX5VExUeSyscTWi/l6hs3pzkbjGirOBMNYlyuZKK0j8wSolbZpEPRWYmM3GeoJ
UN+WKcZOnpEX5cG+MdVw2sgB803MGsqdWmwUVQXF0Y9r9BXQyGoT6bZgNrPvx7fZ4vFK/GDexERS
gnZ4hqswe0hZTm4Q3qVR9pVXfA804y4CB7e2Shj4deYBcPvgt3g34vLyaBrXRX9v68baHtv7zO9i
V6rVl5oovhbm2VoqbciidvhJw4PFlDF2kPN5XDvlTTynI3+J4oj6waIFvkqcyia7oqb4Awa3cmjx
7s33vandT1n/afBR97DscTyGPsoZ0N9XqnnLzG+fAFzD5rbYIauAS2Iw3teKnm3MquOTO2vfHDvh
2VKPY6H1fC0zyJcAue1Mfh4rVvehU37V86R1B6uCLr5AX6uIr1gSPWCaHrhO32tet82tKxPphjFu
AOMZFcbAo7MGQYuX7F7O2oOa2be2VZFZI4w7SqgCTcnn0R+uWOt/rBOGJifjOYTMaeOyCDz0Fi1e
bvRkA7ZHAFfpH6GNEqCIQp1hMgVrKzl4tNuMLmGorcKgW4+WwUe4nhrPKNRdafVPaDobK+yD3FgD
oNYjd+Ym1QZ1s8JF8elkmlA5Ay+ANboLx+lktiPAXkk+5SmhzbnvjvV8r86hukbXJHADv3wuNYDC
HanbuA0yd9C1R2s+2pHCX9FHEFROH6fYfLNH+QX33UTyP0jQ0CFuw40dQawVDwGgbgCy0wm0wGs+
ZE8FFHQXgLVznIhueia8AE8LnPQa+yBddvNpzMCEm9o6yvE7ES2i7tyspCZzKRO36qJ8rPjI7FAU
+yR6+WVWr0v00VcTn/9riUnMVpV5bFrVBuMFYmQTJ1l+PefOdFJH3QU4MBEbNNatKhFVqdBSTUwn
m73ZTF2cqnkbCa14FoqvrlyBjtQJDvq2/M3agf2aTlpQWRAL8/ta9/dZ2VhXWqtaV4PCTI/w4Lix
sCWMylRdmTOfNF9GZU+RHiPL4l+4XIkut/PaRDacURUb46SXyQZpiTsglO6VnWFwn74F7ZzfjFrB
ZqxjF0TyCzal/UpFm5o/PIHOxB79q46sAb5ZCN3x/0Vh8a9usyunVN8Qag7xQBmfJQLYqQrzCZzO
KW5He5/JBZjqyNzmuX6VG4lX4WB+bWdJhEhc+Q0aGJ4X2niY2+AGHiboCUD81wrCspafpldf5BhI
sjoXe7kw94DauwOsTKAzSnONA9Md9Gp5b2VNdioxTwhtqeFYEhbh8kcssyzeBGnouwSmitXUKKg7
EBZd4Rayn2prHUCWQkrUPHYgePZtVeLe2gz5Nc5BA8D26yYOq50yVV+iIjhout8enXhIDoDc7/1u
mK516JoHxaoOQZZ8C02u0Um2WtPzMxlPVrKgdwcjuVL6aZmCG09VzrhvNDCU1MorWuuzbfBXSfFp
Z+039dcw3vd9Iu/4Lk2H0M5v0oTUUc5cmBRW7nvzXGFk5UjrSpkmL2uK6uhM4T5v7QGpHTZItrzh
zadvMpkH3Zw/ps6UucYuhuXimS0zF91KppXs++01yJ8vTjAOu8i3kxOoWi9L5XLvq/OrXYwg5L+Y
ZHIgLh7Epl/2pMKalJXYbTplxvd3qdUCXOCsihVdWOFEW3JDlr04NAvIrH+WRaVe1mXqit1QtLOQ
f+//y8pGd7xEmws375BWaUPuttlM1UHsRWpc//ui6FIvR4i9y7HisEtR7F1OZevYBI4pchzih8QJ
GL+BQ6B1KMn1QZKd+iD2Lpt/W2eT6GDS+IvjKgZ+VNATz9eBA19OZamIkawuZcRpmvPPnc91+alI
df7oqQvXaX2PPEcrW/G5/3ftgd45ylqcNIFC+35Fl8vquu65ticVP5W6lVfF8psJ0H91LXZTpHXS
QP2Qzgil4z92E0p5ysRTS58ApmzbIlBuBqlx0FqfGlDCZbqPAzB4eQK9Ibds36uIEq6TILsN4+Au
Qs4OzwCe6i7FbgjDe6/Wi+xq6ixQz+j0b0DPpFc2DjobKSRXK4oYRaRXEZ7drFqNcYOaOGSXRvsI
2lHfzhpL6dTw1bWeDkaJ0Ee3iwAC723b1k4WVI1Zrh+syR1CPd51fZ2e4jBKTyX+YCsZ0CxZfXM1
D02/t2v5JracFkV9Y8Lcjcsj76FCaXJISM3FaeoPH1iIz6c+x/9I7Nnw1zZS4fClXRqUZZNr9qFh
8rBvqui9WzAr80kzUXZOFCVwc21bYUt3mo3PUWbm6FoXGJYj/bduEiR7S8337HZW1nILZUAz1UOf
+sGpXTYKsYsmDgyUayqQ24Nueum1LklXKiuVQ5BX2lENblM+bNwjTshyns/LXIwnRtPxZATZI65p
FuMyPepAGk6JNACYTgIch1KTOJAFZs2yUyIMY/TRUuvyarYxLI19P3EdPf+Kvp4KuRT5dgdCiR3q
R2wE0Ozq251fscacUxN7aexDtuYYvfjVWGzaOPpUO2a0DWysQ+XUlk9iT2y0YYIiYcjzSk1J9cdG
tCH2I0GLPKH6qBae6FWi1rIhMpO6iu0YxyrLzaOhKbu8ti1vUqyvDsv5k2XU9SEP2rW0lLrlSWF9
QZxSN/vFreu9LsTLh/S92/TDfQk+nsxLpp/EgyX2kNUINrGhIkCsqBMTx/aEqoe5M7JZOzk4XWA9
ET/NDjQBLwAtidi8tTSJdhMoL9QQrG9SJn3odRCzHdaBXMx7o2RFiT/VESB97VqGZDHVsv0TSBLp
JPbSwLZZgEX5GlLPVZSdAI41u6iDPwgSS8rXaVo9zZ16qJE7WavAVl0j6ZMTKMcEBZ32c61tHR32
r6gNpKn2TA3fARDk8cn6s6foLjaWfYzN7pEIbLLppqQ9AOcGxT/xJY6WP1aYodlrL/ewXR56sVHI
7sBdUZBvaEoWggaa7uHwvpGioEfzfymfdyUpRivYZIXbSfNH0dAthxRx1/3QUTSJs4l2UbTkCInR
RFPOP3NpuPyqqLsU0SogS9Ux5b3UXX601JrsMHVPWmy3BUiAKPnu0svAZAmgO5vvru/yi5fLq8SV
pz2RMyS/jJVoGXi4HD2Wcajgn3757Z8u76ei6PzTZYhjRb++jb6mXXVVI4sCtyCV+e4GrArKBIEC
62QPYedlNU5xOlmUWzQMjJ1Wap+wG5CuYcLkq4DIz5pZerRK7NBA8DPZDFYzXyMkgLXi+FWuJQxb
Eoe3oTY6LzdS5VCkqnoi+HgbQGTdMauHvgI/M35qLHmbErNYq3XyVWWei6Gn4zBIsdLVCxtEIG+n
HhCPLcm/LmvL8NnOt1GR/n/2zmM7Uq1N07dSN8BZsHGbKUQQTl5KZaYmrJRSifeeq+8HlH2U/6m/
anWtnvSgJyEgjCJgs833OhvNVSv34zgtZyMW6iHvKlqw0A5GL78Hxaxeo5v5FrGuOVDdYDmqT7HH
roCytXSu3TIdNJ1EwvO7C5c5vF6CAifSWX4doh9VF/lVM2m3uF/mzdAclWa4Lwb6WTy3CX1h8eQt
cmj2aZF+x7AoY1W0jFdGTSFp7PU3kijf0j4zTmulYz8g7Xe7KbnpjOF7G8i73FQtH4/UMErbS6J9
ZZ1mXjIiVhau0Z7+PFgTKSmpyrG81Jh6Kj1hK4GpChTZ+AMouQQAmOpdMIcX5v2wmayKqBRSiGvH
eDXx8EJ5NJ4KbsEHUaYmFfQo97qwSQ+OihVrNeKa2nCoKLuRavCEHWgbH5beSj3Rqq9j3b50Ko4q
xszCYjF0P66+LYkZPuZteliZdD6N5HocGf5LI7kbsE73seYgFzK4GWYKOtzKxjk7LhMJeDJW0HNb
zT35I3tUWxUegUpxDLJgvJjLgqXGrdJZ7SFRA8KtDOtqkvMChVREFKD76qZ7SQJLXo3DXD11Tnzu
KF+eyiExXCLyWo/il4lrlJZ4WlVat/gIIGDLyd0w2sUfhsp80JIQJU9nuUNpXY/KqF0HanBIqlwn
N7WYdlkQIRiJx3dBDs+BB33PPHs+Tt3Y76mdpa6Nlv8Q5ISQtAHGo4MZKicmJGimI2VPnjFuvzlm
/ImtaD5CzNqlRoaL1Rwh9Rt7AsFzqhw9WjazrwRWXskvI5JwTozSgeHdr5U2nSLfeIDH3vuOQuhf
lCnmvs/GV1Z9pC6Sop5KU5zqXJ5SDQLdBjz9j0Df/xs8919g4v8KPf5/EPQVzHWMPzC6/4T63qww
7X/sfqRl9y/Q7+83/sZ+Hesv09Idk4KloSMjsOBG/MZ+oU/+BWwkHVWY0uYPgN9v7NdwwH7Bi3la
Faqp2mChv7Ffw/zL0TVo+rxNrnDt/wz7tf/BUYGnZxuQ6UidEpoJuPlP0jAVjaq18De6oqbN4uy8
PWRdrFO315dDrNriIJy4OgNjlWfUStQgP/e3g51KWYU7l3zfISzPc6MXi2c25yE3tFO5oHZzsyag
GjZSOAcUmZY9zAYK8pu3Fjf+5OOWSbbECiWsD+Mo1fyImYZzYimpZ7I4h01bwycy05LcWfZNwk/1
qY4OmGaEp5ocJ9Ceh2LATZiSyHNWyhcYnw9qSHWlGG5goCzntIz31qyZxKLcpgr3d5HgswaR5Esb
Lk+YKvdX4wheh4sBXFuVBLkUwmaEcswOJSOcIe/HOLkYQdS79oJ1VlrRDTt0hfSwlLIC49hpWr4L
57r0yjyGBFXUb3oJIiUsm7wv61st0wew9PtZ7b5mJhb/Ai0yvzDZDxJvFDvX2gPG1sK1zOAKJlvl
dbHzy5oYexnxJjMpOSA14gC7a6dPdjIfr40OWbKysPbP51szLe41PX4xKyvbZWN+X5CrUIiALld9
sFSlBNx8GRwTnachRriAOCdOaKDXD+yi9utkRoybqTvD0gUwwVshxRzZbUNn9vO4cg42sBEBtYNB
AeMBZqXmMSQ1uMu4RqJfRV3xQvgJ7nU2DojpFnipLZcobr5j5P8UoOLR6garWlK/Iu0ZGjj2MmNy
dHLr2mF4cwhaI6HkXiiNq7SNmxoDddDqMkJu3UVh/bPu1hwivfhJUX4i7MbNlmDPYuLUjePbOLZv
EssFSp6dj+QgSor90mbnoDXPfRj7k1L5uhpPmJQHbmpbp0bFfrLVItDxwgyga9e/hKA2T4wI2igi
Qdzw3sEtG9/qdzPjamXVUz6MmdsVEMuiyPyVkwRsEltJaZEao91NBCBUucsi7KIAaziZxrm0expe
E73EYz27pKHNfiM63adSE9dYWIyj81qRIIImobktim+jqucrEtF4Gu2B2U35qH1NBafK0aChD2DR
6hBcEUHGIjZ9qFa7fFXehxrrr0xtI08s2V2M2eio3KYLAwxwk2Jbt2Jg5awv2I4asXIYSyDONp1/
UuW7ySyKEWGX3PbkORy6FPC9N3mnlt8309yj2U+fGw0HmcK56XpL8QiX2kOVNl1IqxPxb+Kn0al3
Sn+2O8C9OtUWr5Lov6iEe1hvlzQIzZdV9cUcrZ992Ta7FM4E0wJcHprsUeLmx0IiOTnLdAtFJYdF
j3e80OMzY55X15gw9K1xV9gBdIYsuEFid8zD9GvtFCO+CsdGbw0cN/WDJuLrRnZPYzqmJJfne6Og
JVuChV5hZc9VF8LI93JLaXZZmVDvqZJj8zgOkots20wq1f04m9fmUhe7PrXgXpkhiLV+WTL1EvWe
yUlVC6F6EjMDN6vmX/yD73ls3Cmw/dwUorORUz8f8n3QNo+BlbyyHbvtaB2lokDTSPi+pyoeUl8P
kqu4Dh+igEkAaD+ZGuX6e9q1/K/jQ81NmsKKNfIajy19l69K7bRIbltNDjBifhGccgydm4J4iq5R
H5ywSokx5Z4eEv2OCOesAcCLs/be0uNnAr99pQ0ct+76E7MdQgHL8U4U84PdQ0vUQb+05GXQZeLm
rfWL/GAqBV1auaEyXahSPzoJjVmYer2zu/GdyBGSLI5TiH1kFr8HGkLeKhsfOh0xSVp0T1qp964x
i3TnLEW0j1prLxeGFGyCYWgPb61ePqjV8DJVfEl9oZQsZogainPgl++kbdxFToGXFBYsdp//UKbm
i0ZW0yCML2VWn1tjkR6F/VorACEy9SFgELCH+ZcmiqdxrA9Eq/+awuKSTIuviKrb9yGjCclZFrkd
rh07OztDOK1RrE7qai/KG6IJLH7ggCFw8UXl44W0k70KIcVNdar0ubVvgv5QL57zBuj2C6X8XSLN
t2U2pv0UST4kJutAZvMeHnnuLUsh3Q7ScjwYlxA+bJoYX4NYfbcDcS5LQ9lHC5lbkWFfBWLwIchc
KH4G3pAvd3HQXyYVj/511ihMIDMoyIPIfpBwoQL/qkGaeXl3pZNHkeZ3Ro4rr7QVxkHAgKZ3znC1
PdFphywr7rMhew8T9KtgwL4zTD8kmPJOTiUzdPRB692FrYqvK3AxtCh6x91zP4wmLh1dQECG0+zG
OduRJm61CQBb6xxrWSMGGgeiAIqe6ha2eUXwhha+gJKL6KVYXjsRPk9T/BBKDKOGJEcJUOvHGP8R
l/XdtyLopG9it81yZj7h+lt6Nsx/UTdXk0I+VsR0Ygw806aTL5QATsV4UEHPtLyf3ToZjmVQe1iW
8bmpca0Wk9wlsCzHhOixUfNr0/4K2BDhFtufHEE8DY6o+i5MyCGdxHeA2RAqrP6a4/NBDQbdR3Jw
8m+4PhxhTr078ImU3L7ORhQYmvlIOkDo2lP/PbGD7rDI8dxCMYcnhEmv0pIrMUdr13DqnKPWSmJz
p/JeL8WDsUQX6XRg90DAq/uc01gwzZvAE7xIFk9O7fhtlf4wMC5yiRJ/rhYaoprobmXlF9zNMbA2
K/o79DXUxutDWVDBow424p1PuxnKGP1sN3j9skSuzOpv5ojCXDU5XiFhcosAjJ8pBXb9KqMbLUTH
eABLqqPFUsxSjfNg8YWrePniTPmlGSGMJc73WBviU7JYPzFxOljwsnbJqLw6hi0BN27NJHJOY6pf
d1lkuW2dvXSjqR7KKjmgjj4MKcpjlYRHfwzr7GA4hbjEptj1PYWuKi6erIpb3MrrH7qRYGxDl9M0
9bs+t6kv6y86JIZVY4igEbOaqmM+FJQKtwOO5QO3a1SRaF7uzEp+iQcrAi4PvqawrbHhbb4TanA7
WyXlsjJ5sPLgvSgadQ8wzRCULLsGE4tO4vxqBF6sxvQ35Jrq+fSqV/hyiFC9qfTXpdRcY8yeNKfS
Xft7fjMYQNihRqm5yegRc6N9koaReCjEviqKSv810BKgZfhDy1vUUn6dWHS6uma76oDDPD0mWtCJ
aKV+HNzSyr1cHx4B5N9M5w718Mtoyp8Y+HP7tBRKWymogCbXLM93IEtfAgh3+Imqd61dqdQQU2Th
UeOKzlopU8aOeEB4YDK8FdGxN7JTr8bMj9Lwe6anr0kd/qjT5SbSkwdCtG60QL22Z+xFily96K3m
di16yKWkIUL1ci082ObCAThe6sdF6i+FYl3QYSGAy7LHPrOuSo3fiMK89Ahwz5MRymD41SzXEI00
upi1Tr+bFC7d304pjCdFRKqrWMa+cZJ2V8TTNzNZyK/uqruAiTU/pY/c2Wo6nPkYhKLwtjQJVSWN
yBFHM0t/FpoG+LkAgtkMWnJ+S1gxq6FNUJRdZD5VAXduzQszcsXIKWqapb/e5/UYPMWtvRYVVeCP
KL5WHfyhlsjUPXu4L/XQ8JKWDm6OsodAMfnfXcg/MIvFTYcA/43oCesSpikF3sXmXDCcteXXVCtD
oPi3ojUeEqUWbpZFPyacIO1o+IkVx7tYrB0z7dfYIXusUjlXlOgfeoV0crw1z40zwKPokqMW9A+a
yA+zOV5pTXBBhhh4EIde+rBF5WU2foxlUokpe5Ick9j+hjfKhcL3r6hjiCUC6mUUcmdq8thNTOgX
kd5rfYWJRCPfok6JXbUYryGk3zraYLt2ZL2i3POINCQ6Ml0HPLyhx/eyV6UXjg1RO1Z+khiEHma1
ZvjvHym1veoJvpkikwc63CnHVFmzE5cAHub/fWu7s5ze6HAe9MgkNOiesG8vDTHR7RJKVVEK+TJJ
d+RI4PiIR5nulM0Rpz+mzF8mo3iaw5Dh3wtyM/MArUMWGw4OLapCe0mMCxMCv1khZNzkT7FcSA/q
xe0S2bdjoN6Kqmp3c90Cq04sglrLi2XuD6K/IlEW7dyKGA/lsUeMJFWHPNP5odUz89j09d08as9q
RUGwSq6UhNyYQOUGw05zZxWdm7UWjXfMvRHiL0yY6Nil2OS02n2qSHwlqOulS3wVkTdMYe1ZEO/o
l61MSIFQVU+1jdtGpw7aac+pHe0taR5wz5vcYcyPiZ1DlX1KRsMkCWKd1UKCGa2EARCOponlRN82
2OasWnS9nI76TB/lONBagu/BqHWnPoeZGUbFPnpSVEuD/QGK1M4yOFv5lT7mthvk9hfdiJ5lMHjl
aN+Qqu2GJOl2ZfbeUxHV6uGqEF8NMbzHUfAzXMZvjm2+9pH1HBrMtx15Zv19Z1T2rzqt7gMpp50d
V4cpqgJvDWeKHCjAmvmGWu+kaWA78e2kMV6GQXmQpTO4WXDQ9P5YCyYLE3ZvLlB2uY8hYrkhlIe2
rs5dQjU7LVjUOmrdeIud/chrFpFLNCms+KLvUXNrQHn2woph3lGiK9LS4XXo7R48+j2Bb9uHTzil
QJnZv+Hrl58nrOOPBXYa0WrtvT2kW5lh20y6IHQtmCyYBvB0nteHqKKtTwu+OGTZ424ezMuxXxmH
w1qEQG0XxfV46goyIBE/E2jN+3DhFW7V1OHOgZLBULQeLNd/XwROsjctxFafx6ZK9HAsJ/Lchr76
+E5y9SEfBk2ZvQlJ0x6T9h/Bemx7GLnT+qZoofVYJB1jkWx5pCnYOEtGst0rq2F56MSUFCI1fBnG
St07IIAQro0k97u0faTCWJytVN6OcKT85aMYM8bpCQq3260FmsyeO7fDkWvX/v1ri/V3YXwQ7lQM
vc7dega2rQpBAzS09aCTT/kZwDY46jRapxw4SaYBpRK9F5vrQ6nAAkiVQ42+l8F7TBdv+1nIy6Dc
/bG5vdqekWxy1+rF+WOTjPc9Acrxcft/U9tOXkCwapd+XSZx3s7cx1mKlQrT1Wzebed6Oytpx5jf
dhpVl7+vyfaO7epsxz6aw7a/PeiZkzHXj441FABqug/bhY8hkaXQPWkIn61he6aZMIqrnWzZbadi
+5JiaDg/EPIEs+0scGd4vB1qTtlm0cf5NUhWXvYKxfKccDRaHSWQojuFeuQXS7nsOjE/0MEWZ2N9
yBNsi3Gc8sOw5rKqrIGO4dL2Fugb8QT//Md/fIdt0870wtVEJD5e+XH14khlDo09wG5aG0e0VtH6
hjwoq4WH8EB2afxxcifKfan7x10jhR3M3nby/nkG9Tq6KeODxO/LhxcHLTiR0YvS53A11/the+AW
OQsbaGb+uwGV6nCXN+Pgb99lCGrishfVrzAUWrw250YfheJvv3P7iO2d29Z/eczpqwXqXpTutpYw
JBm1hDKg/sPdIibLPq40+c/ms77AqhdeYDAtrsIZgiONd+rN8UiOl7f09b6wKUsFGKcARa/t/t99
F8gniG6NynOKFSxb783tX26vXZJrPDKhp+il1Zw+WtJ69reWtO1+HisJ81h7JITDNkZ3NVV+Yjft
jbW8vX57+Lxb/2iiH5vb83Bbx6Oz1kHWk/3xFkjmB+W5w8/o46oWddgeRNicPu/wzya1Hdt2w7UV
qsPgQ6/kNNkA5WuPYGyNfXvF5/v/2QS3/e2qbVsf79n2Pzb/8fy2+49jH822qi3w/e2pEvstbJWM
U1i1PV6NCCczSEaDBXazfjHhmMQpizXtSPgJsmQJJPhxxUdL2HvLvoV6fG8nKeVKeSXghCxqia4y
vS+kfhyb/mIORnWm1nhf5JeyJZ0Zcn1HjShVm6OuqLuqVvqjMkOu3x5Kp4SIrzWW6m37diah51cq
YTh2aUPsEIHmyWKIqILWPLO9/t9vFjKo/FGKRyTXCMct8pKT6DKuDxi3MQps+4GwSsvbNnsBBzxu
oJojmQh9JE3hZXsiDBkoLNn7Vk4Pna+34fbgrE3zc/fz2ETuOg18ffpjc3tKbs3+8/X/zfOfnwzj
pjwakFSgfkzN4n++/Y+P+9jERCo//3H041//ceDzC35+yr879vnft2cny3xBliFDKHLYSfz3P1qs
Y+4/Pn5pihDxc/fl4+M+T84/XvfHV/38mI4SGNlmrKW2V2//PqFxaZn6PUKdw6Sxp271x+YU9zUs
W0g/fQBP8m/4RYMifd4etmPb1obLbLvtBH8iUJWD2pOyQ6EYXKYW0++HeTsYpjolxykM8YdYh5Fo
HWP5MnT+n/tpXllEmIZMQrd+fwsf2R6crQFsISNOU2EMpWv3GzJjbmKJTYyhMsDtzZZFzaadGJaE
mgbONB8CCznWyXn6wHTqbQrRpUN4NFJCeBQVRKhoo0jdb4BOuI5HKrRjLLqgARA+eM6MAJwJplB5
3vbVoqjO2+7sNC852MFeswfQqvWm3baYSRzGaGmoVMaw3tQFvzGWNhDmC9VAETSEu6Je2rNU6/Zc
/b31j2NNo9qsQsecmgYIVqeNvx9IEm7OH8cSrCnRmXvqgnppfQHmxMYhqplLrtczpsxz3rY0TszH
1nYsHgVtwIRLPc9JcWqbltmvacrqPC0Om9sV3vatRjwHZRlANefabmgbwhhOyHaZP9G3uWpSj9U1
FeN1XlevD9vWdqX/cUxf54+sfd6SbVL8gcB9bG8XeiioqXWSiPW/RTefiJy1DUUf+9v8cmHqRej1
cQPjYrWEpr5tzjmICH1yV57TuH4f4qrab1cQy6H0zyu6HUyKktosc9VewRaayX/THix6eQVaLIMN
1xZTowL91LofzkniY2L2xVzZmdnQleOlKhOMX63vwUqYdFYK5OfDvztGBQZOfasdIk1vz7PS/37o
CsoA6BDS/eexuQ67cxJSXSZgxNhtoqklfoWnXZ2oQZp7mHzfTG3hHtyuU7hdom2zpwvBKibytbal
rX9eie3CfF6dqNFYpNrz7G2X4PPBXjunz92Pm7JDwJnO6ft2GbZ78N9dqk2MNZaiOoaUu7aLUlmO
b1S5hWCJO+3jEm13nkzg2hfzCCQSQWId1or6bM/HNECzgvQR7us6Oz+ZCimvzEIBE9LqLQBJ2I/r
uQs1Tnu2sT23/Y9N8qcGT41YP2+nUF3P48f5Xre2Xc0YWDvCjf64MxIh4SPKr1sHud07zjw55E6u
N9THvVQSHmeV1M8qCTRt5RLfD66+J9aeAZaH8HDWwOZHFelxKsguKSIKzduzy9pTBMWk7K2lwpKf
tlQbUIJxZ6rPn7vb1nbMVBSAByYQW0uL1tOAKU11/v/Uiv8TPb3QNQ0x+98mjP+ZWvE+/sf5vWnf
5z819b/f9ptYYet/wYBAFm8Yum4iG/8U1dvmXxQjDeNTbf+/aRXaXzoqe1ti5yXwRzMgePymVejy
L8hJOFTwDH4Pqmb9jyT1wuaj/lWtvdI2TKk5kiWSgWnXv6q1QTGwxOzNhmSJyWuiWblemIS7oUO4
fNIQHd6GVGjxZ+/22KE+KQ0qUyXO83Obd+COQf0UOt1DH9Yqy98kvSpa1M/xSK0nbbKWUi9msQkA
pt9CbXBlb72AOpKQEKs3TTmZvjYv+jkwrZOmtin8CKs66N8Y15qLg53PyoMKeOjjHfGeuQ91GwN+
MSdMBfX5saYgkbw2skzuW4N0O6O1b4ocIlvZpM+ihN0wKjghZ+2AqKh1Ki9LFMWPRsU49Fl1J4sO
7v+QPUmscWdzaCmZhS1OLlRSVfUZUi/AV+pAu5vmXzCo8eT3+roPXUGyrGcpxrkzWoC9nhS5cMpv
yRANnvrCeMP8/gVnlPIA3D3c1VQWq7orT102SPIT3QVW6dlOC+rvIk686wZWdSn05DppcIxq1abd
yRaMNZ3K3J9LqFoNNchk0YgdNdJ8b+qofIya1X0IpbgJxy9z31AbGg8yGIuDGPlkaBUjgTg4Scwx
aGVZqudBCb9hAsyUoXGeoBoKN7KfyhoqKlksV3nUBue6poaMyYzFXCrvDdurY83xqnLp9skQPJka
ghJlBISEsuYlGusYBUuffbQqIRyHw5zEXTNArszCYtjVrXgxYqppqo6Qdk6O3Yj2rq+7xG27rvcw
94EQiG2MPUGwXu21siC9ZDoBVQ4Bp+jGy7ErMR6KOW/5QC5fM3T7IUxdA6aja63vGC1b2SeBYrkS
hwjXSTiWT2W768z2riOBRhWcjsah3txOSuwNRrhbmmdVQdpZR5ix8z11vZS7CXvUpV+eiwhVhrlg
pZUwSVxmLLo6QinGOLhGMG5dybSDfqOVcAshpswm5TodFxuPtN2zSCdU5jZlhIHTi6u1sKcHp2ks
P5lZGJJEPEsAHn3AdRuCPaeWRhdr+hWLw3iPmQPaernrzXMZLc9ioqk1RnagDU++QE3kod/pFnnu
8oQq5lKfdKZUyeTIA8qvxccFdy5A0vDQiEFjWrlDFOVZo67cznH6rVhuS0Pal6yOcc/tshsCJyYP
12OkjtA30AAmbj3GtPlhfLWsb1WiDY+98pWpQ7JeVIiqvcJFtZRD0iTyasKlGO4g2eRtopz1ESZk
M4fWiRi9BHV4SVlDlM+1nfp22FpMOsfiiFFqjCVOYZ4g4zxi0thdSbRangrGqgVJcy8C1csbbThY
eXdfNr04YDaFlZhBqLadd8s1RSCJTkLdNRB1DwHOFo4O/TNO00MZlFC9a4tSCY0HRsUwTEw7teXY
5NWVEjRuNETSyyCkeLidx3sYIjsUmciXs50lxYvWmfcNTJB9DNVjHpfwiq9ie+HdnCtkzsqifZQU
UOwZH2Mm89k+6GeISlzSndr27xZuhrtEqjQWk5d1YjRxibMcsp2gFE/jE57GaPkm0Lkgi1rPiUGy
plYnh2IoDqiD7id7hIFSjA7QevYaD+gwkE/9LNdENyOsnzBcQ69iZp23qFzepBlVcPsM6LVNTVYQ
kwJSjZBT6484SMky9vHkutGlsxxx2TgvdqORg+xkV3PX6l5lQ36W9oDXMaBxpmMEOTQGurVSPivW
SBMlNf4+LWApK++pmn6BZyx3moLtXT50OGe1KuWnQ1iX77IsjlVQmBehKntCFF6VKQcmjjIQiUqc
rFYrXYi8r01LHgWlgJH0qJ1qKwMNWiMAA/NArxHpLUJjPAqjgPt0Qgpj9tKHdneBH5LvrfVF0Djw
dinWWmO+GjFhjIHWYCcLC7eHMTH2yRGbiuJF6AILqajX3Wmuca5G5CH7YsH7FWM+LMawoN0rJ2rh
MI1jQwLQ1f11qjkI8uoQHyNsiY2yCvy+gEJdUt3wsrJtd6Dx74lSHUmiolONf4bRcB1W9aqkUIed
opX7Vq7RBgrRdKMV96xtjUM3wKBIQ7xNDBA6OMvhTaoSEmoVaLOtWP6KbQV+eSmGw1JY39tKta5q
rRU+RmC44umBejPF9UEnQWjf5ODKs5VpVwGW916vD5mfi66+E3PstUUGz6ap7lPbqG7tQYlRm4aH
qM0hn4u2g+Bi30+9OpxGnrySYX3OtSa9b9rKXmWsFMgV+CihEtwP3Xzj6El9Me049YtY/pwU/Rwq
ghzTLpoOdS9+LSIxr8DETL8QWeIKDCau67ZozktK19RxexYCGrMZx/q+lv2lLafv6krQQw64NoNj
HiGwmhCb5EMB/Wodt3pZECtNDhEFrD2G/go+fPR19llRsIuPSusmsoBfoIWQFhC9MtoPXrJ+3JQP
j1PzY1AbOJ4pUJIcJhj3KlSGHia8Z5fxgwNNiCC06x7w8sDUjB8cR19wA438vMt7L8QQErN0bkaI
7O5QYaLdjMF+gqu+M2W4r1JjORrDBBFnYm4/ad+JGHZYCTo3djDNcCaeRYvP4OiorTtDrCkbuhqV
j6UVQ1KKp5u+UJejZgVvwPKrAFfGnj4iFChG9NCaYcMwBEfM7UQ96kP80CkgfXr/SDTtAcGIAAiN
Ow9pyo9FSNhDGvgLaXPAm2MMa2Ga9pLwa5gmA4wXCoG7uoAlKlvtFwOzoWnzTdLPit9Y/U2eaMcZ
oNEl11xA+2i+63pHw6C3TQMsFbV09g2J+HWZNRzX06+l4YirgGnhOpRRSUd4Ha+UOiZI5ghFdGI0
t4HecTkVhwLP1bMWIYbGpQKeP3IwaPR+nHxvY5WqNbF+aJeiJ/xHb3D7jPwRfqoHiQhpboC3w1Iq
8y6rjK+VMiTuqJQm4hvTPE3ytlm65rrUTH+OxFmNIgyXoUCQp7p2neCNjuj3WXXSxM4i1Bqthkqd
lPOcWFSQKioVV8oMU9XsMXxQrZoUbekQyxGjP8rKuLxtWnS72TI7D7Ps3kBzCR4KhjvNTPwGWtFD
XjyWHS4QlojbC67y42WsIiLXzStCJMFFmuShWHROUQrJplEz/YAfS6wmOEjEdnxXGXgYhOlCj4oz
u9FUO4E17FMjdecqrfWfCXbSjynSuqlVH/vpTJV4eNoexir5Mk9zcoNgZXgypsLyGHCHYwB3BSMi
ARaz4OtRNbBvY/IDTYtP6oyquEeRjCGkIXaYXmv0gTEnoi70U1ARQj6XKoO2GTwxJJY3RhCofjhE
9T4yJ/tJDYV9SoliJfIhRW+xdDYOjcK87urluzUR+K0Vs7JvQTYfmCuDQeTmk2rO5lOQpr5KUOz9
xyFic2jkanGZ54pU6c54SkNuDrLeAeyjQoVERWVqVsid17NeIDjqpi+gc6mvZbgOmDk/IZqMN3MG
PiE9bQdVUuFXvLWVY+7EJIrrAm9WEGQrvnFy5GCoDgZ7gaNyjhc4ltaUxt6oprs+NL14qCntqSdp
l0BeXDf3qpaRfNA0olJQxn3JMiQ6pd5A6640fxLG/WynRLXC9FIWLCjh+Xr42YXH1rRmxJLdE+x6
Mhfb9hmNn40fMqIJh/IDzr5M+KtgFxTxcxbOzRE+M8QopY6ODHGxjzG35sal9nVUUXxGEAKJ+253
QV9+s9Ig2yP7243RII6dODQL9K0QtX/SQ7ByLgVYDClwzklzii+4vlDws1YQPTqavXXILc6QxnQB
SaBA0F3o9wXqjFyDalI7g7rrGexcHInwrR7gMfW2H8UA1gmx8iCw9lM+wVoZ48b2lq4E9clDv4md
mSqu9koRY9jlRoevh45uJ7OMS899QwLpRKz9UvmYbBiSM7J6Fi1L8i3uEyaIJSxcOtYaUq6Kf4Ml
iZvvOzhbiFTUafiZvBARSKh2tdjuQGOWKe5F+pNlOu3FtgkQ6NYZyqAQvCLspwKfqdt6KQ5mZL4y
OUfUveATbk39OXXG1zat9Hu6m0tTw75KxagDOuB24mhhQ4KHP2mWyrxH6Ee8LzrItqwr7fRXHo2t
N2GKubfq9FFNEBaY80kyNyH0y2RxrMt30+LeUFlN5u0kdjAFIM2ixcpHMmzRBEyCWxef2TjSUfp9
C03jWg/j9gAQVO66tjlpIRKhhlncziySR4KsvsmKK5JDD9sPkCN0SfJUMITXWHYwXRyyx6AcrpQm
eJEWi5V4AkAHQti1c/czZNxdRghvXV5U3mCLb7JmgZpWVrgHKFplf1F6jAf7Za4GVrGT6E8A7Mve
NMI7S+l66N85LteQRzzcsGsqVMhRAd8qfl2I5Fgk/VWMTUI4KvaplX4WhjpUQvh3E6wjynLMZcP4
VxWWPrbRwwETj5X9XGKe89O2x//F3pktx42kWfqJkAbHDrOxuYgAYuUW3KkbGCWRWByOfX/6+cCq
nMpUdWd19W33DY1KJUUyAoD/yznfsfddDnWAxdN0yBxrwEFXtwGUXIKWZYKwvyv0zXbKadOshPa2
dN1w9BnL+T2Q3hiK3iCb47QgfEoR3pwbpMl+j8TY4JB4ZBi4j3QzD7CQiEM0qGCEDH9GY3zlCNXd
jqX15hlghdLEuLGgNRxkGd/Oea4d27bDSdUP5NrNbmDhXd12vqtux8W5rSeaPl+U75QHP6QLKAX3
QOIz95/KheF/ddbd9pHowHFLCYfw1GLVn8u+24JU55a3tGe7sJGvc3NtpprHBfocTnylOOYavLdZ
LcKMbMAdCwoj0OJWbosqlXsSp8g4EJjbMrdzrxfDuG6XVF7ZzXfH7buzlfTXZu2d0qynbDCc5KYw
+jGkOqyPPqEC9NeLd8ScixrGhODpRpTUXq0dGLW6G0B1jlZfJ5xHR67IiCsUN5nmmoErQPUKIsYL
gfJv1iru0d5/wi9UBxRYH0VWQaclbI0HMJFv3LFBMlCFjcget32Gk075+qNd//AaKyPYpy8Oqq4D
ZwHOs2YRHdmN7MvWAc7T91uHRsZawOzEi/5mFMI/TX4JEWI0jZ0keIFoEqpGK7LMc2G1d7EBbahu
8jc2+RWqya3WlOXOiQPDu5/71jlYuluGeePhtEQglehYJfoyMqEPtWhILOpssCCnaQApZM2o8GDq
8SinChM62M042RgN6SdjF9QWDV7e+vsFgR91CtK4shXXss7F5aadpz2N6zMn1+cw8yv40r/UJgiT
DBpA1nJzRzGsPHNkToVq9tCWvhl2o2L5qlsPqiGMxbUoyRedvANjeskTbAz4sfdCMEFruoKCYfmw
jELjTky/RRTghVb4e8qRdxYJLVA8DvZLVkbf7AFwjod8m4UGzYSNRwV1uvVjoA/vMyKbTKdqGW9/
t3BnbMBlakGvUaJBtMhDs013CwIGzNMiLFWMHq2/td3+oWtKNlMToj9KIQBybRcqYd8tE9rQTFrx
Nqmz53TlNPaUBhgYZXSypcLe7n5bXL15k7eFpdtsr5skyB38LYuGyI+xVBt/Eyb/gE+dvwe9HAgU
DSBYlju3QM82sAhcBrpXx3BoDtgJoLAtaEsYZ4XN7IfFZFs7Osp2KxaKJhMa4zhpWhjn2Xc8w/7W
0BnFzGV2LpzO36o+Uut8jTFaFT3ONqK8OVUvX11cRpJWoJk3EYcZGpa5D2w26Bav81cr4bXEw+VU
jEn9hF0B11fp+uEYT6dkubA49fGO9xpoXI9nHwbbdgHjkdXFlmqi2Vv4NPHeMtvJFq6iOjrTntm7
qOP2hUmB0rbd6MidNopRjXKLClNMnm4QcY5hW49woJUzHNvO+p5pA+39qJ+shB65MAjH9tTRzR80
Yb82c8Jqz6UlLmBCUowG8TqqnAek5JMex4dFOQ8+0KlAjgNJP3ktDrFVP86eG5/7TN3hceLYTlj1
la2qgrSKbnMap+uhnIt9HMU/RpzNWJLyB6uf87ORZRdUvFf9kBhXTYuBuKPxDpmSYFiZGLr4Mpnv
lZm+9PXAb0mrkbfQyFKyzEqnT7ZziVykF/0pihAwJwqskVVND+mCC5prpM38ghC6YtN4wj7/7wbj
v7LBgOcBffU/X2AEH/n7+N58/HF98bev+X17AdzX8k0TeKQNv5c49v9vC2V74UIKtzG0C5jBBnuN
v68vTP83D1cqSGDTsl2cn3zRP9YXFl0m9nDH/pst9N9ZX1juL+Byi2haRwAA1AXkYn68X7YXMhuS
TCx+fRhk6QTQvU6LGOod5NPTaCfRKVV2G5IxlG7MjfVlDh2ccIRhfRDDiFmxRgATt8w9baHibabR
tZMqyjwOQB8ptkw/MjS0O91NurBqu/g8YBDSPbDxFQkHAdvL7tyCMs1lctW3pbbTYuoz5L6d3Tnb
1nH6c+rF8dYk5pDs+uRdhyq8b10HGNKsjikq5NSx7LN0AgwdFmNnpgzpXH5IgP17AgxgvPIrbgnY
C4eifbUmmG8Vv5agVurzb5bWeEBz+v001V0wz5TTfuI+z6YehzKJABs1WohkTIYNdK4wahIGkZFO
62PjBrdJQcrysx7D0NJ6u9sOUbKcnTneF4u1r9wUzILAbsjMmgfPdPR6Zheu3tU7q5V3BppoTnHx
4AHh30jvKspUc1JMC/C3PXL4MhtwmXd2CVHJJtrQrZW55GBTCm2WWH+j9uX4Kv3tYtgP42hU4WRJ
+RDF7lta7Zr82myc6jh2bRI2lvhYELpREVU3IjfE1p8ZBXLwB6hSyCJv0289wl3GU5RUDYeREhOP
+64LnTFUfkchqxRG2W7HNfQpR6pRs7KnTZN1D1XMOMMRvPc73eielRHnwTIxXbWX+Jw4mLC8+Ket
SUwekcIfkxiXZjAutuypennoBWNPjDzBDJvdLR6Um0aOY0Bm9CdKpyB3T8ugMwwWMH16uALKch6j
CKef2zqkAjQzeTHpwsgL6iHehY1dU4lKx6mQnkMI4hs5zLo2qOeuacGYjxnGpQCyO5urp6a/FpFf
bJKpeBjSLt2mERr5puu2E7MCqtGCQo6NlvTii+GR2jcT2qh/byp1V9XyNCGggNUWyTBjaAEcOP7m
Ez08V85NhbiZVJ7cNC9s8r/VNkMYtywfetZPyCRzIh+j7bRZSG3fVmaSBPA8m4C4ygOGy2GbpsWW
84T5PjQ1YBBu5jBU4jcfeqKw7c7YArTcVEqInRqw2mj1Uq0FBWiK/GDGWhUqcI1NX9LOrAxJxT1O
evhE3vJIEVC7h75iBu9r43QE5BbEqky2YjIZ+xcw9122mkjc5mOaxY+OoCNl01dTFapP5je4nM7t
6NUh1NfbyNJOXRwBeIALcj17D33TjrdOo66U7uwp8x8cbe7utSjHj4ZUmLzZZ5Pk+2lMMfAFkVLE
XYw2CkxmCJ7d1bet4x+y+WGekYDnE4setESPeBzd3GnCnFDccmpSOqIKR4xflUhJsysnkjDYsBPB
+dULfv7aDxxoh+ScM41rcDhV3xuQTnf2jZkn3ck3NRB+EsjH+mzT0gVNUhSTSyxe5hG6UKwP9wyb
NMpjRC4unrZ+NrD4ndrCZHPRAMhbnUcWqXXh6NSXGoH3lblMKU4dDDV1NyPIMosmJDXD2qsyRqsL
VmcZ8nsPQsdBpdgH4FvtIsnwka5k2VmJfusPi79j3jHWPRyYNHkokxoPfVI8tB1BUVmnPvMsEvtu
IfNmTsQPFxm/WsRpfIhaBvfY7vWCVHKN/bO4I+ItD/x5BMhxYTt67gpRELHGTqRS0KAi/QdxNmmg
DPt5MYqHlI5hg+nShVEROWcHOTOWykEcWQ3gWmd2EVeoJfOp7M+VsajdyA9g1l1DEL3RnI0xk2Gn
LT8HOQVEwa75Js8ZLAKeDRm+a9vbm3HXHdCtXdypnfb0hgMgbY9zw22cs2HY8bHqQRiq52Z98Bti
6s+6AGhX5oSqgqHrDkuZnq00F8w4M3/L1UJbl+dbhgHJMfeGfSlpliFu4KD0eI7OfsqStwSTXURg
Uxm0fBouc+IqWrQz4iLtjGfWBndt3GnsEs7QUCvAkDQPSV6rc5ITqI0cS2w1x83YDy83XSYKYDDl
tTkxFkVpzOhsoWOOAf0ltQ/8rjBf/H7J2Da4UCMHBhvQ3q9LyGKbDEhkmDTwtch6pMhdf4pm/fD1
Wb18Jm7mnr7+oLpxOnCh/e2nLBI5nWmNU5oA7uUKetdc0xb+7VPMrEeve7b9EueUYz6WOgJwiDGH
WTjGrrGMy2SiMmKfPSTSPDlua56+PisMQXChhpu8y2wdzsvwqewai8vMHtvIXoec/0qO/D6HR8p6
yQJhPVt3cWEhn/JZJXazcYrNAoVPzma/d6f9qC3XNf69/0Ykxf9EOolp6wbV339egT5/IG4ouj8W
oH//mt8rUEHyhMklZurCcHz4Zf+oQM3fLK5CnfQD5nTCXovT3xU01K2C/wz89qsApTj9ewVqGb+5
ho/cBe4xMYS25f47FegvWQeotZnl+Eh0TMt0Wdis6po/ZB14YuiXtPTsQ+z4P7yeBjy9LGJkPhtz
Vv/hhbn7W4LCHwNezV+lOp5Df8xvBVafUtfUfwmeiPqhNswyjg5zw9TI8Mhlc4eJ53ltpiFe70b/
yUb22EvSWeZrv/Bea2064vxkxTOob8rFHJCzR2nGdgzGbgzkNMeBJWOquyJ9Sj39scotm2GYyXPF
9oPKqMeA83DbcIThFHa9FUV3VcbeYWx1I9QG3FKD1vyLHJ5/qurXX9QGSKz7vFMub++fX9UE5/Vk
SkLT59iCYbRmRGYwv/vUXrl9MO95ZNqp8cPS8888NQ/V1NzpaQEgKiqqMCVXLI7UYT3tlaWu8nzA
pc8kfes0wKkKsttnJ62xFSK7K1viDBXUij5BwLr/Yl7RuBwHxwJsHMMFLzvz2o3ldZ5RJupmSGtg
njRDL3e+yyTEgZ2fLwnHLMjlcVslpr61cNTkzZo64OLbIReVB9TgkZmArouJEUMvN+5e59qBzhrX
B8AtTwRJkltSMPTzfDyUHs9J2jKbL6HMyIg9rsa7weENSFpTBqzr5uUDhu4dO6RPRxrAN2AmV/0c
GOOE1WzVfsyWfEMCFUNJHd6H2s6Yb+dj8NcX5Ur4+ZN+bH2vXIv3yaYX4w795aLUG6sykWX4B/I8
CCGosQya8psPSW4oqFsLCb+wKRj4xRaYkaHWce00I9Rf+8CmtAQF3hFYkBwQgsOYlrjaVz5bNBpG
YKSgAZPCCe3ae51aB9ezZWB7JaQuSzIFaC7eI/qmis87EOnzRbwMes6BxigaGn6LVZxZHpmFkAFK
rvt60MIGhkm4WP73PLGmk9nUr1QnV0yFERiBjA/oZTbYjs7KqJ77sbhTJReey8KXmI6rVMhvrV3c
RS2VDxqdYTzOhhMYIr9BgHTbw0QkBDLHhGPqLYSIgbUg/wOGaN5Fq+AETTz/ogtEG6QA8OZn2a3v
zwETwceplZ9eI0+8UffK54r5F+/Tf/A20a37Asan5TrGL41yC7y/n93RB1ZUjQEzxnzjxfa8Eyxo
O4MloXz962+4KiX/6cIgmcq0Lc/2bOSFf76J7UEwVRJ8RxMmSeU4d4uXKha8/GpO0b9grr8x16Yq
9fpXoqhx9Za8w26J+qYvvCOpT5+tCOM6Pgz921//bP/RNesDq+JqYWXt/4qSMkRbEFSSgzA1rlAZ
Jns34UfjJKNKs11SY0rG8wVCuX/72zKoAK/lko5pmNYv74HfGFTjo+YdcBF/Trb3qFc8DxAvfrZI
CMN4knv89I9//U0JgfrnN8I2+M/umrb7z2dUFgug1Ny4hy+lTRrfxpDtwaTmV1GlD1u3WhVjzJK3
1lPUuo+gP9DvTwbyFlf/FMI/K9KOmNr6PP0TdY3b81xTV28ZI8z7lH8mF/5+9sHYFtnMLlFnV1wB
PGX6C+4DXds2n1NC17VLYREnMfBSzy49tkQlXvN9aZJAM+TAgiApdFybdw4k5cB12n4rc3VkYtKy
cjsXcK835bd4xqTkrtQSE4LgFnk+lCdUDI7X/Oj0J1nJkd3peOtHdbQhORi1fu1CfaC/tfnJRulK
lBGoySJm9yB/rE/sdGcRgX/JUmy6lUJDIfFd0ZA6SObn9cGTT8uVFXMY6NbA3IG3rap3mrNii/Hy
wMWaH82hfOrF+v9ytEKgn+/djjOnXme4feo/WjE3XuTz4sIdeHVAAUgcmrj1GQePQGIDw9/pHnu6
FaBV9r2O5o3ON2/Uv8iME8avqXEW96UuOGNdLI3wKO313v1D2YKijtHu0kwweWgrRnOXFcMtevxl
r0EIQ8p58XRgWomork2TMXqy7qEY0m7yOj7OEybUIUTLCi9AL5CielC8oQRucpWxXc44iKhV0ISM
27FnMwAaJL4qDfHUZy1LDyXrbb7reaAHXZ8VAbhBf1PU2Go0+0fq5ogY1QJGVRlb2xtjUNydznbB
xpXrkr1Dm83+LtnBk//sCufkGqkeWCC6S52gjfHeL8d6lw5IQcu22xvg8a8BQP6UGh7tKJofp4pm
n2dWSMQ3/TVz7+XB1JOr3C7obaE8OBOz+Qro5KYSxqvf5+OOphIBAsuIvPdpEjMNNRBgiKWnxIqF
OnbEmG57Me+0ouh3yaC9MP+EH5rMZB2YT+1SvkUlitmmtV+IEEDvlKfkiWM9ruNt7URakEWwSyF2
bJ1Wu6mX/jgpIovJ4r7wfdtt5PqHuMcMqTyYMsn4YGZETJCq6+kqDRzC35s56wOPV8jNeams525k
UTLVw31R28Q7AWhQrHOLqsEvWPlZ4ODcOEZZckkorLeu3RGYKsVO+hkq6QXt3OoFnyKD02khrYvp
aj4TYKRrNq9euvRhZPpHLab4qojaxDy/tflajFXzO6UZ2Tg+4Y1EYa7VKRhOEQVzlA3wxhIv8DA2
9LEz3LZtle6GhWGRzJqgzszyOLk+g7aaSyKtSjgUjYVCIjMpAU1FbyszME/SODeFrR+r9XA2U7Yi
zEQQPlVJIIV6nW3GKCD3npc4f8hscsCz6pg5iQHua443WZocVF8fcqC43WpodPE6W1wMc2EhSSzZ
49mT5LI71LpP9eSV/daY/YsPo3SrtOGBgTHLHdE8KW7XzSDMSzK62nFo5RnR3vJe9Nja+Wc4Spx9
FVnPdm3fOAjRwlYkGo8hc48ITPGQBVYjjdjY40HZejYCxjJ9KmiVMzG0KwYHZWhePU0G4qrFJ2zM
J0cDZpzYu8pARyI5SxOpWL1o7oSsndQfore9goZ4nNFFDYt7W6YVOF/zdh76sNK0d1VOF4rWDacN
23TToHqaEIGIaHgbjOI+1nn/VaPrZ7uZTuCPjsZAhWpTrZQ2FOyi1x7MiCfzUvCIJWP70KYJsvr0
kiHB3LTeeN9qQ08zrbHeQdW4NNhTHMFd3YnsMEt89PVmejO5beC+rKOMGbX9mF2Dj+YRrfZ1XUJs
LiFRw6FnF4bQqozQ9SAPePe7E0zDnzVPmyPCPKS/U7tv7YgMi/qh8OzjBRlZcl3NJi5qjQC2qdk5
WRcgdH2Wavio3ZoRkR6B9qhu2uncO/VbV/ePPjp1aUF5X071bKSb1EfBjMEo23RNkW0XdwSCaAd9
F1F0d3tb1jcsRBdeBCDtBJ/ilGMEXiXqqckhmBi5/y49ZKS2nB5yHy2ictlrmsphhopXOedRX2ie
cds1WPRnFmphTBjMRk5irxkWigCnhfmVA1WPHkey3RjpLTdDS9ZIZeRvmNF4363nSh+ZUqLZgllT
6VtK2xfsJEjyM11eKg0/vltiT/BFTXKsozEWCQyZJQdt6kgjnbcRfeOGgGFAGYaDdgHUC0PT8ckb
WyLBzeG+ToxNZnEzV6UBjc3qnlwfLVlX3Uqzy4ICthtRYZDuPS+sW5Nx9uI+ufQ3xwVe7KYiKxi0
WAuGCPkgWKueMU+ShwJkOvSc7D1KH5sWAe4489BMVnESVJIl7jeOue8mK9mLJHt0yXmYsoagE5/F
KlvK7oBkew47qYfdUKMRdi03HHoEd8gwcqS7T5U/k/FukDHvL/2pF0cSIjluZ22fTrxXsJ2/a+k3
7vI2jLIxC2zff+5b/zIJzmrccU9txRp3AjHUQTDbXJCUxkiY1V7WqRuayVwGSQUMpBr6HdjcKx26
5ZY6EqpPT3jQYr5WPpoTC5+I6inwODfTAeO2U5wqM/7BdGvI4x/KghCpai1HwT88dZWC8ZRXWVDZ
+Aii9kXX/B+RSg/OypeaI+1ZOmjTXFEG9PqgPspJMmy3XodmflQ8Xoii9ID1Izrq3Pzgk6InR9pI
mZ963/3MMqIWbW819Azly8gAeeM6IhwL4Ahm8hrFr61xzgsoZ7q0ym1m+ntRTShJE+Pw9bXjnMZB
yvHWLn44T7m9MX1Kg1GQ1JeAIqgBALrx+AL+zNg0GqSsgX3atnEtD5LN8qT1+S4lNO9Q+EhEJ/6+
0HnmdvLTHpwUyYUcD2IWL+WSxEFNxKxRW+D+rZbMLqmYRaCOSz3vPDX+57R+s8UjeIVlzXNSdc2m
rtiJ1PETQAl3MkEpZ+Nbp5WkR7ivRsy+XGsuWarfq3FpQs1FGGdoi78dLR7xRaPUmyy1veDMHXFv
7p3Bm0K7QtSs+eIjyfBr9vN70Tl340ieJ94dg7jE6bVzySBgzzgUUPEKLdmWtvY0z8I6ktTFbrzC
uUDBQ+QAeEuOgTzowQXKCklAcUSciq1vDfeydhH7171OwMPaAOLUXT/Yi91BEVdD0Dn2hXJ1wd+M
18GTMyE2y0rzmhTeGqIviKUis29CJnj6+uwfH+J1QKEy2QfonGBVudFyYqG1nwsALmx3KzC10HSd
mvqbQIebeZLLCUDkcsoU3iQYImJ9LfuT1xkurimU3zb2aM8/I8T3QEp1N8lqrpR18dx4Kl051d2J
7HlOjtFgqOwy+JeZ2PemcV3ZOgA8M0CTXFFUGteZkXCFqicucY5dSxLZETvkO6F9c2wsBrWmZMBW
7gysfFcjSYbxiK+0Se/GVf7PmfNhk4ThJhfy0Kj05/guiqZryqRp67sJvK/2qWjlQy3Ts+rLj2ac
zqlhBcTcvn950XD3034O7Dx6VX4YeXxnIEkXBuIzVGhY13BBU2Vcw77mXO+fQCp9UEOdh3otU6wk
yPSFo49hmAe6q5kB1GnQeDd5x3dZWD+Hla++0ffNJ1vv59No9kU4uC3/KuI08miQE3ZGYR0HjQD4
CnjR6lr+Am44xhSFdl8+O1RCJ/R6OJV5o2ENnQnERAGVlpjFVqDS14dizLWTnsob6u5o9xVnsvQ8
xlhO7RnS1KdGlzhVU9U4m7opHzPZ/Wg7apWvd/frs69rJV2wU6RzRJ1NmE2y/+LYfNFCvj7zrN5k
zOOoMElQ7+Ikcwx20MQ8fEefwmLDSY4QH97ijOnPOBTPkRft4bijecnk52oio2E6WDnQR7+wr4wu
fvKJmiZw1T8tvW4fUrxbPBoUwEviX72Z+U7cjawUBwxj3ATHTFHEpWWChpXSbWuZHdqqwg5hkvy0
5vH4NcPsMkIjhhJZYquheBI0bKm9W5r+la6N8ghyFybbaycqqQftnclzk0UY7UnEy9N02edgMZCz
kb1NA8LtpuEXILlqY1fQQ7GeUNxQYp5c2suGeCZMJgTG1M4n3C3jdh39fTWJULu2lVOV2NW6g1da
gshEWu5l4N8WqYPxbuiOFfFlwbR+uzQyn9DNhFANuD5Wf8865tKU/1jr+bd6WahrYSEAYMh+tJH8
tABU4+M6YkTgb5obeGTmdiS/bGOQNBmmnX6PYZkZ28j/5M7A7VlS+yWnq5OsyZY8D0M0hFqVii2O
xgWzy7pvFQvaTD9BYH0HrxHN9EwJR/7nu9dFD3ZTsN1kydaY8gCX9F05uDHTwTiuZNYrI73K+9wL
FBybwSuMbeIY48Flntq9tyUd1HrFTAvMzHqdYzqLEapkN4g1BKdTZD/ZU2A1WFli3SOsdB1H42lE
LFno+XGyucf7daw4lgnBhON06dzmZ0RqB9Ly+VyRO4lUlkGFk7UvkVft3ZmX29bLZ9GTKG/VqBsz
OZ7ZKUVB3nFqj40VliZFEzP3Ani1CxZO44dCFXs3Dcc1OFRwc3+9PcmauQONCu1i9q3jjQiHpXg2
dI4ygLOAEcvbzAcnKPVlDLRovF+saUQIWXF7SPNGM72LbjM4SfH2ICT27rU12m3ymUp0vCpuxhQj
d9K3lA2jFjHr/brq5JSgwNPRAE9UJ+OEPU7on8tC/YDs4GsQIhsunsVkSUsiJy0W88Uk8h5z1Htc
FvwdXVvNBXWEv//1BgAzpaVeJzGuwvHWWD/yCoWZj2qXQdJHquk3hfWQDGUGcpCN7vqSplmNyDTd
roPKOeYetYtUfP1rpXyntkW7uQwJoS/rHFcD/Oi0Ohs+/JpjJx/UNN1kJdP5oaSXg0Lsse5H9pov
CwocJa7zSq4hSoxsOCjChQt+M3W8r1/D7YJhHJNtGGdjyt6ZCY/mqCIsZW8c1KKoF8YsNCYGw2Vl
pQfRYZDLZ8nYSNnHvhux0M/Zt9hiCiO0q0EwlMAjccqVdR95OAwY33McJ+4Z+V2Ceaskl3jwYDul
bdBaRXfwowfcbuk+iRZuWky1tF+kcKkA0Lnc5SOdwuJPgALmY6PZrzGrB7qCKqyLCHWB/D7GcjjK
HqFR7i2fSn/q1gvYThisab6Etx3NmwbjzVLwTSRzM9Hol7Fy98pkOqdnjJUWG/UIXWW7XnjML+Ah
yPPXTibXsk/GK7zNo/eY5sZNvtgXAl7JfyIjJlcETldEVWloNr+uMfIvAapnJoZLMN/p0Bih3teX
tmWnm5TyU1940vbNtcmjklA8hcphtpmGCYMlt6UFDOx1fAeGkaLBGfJAIWDejlp1nAnTAQTGW+eX
7Y8oiq7XKW4kr7p6vk+G+EVX3NSTY2hBjhnbH9p1jkYVHA/e0YnsJJi5n/kN24+6Iv4PW9DZFtUq
5SDWKLMYkJI6dyD1kOdKsgjmD6za1JpLjb83Qth1L53pvamHE0csuqgZLH9MOhE5o/oqlNVdqsRp
dR9bc7THP3Ib+wc8GMeyRndLEB3SCWmN+7iqyiObgpfU6i56Ox5QY1EUZLArvZTsFdqOvSgwtHA4
d4piLI517H5vjchZdOTzk7O4B6Hc98HTfjTdSr4VxKUYVHC1eXQEZWGapYyikLs29DeVkb1UeSK3
6Tx9c+2RlI5BHgczv5JK0NcUwOL8nMDBwWmBWQMb7YxHNC4Q99IbvcbhOaeXHpt0mKv0avFR20Q5
Mc+NHp/r0vkuSJIhUvJKpV4eYvzIwiznenR1nFn6MnAW2a8iWrBltvWN5ltYUMhAIcQq8wNN56zr
+oFKWJZnSIDDyekuqcU8c5P2hxksYWjY5ke0GGSI6hGCDxydySYyWed/fYj1uld/+HPjM9asy/Gk
taWHNUM0e1OL78G2LyehwGW5Fs+QYdLmc7sAE14kQU88l0A/6zrOaJMcPyisOjga/uwn0a0w0RBJ
3CxMF83iKmIhu4xewa7ODZEOgm5PDbTco753RlwGs2aKUycl9HpOTHGq7Bgj2frZ1wcpNTamnN3h
l0Dg60PUAxGqW9JMu1WD8I+/WJL0ipk/Ia8Zc8Km9HZZbGJsJgEUsm891oo7TwLdgyvTQ31kP8nI
lNa4PfYcR/YZDVAGiA4YTVRkOviP3z/YkPVBIPdTmJR1cdas5n+5Hh//FVWsYFXxl1yPYzn+KSrl
71/we1SK/puwXVewGvgjzYMEFYeFEpIUVxC14Nh/iEkxf0PxCjyK69Z3+DoW2r/LEXRQH65ve7rz
tZjjq/7v/yGLJv4o/y4JaH/58x8lAgKsyJ+3Pfq6FbZQ35poYw0WPuafR/uz6roBy7J3or56mXBn
geC1wxZJUL8mSutR9uxhFb4iH/SqTZf2nFRw5N3ZeNcyZAQaSrB9VJXX6O+Hq4pwkpqS2gwyMnmf
UoaWfZV/zmigDvPs/5xYrDSaOFuEQ2CI1g6uTI1HU19CQrrZ+unNVUqte9OPTxHtx1EVstn1mDWp
T00MdZjy2+k0V2NxSmMWRU6hjXsHU/YJLveDVXmIGjqsKYwFcSN5V2R3baJmmEiNk/HO7HHc2JHF
ur8xMfG5iqmsmx4LycM/z52XxM/029IgvyE387DK4uXGdkWQYbekUrLMS104Hy7u3W2bwJi1OwKs
Gvsq9bvpaHntUz3xSMQL0m9YgvAULE3tbFnzoR+7N/KntZu0x01Fl8uuI9pHhZiepEbFb1rXhtWr
76hacJ6mh7hc5ssUYTcUfXf0TIahrpJLEJVGto9m7wTbZPVcsg5vbPfo1RWRKFpEj1BhRUKDB8C7
9if2AQQ6m7OdnpvKXQKPJTkFz7ycG2nSUsGyiIOJ4nI/2QdkwC3lWkJSSZUycZ+/O1puXM09EeXu
KEkmmwgyGJglTxQXU1N8s5r2ieEn8eORtYeZphiH2D/rAl80KYjkblYkqo/GGj4+uMCgR+kcS3mH
mc049Y45hmK575Ug8KAMM4epLtq5bJ+n7tlMQsMY9C25ASSi08luKsv6NM3ibNKaYHBprrJJ86+i
0ds5z7Ir8Mf403U+YaVecgwsYz0ECJghbUmDesq+sWzIKIWdToe0/ND48TiCdbmTk4I2l/VvaIXH
IF1mFQ7oXEQR2UfDEOex1uGZsXwMMbsXrDgIASeTjXQwlnjD4P4sSjsLkTsgzYyjn8LBo25KQJWY
0NJApnMadIIGoNLYyxTQYIaRKA0bwxeS8+FbAZv5wBj1WsZLeY4iRmTwS45KK4+2G/vnBQTwPDMQ
LKOXcr6t4ja+OBk+bz8QSUN7zwW2rwWTosp7tcmHP8+01lgTSTw2Kur0wcSdMQ5Xmfi0mim/JrmN
EQHK8W2jEavQIjOsXAu0nBiLM3fcBCFCPyur6o+V3xQB4W8vvVMlW0s61jZxlXOllz+0qW32/qDe
4pnNJTmXC+WtmZzwuRgAl290I7qCtZEFcVqjuxznN5PRz56sGYLdbO12VJbLrY0ZiW1p9v8oO7Pd
trl1y75Koe55in0DVBVQonrJttwlcW4I23HYk4t98/Q1uPzvKH/O3gf7AAFBUTKlSGzW+r45x4zU
Q+5iLe3NxwJLzU2Osn7l2vZA4c/egvJn5jAtbn+3dbZaGOAbSfGSwEVnVFNtRyd7K+ze3DGNDAEJ
4ZXykvRbm+GGdHqSji00wt/jbEFnFBAh8ezW+Jk3pADDwq7AHLjxyWroDVQBR01SfNcYOe+HJMQV
lhNNouvZRi2b+0yff5oB4RJpfgrjftN5BDPElvrh2hR7S8XyddoODH2r/Zjk73xuF4eNQ9MpnmhQ
NfXGBVdgIYo+kUIBqGaiTdY10a6NX0bbQO4M6qLJF2cTDpdRjZ5zLtore2pz38rKgRIR93fIC5P/
UBPoQ1pql2LZHtNb5SGs2q1TFPFBF9md2QCh7Sz7vWfQ62eEwW0CECpbqxOYt5kDYRYqScHKKLfZ
yaVu7H7j0UvcmANK/tau1rnl+oON8iAx72yvJucthefWl6Hqd0GawJKLth6cWQyk38RcA2yxrcqn
k8u4eSSFp5rPjc6kIStn3NLTDyukvT+mzKYxAWxzEyoIA7Lv9sjxY478L6sW4gndgK/5x+gN2S4t
6vnABH+dUiWL4hIGR2ygLYuL93L0zmrgpLdpp0xwCltlTWgQ48fuECMp2qOyCVdmXXqHItedFUmt
YtspHzOYrG08UlwsSR/BcPeROnjAoLEtnSMjhN7kbtsxvsy1F6+RPtTrZJrOCSWVXVbkb6atPCtq
cNIGnKgkKhJej+ShVfqv1dhtCBZmyJ4ER2RczqbwdLS0Tfjo5TRF+oJC0mjgrzOtlMZDZWzHiK6P
OzqPU6A2Wwr+lIgRyN0R7NNjxqBE1yUtzWtoQNSX6bU0Qpt2QWPmt6rTFr6hk4ViIt7zQ6doiHea
L0Fatxuvq8jPJSZyxJ2zmunVXGhwlhzsNedGQvZo2bUrHBPe0TXpg2J9aFfLrAIxQVYjI1c0WBHY
6iO93ROtvC/j7qAAplirnjuvq6aHgxLBCPKapD327by2e2u+xThYrXubiZ9AKx0HhAh27iiI9cue
3Qkhm9JXz6o6gV0JcWcgQqwgu4/9ulN1jnBdwQYOrGpTzxRsrb4kjbecuPgG7Xaw65u4E+fcDs2T
UZPmHerN2W44TayxTO4G2mt2aNzOwqMLojD9XvJIizgPiazZ9wEJPJRmtM3oQVvkzg51DzchPjJk
CAL/jastU1tY5NYwU6gpI+zfTrFM4qF9V9XJafO9txDsR+zoG7d2aHNQfVQysEReoXHkJqI9WBE3
4Bh0JkwoDgSX5I1Id286Yer7+lGJhbKPDEOsaIk8BQ6GTO7w1c4ORO8P0Vju667nlkuaHO6lsxXg
skDqZd2YgjSyRmwroYxnREB4z3vqE2lpbeyh7pdPmd81McMAL7XWkFjCMFOw10ThQW1xdxIRDxq+
mzO8RtOObke4Bi2u+jSSHS5AQHRlndbNsgQjJ5nSTij0fTg7hFz1WV2vwnCy1oGguxhE5EzJsnBX
uz90cBbkFR3ClM683CrXzIVf6eid76gjMbsNgJWlfeB204jmxhk4yhT7KHSm41YEsTjnMDvawvie
pBN90aIfV4bAqMRFbK+26l5WwOUCZJGG+5w2aY4DIbT6d2Vm5ohkjiq3CppzA2Q0RmhA5Tu35m4P
CGZNmRPLQhSiEotJgFl1KZlJOlW+lhQSNEtmSwEtXfqZqUXZUkHSpBL3u9Ha9q1lDI5woFQ+PySI
pZrT0W79koCVBaiNabLHfmE0z3Vub4OwUYHd1M9B2qZbPGDVEZUbBFevOSclBin5KBQuEdK9sk0M
DsRpYUDKNX1p7Mi162Lh2BkihqC7kFjlovm1NumGcojDTd0H8SlyQeSW3gPYn+RU4c6hN0CztXM1
GLhwoAo4JpvSorjWMn5Fwbekk/BxB8dwd1Ea7m0Jpl2QtOSUE0M4tBBZ5apc2GGE1ySwv8pWg2S5
92IJfQqW036Ma7JjJAjXq/tDUhf1TvK8P5nYcrUx+XpTNQPIsYDLVe2r1mvVQXLLPwMD5GpmNemq
WoBmn80LF6qva3XMdD+X6bIBAeJlttUMe+v4ElZgZDk+y6Ncuy6MxbtXL+xgU80pTM8AYuZh8vWF
dmks/FVrWciHNeRRVTTV5rophT+L/69jnLVQOOXXYMmvRX5XjW6dLT0OtvoT3SvaX1ZtHoOZcpg7
I1DqMO6f5AJJAtYh92fVwbSLCKbjfoapIA2Zo5SIVvCX055jsLMPcOYerwsPU9gR7iflJW9+zhUB
QSSKFDwNyzEXc35W+M/mBVUqF27v1BtUAB8ZtWR64kNFHFnj7BXGHZ+B9rLB4y4g2c+1gvx4bMW6
uRmV9qWNnOooF45WcLl07WrLwJFrX9dUC/JsXiVLjw9C1W1Q1+FuNOelRtPUD54zTFv5ZL+c7EYF
CJLgEgoYkqtKB5AW8dKUlNcJe7lE1Mu7yTVtcgUdkeUxvq0vMfqtrfxR5G8hf6iessvWLpzHxkhQ
uiFBgnIK99WJNXv3eYD+/fhtBuBboklG/3pg05kTDJsPelcR4SkP5FECfc2paijl1QDBli+E+/jv
35c3igVTkHTRgenE51cg/5fy/0sMM13P5WuR27hsF1u3jg751K/hZpDrqBo/YBIT3DAW5t5ptXuN
GTENburAes3Y2yBTRJ3NlwbLp6tjNW3bZDtN5bNSdPCH3AIf/jyPK89tP1R+FRehxZgN07eadLJN
5qLELwq84GntGQRAtSmyrn8sRq8GYqXFp4a4M2SEMCJmIi3qco9miey92HoAbhetO++mUqpbPQwu
tc3cTYm40dMDDpdWpqJD+iEOqGzLx8rccsdE52jC8HBSBu/UxbezV9yM/U1SFO+ao31RQ0qPmUKE
2zDEX3P1SxKlE0Vs8S3si2+ELthIBTgFtDy5rSGG70tzRC/hW3Alt8OYn+NwqPA+6QZDC+Nr1zDz
rBm9E1DUbDuHXGl1JmY9zLo9NXCGPk7/lAhdnMIawyNkrD3IvOdKwxS5DFRVM8VdmsYOuFDur6FK
zowLbpECoK9N48XLXfTn0BYoRJzctyUWfANGGNOWOzwAk2P05fbHxjRJHHwf9Xt3fhBZBiUvQpRf
5ekZ5tEbE5KcwCjlViGIb6Wb9NhDk9m661ZUIhBL2YGDmQxnbebWj0lo3RXZZXLTH8EEbUBMtGXq
LHxtOgYryqQCmerSs2uNWCicfm8l4sGtDwgwdpUeFL4Gz4Wvq72kDsS8aATlYOaQBQf8omUF/j/p
0TF9CRysyjTHb0C40C4CJ8IQEnR6vY4YM68dIZ5pMm80Y8niSBhXuWl8gNoDhsJH3f3aWP1TY7vf
e76EOcIf1Q0qB6JtPRIUdnRz9QFlEz7dydiIen5PdebUdD6LVTI092YAh8GmMV9n3oISiL90I4Ec
vf48BXRQQw9ibG591LVRrzujOnR65CCc7S656KlebmmEnVov2XHC/2ziBcDT0l8UMCf10TpXSbZp
LJJou8hELojEJrEcvki1eciFgkZkrydkzlL6e5v19CHxJsMfU/smm8gOcNPiDHttbxQTWMzplJrd
ljZEuOrN8b3otNsor5/n2nmEkvTi2R3sd84j4kysg2qkiLYq95KJHEVedksUJ26Qut7VdvetLPMH
PuVK672JRLXE3RXwQAIzy7YjucHrSQ1WVEpILyiZuTsY9RR+hnC4jBnN+THdIIrtSbozsG0gfKkp
5fbTYgZxfCP3LgB8vs1TcHQsckuCpvlWh1GwGmDgtrpN7ie6BH+uAZa1Y9qfQOvFmLKVl7pIPVye
QGyUQ8ekxykbZxu4eAyiqn9V9Y6Ln9LRC/eQ7sxcDuyOZqOTtZeucV0fpWkElxfbyeJVz+KTXWhP
DekPvlsNGSE1+Tqhne8bdU/WEUxExsk0L4iSPXVNM63dNtwTHAOC3MT4C32y2rm9Rie5+JlVFtBG
W3xDdi+QRnmbUtM+2slr1lHZ3wqGWND4AhCvS5hNJzy4mn0FNgedaRo/TNAjTl3eA8Lod0Y6UiPK
I2+vpsTVOY5yTIZKOat6eEZyTMLdoCYX0RGT6dUGCkDnwSOdlfRGvV87Bpl42eiAXLV/MrIINwbO
KZ9z1EEIdBzzL1MT3zMvninc42byoC0pdvfT6DwCnCoKErXxOlqkVszoGIo4KTfzbJ46R9dg9sCs
cqOGo/yHCZRyMyczcnGyNFK0uySFIal0bxBKrsaADDJzxsBoJmjwEvYt1ALRVVA8x/F0aQqqsXlq
9Du1NbUjA9gv3DUaDikKgVNxbsKBqZoDyrgjLzWZ32wYuje6ZZHW6Sj2bZtZd6oHoigjDHSF0IT+
eQ8GoQ8PORFnVBmMVRC46L6IbmIaYvmNEnfrxIlJ44TbEVniG8QYk2bJQpPi17TC+idlj2lbj9BV
zFTs1SB4rLgGHQuPLLeMDFqZWZzXHxFVFFixP90ELZxSnF01A9JoZvdx1COv7wHiWAjj2rq7M6vs
B7eYc8OFbJszvLfj9lvXux/c0nvfGAEWeZZJ40c9JMmPFJoaOJBuONsD98aEMVlnGr7euDAVWhJT
0M9n3NI4kYhpJU2QgldCjGtJlLMH4PiIM7h0vQvGvHhtKVxlGNXSRlEH0ImmGzMeVd6crrbWYnIN
8H9oe+v4oU6t/NYu4B4BX0HK3Q0OLi5yBJ1LxsTab10h1oo5QB4jHbC7AW7ga6b5vYb1yzizG3Zl
bu0h99Qup3yueVuvzIeVobXoF/hoZUtvGhYNUs6mO1Zl9FKq8GJmiJyV5Uf9UNwZczPdB1ZgL9Tm
eWOMBPwCjHRXpnFn4jJc9ZXDf1gncVjVsm2v2w9NAtBpcNNkX1l7w6iGMx3bt8izbhCEcsM10YoQ
a1iQAcesIXUolnJBC7v+QloBHV6xB2qMZjsfb8EIQijjqAaVt5thO51NY6D3NulIM49pntXrsclO
5Iwx+7dRU6LopV1NnGJsbfK2MU8UvMlAI3nQ0h5CDv1M2xoZsnlneE+N9KnsbhoUuogC0dzjPoBw
2+nMmbzOJ62PChzZdoXb7uJAiS9Tvxu1WT1SJivQ69IrJlzHW8e1fU9A6AXpfweu5yvZIVyJfoVJ
OL2NwrsI9lohnkwubLgcHVCSTgvbLaE4hDu73FALjuEXQ7Ugp01k4U9w5OJEVIC6I+22XzUdQWYV
7mXFyG64zflp1Hm3Mdk1WMeLx6R/i9tToFcWWCfgP44I8BUYxnONgt4RU+K3TvrqEXe6ohdR7+mX
vsza+Ma4aaOF2Xc1HVZDmrn3QVKuDaKu/Dq+N4id3zTO8GOMzAOVyrOSuwQtObi0AvPVsiZy6Aph
M1E+zCp5bHFLQp7pPNAX7FctXFfLSN6Ebr7NVDzWolUAQJhMNTuOOtdVbvS4TzbtkkM7dmXo85tw
GSbUjgIBo3eFzC4seCbycYDpk4aNb7YejKpKaE6DY8shWIEYhBhAhzNLqu08L6WkAZ+7ppebzmkW
vRt9bQNBW2Z1JzLZ7WNkm3eOBkMvdxMk3LlHTG5cirs2Q9+cwmdgNrC00jNGKHVanSPbQzkDiIiC
SrONrdei74u1qr5Xog3AAACBEBFYSFsbN0L1XmE8g63A37c4t3CFcopjBFgK5hgxzk51O8wULTyU
bnnm1Myvps6X4Q6YElAoQP34K+xB5jygjmiOX7LGJitJ1hEQP2LsXB5fF7GIuFxYXOmVwjmOkyaI
5xgQ6VP4X8s8DkUlrYNMF+ZsLsdbFCdHGcdRjMU9PZFxy4CHd1je+7roh4H0OcdNAArzpsloZc2+
N+vuqIKEn/MXl1LGRmQeIkyH9jvck/5YtAWR9oU7w2GPe+4rZYrAoQ3D4djRdUBoyIIPcJ61sNjJ
7ar9kuhoIuLcHo5GNw5UchgIzhOCPxkbM1YI+2sk74jISJFxFoyWUgp7KZb9lRcTqVUu9tAvV2EV
JwfaXRj3CvROzlIewXLNJPxXPJBcw70Tr2d91tCZMbGXFJ4xMB4Q6TBSi7Mna9DrrTUGw1EuKlGM
MFNS/lu2sg+WiXOSEEobLQu5dt1WqsOlHbAw1g54imKZgYfB1B89W/OQhC2PrxsLgGRE8Wl7dZGz
ZiDt69QWe8VicgQlER5bEtAsqkH+rMpFxJot5ayqcAndrBJU4lli6RsoPxuCOMXeVpzmM59HrpnL
Q7m2vKLS3XZveI65bloow210cQ0nOVroKDjwu8Q9qjrpooldm9i2Ff2Yg+M/imWtJwX34ND57BtX
OwbpYKISHTxl69TpndyWhFw55Zo2mvpK7WwKnEX3oSEOhsBfMZpQIu1oBrAv0upNPpCbzZY4v5Rf
rFUL9SgX9a+1Px4y4G024DPR5S2fSilHg0N2rTVzQwQSFmi5kJuntg0OxEh3qDXyFdOEdIdy+lYz
Ix5my4eVnzhlkOA7toHWcPmM5jRrR2xwi/yCh3JhV9gKqvohFdyJ84yfyYEHtrz/bx9ieUhUqYMI
ZPkc8pmJAyEOGDJHQ4pRzH0yqxoaySR8MJEhc65VWalfc4I/V7MD8SyOkHkmIxOvaUnqhVGzx8tn
1MK8nXMPpGlJSVsBJrJqgvas6ZinUay/pmP2xhgIgvw04OzN7TWUvA80vM9ly1GSToUflVrlzyk0
QHvCwzdDn6V4Wp4Y5jOXUGge9nGTIwifiDGfzFPLjKYdwTGlPburlWj9U12PzDd3c0CMgl6HJ4q+
5FKYWGK1Z+DUH8oS0YVCHXlbovAtOM6KTilHbu8cw5aYNKdXHxUF+0Jl1/Gne/B//RPNwTu9YwRa
UfspQfj18P8+lTn//vfyN9eNi2rh+ugmfq/LpvzZ/pev2n2Ut6/5R/Pni/62Z979r0+3BLD87cFG
yj3uu496evhouqz9h1ZieeW/++T/+PdEI54JROJfgyz+Xx3PZfF32Yj8k79UI5rqgVJTNdNiUE25
Y9GADB9N+3/+p6Jp5n+4mmmriA/0hWJ25VgYzn+ocBBsV8W1rSEUQbfyl3LEICRGx8jpUdbVLIzd
/y3hiG3wv/ndr03Dx2JmtMTAYA0lrGZBXfzmCQWF1hDYBuAPfUK3iZcymFyMiyFAW0pj+swJU4gQ
oaisO8papCywybVlEc/ZV2ZWCMnalCvwtBgSAo8rslxjBpgTnHmUkVAy/kmuycUgde/LwskH6lpy
I/Tnbufp0UEdidQKy+mJqWQ4+96SOgVbOqy/Qb0+61EbbK+JVXJNk4FWchV4FNlWvZl/NZfYSplK
RYWeiDmnddGphgpLq2KiGWqKvpZ3KLnQq3bE5LWE3JnXVdxd7zHIhU1IAxrPwfJ032OP/XxlkhcT
Xdo0mdZJ39W0w5IK6cPyjblTVu1haBJAalOHlNs+n0YmdmoI9iSHHoTv0ZqIlmttatvXh4R3kxOF
xyQ54ixLS25QxZxaAH6W1XCYmZHJVbnAttIe3bEyMcAUUIDmkoBHtCgk3/5aaPby3w9lrT9dvnlr
pnir5cJhCEWpPVru106fEN3rYuNmShfa0IPkZvmC66uGWv9iDYaymWlIbsHvPCAPqo9GkZNbtqxp
v9bizqhV/4+n1XgMtI1BRXirjNoTV/LmmLZLsVa+UD7WuTPyv7k+dd37b/ssjOWrnVoGNtmUazDx
/vbu4vPpXxvlPj7fSa5eP6f8w1xAm+VYS5l4HfuMG7JcU8xWPxpWlhswrlmVG+WimrPv4AqDzXWT
XMuXHcg1i5Hovlj8hcum6/brH1jNkkordjlxEsexcPnmm5CiKXT7ZV1uvi6c5Vj5fF5u/KePf9uV
XGUel2xTy3i6/olc+9zPn7v47X3/02ri/TDyoUTk8uvD/rmnzKYlp/U67L/rf+Cfv9O/987XD/3b
//u3fV+fl2ty8dvTv63Kp+IlwNrMjK1D6pyPfkQcr4e3XPuX2z7Piz+fjsk23v+xUSk5meSpM+Ga
mHGLc4ZdF6Ipa3WjzEtIH9IeG3FysL3+zfWFf+xWPmHP91EsrAOe9L96fnLt2uuSD//YVsrkStlS
+U+r8qXyqetfytaM3KXc9tlDk1mJ8jH9TbqMcvWzs/Zfv/t1v/JtLDN6UhAGbuV2Pa3s/ptc7RMY
05ukmbWdOji7T6/aMsuYZBSl7MzKjXLhZstM8POpq7etjQcEOs5coQypkmFttkrSn+QfzEjrsf8v
MxbVAiJ499tudDtEciw0rOBpCCtIPtUqqFuSU13TLUzj0lpPmXbjKXVM4Nb4FtfmC36PlgrQIqyA
YDDW3Vuaod+rW7I5+uzHxNQQWCGeDqUBhCGwyAwolkRWCkAYuFNh0HcAZBx8ojNe4YJbEAUDDdxN
TQHot0/5+d+YTDSBU1xHm2tKs0walg//5bZravjnS5abggxk/5cPPZne/seu/43dGDR7dyYmULln
T95s5Tt9rsqtcjeYaLnvyzf4l58kV2MmglO5+/3TNKj2hT49CHknkzHMf0RFX7f9+Zp2+Y/Lp6+v
uW4Tlc1w+vr4n+1Wl1HTf+ziv/c2/yyn+roN+dtLnpK4PnmMIcbl1qUvd1O5JrfJh9zBL1qiTtvr
9j5qBu6Fy599rsqnEnlflX/zxx7lw1zeIeXTn6+Uf0Qayl/v/fn89fHnPiN8IZOCv3XWWiYgpXJr
oWk6aer3aFQgEc7ARwdMTNpi3htJXtk1KpUTgxHpNtUaarapup4Do/MzE8xCEok3qshoXEEg+tyf
AblGDkYRIBM73LrnxvPKPVa1nbcY6tLU/Q5aPF2L+Jg231G64ZMU+QHIp47CA4EuxbKpIIohxGO7
UhrCZefeXPeMMDaxcYvkb76QN7xrxOgeaZBoOLarJ9UhKDAqm29ZrLwnOdacSevoa8zWLQ0Il9zR
Gdj/18YDHE6Wl7exKBtbabQzwV92mQqwMKNAZ7fTpqmi9zQoA4bE9t5oKNBZwbCJ8PrnAht6Txd4
WzjmXqTVhQroz7QYQPPPJU1qG5GmiwkjGLwFWJK+4vOusHKjfokZka9d2zlmOrNbuia3eSzO6tJH
ZeyOJs957IcyOVjVlv6I4VPM98DhKuPGbKcU9Wr8YGszypowS1evfUG3MOqoIE6KCrODatQ5HuZv
ZRa/Ou0M+mx4UZvHLhSXCl8e5LIyV/ONAEbhj1ZEu8SgmzzhAUpjmKyWiz28CxJrBUHEd+5NG6KG
3XH06rXuG22JA9Etv5cDJjn6SihzFl7/BAdAN35kvWdQy48IYmF660q0eGufi7h6sYD6rDsik7rp
PszDY0K3OBHjT2iyxVGpaixkoqIFNsCB01pgK1kEbAfkbnxoJ55Np/qmmNLj0HJRreiqQDOm4dZ5
zcbNF7FT5b0nGm5+vdHd82Tka8+uUFp5+IQiR3/po3skE2jN47jzK5OCoxBYosgqMUMLPIBvZwVj
fwuIcRfz38K1f0D4/FJEenLXd2K+7765j+rY9Tsnpo5gNcqHEu2RG4gtcQBfEGeUu5qEsiyMCkSU
xsXAzlYW29Ci3D96BBm21kintO98CGOU2gsqdq1Ln70wjS1N+OZASxWyFqSTdYXGbU1vkNDOmB56
EG4GKycO2WtfwrT7KQpkq0BQaWNSXVLbHIFyY91Z2gm6fJ96wa0wWvvkotOdvAz3n/iBCC0As5GR
TiZI+ShV1LuddvQa8bOozIvVBdpWCA4HUKFhQyBLLHZeeqmSHitmrYPha+CpIrGD4JQLD6tojI+5
5BZtgxdamTZpBW6IV72ftQdBSuLK1Gz2E4BmW0z983hvt6B0cS9wq9S7o/yLCT0NAo3pBjjGpQhC
8eKSe4Oy5tQ6Dglp6leMc2BvTVKOk+S+Y7S/EhD80UpHcJlcxJNql1883aQ9M2kL7p6kNsIgNmao
vdMOXFryJpSbcBIX6ttgkLxpTz9cXWN1AI6YdfeCs8rv4rznbg+P2NLi/DLF/BKm4Zl+PrnP89Bz
D8eWRS8CNaQDBgU/vfmkd2NFH7x9RHft7ucZjHacmKupRh0MFpoJGUPoKg2bG9U95lFk7UYju4wD
078+NSdYRtYzYvBiW8/Tvh9SODrmvOo7DM1tWDcb4ZLDkPSv6Gjpqg1kWjSc+H4JCRbvMwEser2x
lGDXWSFJk2lB16UTIBvIhrRagyZh1cMCmL4bDEZsoym4nsLwVxYQul2zA0yE1iYM6Z6Y1VZzTylH
48GqCaKweiIyuSRYtSBPocu+liqRSsOCS+GT0WckMm7wUI32qA/UCNzGvGB+VQ24QtsjlcbwJ/hx
V3offcx98FGU0U3cz3s7GR+Doro0gbB2buudaIQ6W0Fi1JpBGm3asn0qdeppEVEUK1XJUGYbxmNv
oK+fY9TEMQYxLoXTZUhA6hqxsuuJBFlFEQ2KFsU01BMz8m1HbNuALtgCZA/pclbVeBsY9rfcSxDX
piX5D6COynJ+WU+F/lA54gtnX7Ji5CdWBMEVWFEAiXgBAiyT+WgK7SiELJ7o1W6sG+q3E+33MQ+f
Y05TMAmvWqmNFFCAm2nVYgmJ58cR4/vaQd/jT2106BETU0u0z2moPWkouNl9f1at714WkCOpR3uv
NTs/Dwio0OocYA+96LBOQ/oWwLcwaO5sr7UeIWX3vaufuju7giU8cIJxphm7KkHiTpqOX0009Jrc
O+nkmaJ1h/MS2vf9PEIIQEW6GRAuoIVXdKzZF7drb6sxhePkcOwN2PFWZNoc0vYrOOQUkiXmIy53
bYtVuiWhbMK2iQ7E25YI31eWLdI1AIh619ZJTAAn9U41WXf61FxSN97A5U/u09Bac7XDbDtROoUB
EKw58Qj0csgCqdzBN+Pkxph35NV6ftd3ow9ugyzW4MtsT6Vvjt6XScedZGakf2EwwHYQvNbg30Af
FeshRfFbpPZHXmfK2hlxoXOmoItkJkCmlv5YjDie0yAG4+2cCN5RUcZDu25Hjyy7CL4TEivKxrb+
UrnE1XhgY7BTsKkWqrufHOxKlIJfqKjlh7lnRARgbqtY9vPYT1twEM9kPZnQdIp9FvILOw3I48ib
SSbD4wTs6anoaCZ0xqz7nhHdpm45bPrJQmSpQdpBxgF2a0DuUCR39YPa6uOt25ZbJ6HlVHJuOGlA
AMdkt+gxX+mPIwI1x3VsBxfDycj/DHVoCql6rHDg0BvRjwOOl33cmbB7kvhLkCfZcU4Aj3fmGzl9
20ibwyPIuuXI8FYmgJbtPNm3Za1kOxBhq9KezsHyTQutv8X7z2RJcOUbWl8T7bAp3BrEhBv/EBqg
EWD5MHvijDwy1SzXdSlqEE6e4uu92KEveXIpEHVcj4926G0jtLM3BY0vwlBJ+yNR5raLVBqkBokK
k1o+Yuh6rih/IxpoL55R0a+i5Q2VQ9zBEf6iY4spA6xPnc71LF2M0YQ2UK/PCfzqUkTbts7PZtyP
4EV8HObnWO/fBEJ4U03cbQH6EGaac0Swi0Jfjx5ITOs5RhG4J9GPdPxiD0T96uNPeI+TXzkKze1Q
OzQFZG+kFaipTEKecrup/fGnMXEBwcVLQqpjPrs4t2hmRrcB5mE/csmLrhz6uEUBh6Ir0KnH9LgP
dKh3al2ehZgLsv/MBqOEnznQHhzFOHSgv9FHnx3eEUzdEj6lZQRAVoZ6qGCFzaVpgKF0IQt4wY1d
JA+u2b+DKeUAQLO/5FlBaopRPis1I5/uVEW2fQwq+wQPvMAcjH5NXS/JAtagIe0iga1Rwfol6DH0
VPG9Uhg7pg8QW78PZWXcNdpy6cyKdGeP5G50/XuhDlxMIp9vPFjPofsENlUwrduVjdgB/kX35eUP
SGpI6inETWioD1BZurWhFo9W1/0IsUj7qsBB7kTfssQjX3IkmUYxq40ao4OK4DjOFTLxMkoisrqs
25Qy9DgrK9fUvtUx/nsuhjZ5EeLMfZDhlu3ydUPs6ErPW8UMFIRJXIZpNCZQMgJ/LfrcTTWU61D9
3rfTd8Xqt6GBAUMzyoccaAeWKOQnBXycjrymtarXCBeC2YH/mMwbtdfvaPhdspCbcYTgu0ud5EYk
/a0V/6hdgiOgdH41Cgiy8VEojLdHfGT+nHxMs1Eija8ZHHlWtHGtmWMUgYHimFRMcEYxRFMQgpDN
SfuJzE9ChEqYSuS/poxM7sHZQHQK9FtFsI+SBi+pDwDvEgWfUp8EtPczKg0DbL1OTU9x24U7p55J
PJpuiAxRt0WYfY26GTdRDdihY/6jU694bsuTCa7M5/RidKB11pqW3VsKGW3dpNFrN8VPagg5sAiG
n3qrnR2PjqQ29T/t8JlyfIrdfPo55KPxxYoqYJ8KebuDNxqbQUP/l5RNd2OvE02HfWgGJ6UJz6Lt
Z1wxKgJ85SYn4c+bmvSGyhGCAQMR0djcYFSt/HoODyFV4T01+lerbCZSyrCS9+rBBuGwc7zuQ7iC
gNFgE6nxe6+nEKRMm6KNF5srD+kV1sAfdR5422ocTy48sbjS47Vmc1MQjvduK/m6pFGs1N6N5TQ7
k34iMdAt/cLw3q3TL6Ue7AfNfTYbUIY9k+SV4UxPdVDxq3bPWoibE+aeWDlqeturzZmrdOwTEn90
a3znevmFtM7XqETSA+VqKvvMn2BTCvh5tyUpXuS4adGeBqW+qz1+MkW7r9tUuagJIRFirrILuVOm
4jkKalA2QYU+4BhMbz63wVsRqHeGHFPWP/4q1IMIAspIqMSyTT7Rz8ZrO+NaqlpS0qP5sakem8wc
LoM27Fqn1ldMVKPVMKdgRO0k4YOEz4roQwXuySKmxoDf9+2IguCE3WMVUyK47bUxvG+XxZQF9xDJ
3CIvT0gnrYtcUI6cCZmdGYmC/fzcRoZDtSOUl1P+17Zuhryio9reVS4KE9cK7uBLBHcdB6Nwqgsn
hc4lv623Y67rl3lZUJolqXFyJqJLeEgshXFJaie+Gzr0979eJrc3tom6qTWOcrurVDpK0XFeY1lB
EvjrtYYe4MALLVyOy0t+e4J8aoPhy3WLBSJpRbwPJtTljeUTQTSsGI3BomS0v5ab5JNxSlYqarhH
ucnKRXyLDhKhRpTcUyssnXS6tJoW3w/V+JN46OAwaMaNOiXZeRwt8yIXpO50/v9n70y621a2K/xX
sjLHXQUUmsIgg5BgJ4qULMmyrAmWLVvo+x6/Ph/g62u/95K8ZP4mMGV2IAkUqs7Z+9sF+LD9r/9L
J/KNfYJ/sXBoMRGqlF1upUZippVY99GyWR/cRTbtHMJhJjrE2zxXIT9qGuCyxJ56+PF3je9pXxep
uS3X+8PSAhJij/dxo+5mlzGkn6uBc6cz78nK0e7wLgfLH5LlzY8NS6vPXRzONxPYdEh5uAy8MZdc
HP56HApY95gS5fzjhRxAwCCwItTFWXctcWH8OKLmMgrw9LagMrLmrmD29cHUFMk3cQGRNhjP68PW
jV0V9OsV2Wvrn+tjdZUjpKoGsVuftf6fAWzY04rkkpLmuXUJr75Pc+neY4/CGiG718Cv3fv1/w0n
6+/sAa4wODA+x/Iwv5tOpWOEl/URrALB1OvA9WeOv4J4oqMWuPZ9VRbOfZkjlQKOOnussZz79Q69
jZuTKC1k5Mvj1jsCHCdXyO9bCcBLY+IftnvivQl9j8hlTXrr9tdjkXlj1k4ah0RZ5PhqigNv1nxg
abm1IqeSnUSPSiRhW/l7CYeLON4KksiyMdGVnagpLZp0iEtrb/xfKgKyIr//x79/+bYwgKKmraO3
9vdsC1eX4Ln/ZxXBz+f8W/H+b9sihREQ/Y2k4Mfzf0Zj2H+45IURZaFsaShUKH9JChznD113WKIJ
KX/ks/0VjSHVHy6uReLSJDB4WPA0+n9KCtQf6AmkwZ02bGiDu34KKv4PMIrl7X9XFACgEJYwpW4Z
piVtuXzy3xUFk57jMp5GcdQwDVAqyoJ3az7DytkLFtw6+lhBQhagNgTt3y0YYxgMOwqdYv5mYMdo
6KJG6MCDLD4OXHHQI0d3bfWi45Vuo/vfvuY/d/53coah/ru9lbaNSIqvx1j0FH+zt4Vl26VSAXs7
CoLLUdc0WXkvHIPaoflCfvktE84d6DdWO0cNv4RD87ycrxhKjpXWfjWyBo2BQeyi2AVDwhrTv0Tg
YAZJrcg04ZIy9FNV7JCvu3eO/I7zewOwAFTXHS9T4d1PfH8b5FRXebnJpuOz/B+PSOphb1bF2/KY
PiHGCS/+8naF5R4H198KJrXLW7WgU0t5qygMLv+1PGR5yarUD8seqHLYLy81WOUNMNadKN9MXv3n
TlV4ZJd9WnZw3WHiGgs4nDZcjeUxES8XAIzyBxsPKY8tuB64NbJm0ry4XXG7IVPVRwgL83LfBMmO
TJG75TFhZu9q68AqwlvuxufKgpqnLA8N+L+YVRsIdNXemcmIq4vCLLWfqgYzzbNNbJMi81/thpzz
5TWiIveqsMT6hv6T51KO3gTTAemgN2TuZXk5Iz53fXM0JdxI/iSm90PFowluT5hm8XO04t1QLAuB
D0jzzmrOZrFveEaS8wK8x7pfvHlFTvTPj7q8X6ONG8clw0psUN8S8AoPW4brvyMO169NjEaU+vP6
AXgd4AsbKvqH5etZPvvy5stnMLUYPFiyX24vX6G/3Oa+himCS/Jq8iTYtUnmzyZGHaMOm42Rmgvx
VBwyZHkd2RYB+Gab231xHxtPvo2vm0KAgL/p+kvMGishf7s8uNHHDUDB4wRElVLYpqL4aqLHJwcU
sTuZ7Py/j069730vnl8j3mN53Sbp9xFmKOrA60sY3HapTCxutmWvbIOMqj+fqhBZV9QsE1BsEZNo
f6lfcl+1vOwO4Mf6aokJPyvS20fBiiPj6cseLE+j92u7n3UkJIntH/tq2vcuUWBxX3zJYh2jktya
tsNqkXpLSTZ1sBUy9L70Y7atu+Rh1PwnGootpJfyNUFgl+o2EH5572fp81DaMWgHicCcsKzGIZTK
uVQ1NqAlxRTjshMaSL2xR+TUbcDIHoa2xV6u1FOCya1ZMLAR4ukkhr6O1PAtN8HSh3hA7YATRtPD
+1SXO5ToHGfdDsPtBzrKkB+bXVfMfIPyjkEs+JcS7/+oxLPIgPqfr6H/WSdf8uZL8/t1V3eX5/x5
3VQupCbLdMiBIv6DpvCv66Zr/gHBybVtiP6Ila0Fr/Qz1dQG4oRMT+kLYsld0U8/r5uStCmdR3NN
dRYF3f9Li2foBvv2+5VT13k5IRc9oG7hCLMXyNNvWryKtaZZYnw5WSmmLZkRuBBkoJoi65khIMJf
h1l8sE0kAnungSxOdDdcj8/OWEH0pIVOHtX0qOzsc+OSRWTPDHQFZRiKxuBWWSZgTolOcoYtZsgI
rX5Eenpw6cQ07mIDb29MUAUtAOdTMMUk3TFUhWbjlUGiwO/QpMOfd/FCFY8k3hP7k+qTtTcMyYDv
y22Z6F/h7/oxy1qRRz1Zv4wVrUOBL9Nlv6AD3pNe2o8N2ekDnFyD+f8d6YbHtEHqn3fUpUF4c/KP
wjqwztrws+D+FTbooim8J6cZ2qigRJm9nuoy/EgNjBZVpSavq2gX9bN5zVQx38dRrHtJMwuv+RDa
Q3sLlXoGAkhZtigS91ikGFCS+BQVMZwQi8jtAatJYcTjHSxPpgjFvo3BRLgCsK1hYlAwM4w/ASDh
3HK++45MD6B0X1ykwJtsyPPzALJnRpIfYgnYMsT5myso/+FUdNS2fCgiNQUKYiRR/cmDE0/PQ2Y8
ZpRhvDwLP7lzFe/GNjH3U6bl/KwsXefh3U/Hu7b279OYSlklEhqNPSulqC9trHnZMeki82wPRIAT
WHAHMozkKkpVQwdkuTf1T36RRLs2x5XrJ5CBg2hPQb7a+5SvwI8XexMi4KEYrIulq72qgkPsqhs4
ndW+pEmHQTkGXYACmWR6RaEyr0janXDtBZb7VJJxD04YzySMdY+EhBjyXv5aiOShaOoT1pDXWpHL
WGXufCVm3tk0rZhJM6ijE9ZAbMrVDQIHc4tsHPGAyF8JqneBeX9s4oODzdII8jc82ei4x4e2ZQSf
4mOXA/AE3/4aKgDfqa1vQRDRhxE6y/jgBGBFP7a2ehG11e3Tmmlb6+rf8Ml9pMfru+VTnSqUjWnG
59KdL+YYfzYVhR3coeO2soovuFLw/A4JeEQFzAQvsHPMAuOSFcweECz5Z1oTxIonOwPgJMsnGhho
LT+LMvo+GzWs0oLStCzNPVhM0ue3WZqWXFjbfhNPEMKGLPjSG7h5Ev9ew++zc7PpBVbEEUn5YTJa
b8BMie4kcB9YVR6l9t2aQ/HQjNZbH6UmOJ3gGOfNNz+kd5mkU8gXanxoYKalYS93z0WsyPpgrzed
wrUrsO6NnX0PJoxUia3eQMTRHPxnVRKfe5OCvCQgCybIG1IMHFyIdfgluZwb8pWyfLzraX1uC/BN
eglURE+oz1s+PyopX0P+UNhDf7Dn3j7QVHgOO2AVtkkDjBM6NNLnUpifCwBxYd1i8yLXrMQALHZD
MVz4TMWQXPRIPcScceQI3BIeApEAnqph9fk2dzGtjz1V33SoD0YiPU2RtJGiJtBcOrMD08YuPo4m
RumxWdz1KLEIfnszelbiOL/vKzS+uymNngIt7L3AGC6Bi9wvywlvZTIxIkxkmjXkwzu8rXGDtv6z
xSJkOyNH1eoYK4X5CgwtvJp1ffI/VzaQ9Q2BRTcm8zzZQsCMxinZYPR7p40FECkd/XPwoEqg0Ilf
aY+mAULF+Zbm9A2yODZ3EVkpgQUFqiDyfSeCKqGw0J/o1qHrAfozusHLisbgGsBhbiq1KWivbqka
fB7y6WEcJbq0NIZ0DfE3Hnx5iQm74NPUjSc5QGU/XgID5+FUIp6BleEfHerCpG0u8rJex/FnRnBT
o/F1mDT46jS3qSV/NaNLbdVYMIdgG9ATmR3m0wUA2X0dGkx4c8QHc7rPuvhOJlW6nxJgx3aABT3z
Y+2oMF3rjXBPcV7fhJwq9AADCFejFt228wQ1OfGPSQoMJ/1WjE6yDYZiQ5bgvRHZ2DJSITw3MdS2
Sh1SmLp+p7H0PXdD8GC0hUZFWev3FLG3ghi5UrtMYqJWgix5G1E5DUqdKKAM6d1kN+lhtDgyCiA7
fnMJFcFNs4DSo9I6wrwda4d2wirvmiYHdKht9RBCazqEwb6tsmffygUXM2zzYRPtINTR3e9tGw5p
bHgF09cJq/HeyAzty0gW9ZGWHpdYJDo7t83v+rH8jNJCQZ1tryOCm93YjC+EH4jTCHy8JcwnVaIA
F0JzRwCvQLegkAokZFskd3UAFonBgEEZGPI2MoaDhdiEJHFGPHdT1CBw46l2d309tl4qrWdVBM8V
viPWGzUxQhYwZN0CTBb7RbmPJgUMp7umtiEPQ5oEHhQwJrZB8qWMho9xUc/Pszo2ADNxNFM9I3yt
l5DagrhDwMr309LN4JihZNqNoL2qu7yf053lEpsKSMTMnQuoNK6IdnTjK3msczYABzGWDpE36u5z
b4cfI1chXoFja7sHCgaURcv+li4vu9oF/LKzRetLWiwTGXYdn6tqb7F+6elHcgXqd0P1THO38Gzf
9b1y5oHlDBqwB4678Y2bPJkeCWS4s1v2UWMgIYw80o7RIvDS2vpiw+gjd3n6MGX2KyovwEfjcJoj
os0snNtjsWA0UCX4kGMw16YEX3Qhi0j7NgKneQs5YduK4ljmSzpEVH2ZMi+LjXPuO/pCMnx3JVRh
wp9QdTYfw6q+KYOCMZfSxTiwkiP8CxyeFt6BCkovOjp/UHSZNcqLP8ujHnWk3zJrUmS1eFHHSnf2
v7vtpyy28IZZJGCLITmGrdySZZahaxt88iume4vALg68RK9ebZHQdgb2ptNt3DgMZnD/ynnTZiO/
fhIdDA64we9qxhbza82J6KWie+m1oiFvuzzYXWp784sj2tepIDFT+OqewN/mnGYEHQ6jGZzR3b3q
cQW7CoYZZ27yFGuai52Lq3YX+MB/hHBvYr5Axzf7nRM0viczEAeaFKQrlRdHH+nmB0+UKMO9yL4b
FXjueLIORd+c/CH9YtJ9p/7AlTRPEN5qDoNVEzXx0RHzSZnuBwOmAeQ8ZoKROX2aIll5TkNrIafb
Qfu00UgNQGPLGYbMrzVAF9E69TuSufyQnCgj1APs/eNpHqxoF7chzurCPykHczRYO+ZMFNtOzAK7
DTTqUfKrkxjDISoR2PaQA90+6m7LZoYBaemZV5P17gU+LlvXdVlkl4gbZfiFUO4BS0a9T2d15bo0
7pxCTl6AmZIjkgM0zf1PCyVt7p76sXdhPwzikjo7P4ydfZ/jCiZo7sVyqnKX2xb23Wb8MedKtMib
UDSeVEx+60jsgxaXsHzgbEJPyZR9W+IxPEFYI45IVKxuQ2YWQFk2+H2WUCsJB69LTIo3O4rAd+7A
elW2E7tUiYc5LY+tXz+EsPO21owJGNG1V/Ej1NSBO11+arp2ImekLEmL82EoSrgl+uB4wOAcb+jc
/pi21sFyLQPnOYWCbLQJipEB+QSm2CXzS8rc5dBj4fSMse4vzuy86ln1tfODyqvz4GtEqpjRQ4jA
e5gfxkWFBLzgPHUBXD+WHNvM6N/1BiZGkNOBcajmIackLdSswmXaZjLdZKqJqOFzXwzyOrwPsvwy
hfaegMBLZqCsjlJaRmEnXwh6O3ZJa3om4LsyjRCZjWrPFBFwboHAbuHkx+W+gcF+MuB0sRjqQHyH
84NDQ9BLszreS6e4sZrxKenLzhtLhA5Wa6KcGBXE2iUjrBZYUWwneWgKhndLix9np7e8uG0h+MBl
pAASf4mEuKP1ynQTkEoC2ChKXWR+Nl6X/OR8U06wA5mm08zNOU9qD2kVXcy0PxfZtzl0iaTokQVC
FybN2xVP0HpRHoIFyut9BIWdudIrM718RDNaFGa3I06ROAIBnW/qml0Ltc8Gi7EpAAZtWrtAHoQi
ZWPY1a63e4TVSCwy+pSCZYuHXvE2mAA16J196WghQwXy32Z7KPaoazcd4eG7PCaQDLhP2iqNFieq
BrlP4COC5pMI3sOQyVdKnY8qLoEBiiEOCBBgtnPCCXiqpXEXdsDtg7j9pMKQ4mcfv2ak9DqxRhrh
jC4yq+x+g+kSYF43nNESuh+6Kb5ooUtsnkN5KlAIVTuiAmQ9H+tSvoP/fYTZTrqeflGQHDe9Cysg
Ltxdmoi7oNmLyGkPpt/c5qR1eOCE1Y5m/Kmf6ls/8k9aIqKDquRzAGdnU3VDcSCjmMCO4ePMKgzD
5dk27vqAuUQgcAblo70NanDsE63wwNLeZHEQkGM3eQM/YiX4FxzIe9P3sXw2hyTSvsYDhk1qASRY
FFzhLMmchMUOohcnDPeGCG7MXctivp3CG0V8ClIECAxMarme66EO0gUxSYIGWjUwx6ksSlareMq5
nL4r5VxDQDGxHrpkzJfjtpzcz5FpfNKF3z7SJX4QOWn2hAqmJlLFOPjo5PxyCexHJA79Jp9Ym1QP
Zslq3p173BS2b3tL8csQ5Rc9QWFtR4m7txtmWfGce7HZmdu0SJ5cp4f16dbHojOf4HFUm7Ke9nhh
zU48xbHcNCOJVVWHEDHU0Wl0UbLJsrnbuqp6niaIftPUlrsgsr6S4PixjGN+dmIZrQweV1xz3WMa
JXXPItFkBymMtjodwX2V2IRsERqWIDKElkhUpWXuZQKyti8+t43mY7YX/d4YXocoLM4FQ0GUK3WI
Q+NR0etLhVk+mdmhFwZqNBuhRC3uBcQUcK4t1zz4p1ab7MiXwVcXv+VB+ClWlXVLnecya5PacL0c
9XesIa9B55OeJPZmDSQSl0OEsnjYGRnsB1/vbiFLTHB0OYfDweQakuioWnEjz8gpKUH4pwBB66KZ
m9JbY2jK7TzEV0cM37r83Rhc1ysGcsEEEcu+layxmxYMOFAPNgX92R96b4a0m0NP3GUBEYxNcXXs
wf/ga6jLnLG+SQy5lLnJ3+zUBSfejtWbhj8FBZSl1EPq1/4R0+Q2g4JCfUCwPJ26AaaW7RVpe9ua
0FPDjhpVE+Z7R4knY6igWMv5U+bsCy2hBB0zuBS+fklQmh5bZjx2rMegs1FR1AFS7lqVV3+ZlwQ+
6yaZ5hfdQnvfqklnPBXP4IQ+1pIzzW6f7UrNewjob0NBM9oGhDWZ1e2gmDl0dM4vNlUtywgudIef
esEQFS3yqr7j3MziR4ixA9YcyjLbOA0e08X2CDfq0laUhtpyGjichPGQz9FLYkCg0sOMIMt8+DJb
h6EhSBLm+otNCtelddvHaA6fZkkQqtEwgEVmiUwHxE2DTu9PmOX6d5x9Qw5ZnLB/w2rRZhBbeDbX
jW4Tw8U5d1j/Wl1VFci+gzL9e0O0ZKGSweiHuQtXYdb2fifuepCmnCTdqclM/bSmMlmTIlhxvTmQ
69VSewNNETGSJd1xXUyq2nT3aQDPJLSbnsRK8uIA+OQSiWaoI6cOjPC+cYznrsHmX6o+P0qWd3qP
9KxlRH4btHs7tLqvQ1qeqhQrQk8U9rnhFnwzu6bEMYD7xITPnsEM1qqU7zOo32xnPNnaTMHComuA
lXnHN000Q0b7TDeSu+V0ReWYTDvtUThQSARefuk7F22wmUPCN/aioASA2lEE0iOWdAIDRTs9+MAH
mJzsethDDwTcvDEUIWyS9gUgHwD59NUehmsRaINXaBCyk+BqOOc6Mj8OUiWHOULuh4IUrAiHdqkI
tHLxcwjxilQOIWAHsDxOaQNOynhIXWV4MI0/c3nA1AIWIgajkMUk5pLEQpAyrQpbS8xDXeou0Y3q
mrT2Z7c0SALMHqoS1BkTxLdudCuyi1Cugqgzbb07AHuY6HumBgc9w8pc4pmwPdSykbjv3PqCWgoN
aQG1Hgn+xsj1EmJZc3UmIY9Wmj/O2o4p2Yfe0pIDPmAEAU7/kslw60gCJYcsw+eAmimNFlKK3Nd5
uE0ctPcbBe4ZPfMSISOvpoQMP2nV3loomoQDQhHuQiLjHCzIxl8bucAzV4jj+n9W6DdbDY48iCOM
h8OY9TuDwJMySyE0zMFdw6F0WP/yq+xjk6mvcGjwTDRIEec07zbryWEvkFdTKINBptmqtLNvClom
Ny3gBKzVuUuuaToodBHVy+rBG1brH3PIEksuOrvGtBmplj3XRuhF0czab2XerrsKeQnftDOE6hAF
8hD0ySt85Q91zJR/pbiumx8Wv19/6/xQeAPD07qL62bKR763H+ezcTQpp58KVkatjN09/pCVThq7
CS7IfgT5hoPjEjSQ67bRwjlltVmdWvVpPRmlQ0UL49jRXD77+pJEV/189eW9ZRJRICViD+klb5Jq
eXZYP7HldJCP1+9h/TsP3XrvGNODJbuvbo+YO6R8MjT8uhbxb35YwYUmRGQgLcVkOsV6jBQp9ojF
GKwY021PQ5S0B63o2cllT9dRZP2zqOW8Vcu6qV5GtXXXa5m+VFytuMTg0Xbxy3TQ2o/0W1rSTYqd
cpbAkg5+B6L5D9hvzP1oxfjvf/A5V1Sn5rr5vsrdhz/Nfiae8qI/MAdjTMhctzyG8UxZyspupmzU
DhKd7ADvWpzpZ5pnve5YkY3hAN0HOowIWsA3tWN7GUC9hAt9gm168bPPAZhsa0kw7PSkvXEWRItF
RFqhNQb8FogMW4qLU3lcZhjr+JssyBc3b64t3il+wpKSf+UyG13AyCuqdL21btYjTkTa+yxGbDP5
Ys83MLwQh50ef5wq6/mybIzFAs083SHXGo1fVy5G7nih87o8GbtL43jlAv8pIvAieUOUbtxJJnrR
DovBqZyqkBWG9T1baCpZal0VlYK9WEBA60Y6dbGzWk55ZyEESaiGHPNydLaxW1M38puAejejzUJ1
aJiqs7haLGr+IRnj6DxyYfPAJCOGXg7IdVMutN31Vhhp9bENWk+DPggFwMUg/QvNOy+Hxltnd1xl
9QXIEpSgYjr7o8jj9rT+DkaKe/HHL0I1Rxnam9ZbLAXt6Cvej+mWpR58OARHEAbi+hCImcxjTC9W
lN1NmkLVtmyqKNx3mjHtmyZ8FhZLulFNf96n19rBim11csbCuk0Xjhf5mDsUDxQnqUjc2opKVxrZ
h/UByLAbZGr4dJf7UKLcNrb/PphE+spKQ8w5TAeR9O3GGAKQ3UFWwyTkREPIn2fX3pTHPnWbY0M1
VO9rWP4a4VWXCifXxhpxCA5EzN6ORelRvXqktkAFt2aSZCw7LWp6XMh7+23GROMSjixLtX4JAjNn
5KwIB2LZ3baOee6b/JjMYECB+XsM/fnFn96LTg9vbaOhhkTBbTOHU3KK6hh8jS32ccvqeRgmk6Z0
Y+gXhkzj0ted46GHgbmapLchIcfHrtIShPXpvmWJhUVB+1wFDqupmCpnkZ2Vn6Mj7xCreuVofRBu
E2/0MXsFbZp6lkhfumoedlbJwaAP6i2qs/tsMcJMTR8fuoo5triNVIkBzCYcCSPouUOmtjGm0vJs
vYlZnoQBfU3oM7C7ZHb+tXFGw8YUMOuIhm+N3rH3oXI/ULgVxaafqvSc6dO26OaWOQggki7iUofJ
wbMmw7hRDWig9ZYZGztNN+yjEGl2lrNKf2xwY1AEwpiEMeT7ODmRB6NoR9wzYpqJECgdOdPNeqta
/lxv/bojbErjhhwX5CR0TLfrHSI0mf2VFnLgv15gfZX1waYePTfU1/eVgJSOPMi+MYoYWup603V0
7TgRIppqZP5CxVj/99emHgrnx5PyGh9yYWUJrj/JFG10AIChQFHzciWhTg73CmfYKAxE1Zk41j7a
ZmaEU8PBOVS4qvoaiVLvL7ZBwFPZcHAHPzyXE2eMW0oUSzf8LgyPgSRFlAvnqWRUHSaGzUzD9lal
MPWdgOxEfYJQEA+j1yDc3ur+cDINxrWWkKu9xSiwkZb+ZoWC07v5tIDqqK5sC7t9kQWAd4n2vSua
pyhhjZso99OQqIWnRCoEZxXl1u6a++G3tASXThRIuJXovrKg3hkNeKSlhnkjk/QV90c8DdQxqKT1
NhZMzUjfRlFVO8lXltbNm+vQ81ZEKIzyKXZfzInCeGRhxG/N6SOXbJDHbovqaKDSVdSPjqLxpWwU
8HD8dm0GXapA9h9GT7ilwLm0ytqyPNqNRfYpbeK9vySn57LjIsuIZ0HcbJqSb8Gi3JbH96oJb/wU
+2aVhE999oonUDGu3clJK7ZKZKQSaRgHM/+j3y4newHZOEUZnpcnPR+pDlVMFuaQ5F0YwrWTl1dF
WVuv4bz6fr/QQtvzUpZdZv0EEbxjLaL55RztKr6HKmV5xqJOm9P2K1eGYU8maaqNN/Tx78diPOBR
eamWdHM3fWppnHJg0c4i93TIn2pnyd6I8IrNBUcAI+XBdUfYhwF+NOnHdzMv1lNdzMea76iN8EwX
VIxxOUIshwMJtJBi/8YySLady+maJSjh06emjchKkuijGQA5g33SITiBjQqhjZjFBdD951anTBmR
bF1lp1GNfD/Rl5JOgENEKHj1a1rQzdHuNQPlF30S200/EEjTdti1Wz+/2rpLkp1zCkf3W+/k18qP
aSn00ReEGztCPbpSkl0XfYB4mmyTRu7cAu1riSBXc2tie4lpx/Q64J8g1qlTPckQApE/+i6XYFLT
uKUQiB1PicvgY9QbmH5KsaMLcUv53MRtlb5rRn+MGn5VC7x0OV9UnpLCHZwbI3iubf1Rt299x/pW
y2uSVRTCDBakA8U1GsinanTj86TZo2fZQCZmnIpnznb9vN5aN50MjDMZw1y4wvi1nDFKTg5TtsSc
wz0ihE+GtQTaYkCm0h+GdNbDTbYMAfQcKs7xThxUg/m1OroLRme17ouFJWDXpLSQWYvJv2mIlgIU
yrhhtCAZR1x0C2e0G8yKNRwjL2GW8nPI3APq42SwFKIPt6wzqVXwY5IKVN/Uy8YI8aGEIDE5O4nL
iQLn2pFkEEnCEiBxAgVyWcdGNg6flf60bhzH+dBkc40JgdLxBjl6cQOptZy3zfjVhtexTTMWMc6y
4uh7tPy+Mx3C0l/kBMQKrhSS9c7xDlsnhrVl9aIvm3GdoWWib7cAVrFHIjtDeZdv45hzBXf2hAWE
QFYn5xxO9Hq80WzBD0+DjqxT8qEIIYVqm0AuDWEWUgcjpZc81pyOLkDFYNlkLHluxKtc5tvtTHZH
zifJteWStz5ocZQcQxtMnBHzVYdw8lmsNQB+lptjXALSq3d6gi+lUcEnA6MkwJ9ogf9Yyycef8we
aQaZHaoMLXVkdx4DJntoJinFLzB92YDk780CZMmvv3Md3vUQtAe3HRb+819vHy+3aOzR6WZsWWhe
WWKqrV0Bov2B+Vr+b721bjSjuC049ZkfuSMhF51zHJ1w56fzZ2k2LSvX/NnqwdRzLdApwVFkwvpH
k64g25UE7RcBBXQj+6VZyPTX7gQG7mUTOJDPp8iiCUR81c26CWZO2EAbQV+7AtwVG4vwCuVr8bFd
P2EDlA3X0TBRCUDmCUaAMpYeR/uolB9TjWFxN6YABnSnqL2yFozTXQ9qYJlrM9VluRGRptE0S4DI
L+Tn0LqPqwTtX4L3fyJ4tyzX/d/EetsvafRe1Pnfytx/POsnOQ88Hk023bHITpTo4WDg/STnGeYf
JiJz14HoabIkQLT9p1zPNNDkKaTsuuBaJw0hf8ncjT8sKZG+Q9UDu6lc/f8lc+fz/C7WE+wWCj4b
zIYUEr/bIiz/TawHGKOAN9GN13yQ7k4vBEPXaN72ohwJksWHSiRCfurMSHlVhO9CQ2SBXgQqQuR3
j70PbDET6Rv0odueUZupRX6NbMgNhMtbRn6XCVe7Icv2NdIUwNma5FbauMfGLT8OSo13eTyNd26r
7P1vP8R/I4m3FpVhkZLdnJ++/ce/W8sHM4XL5A1goakMe1Ep/vbBzHwqEzfsCF1jjn4YXHQjrfk2
m7VFOzrIbwvHCT0dOQi2QOrpXdeo23oY9WsZmt/bcC7P7tjfFXY5XgydfBnyGlumIr19qQknE0Pd
3TsRyH/XpMGNHYzYBOWnFwLjv+HEj45wMx8Kp9OfnKyot7rR9Ds/Lvszxn1CokT+DmSBLG9bGejV
252WV8OJVIr4LLshPictMNvRwfwyTUmwo/ztn2U4QFfRlNcAwP5INY4yvWOG53Bn5VpwyielPdpz
KY+5OfXbAOjaP/lObY7Vf/hObcdWruFaDjWtv/NEmJETKtud2mswT+2+78Jo7/Z05YLWCZ76QGyt
cp5utBm/I0QCmP8lUePF8E2ZQXOI3Mo4Ny2YEJ+2Vd/jb2yLtqNPjDu/ig/1WFuPXP2TB8iIABNs
4yNWD3zMPpHUaUsqcmqD1Sj7/ByMuBRMNeebgbp3HonhiaZ1sAltZiRMXJnwId45pCHzSsfIiqs5
6uGhQozicdLpLBNVeodKg45yvzBbMRQCRB30J+nwXbrzvQptQPv49Xt4jnTMy/CS6MXd1MN0LbGl
RtPcIg+zHpJIzcc4bLNno71WFolnkm7derX8tendiJzQKf6TZvo3MNPfbR/6P568jimFw1GOVh0X
zd8pbR06/Ej00uaaW1/X1EaV1KznevRMddj5yGiM6NzTliMUxSSaG86W7efwfcNzi+sVxZZ17VqT
9S6eeRlqXF9Bulfi+X8/F/Hk/M1h4+iOoytHugZjDJvlsPrtVLQE/NeyCXKyGLXmJk6sS25n1s4K
Udng6Hf/ydshWP7H9yM/VpBdw6zZUX936lPOnuaqDour16Buv9P071VL7oumGdZOr3XzSiwN8x45
u48VJ9QG/7lnu11xdgVx7p2JO+YBW3vw3EqRMfFAql85X7GDMmWMtOeCughBrn55KHzmT42LHr+Y
MyZ9BsZfjD/25Z98f3+nqBZ8e4YwcCJJc/H4/P0HchxQ8UGeRVfCc19ZV4ZnJ+TgH5VeM1wF1ZZE
Q9TFjtUj4y+1WzL70nM9d8Y+tqsHoPOB14sQozRPIn+aVlCp36+bxHS/07BxTjLiFJz0OfEGAd9j
nPOWXNl6b9DbvO11Ph16Vtw3HcJmvxpuIPNgrMl6ncinJXo6IpCnqZ2USEC/wo0RO59cSHEknd9M
uk/HKu4cFjrpf/F1Xk2OMlsW/UVE4M2rvC2Vdy9EVXd/eJuJ/fWzkrpz+8bMxLwQKglRCAnIPGfv
tf1uU8h1FMyCS0AtdlE9+GAQspGOSb42JAGviBtHBr01eErR/SMFNAGtpZkUGqituyQxLj44BVhN
2YzSMxfnsCoHpEyyvPv/j7vzv39Ivqduj9QgkNR7tjr//uOHq7sdQ2cnRK7nr2U4EgpLqePBd9r3
Ida48PYM2gYC9pDnTL8zw0//WEA7cWwOX03mGXRtbPcWa6l+zAat30vTCx+R0I54SFi3F+vRIo+y
67I72CFHikfpZ1rh0ihQKN+gRk33WF2Qdzk5VyJkqV+2EeKJrB/txseu3gokKv3sMQ+d7tOaQuCc
zd3GsQPtGJXG02AqMbbZUKGe/X49kx8LMFxvdqU92oekJIJCK4fDODNrtd0yv0PYuerD9qPPxvpG
WaN9tb2H1hTjmy8ceSX06f8/wASu/q+ftkV7xvJcZEYEVTseA53/PMRUPxK9RR92BT6AhdzIjTOz
O+OsCwoiqygx9vns+oflhWUx+mGoAe9hnVbT4FD/fY8R0r6Za+pV/97Mf6zieKlBlol649+t9aJI
17031Zuf7S4vh2jGoUD8XXN2NW0NcsdW1SqLbjN7qQ1tcaRws/uPNy4v/PzLZQexDoQ7hJqvP88h
cGIP/v7zKcj4MkKv048ipkD9f32mv2v/a7vG7yLyMcsu+/DvXfyPnVUv/OzTss7PP+3q4oadwGh7
ij7Shx+iVltWCO3W136O/PLKspiWw788tDlls+Yu5h6/p/w2bynHXzQrPCcGbAOH2Takg14xD3rK
VVuELuFOIjhaD4xjX0nk/IdKTrab5MukDf/0FV3fLrMuqT3/o48SocOUPEuAC0SzzeT7jN91gUg2
7WA2DdSBQEBQgNXrl7Dz7lJhgr4RLhHLbflmJgxXQW9dYQTD3DGiPdr6Mzd8SBCKCZGW2hZ/O+oJ
xYuoF3JEwzAhAyZhKqrEND4MijIRAeVJ6GLKwe0o0yUJ2SahRhoj1XMfSoUZttXK18engawELCps
I/E98sihWyjKBU1xa1skJxSla6E4GMzI7tzkdwMeo1ecDOK2j3xtcHBAaACTvaEKm7ZZOnhUT8p6
Xbhy2nidti8WBoeicZhgOWLF54jcfsfp+2nD5i1aVSxGxZOgPXIWtoeifKTgPvqF++FDAClcf10r
JgipPpdKUUKE4oUEtvE+LwQR65RZ3h15PfFZkyQx5tUEliMgfUmBycrWvDhNBIG4yt6zUF/FilVi
5OPv1KmfTLvtNpVrPqZRew0aSR4XPeJZEU9q0CeNYqDQw9HK8BmvQrgBFbEm6GBbAk3x0J61iqIC
sQOlOD3Im2V/wkdcI/e1kDXXyGGsceUrsIzmlnvaAsa5QntsGog14LYQ+qKBcWkVz4U79pnUXYpd
C+sF6Iuj6C89GJg5HX8lTf5YeCXxIT5XSUWMqUHHRIamHyevERtt5AcGxWfA8nkpuqpblcSZjjFo
CSisSRvJg5E63N5j2GbOtHcBMR07Oudc1UtYEIjCaSukJuKJGGN6lzK6KbgUZ96LoWg4M94PnL7I
xUbKc6bott5cAQO0iFRre/PYKqxOoQA7M6QdD+JOPr7aTvrbrcB1ITGkaJc+llSaSF/zTnhSaB2A
ido1cHxSeD6WF18ovQMySx4l93nMtcalhADUU1lXQKDEJmLaGCYTPPAhJOie1KXXkSLLbahBHsQd
SmTR37cLaIiZ3gx5KFYIoq5ygRG19Z2m8ETYi/pVopBFpIDvegUxCqAZ9VCNLOhGOk0J3LQ1aCeF
PpIKgkSEioNxhEtrOue/Z7vHWaCgSaNczwqiVCucUgNXqSvgbdqDfokon9Qt6CUdBpOjYEzg5BEQ
xSYIAD86DSiUy9T7JiTpxgUrp1uSvU4dugFMTxCpTes0hRNpRhCg8LqAglJQKKojD8hkR04tPGDh
V0H67sZisLGL0EsyW6dLP6EKcqPprn/20vxmDZgauCAizSzD9TxTW8NsTLtoTO86YZuQFoFYpY54
blBn74zZuGgeJcrR41QeITLMjC8hYlQvDLZ2aRq8DG6U7pCjXQxdFEdpNh/8hmiRI9cinZ08PuAY
qBsG+rxz43xoPsdvhDm3reuM+K0qQeOB/n41ksLnVu0W44+xQo72ZDJCXXHbLg9K5bU2tQYFfeD/
GUQDL8cRJdBE78x06BvU97pSRzpxXPBhvvaqJTB5Jjd66yGMMRVDUqegY+Q2ODDIRvTq615hySb4
ZKkClekKWeYoeFnOrGhWOLOc9m6vAGcCO1EK8QxQU8IXAATNVTi0WoHRQoVIm2GljQqa1kFPy/p+
ALeFKQCsWi7fYiQ8QGV8GgWA17AItJsAFtvk3FcLmi0E0pYqM+qgwG2x+yBn099aCukmYbu1CvIW
QHub9HzCWKJbe5tCvKeQcP1tUIC4ol7TLXGeEsTxEddDvDw0CGyFlcPt9IQcmBGoQs4xLzqECkJn
OJ8ogi+mgtNlpfXsgNL0Qr7hGX6dv4DsFNIOhuOTqSB3o6S9YCrwXW99cYL1+7xLXjIunOtJQfIy
aHkxo+pZ4fPqAZAecKR9gV9gVIi9ScH2WoXdaxV/L9MfoffNHyU9aQrI6C6D1ECq4r630PtA+2xr
aH6dwvp58P0aBfrrFPIvUfA/YgBDPOfaflRgwFAhAisFC9ShBg4KH9hZ1pOhgIKJQgvWCjI4QRvs
FHYQHR156wpFCNvuLBWckMLEPXifpxRqYQW9kHjzP12Z/TE6mAdGj2t8nou1AfGQSAMkVwqCmNgI
tMgbcjBBdtcGIdXGVtDECHS4dMo3V+EUZ37kqx7CogtpUcROc4wVGbfdcYGh/mn/Qvp2mKbQeDcd
rcfGaA/nPgq0O+TT+npZY1ksf2ZzGd10Nx7PIbpcMKC8Tb3f4MD88vE84quctUdJP+AANtfbR1mU
PifY6JdtiGG6Ihrp3prGjnc2iZ/oiDyN/n1OzpnaRuk/9Ch/v900SwjiMeK7UVbikncWMq+g1T76
giaB2m1vLrAxlIH/YGpjhTsiL/YdkPlzGpdEqnj5F/2u9rdZGGcXCMe7ZqP9RFZQXSi7DFdNj8dN
oHfFJ6jS3bIqhz6HhxZRHon7idnbgOptntuHlvzj1c/WelqKIv9letqA+hNVtk4e2QnqTU+Tv7Ne
EIO8O+r/IqK/kkQevxPwIrajHsWXoZPONcq4ZdQ2mMw5ymFYuc3v0aPLM3VN98SQ5zwya95OITCb
vjeMB534yNWymm6/EaJqf08CoZqVlO1tikbj5AjZ7Aa9TV49039d1nTwtqbkbL91kT9uE2+0z4DE
ozuMIBpyT4MMvE9oSpuqwcnlRwl2f9dKn4IWgYQ5oeL1oCI92I1poEfns9gxp4xeim9cMNhNSIy8
dV4VnFyUNLueVh0zeP95OUAkvt1zu2reyHW2tpwHw7nJmvaONLF0U+lm+1WRQ7usWrugJKnPO491
FuYHt7L7A8yA5jHHb/BzuANGu37sh1+akwTIAjX7LrDc7KwRxb5t/Mp5DYP4adla1EWPCHspGzS6
v21rpzoX/O7uWqugku929pfMg38dSJ9+QzmX/aMRzgJRRFwfjEHqj2HV9z//mBTkdd35sPQituEI
2sqdMUH30Bsb2c84IQAtql+D/abNufnVh7G+afpWv1R5Je9MqoM/K5TaubXs/DsFl7bRtDa89JoW
303s4zoE2/AL60/eDsZ34WI9s+2huk4ECF77ylCgWv5Fga+MH5zuIoXNfTlfQ9cT16ED49Ckk/ft
o89ddqUltbSTXnD1Ac5ccSeJTVHRH/WAOF3C/rCsxZDPWUv+1101atZlWUEPUv9r0h6X/XFDgaVg
SvQ7gPTyEgjH2gyIU756JIY/OxQjQ6kqoL9TbaQXvfGCTSkd/9Pjy1rWoA5BsqxfNDcuns45nkyV
KzfJTzGKn0/tBEOxZtJp3EhVHUADejWItT78wBH487ERBSaKaxHfR75TnAt1aVKT+w83qViVAzNL
vh4zCCF/RpZ/whpobhUd6qOcut3yWUKo8iuzcg9JqiXMDRoym5My2PJjwkg7Qu1W25Gao+CJbvbg
TG1DArKd7lxXS9/7CC+F+o7ikVICMvLxQZiER07wsnYOEvA3hgenZY0skt0q4ZR4mJvaPppY2Xcp
xofO9GC0IY1zxnn8SnxiWR19Ss74UMxHjNjoZbPxi5NHpx7ghjc/ZrSvx5Q0PPUG3cwv1CWdl9wk
e0p3mdiEMWJ0Q5yXN5I4hZWJusaJ+3m+hQcpdq5fviwv1pUfU0Ct3bvB8XEZoj752WqazY/DoHfP
aStcqN+5vcX7PX25A4MbN/qSNO52uFurY5DrzYtJgW/Zfd2VA3KcwrqWUTjejDwB2q12s+/HT+l4
2VMnLOsEYybdLs+XMZF/Qg4f9VQxOkHpdRhGx3ydQZgvu4jnCbNhNBmXVCbWvUPK1M8WXbx5Stnh
PySpa577iWv1sknMfRuTYMh3fwTrXmrtvAd+lL3rib1ZNonijwBabHtnTW/DBznhTQpcJmmaL4L7
ujTkqhGNcV+LxLrMctDWy2cn2e1ImWd+rUqH+ZmhgmHxsX7UOkP7Dmg+bQ7CumzM3GPdmifAZMVT
hyTqZ68QTiGHqIabjnrk6mv0BZYXRDzfkftevvSzWx9lkDHHHbvsC1HOsrcdNrNtIxIHkmAFb8AM
qRGb1ePP0RFduSYAUHAtD707J8ZEsGy1NbqXgcLok2cM+QnG8/DzBeba2eRG/+kDRdtZFhmX+li5
L35Lfq36gjVDM1Bq8hProiG8LT87uub2p5nudTP+NfbcuiMjQwNig3q2uLfL0PdWVZ2jwgW4cGxT
95PGKWIby2muVRwxNClJp3XtyrvWGQQ538Nw2/Q9d9XuMUCAd0w9hMIDmAN0U8Z+0G00IAFUXUZ+
/i2V8+MkW/taYbrX/ToAGddBxibJdgIvaCY2IaeDS19dDPYGicm0of3y6fk17RkD0G4x+NULWa7H
BLXRqggb6zT2PhZT5oBIRb2rZzGrjuyOVnxC4202+ycttz8pYxzy1HdeSaHG0Wr2/aFzpbmLPc5R
4dTIU5HEnWaZNeew8cj+VIsILcbKo56kvjRCqPwEbcLycFQ61A5lbTs28d5PwuL09/n/ud6y8rKw
VEbVz5+dHe+jcj4vb1s2sDw/9y3/Y3n490ku48EaxKEN4EfJZgX6z1PWI4Ww0Rf1mqBc4IvpyrZI
mcbNu+2z8pXoAOovCTOgWJPwj335msTvCPEDBsRFvmldBBC4EuoTUL36lHU6Y926Z8xfoqA18CCe
BplwcHVt45ApufI5RLvc/fKkPh2XMKmqhW4521W97bu84yYwplu/v3k2bo5lhV6JxZbwqQIl+s+j
7KxTnDpYo/mUASFwRCzIHfxTaRofiMwaInHUYkLxPDtk09KNMXc4p1EQF9M2afr3RESwIXGImRhD
hIdxxnaaW+FZFy9qxX45PJxlAhIDJroqA/Dvon1cpU3/snw4qqP1CQ9Hodeq5FjNJ2l/Z5KtasxU
CF1IXoye3Csh5LOexuNaZLwBlQTHytB1SJSQSxODvOzlueXVUjBEdy30nd2UbdCFr2MPK1JZehsG
ChHSlfWyYzFCs02lPK1VXvCJoSdDKHT3DMeeBc7cFUkQpNmG/bYy+zsb81LRMbX0ArIWlCyHEHBx
qidLnKqIGy9QkX4dQqkgFjImYMESyBnU7+Nn606LtHj5u0BtviZHtENVJ49GmB4ELcPDbHTlNuJS
RYuFLMaZrvXGdSg5pEmOcnX2CCsgn3fdy/ahs8tur8c0UsnYGfem8C6uNiH5SjIPSHqb0xCpSaWc
2+E1sZOdVzX+oYqC4MRk0ZYOOS06yhIsiaiB+pEiZJ+4a8cfjRUGQaJJlfjCSM1pa8SWi3I//DUI
8Tv1wmLtd21Ge826s/uy3reVe8tnFPbmOLwuivFFGb5kxiyPWjpnlPi1oYTCjflYZu58KFvrFcy7
ew1zxL+dd69VTXyeTZDaZVr7x463XsVAJkEuAnvXNhrzdCzX29RL0Chhy96HXnsQnTvgyDNd5LLZ
tHeMPthavdHdaaQPHNGnvEqnI2MgtfJzKez6cZ6abJNMkXt13MrapZYGubWLnTVNSJLaibg49bhp
T+EIp3IaGVuMIVNjbg3w9TVrj5qgvPmdsysbCsTY+Sq9JuBbn54jewjvsypIt1aeo/ZGl/iooeta
8X/qU9tRs83iNDkZEx2O1GnmVT4YxmHxX8R2cEXk7u2WtKUfB0jXVPleWNk5VRqrZYGi8z4QOpT6
yrz46gIWp1zu/i4yzSActkIup3varyhLXsgVlGsGYCERod2rG2vYG0eaDRREPEzZJ13jlPf6T/JK
jN00mvexkn95wmEK7qeH2GKis20Y+XNeE/4+xDg/etNo9wTYXgqlL/u7qFw0AjNGi5VWVN9hXIBw
rlTmpuv/7P+g5FFjn2NFrfv4R1G/yOopOaH38V6Dqh9htdbyJGV6S8rc2eUmePTlqfLfj3qEc3QV
nNdZmRzycUTzGhmcholamBOUMt0b3yP4hnuqNfeFkeiciVG9yQk8oRwsFDhn+Z3D8lZeL02FICrv
gYxmnVyabDo7xXjJ8KCudDNkcKR0+/iqSAdXi+VPFQpJTKB6BdQ33zM5a4P6JMuisDRnE5Jvyy0k
Dk+zWhDOmG8LCEorQ4+tdTlXd1WvPy8+iVgl4y4LH1/Pz6Pw34/YGHw0lb+apQTtSqXBWh7ZKpn3
75/LI52IwCJ168NfG4ClXAEZNp/INlOsnIjGlkXRcB0LGbH9/Lk852dAddI4steaCo0MLTysMerj
Vex7CIEt96WLXLCLs0UMgXprpkRqsTWT11o0I0p5PGUzxjTPqOszmZY5YP0iKjZ03SiN+lzbTcRu
Naqv2oSgVL3a/UyhxtYfQon5oQhxcQ1EXq/kxPUiUj1YTSJlzVvVKOWOuCxIHKJOqCfFzyHplPTP
WMzZ6lexfJIM9u0+ZLqua4fS8rvdmGRfeuekZ6ePNs1kDIe/gVodZycqcRy+vh7eU14DHz1b+TaK
h/Hk2PZ4QugCCz0YylWltG5pWkTHDFMUUyQu2oXHqWaWOqEYy99Bh2s87PKjOaQkZVNVW9uFpRB5
BNi15Ta3QtTbytEiOxMjbe5F5S4Ou+fFZbgYUZbLwfLofzwXufwQA9nQceV30Ums0jVqAxVHDZ46
brGRVVl5oVcY4NfHLaDFcGpmPRr3XqFLurtMxszKBqCXNTviO/3b6JLezTT3ix4MBA3CUylMy5lv
Aw350GjEHOAQ7UaQOnMb8bwVHVxvzi4WKh7Y84SCY978DAqT/I+wfS6cdjz7vYXC9il2gvGxFHNw
V6IxqCytP6VYDjZWTG/JpiUOp8YQ+ymJptvQEKriSog5oe8C7kIG1WyFOdCmyXs8kMgIMC1U+yJz
4/uCUAgE4mYhN3EB0LJO1XQFmDyKl+HBpMK7xVmvI3QchgeQckyjsFQj8Zx25qyV9wXRPBPu4fvQ
x4VvBrRuQM+vPIov7wBoEPI26mqdjibBUX12MdCJwRKxqp1r5vD762imO4P5sC+i4Dnv09+tHtbX
5S9q8QwBKy4q4O+ztQgc+20s7fWkecZnZ2vu1rIN1BdmkbxBotguz3t1TxcBGMbRtbL2tS3afVWl
zmMwVB8tDgYYPBY1pUa6B3NCAGPOznONg+ENkqxxrPFGYhwrxVtlzA45xSVNIfUq8V0gGHIcoDXe
LlFE4NtyI9aOOqBq/PFT+4Zl/MRwPvhGZcv3Yc1biB/ZXtdlTClnlxQDhK+7zE3FbVlYok4QT4wA
hRpwEowTjS+ptYgHCucZT3XHxICBh3Dy6b6j3c7c47WRmv8Kczs5lHClaKR0W62KzftIPZqSGZNn
MlaH1obdSKs+OwnScx7ivCVnwsGGPc0T/I2plxxqgYU6TycA+aS7G1CyT97MFSjvpvaox455EGVO
VEinQ0yt69egz+htJIJim02kFjC8aAt/t98xbpArnXvldx89BVl/iGpLfx395ETebrxO3ah59swx
P5Zj365RcFFP1u+E0Bx2Ah9CaoAYA+o2I/sb5RWbGQ5tFMIreHDcCgMpHtoGn+BoVOEfKyPCCTmr
xwhSdMehberXlgYHeuv8Zs8poi/8nm5Q4pg1zecktuQzSQG5h9c3mWQKJL4Tt5JP4XpTcZCWLC/L
mZ64PuBq/N0T0RAT7+Fb41ZXPuZl3l0tswWYw1+Gh2hP0xs6Nx7efCvCwRHO8Q2qbm6/eWO+b+eq
+IbyD2+nT6O7Ph8/mrGeLrRFqX07lnf0fMd8AM5oPkAauDgpdfRCt2FrMetbmw0/siDN5T3ap3WH
tAJbRDtsktCdHiwSbI99TLcttLJNWCEWKSca2mbI2DPsS+vdpFgJ0Fpfe7URf/uwVTSIEvS1uw90
V+5mFMIhsTiqnoOAsgVe889IlRIoVUId1aCpewUctDpzdFof0/TLz92tP8fzRxD0KKLyuNhEvtVt
ar0SO82e5JMsAC/imEp+jVGy8WvP/aOlBOXstB5kD8Mzn7BXCXeJAhcCyGhX+HFxQqu/YC2YF41v
RhBZL42jJzQQuRGYsW6+OGHzrz+XV+lw0iR1GCpWImye3JGL8zjZ78RXzPsGxMoOX4n93rTje98a
KO7M4R/h6PNdH8OR7YP8NiEGOPspMXaWTQXYATl1o2pZrN02oleaTNRNKO/q7q+goH2PxCN+tkMa
AXRJpkOk+97jbOiqDVM1K9uah+dy7ziR/Y8u+2/y6EiGLifSoLSxuOWRUsQHpbYqSCDfF6DEaDa0
O7SJ6YudjB96VqWgITL/yxT+Q+ObzZ/BrWjNhNhT5upA8QcAnSBJxakdLstVTonUyVS6WyROhLq7
z6HKwkkZEew1bwbV42kg3cZ+uCW58ZEn0Xy0ZyGv9uxtDIw/rzVX9iK1X3rXHZ4KzvnSsuWNQIMS
b4hvHPkR4cpw/Grb6lkBVKKTMOtd51z38qlq8mejseQ2teZP4htiIFcm8xpsL49CE8amRXZ+iOa6
f+M971lrQ8RsODFaWsXrBseCSnaiBBLUTNEg8L3N1QihSKwxqrjvFh3+ojyODYhDqxF7ouH0XWOH
HQXT+GBRSjpQZkrWjjvYh7IvdXV/rbaazJxtbFKXscJc3OgKM2HsQZvZWSi3VWl6T+1ELIOoSveU
Z5B/bAf/lMygKFI9mslbda5ppscfcQRnZc6179jQ6NGlI3PXaCLzkSvyLzH+trGx4De3QLRoNilK
bW/cQUJ+HTUzXPlV4VzSTny2rdE+5VGNf0fVN12/db78D4yS0V4AVXoeDDM/B7Iw4C9AAOdqmjPy
La2Xefa+0trYaHElVy741u0cmtERhx8JeWma7sVMYc6vGnnsHQt2URswO5N+vqctwk1Mj6YLUhnq
Cknl7el+VVe7CyBm2to1RaS9pV9cP9at1e5wE5Ia8fMNSuj/WG6e3UKMGx+S/pdI0h1qZNymQ5wf
/UodFd16arLEOupZXp/rkD6uQaKl1TvjYzyP2p0hcY+qvxwXICj3FBigRA1U7gxpm+bWxvES63c2
V79bx7B3Bd8+2eIQ+nLhfQ1IYudVxlBsjTGluZOSRkbTzC9iRHhh+In9EfQvJaGoF3fwJwSVQrta
ul2cCfJTUiL9jJ3mvxdttfe07g+djPshDREWahZDC2Ikz1o1XfLYSF8SbfLOGvK5FYDj4AZ/Ibhx
Vk6Ivw1skmi2/oxODhshtucDbar0CSpZ2wr/1OKZPhGw+SSsiF+hEFRIXZO8kjK7lg6GC4EFZz2H
Mt5lBOTszLgBe6Am06Lo5DnMzeMwiOApNzQEMEly3+Gag4QEJpRLlFf5d/nAtKpWnxD9k4ZnjAFW
M2zT4aXABn2leOHfCQmvXGt657WN430RkP1Itnh9pGlMvEYDOCopea90muDE5l4yfXhLmFS9miNk
23DAOhU29YfqPH4lMVByzI7udhITI7SCBgKfJr/aNQZ3SX3hpA2T3Dt1+YsK703mifkA9dDfZZTH
NrUAw9H5EPQcwlGgK4lTaTfi1dWppUcF2UfqNMHmC/4uacaHbHK+9bpw1RR+eEBiX5xthvbwyxTK
oxJ72VPgzazwJcLZy007j3+BDd+32nhwEcCS+gmm03+wLHIf2r7vv30VnIr5dku9KEceZMC57VX/
PtSIJ5q7Fy1MtzjEEm510FecuQIJxvWPFMksvTjCerI9uixuos03U4MSPCDCPkTBGO5yeh+08MVX
MdAE6triH2o0dNUMrwDGwmjJdJPHxq+TDfHH1cHx+2FdWlywZ9fJz7biQ2Jn846anlcH4Ruw2oYO
udisDfMqMUfrYMf2pvaq/A0gIyUW6vWlzLjnuzL41rlZ6HFUPNUeYWee0Dd27wa3xLTknkCo/jxV
SYRZOHL3Biism9nRy3L7j6JqIpq3RX4ePWMvAsk9LInencgb2OEQ1be2qYxaXJPU2uY6jhOwGX15
b0IvgQKY0X8ymArxsdkp6yWSs0TfED3UaWZs2fV8SwHLeMRbpj9yArcA+CSdUdtm4me3l0Uqjn+t
3WqJyAAz94A9gjjEwab3e+4fyKI6sz1bjWzPdcJdvmqnY4QAf8+II1wZgQl5rcwhPfHKufXHlkAF
9w6n2nEK5fAytvm1yTrryNik3JQ2cZtzGltnhlnc3cRHLHGIjp3TnPVMu+axmd35GfGiGjbkK5Uv
eFu5Hl+ynAi3QoozwXJHQy+0+zCaDWAJnMq46923NqNHWXavMtoleVLcSd/K77RmNo5YYEnZ4aki
M5DTkg1r1vl0RyzYcwS45rkHhIW8NHjrk9Z9SJq3ftxjZa0fUxUyoLmNue/HishKO9v6FXUSD5hv
XHHC1DMG0rbcRxpDncLZm7QrPi2Xjm9aOZ/4zZrHVPmGRVG43wqAZ1VR9JRNnkqbxUYTJZ9p1wPr
cNxS8QzGN4kuKS1H8H2FnR81zRZPmcMPlvbHwQft5GKNjSj9FVaD2qV84mhQlGplfEYJQ+LAt+zU
dNf6HCNQkOkYkvk0Y4tLkuwy9YxzqtYn9hBnxZdEVtzrEIWdzDOBdIwzxg+ORApY8w3jCXlX6Clo
MHnjG2MWhJTA+Drb2phQtx+YQxBtUAL+dCu3PTgUMFTtILoui2QE5+GURr8JIrlubek9L4uM0u5k
tqshKca3ASPurkmjdK8881EEnE8fNP0UEsp5FSG3Y5tUGAR5MgPkF+sn0gJB5BYQnKlU3UsrfNcc
DbOf6BlacSlIO6avfufnd+WnOXG5Sztwr7YLNVsoxzA1MA3ZVp/vJ7Iy+Wan7FnONGoCZgJ9o624
Sxl3Ya1BvNFs5upJASAsq2CAefdphHRbMqEhNGg6JZ0gJapu67OpEUhDPAEa8sG2jhLRXikN4zoJ
pplQhhvGJlq6R2Tr8Jtk3jYO+UPn2vKa9sElckm3MrsKkVlBw1lD1OJ5aLNl3RQnncJ3IDjRst46
2fBXrp5Pj4oiZvDoC7kO8uhTWF7w2lVefcoZjqARrYiWHJ1y98okv8Tdkpc3BCbb3jOHS7w39Cq6
RSRDvjhxQkqRPlwbU3UDC2HAerW9IxzCd6ONjRs6lnMpk+ZodW4Jfc04lZgyacg00TaZxppiRZp8
j9NJpvvBN8PnZpiGZ5M4NrPNftPCklfNicQDM+CC/h6g1DEkDqEoqgqzT9pcvYHGqy4GC21WRwtC
lx6gES85ZNXUrrh45Acpg5YBBguX/LaVtMYzzqDi4mQAJhgDoYqGFrQqKof28KA7z7GUt6i0i6/A
9EmXNhGktNFTbc35uu+y6qOsIxo4nvPHos3ulgExrpbDKN4J9k3pp6fCqYwrZSr9WtBquSLHk6eh
1S6ybLYlZakPr0dY28g4OVdR+CapCR/o4FHuY/pOzfk+abExNVbxHEqze7BA0TtFSZeecWiht/pX
B/F9lWv0jDtDR9xG1/To+B4lo6awXnXfwig6aZT/M5rXpotcAChE/jQUBqV6X/xO5vzFq5HpQLae
mb6KekdTG2zwQCfZDC/C6P2nwquvcVZsKVo5pxGsNYRecjMdrnQrih6M3vTI2plUdW5jD8dPSPHm
isq+LU8BjfW3wPfqg1NX1Ay5a+YJ0TfcVrO1rAeqmsgsL5Pp/LIpaa2rTnsrmnk8hcDu7xM7Gu8N
p452ARZAOjcdIiK6yanjo/sf9fyVGd8dViUQm0mXHejHeCuJ8PJA992i8hG5F5Jobx4SCOlDTRuw
az1K6hk4GrUXryM3WEDOw5oG8FKz4P12yRmBc/3oOpxMpVZtTM12KG3lNEUmipMlRdWDr0iDeBvN
jZZXL+acc/LN0LhxpmxtG/547hsvbpI0hyjCQD8YFVoGSDx0xRAjtkm4rcI5ukIj/NcChGBwghNT
FFyn6q8CaP55WWgw32AD1T0ll4CwLqlTRqiaJ8T+xoPXVRmxQZB56ih3C7CYSYMAAsbgPPr2w5TS
O2jlQ6oWipqo2SiQPAD3kq7qxiAFe9CzD6NE2jhNRr91p9k4SUYrlLqtFBUnMHfpdtHKKtKSlMLO
2BLO7qzbsTZv/8XemSzJjazN9V20xzXMw0KbzETOWTnUXBtYVZNEYEYACExPrwPeX/olmclM2mtT
1mx2k1VIIBDhn/vxBFbSmrRft+81ZMNp0IZdO42QN1FSCfCU/pHyPH9rJPJZuZ5P0H/yTwEFb5s2
nSX866pYzVlbnROtnJ/b9IUu7XwTg0vf9cXQvGAN4SDfgrHQuvZX4WIzsScxb+phrI9UR6ScsNpi
j0v9GNSLC6b8bqMivkygOTCDTuo6JDyYkf5q9aq7RBnWq0ya2kEz4sc0a97TWCn3Zep43hOCYv8+
V/dimtdMpNGo8cB1zVcg+/lzpAqF95KVbv/+EoPI2a1mPOJIBCu9KsXRHA37Wlu0q9jGbK9Lp/6A
42bdhuHXMBjqNrc0AfUVbiCFBHvhLLnNiG0Tp5oAOeaB3Pi4SxxbRO+pPfbbbND1g5moGw8ak3xT
7zeRwi/qNpG3M5ZbVVT1ipnOfBx6CZepXwbYC0Bq/PtlfEL1kceO0Wq1Eth59vhtj25m6k8wGrsN
NIy3ApThGqOx9emCzSlmy70DH/UxSR2qynJ/2XGMr1il42Pw5JndQbCH3IbdtsrSV8aBwVOy2Ml9
qzk6DXtrH9Lfo6QzuG7Q9DJLHAvkqIYovxeleCGtWu1oZGfGb5a/Ehlz5EnaJ1jvlFLGoj8YCCpH
D/KCRYXVA990ujYyYe///hKzV7/xiObeZt84j3WJZ61vrHXm86xYmn7BzVyFKKXuGiaafqn0HvLw
YLKip7wSDStun0f1CfgxeZhe2z6DndtpsflZurr+mrhcilgr/+Of/v47rQeyMhfWzus07JOErp6t
PLggo/Sf84TEVU89xiajWWghIAPjiiWDRmrgsEtHlRdPXwijz9bQjM+JhGrc5xkBABfDshqK5uq0
ZgIDeLYotOidV9vHrDktLBl+JAZjSVp9q85/hZp+T3jUd8KZ0Rf17qZm4ieMWTi2d5E7rx0x+j9L
StZMPRzaAihxruN50uG9HlDjohe7xTttwvX3RD4+WTphM5G0S3Kgyg+EbMFZ6EZ0zLa5ZQ/nNO+X
tioVfXdOije+dj/61IF22bm/Bg/l11A5zhcTA5bMde2BhAzHey6zT4yL7zHDyVM580cMnMYPboc9
oQq0+M76id0edCEG1MRBo2RUkMtRPP/9olEcuYrnwDtShCs3sxfMG/jEyfnvl0Qx4JDC+v6r4Ap8
loYWQ3JU6rfJEnmQ8a1j9dpn2qj2Kfor8/TeDyOXMbOlaWHFpA17tUEKMpFANWej2OHEIm0VFQx1
ewpAJcYdDng2wnbndTs91dCfbM3Zucy+9g6y7zprGONJEXAEYjK593/IoAX3DoFr3eY+1IjKa0OW
NCBsDoIy7BVnkYelPZj/v2Lw/6oeyXKspS/o/9yP9EbyJvnfgAv/8T/992JB518mwiUMVYd2iaVZ
8H8QF3zrXy4xToKc/+5Hsv6TuGAF/7Idh9mNDvrbNQ2drGdbqU781/9i0Z1kuXgdPV5jpvn/WiwY
LH/L/5yHtlknPYvQrksNk6MzB/9fM49+71YVvC1OhrO8U4CI4JyVeBPPwKRbsKOIJoEqd2QYCD96
J570zO6NnVs4NnPUZS46pQNzdPZkB9NjRg7nHXsJFAJsP1XdZHumORjmmZMXtfbaNqCce+0VAw1k
ZlwzAV4loNL0y+vTJnd58xjjwwNsEisA4nr7TPQemxaw3ZKyIa+6UEdGfEk8ZX9wnb/X0fgRebVO
56YB4DimiKO9JW+N0xpAmE5z0muk7uuvtI1/mIcCiREBFRfuIzHds98iJ/uuFfbaYfrDGrVhNBdt
aTpmNOAxatuDvKAk3PSOA/XL69gsUetL9/qXw8K+09r7UMMyJ3IxleGAXVF6dZht8mcuPAaK+WBq
IptRu13+4XTroDy7V4mzj1SOMWyws3+nI/OnPksfjf6WB7/oy3qxEt4ASfA6GlYA2AhTBSnD7sjH
90iivgEjje/jL/unoAdKg/ysO3ATG7I7YaVoLrSZ3a0rMVNcqJeTTg5MJCtNj+zNiB/dhjXRNKX9
kVJ0sJ3TZNfN0MyyhO/ftCzqBbntX8FdflTORtk5nXZe+2fEfnyuE/eUS37sQintaAJLhhWf3ExI
t2snKqtTv0D/DdHH2zKI9zhXE9SC7hcan9qJEbyRSKLgDaqe8cYKeqgnEsqSokqWYWM/DUho2Yz7
wM5cY++nd0QucmnBsJW+sK+MPmkZSPIWIwi76Sy4TYPoj4RFKBy2ZiSu8rWeuFJBjIfaFURvWGFP
fUJkby3BMDWE1BnLafx/nKWrYGOLqeemYcYbcYCNFr9C0ZpvTlKKrbt4bhJetocRc7THx+/nOmV1
fryjGfi3MwQvg8CrGVe/Zh81H6jQloPGEOoRzOoG+1OOHw/I9FQ61q70y3PzF+VklNU2ET7kMajn
nAg2BT/WCjnoURkGgPe4Bx1YQHqwsL/rg10dxkmcGHPAWm9yAwAcUt2cttvKmH7G0UR3WTwdgeo5
lPfZzlseNWe0h01ppt3KWoiRf780xagorYXDay4gTS2eGOVIgzTKgvTsli+2Yow0pM4++Gu5zD+T
Jvi0ObdGjbM05K5Qsv7JYHvHWD4ZDaC9tzYgb7qu21XZ6HNoOvmf/6T/YDk8s7wkXOjqV+4V780S
QqbyIFZsI0fppOzvoDIPkYNygTfh75dIyw9ALShsWfhLf3lO2aLRiPVYRNXG07C6pgJWQtb7456C
6o21XBitkGycmle8Nnt86DlqEWbGtHfnY1SmyDNFXIUoP/kKQbMlysm0V7ngi1P3CV6du2XE8ySl
o+3AoW20Or15ssE2iqd4jaWTtRC0H+dm5E07CWEMzwfMHNsu1juKstRVpIFc1/SIwwUZKf4cCj2k
aylsWq3ak6dt1m5rS8iE2I5SNrLbptevUjJFTbBUrD1F4Ovv95kQD8PJsu2hM65LgowrC6ZrJEct
FIP49kWrti3/keFhRW2KbGKnLNfzr78cKTNDNcPvs/KHRzZ03ZrxJ2113bqUc3uE4fNUo9DuEO7w
naTQ4XIclqM37Y3lRpEargSqflCUVX0MBqjDSzTU08rvobBwvE/GLR5oRVAsBeuGtAuaYLKtKw94
sDLphTfk3TFYaTSPT0licTx6VlZhHk6nBxV8Z1fNYuMU2rzrDlDHm5uN4PHkL8nf3JtPBictbt4t
cqx3nOv4pRFjuctxmyFqDx4rgr9Jh8k4StveuQK3relkv8yJAaXrxmh3w1SdujZPOP7r2wXp+fdF
NDb2pY1Bs05xOdDqnT2XzD/p7s7uSIrN04i+9GiCYBczAn+bONxeC9l+/v1VLKAUQr2Azda9DyUw
UNNo7afZSZq1zLV4VxmZsVdAgNdlFHPVI5BDcYD/18wMmKjS/N31HE+aqrln/nmw7WTdL+6dJTRA
/I8634IeKi52u4lkYL1zaVEDp44u0Xo8lyAqRjPrLopCkW05mwp7Rk3sOrcYbLmREZOpHVJOFADs
/cmsd37aUx6addx1YxQjXWvDVs+1aN9aFErMFbMlbvx2iz+RyTCDilssfmiKd06VJGA+Qd4Oxahu
DZFTlnyZcNtN0wqTUH6pxvinppd7bY/ZsAczcXCWOacZAOV0RXJuKEDaeeA28fJm7+3CcwGk52xJ
UFvnqgOar2bkeuwcFKdVmg3uDDxaG3fYjtv0zZ1IyqYWh43B4QjJO50IoGCuH0jx7qJInWPQR6s6
Yeia1YO7H2GKc/DsmG71QffsTBtOye01KuurCDhbKk93dwwOqKAReLojA29dkf8qLd4iXcBnKjP/
NCS2OhhF8JIMhr4f2JGxToBg4fDn7HOthxdZxvlF589COuY3uIRl6HHCZFGixCzJbiIxb+ms+ufS
Kt1d1cYPpeFFTNJuWjwi5aVu+FWip48c0WQLHu4lji2Ecust6rLoq3VMuMx9Vl8aY933KUddawY8
YoOoHBG8jdEgQecl3Xcz7XLk5qOY6Wa1cCPvKDZjmFPkajdOtI/rTXrqeltLWIdcjtNWe/A87ZZi
Nr3bA6TbrpfNqT0FVpyuVd9SruRZ7b6a+FRn1bCNMzh7+91L5asi7Auw8f6Uf2sqeFiaW2ApatbK
6eU59r3pXNZnFRg0Ujn0RylvvHhd725EgxOYVrbrjM+c2tarGi0G4XYfh03PfzS77MvqaPhUsx/f
jK7claYMQhgPa5ROiLW9xfm3Pc7CPbM77R7aVM9b19A++qQoCOeVxWsR25ecgXWcpXSLDBiAeAvN
J715FjMuJGEO+ZO9ZM6mwsDG2NrPjo5jMCka7Sr0SVw0Ehkr/2sq4/jGJkJfZ1k07peIAXPwaVVn
lE/Vmqdeezuh3Bc3xtFoE/Wq/MxhzQRcOM94g22etomB+WsB00AZzT4e+HgqG7Jk412MReJlCMzH
YXo2fTdW6i7wx+dugccwhYNAoFfme2LuMLu4zOznco33h/6LLgGnafLyVV1xTlNSbWWvHevWrOEm
BvNWzRnvfSbYK0sT9a62SesMEBX30Rgwo9chhDgdbhfur3UQOBMQ4fi7cRz/Sg6kBPldO/s0xgbQ
WkO5G6qkOuQUndzHvrkG6XTv6ZZ8mYU5htKz1CXzyHWJbUoy/lSnU7o169R7bSzzi6UPt1rSvSZj
t8XMQERAcMexCyvCecRXXQD5PXuy+CdN6TiztBqDY6qcj2zrZPGXmZX9VbBFZDZMX2DBxGVj8Ia8
Tsp6BFPghCz4HvazlkGwQwmRk9Tdjn1zs9NavFETxIdjTIkIdtau2cN/zzZzRieI2U7GcwWMZ5OV
bXQfq+69a5GodMpnXnWTwW/R2+IXhgUevRr1Y/bcFWRgbfSa1zJFbClGbLC8OetPuN7waBECiNnl
5rr0XHMT9dWPx+T5GE80u7jEorZlK1/LjAkLnqh0QHepCjzsLPR2hScqmup8gyEeUcZ3Pd4eVIuN
HQed1FVvosjop7DgnDro1/Cq9Z3Lascy1Zgoi+18SdRvQpYk4Qeg8RI3uNVlbIh7hOfluhKaDLZl
wSY5at4JHTdnRDWOcorcba+51sEp0JM16B5mKgBXBACW4qLMOeB5/gfhiVOSu859msh1Wn6DWw3c
dhoUWD+oanrCL//NnxKdqC31155XOd99EJtXS/Qt4GccWJz7cJOMJKI4G8o5fsSLEQB1ptxXhWj5
IfQWRwfXPY3tsO7oXstLcEla2cKSnjF86TUt4zlu4Z2Td39GqxLPWTbaa8sb3nHCDJuCFMBBj6yN
zeN/mGfrgj7ebQvJBK11gtU8JNGtz6M7QQHaJJT2p6ytlNqMg6qrA2V8QUjlKWmEjjppbrR+nXQa
bsMYt4+Pav7XEmFqE2E7BiQs9lcvjRiS+DiKyoo7XyQIRi1XNNFd7cLu6wrCnpMReCOge+2Bl4Q8
Mg5LDtCafgQohW2buqBVApIxCjr9Lumx22mqqC5jzthWdS9gI7I921/YuiRBOAXH51oS3upMEKE1
VRq4xAIY6fzJnrT+OJGndhIuxSbAfXlluWG/URvto0nxbtILBRAdqx/jwbID55tGx9Ly6o0XF6DR
2WHQ/hc/jYWvnqJPJIgBT0zbkFZzqepCZFqVxTIPnLx70jLdoFSIHigyoUxgYKLY+KfPJs08i0GO
N5MZtqoS9Kp4H5OFSwTs1msZ6VcNvyZNvMVZzATtCpnt8EyuRMCnltYpP5tDX1Y1MJ7Ca4avtSHm
XkqiRHHPo071ypEx6zmYYQqqbOYiY+7V0kzdNY8bkzKnpCTLatXd71nZ8tSbGd996X43DEHWg71U
bJWdDv+PdMjgD8HBALESp1EJ3tRVd7TbT0OY0zqvcc2RSICnVdn5TkvjIeynXuzpBmCQnILSjoj3
+vVCF4AvspJTcUsEel9dVeYWmmV3rGf/nw5o7smZNFocSpPgPxVUncyGBdVwtcsuHLw5uAd5Cp6I
LieteNAyIZ5dguUXXLw3XYvnY91XD60hx/DviXmj2ReaQM5FykZP2N65EhgzhEMQvuy3QSGT3dTZ
NmOWX3rVTSeThC3lXpLPMpdHACqDasHr9PwWFq9QuXl8KLQ8OfgmlDBpAlOONXc7tRairU/CyQuq
cJzrr65ouYOMW9l44hOpFxVHbkdhPrV9RM0rENIns4IfbOkI0AEzTcKkvHG9yHBZMYtx30069t5Y
3Zlxc/cOqb6PffjWttsyJsJzUEPSX+GpOPUE7E5pYm2MymCD6LcvE/kOII7kGlyaATZ6L8wQt10S
lllRbzsr37fQWFLUYpzZ/F5hlBPw22GDiUUdRGsTPiqag2G7r7EgeZVNlbZyzZJ+JB2ovQvLFowT
Hq1S5gCzAotyrtZzmSGIN7fJ2dbQX7oxud5AXiC7/eBCGu/jTDJ47vtfxti/CDLNO9CBewtPGWZo
+7fUg994ts1dYRT/OG7WwETotkGduthfFK1coFFWsnHNN8umJCgIXjGwf0PH8PdzMLN5NZg7+gpJ
xZUXghUNJ+22ZNRaUjzdqvpbGO0zV+LDbgs6sJMTW0FxL6FgtLx+kBLyDwHz0Synd+wlzoFnztpM
0i4eheUfgiomeuilZ+gqbwbaR2jYAa8DUTEX0DpIAWjGOArLkLy4f680sWopBo+hJvzDF7p0oHzL
2nsWqUUlT7/VBsH+l6YMwhlDu27MpVMji69J0pobu5+SbYzsRHpwl9lc0WlANozc5tP10OdFhuwt
4HLHXjo/Si15hn7kAyfRop36mNq05/iutkNj1FS6IQkhtNGOU9ZbXSNImdCjhmWHYsqa1a1L5hBe
/l6YC4zaNIgi0F1CXIeaGz4mwAAugl9vfMu5qMKbiSekH8jLeWPFqxCD0F7N+pqPfHpSg2/fWPqd
W164FIblvChdVd+jtvJPru4pkt8+OzJn3EiYIZ8mUyQOVPlXMcWhjSd2BZdBXIrAStipt8QIRgn7
nUEC1xYlpl384IaO/uLzY21cEf0iLoarqHGLtd1MKKlakR76tLuX/mzdWo3eWulT7DVayB560BLn
SPmh8ZDpdKZNLdsaQzA+L/6R0FNAUC620d9FzKnfoAnSsFsmDQisNztWA621Tcfb36LhLEicCyze
OvQm5YVMq7/zmXwrhi486ONu4oWuHFZlH3M/wY7qycyic5LrcEPok2wtVbxANuH5d5OtAv+TEDBe
yY5gb6LCPnBeKCiINsVxCSu6Ujz65Quw7i/MFcWd1MFh5tTHnHNL1VW39jFNrxRGjkBjAnRs06xf
jzKifFRk636KL2YLeGjKBox/BB6YeWAkznhI3aBYNw1p3krjDqvq5Acn+NoJ5Dvpjyeppu8xMb+a
WO0At8L9acprMyyW8pkVC74oMRXrlatMWmBQmHrrzzGy99mI1l0k95n3IPscwvGMLS/OTErKyn6o
l+Pd+do4wa32xYtrDtZqFS3qc+y2f+yEDABomtDXSU3l7HiWxr8lsbPOTGenBnVCtqZPgTuRltWO
IkjxGkN8KXP5KnI7phdZe8XrE7DtVALpth6pJhE8cvjq6QDd9A7uMjZNFb3AaADEyUG6En5Oi/fB
ZGMd19W7gzYCixWzZLGTU39WJR2txriQKWH5mMlNCHYKdf7BPfkFYWZEf7TiLWSjT3Kf8N6M6C2I
0n+ykSKujGlWvdTU8Y5fD7wATBtqbZuxyTbJppip8XAmhFM0CgzF41Kj7qEYcVltgbyiPTxD1nwr
lofbIX+LJzqq4eLWKAS22jSFubMn2oFiH7961R7MnFZJBG0OmZU2b2wu5MbQxlARU6UohOJoCnk3
VOJ8KvTBFVTLaCH8r7uBH7Yr5j+55p8B4TGU4z1pjCFxA9eHBE9tS2XXau+1OTmFjLpUf/wBi4Js
jHyQ1Sy100ThR6E5J8MIWxyPG69rg7VETSax/ttNoq/ZpcsVtwCfU/6kUt8LY8Ax7BlMYnpeIPeG
7ZxMG9qYTd5KxSACnanU14Xh3ZhkI/81NvOGbtj7g0PZfNV+RZl/pwm+p7yB07sRtKeJcYjhZXs7
OMoB+laFzMJhOlkHKY7qNjk1df1PvNgwAecTuO0p+fNOwTD/0NFCC3Tc0WiUqpMzJD9kXdsDTadr
9Ltbqk/GwZDgCiTRXFuxRpFvObv8luUaMb31jBOzuv0dSWe4zhC28H3+M5h2/8FOJWWJKS9O4u2G
aHjz2HOvbS2GUQZhlaQYl7ah5GY11Ep+weqbV0rzsmsHPQE7yOxTW0rCLehw5Dko3lPAE8AHh9uk
bg7jXJkrJ6XKdIgxQOm2+USFa3YumXdolnrzpXF0+4MnYRHpFt0HhfZHS011VDN3XL6oCw512ING
MFDviomFCmftXJKEmTyDktNevYpgHHeybm8BuO1VAjekw+d0NHN84BV1ape840ZgvCFfHLa0o0Et
c19ymq34f+y+MkgQMGxPBKdP3MfvHMmaT7KbnFtHIgnAnqyNoxEyxPbMlUPyWrFrVHstmzEdFN3F
t5xzUNZ3/JAUad20eQF1aIPcGR4qTKsXYiUDkKuukEA4OXjiEn0q6+nhjh2TAVOuJ86eG9LR9yVL
XcE712eC5EXg09ue2yQ+B18LTeL4oay0m1U9GS0Lr4nHUanqOg/5g5l+jc07y9bpE+lBkG+mZYMy
88WpTcU1lrF7aPv5CxfIjzLrgTufQxLnmB+WG6OLqh0244G4/U9M7nPbCyKEanmp99PWi52Kwtqh
DvMWs52MCAEEZD93LfcfHZH5udTzEjh4wl6nDbb28C7wZ2/yNgaFQArcGqZk3ZUNt3vZY8eL/kTJ
/GfKbPvu6IxzghRrt+IkSavKxVxUK9udcB4mrAF4AuyN02gvnvwa6Qqkejn+EE6M6k6mFU+4MflL
OtH8JoXjwD3S6AJtD91YpcdcNzoq2JnfwcZ4Csz6hzuiMJi4RHV9sbWZYjHdwHsfsKNgsBRDRupe
B1qYQVLN3dkC+zF0wWagqXeNYjpDFWre0qB7uJJQii8ZykHTXDEJWoxs+XdJufUKZf4NDwYSwCwN
YMKTue1x/hNV7Jai0deWjAp80ArjORGofZOYJ0tPd7zryp2lBT9BVQwfuf5Vib7fWugB+0mWaisn
zdjPcy9YmtpoLw8KaE1eD1twkO+WLF48NOcwCnBrDkO6HmdGnFGyw1/8NVQRRfGzeDV6KYjLadm+
wda5XajNX0bjhy7dc1eviPeMJVd8ED68OLEvk4+ebeUlBWw/aWiws5vTZ4loFiEjzIV+AILkrwNK
bovIopfLYko4UFaaGuYDW0zG+dB4SaOI91FdUsDkHichDWa6IyDrES3B5m+qwXOv67H6XTo2VErs
ITVB/aKm9anKMM8ZI1t/WVyV5Iph2iBuwvxuYlvILGmvKnMhDOGV6eeFgVJrTG/UozP1r4lvbhv1
BMRtb8D8JZqjRgri7nbevW9Zt+Qot3bj8BJz1TIMGZqn3PDoFD7pArPkZEJjx9aC81fifzy4jF73
dukfkNTnjTuYu5jZ23qIi+ng4Hus0744GoN6D5qUYJL51rYksLvRe+lnHH6denZTD35bu48zdx8X
Q3GIMTzf6l7LbinbwiM9Ds9YX/STb6PLCbd/clhWsVFp18WOWF9wVkPKhuZK8WRy8ISGSkZ46YQf
ofwoCQTVBot31vq3sZA3ttqSRm7r4Gux8URFc7ZLat5VRfKWOZYJkTTAaRfpN55hNsDUKcy8aABz
wFidKEexXHxWnTNFzAg6lvMCcK2OVu7UT345XIeZUzcv1qmmvzSXd7p+2Bfa8kP9k1Aisy9n94uy
cxD9ejGtdZU/Y9HkukECsDmnh1rf+xuFDOnDel0ZLmNsEq8DXgE5BZx+5oKAU6pT2juZ98ZIYO2C
ASVFypSi6He+xsfT7qEivWT2qC64j8nKKX07RJjFmrw+kqKnHNrinUDU+dh6jP1TuclrxiNS2K9x
kKx5qbFmZNYp9dh66dN5xsK9kik5HnZyG4aQhEIMljrhLIeOIGsu07ZgWb933bK2JwII0ygvc2A2
G2NJwMxMARgfsIfnxhTdDy5oA89ZCW+VAPVssELTbD08DcFPX1OGmM5kRStulNgaqB7gUGln5u98
YhubzYwnhea+OekflVq/h7k5155rU9iS1KEflzE/DKKeT7/cwqOF8Gl4d4/IyARKpZhRaAP5hr5W
HDureyPQ2S+8nWvCqZRZS2Fdg2JBDEW/Ms/sVrjbtYPUPGszDtk3Yf4qlM7DMFhH2yF69Wf/MUbN
xGBdN8+1Px5MsnScjHu0zwYmmUo5OsxZvO/B5a9Lk5zJYPFpsN1tA5jGiQKXZbgbYDLFpva+R0+h
t+ffgTHtiYgDqBNQHr1KHzfQBCXVdXO9ot3CosArcaioTZ96IkGB2c5MG64gAu5cwa0bRTdHQL/s
M3ykir7wgchJFMPh4P7NNvnU3aDmMLly/IlNdQ19CaP/1AwHY7aepom8m+er31r2LmtezvCVto1r
Pc3ZmIRqrjZ4Ppi5WHe03w9DrtvI43AJ4M8fE20T5C5/q3ODhCg+xrkZQkBCEKPyhkE1p/qdXwKj
LZxxS5/JUzrOv7SKJLE+Db/4gZyVbimNypJHpZcPCGpzPLwy8KInzq8vbuc8OYwQp8whumdzoHWi
6JFBOUDsrMJltAcVQiL6ZHLH7XNxZXNlWis3JMgeRhJffKmR/rXGem3B9+0ETpgiTUMzCfKDStp3
ir5C5hxUwsI8C2f2JExag13XI2CLUh4Zrs10Y867wvUQMugkoIgg5uBPegEzIxbwvA0NMsAhGtAq
pdYDdawZ9ktCCZaivPaV+GDk54ZJ8lVlgYbNxrvmkXOXhnnWdOuhZMYm084vToyNwTDRglQRvwTj
P0UBBa+eTHwZEdT+nBOgSzXVxgrcclMbPG8lryPYxqqz6g9I9s5p8Taxd4WMrNoBZFAfkaqYmq3i
jtg1uk4ToFQwibzB2I0+ZldX0KDseUtUTbirSPTVFtHE33Day86RmD5av7tA/s9P5MePY0x7V965
R+h9+9Tg2GWPIxaUnMZjt2u3KmnoUTJskMMBcwPmT+sxDaq1KNsvJTg8CWirTc5wJXIPY4QvKYMt
3/gYuocRykldfi+/mwzjxW68q9SCEwevEGkPtspbyndOrfaqdlEkBndr25hzxHAfu/ZNZ7Q5C+2l
6vrhnNfmi45PvOBN3lwMi1FFmwUU7AAuSlv3ERB2eYlwMhsiSzeYn9KtlGJLlW6/iuOKSsu4Rx8A
zrvSOkPblCnfIPj6y0xpF+WbeJe8v7M8WB11Ml17VzAUi78lh2sYeVTPurjXleNvu7F/Hg02SXFg
66Gtgx02dDff5a1DXU2WkhOzsTS1GWUsEyE7PjbdDg0817TRtTNwQ0UqA1E0SkiHmOazg+0jRBOX
myqi7BMqHPMi0zgkbLsKegpNrBplj0FqyKorHeABr5SJo0c+n81oPGV8JhCWqPuLUbAtOsuHibEz
GVcukU/yoferA9r3JrP80LKCemtrkmyUUe7bPOM5a/aan3mbJJjrMP6MsvFdRXkWWqmtsSeCbuw2
x1xQ++4Op7j0L2IKRk5XxNeWpxZgNJ7bfilES1OykKXzrbd8DE6irebl0DBJxOzG2VY9faKT3ruH
JsyyRlHcdxYNPSGJ33yPRgZBLxrzMLOzBo5LfFWgYdbkZH9TSpJubX38JWqea45qFqGeHTjlhEFe
r+6utq8xSe0rc4rC1Mj3KUOYvmpI7lXlOvHIiGeaNYSeC6QL2gOTSe+h284uYccFyyuhyKAiSKD7
xgLX7a6YGZMl983m2582XXMtLXQxnvxncoZIN4JSo647KcvftTlDhX4E08j5g7RfmachsbQEH5+W
4eKZn9OolTtXvqq5nKBBE8MwRIrQ2170dnoNCuc1NZELp7SDlJ7Tm4NolNN5CvXsO6gAK/c/tBJ/
gNWGDGxj3xkS45GD4Qkd8kG4od0f4efGhlBFFapK/sFMNGrL8LYcrU0OuBo4Mbd6RRX3yEs2vUCB
lr7BrC5u9T1xaGrC3bBkvMxOq5yd7ywdp1DjJXFMmXiFglor5K/yQoCR4yXPU2Tl5QeMfHDk6a8S
TF4zxN7JAuVXBmwCR15XLTpoyJn4ULFdfJvkpW2m/suhQQ+nk47N8sBeLOCf+3k9OtVF6tnZRpNH
YX4ug+puKbM9m2CdooYfwIY+vQaGwOEzGKlm9zygY4rbiW1Xs7KmuvputESuqsYMHVavg5YEO2X9
Sf3UPun/lAtoXleac3BqjJtuYRIdwYLAIoCXKzPnbSyc5kxgi62M8ScZo2QZfL6AdEE+cL0PZasd
rUTGzdCUcUOdM1Z9jDBsMRZmtDevI0ZyO/T1JiR4hgWmdz70pIcwvdL1mCO3KBeQs/MJMWq45uZ9
JCHQleY77wl+7tQdV4lFk5IzKzQVEr2xh5sqS/4bY2ey3DiyZulXKas9qjG4YzAruwuCM0VRoubY
wKSQAvPsGJ++PijydmdmWd+qTZhFpqSgSMDhfv5zvlOCvVMkfvVpl5Z8rhUEpTWAD05LHgsZvjNo
X4n1rPofASPD06w3xO7G7p6rKN/1KoYVG8C6b9icOotYy6Cpre5i4JUbt1EkyjnfrdImfnEq39BU
/tSQXlToxNtiAJLHY2YTMc6jJkcRR0vOfAT1A86oO5jxNdE4IBJ5dp1s99zXxZty3My3oYQRq8Kx
ko7Fxq7ZEps24yiaWFeKSCgDfGsdVBiuYGCmaweOQJIxnZ58tuFH2UrJwhChpM7aPQA5tpCVx7Ab
8N0IWE2qfPCFTbesWS4nA9FmuwJAE5f3uIGA4fBMXWc1Ux62Qp5fBfOZ7JCxp2eVZJtRc2HT5dJO
cj85+XzI6bLHkigRlzvW1B7DoU8t60fPA/84uy4hMi9e0bk4cfQpXqAap2jbwQU3Srka9GgCwrBt
m3yfERnf/6as2egZVPOysU8ORon3xVMXveWesOaiW021ZLQW5FucVx951Ne7lJaXVZP3rMu83VaD
3ASCZ/ZnR4MrHdkRBuLEuSXotXXntkb8q7CGuRUCS8QtOHniDNruUDqeXIe9zUogtXNb519BkvRb
TtKj/tZEM9O5mRaJ5iq7qT81TqMOWmbsm7JfEu4zcVcwFrFF623ouWKfYYyB5donPVRpmh0Jms5+
byeSPpMeEyM6Go9UDnAFtjwuu1U2clnmCjBl23EaU+xcZuZmJESvVZFz7qIf1WzfjUb7ww+cZVNF
MIcK9DZmAhoJNitURQeryqnxTiyevyKOD7HIuo2eGF/zlKeb0FqsygudbkKnqid7OGiVkocchBf+
Nhvsjkl3ZqM3j5lHx0xGHbTf6Fwv3wM1GHF+OAbpUa/HddpTuMRQNt5mWR0dpKf8WlT1EWdUCUoA
cW6MnkUMlNWYmcgHV6vL6u23xbOoKz8LqJOHbAgvCLiq/2225EkAbgcLmeemR9sy+913hRl32Bnp
GXFFVY/t0pzeT8oA4NxinxguIJbaXRAggK9aNejHRk7I6EF4+H45ge2gSfJXeGQPQwOlkhmOWOcO
fKHf7u95sa/HvboidtdbrbLLo2Y29Mv2AYiqfh5oC0bTw4wwk/bXZHffBRVUQzYBU4KzA+62r3vL
rZnzqdpTFPu24SGJf1e+FyYQWK2+CAwBW7hoPyu33A90EK5suMt+FsUL0rCtNx79u21fb6cey7hh
74F3I0y2iT+nXIjEs68dz2GqYhdTacmo8ag5xXup5+YmcCOZrXrhrSlsgVYUTG+LE4MxjfM4652L
6xA3p28Qnt05stx3EYHAdtZ+GCgQjFeKe2UEcj10hbPhtj3jQ08Yi5o/vstDmRfpx6wGoxeDnqii
sl0LYAYrzyTcHoiUjRcFjVSzpHrlbhLRMBIDvvf9B03OQCvpdKRMfDoOafxqF1heDf3WVulpmNC1
u5BG1NjYEghmVrfgG/lPGwyPl8aNnkCYWG7Y4+rAMpx5YmdJOpcrIQ+pYf4Ktd7jMQvFJKUbxBdZ
wsfsutTdVvUSIhI528x0CeqmaoN9sFwJiW2btt1nyzSsXc0i5zl9cUjQ3eGDBu6REAe18Y5GY4pB
k9a2Wry00WR/ZKa5WBgLOBATl4QKAUyZqnrniPvijsboT7lz5gFImlvvJuiiTPlBnYhtreor1umB
xlvn6nEckJxI8kHtaOahxbtA1Zym7ITyDEYbmRHTlW88tGP5PEdQYYZSe7VbUGddHOA3zt6/ncMO
u4/fXucJEXUnEg8QRs3maXqX6RIOUHO6K0V30TwvPM76tujCW9zaBaZMqCgJe+EwnGOMeQXw1nwQ
xwJkhsfnhu10q0vuhI5HNOMt+DEeUmYlKWQnm/nwfVcZwUI1MSOIA3p0ghZzZ/GzQWlwWX67nr//
mBf+YhZcwpEYhNLunZqcCYq4TlqkzremOz1nwPe3bDpeBkeExLbScDstTEYweBB2qV4e2tw4Lsx/
BjY3LNsYk5dX25S4V+rlStEDPTmJKYzWeoI2PtrD8nSY3qKFOqnVIT9CEnmpSBOsvjuOh6C+yJnj
Sl0GrwvVJLCTeG+xJtl9fs3IJ2yNcKZeOIs0fr8+/PKKgedck7DHwOCMazTf9jaiWmJqe1UvV3ci
jmnIS9YXu70C0ggHjsO+zfBnEBmCWRjs6lngvLTyg8d+CmFu9PUASo0XUH5I8BmcaNONnwjkPPep
AQ/JD/5u7w0tlgTNHJhkaojVMQjIsF8WOTN96IxuQ4FG1qa3HRF1n6gsxrA4vPbAS3yvhzhr1lvi
+riOq5bbTZR4r5yUM+qf4lB3vxtO/1IKSbzpL+kiT7cIn+H/RJUzyL0s6aM/ldaF3tBxMB8bHOrJ
1yxFQBHrUhFNDw1GJdDMSc/1CxlcHDGemEgoTM0m+91Dxtv969fCN/23FyMsw5WmsByOIqZcXuyf
XkwGTsCWelvudR37tCNFs82mHMtRqp/Nqn7gRLKOAgpANNxXSEHRUi4LD6I13Bnfchk+lyUQDDhu
TgyxcXFCIzVfqyhNb22UsqJv1wmxYdSnMdiQRy7WjhlpF8F2MnFSZPE4to4qg4BIsKC9CYSDiVIx
6TRi1fjKTaajS5h3M6T5LjZEelXKpNR1vq2CIP7F5P6DnKm7N0wwS32O1YhHTscNzzxWz6kIUlon
nia5JRJAQDaN9Xutilndh14espSpgSzZ21PByWY347EZLuVCQ2JsuRy1txIPr1UfykVFASJ5a44M
C/NoXEhrevxCWhLMCn3oWEdIqEThIbHd/tAJdQj0yr6IuHo1myG/CSOtPEHGyFlhIdhVjXtEhiBW
0IDoKUCrr6smZpmUYwuqbXlizq510Zf5YjEGN16ihc+IKFnIzJxTt7V1ZXI7OA4qTMtUAsuttcuy
AENbmbgH6Om0NXHw2ZkspRuEH7XD/GBsS01/zeScg+dz6SjM5nOJGL1WlTA3NcRummiSdoc9a9Gi
m480KMLTiNuXjESRr8BnaTcoh588KoioT7zMNEFEHIzcPYnA2sXOMN44BYsgpQ3jGacgDRpCXvSh
Lj/GKAVNes9TonjHaBCvZARbDBnv3cP0uHbN6jkOKFHSmFLiahNc90F6AwaKBz3SYpmb5iP1pD5b
x+SN2MneqTJ3g6uNprJezC+5R41vXGW/rMo0d3rOxUQeZcI/DYjSc9QPCvUGtE+kMCLf+lnY9ANS
MnTXLX9L7J6W7+//AQZbBzmosq1blfoKtGZWc704M4og03597AjkhY45rr+/8/t74oJJVjcV0e8v
BF/swAOapn0ANcrHfpYeharY4pNlWxjDbEllTCs5NrpDtNBF4W01e2FgcxtbJB/3WST4BwoG0VBr
wS6FzoxnNnsopxJ+vmfraz1NdO5KtNSZnRQuENAl3JPFQ0sNT+Lmd3ruhPvKtnxG8tON5w3eKrMx
j0XKPthGTXWo1nzVWgTgnjg2gGVUDNJeBc0Xjbiy38RVHVyymku/6wJ8v6DetmEZEIfijb2AkCEk
PaTuGYYapXZKQMtDLLziPy9pyASRFoCVXHUBqb2+MH2jSqpLKn/VYT88uThppKEoR09R6XBmylOc
6FQPE3xJXWXwOMTh69gJWuBSVkLN2t41e3EThN1Dq4XVeext5phUOlHqM2xV1RBb7GakPFDyS5a/
2QZiZpSLkKPhqSBKRDPiSO18xr44KqzbxNaHo1WWmywtu1NiNd8ak+KMSMg4LKmOVuMwnBwY42uG
080Ww2i8c+z5A4kXXLqeLG1o5Z7YeLyWIbLMv16cjb+1OQsCoNIGx+ay1OvEYv/2oEgXBojd6uUe
RwH4bvKENBElR4irwLMGyHdQ874armMSMxmWATcu8b+P6dqTenxj9trFqDkoFfA24fXPv1AT/4eX
+F1g/KcS798v0bMFKV7hWubfn2VuYyPy4YHajwZEqzZsDH9wGeDh9TJPetZyxed58hWwlAu61HyV
mexOpaXd9cmwNvT7rEB6j5AP/X521a5vRhggmNUoA4FzMVjUt+nMq9AMq1XLhh6pszT/h6fg32ua
+S1c3YINa7tC9yxPLv3If3oIVhpWen1ayK1GUZ9FSLWZA0OWw8daGrI4t/mxKvsbiGkrNKx6F8PB
ZaKJIY/VZ8DfXj2JJo6pmXhnnIRrrqw1/Lo5mbB/fUmIpW31r++3i81Dp+DbcCzvv73fxBA1IO8N
TvjExghVh4QNKx2YLh23wNpJyLQDINAGUI/bvCr750gR9o1jt81OwYFz3SA/2VZRgO/ptV2Zey9F
7ZxyoBA3LibuTZPyqJdN7bHBNk3QdjkHlqKS7FXJkEkGoKuKdoRdPzSwfPN8Z3KmeAns8aufL3As
x/uqAtMEjXUfgscnLYvVX1fIO6mDMQJlP0ZN2oO4TH9vq/7PX8q223/8J3//WVYT3M5I/e2v/3jE
3FHm/7l8z//9mr9+xz/O8c+mbMtf6l9+1e6rvH3Pv9q/f9FffjL/+h+vbv2u3v/ylw0sJTXdd1/N
dP1qu0x9v4rwq1y+8n/7P//tfxfIN4RBzfv/P5D/sITk/81/hxUeF+///sdPPXySm//9rf+M5bv/
scTrHdu2dUMSzv9zKp8Jl2uzR/T+GdgvSjhk/Aiy/JxxJLRRuAAmX/X/Uvnmf+gY0SQRettYDDPi
3//5LvyxS/798fGu/PH3P++aTcv8W5n6wgTQpQ4cwNVty7D0v5XbdzGZmAaMG1qSCncG5oSbuO4e
cxYnHwtrM/TttW/rGndO36PzGFBBp1M/58GqYyS4w6PhlVvBLXDr1PeBg8bpYTTGO2LwGAhHArlB
sAmmW8J+zb7XPZI5uPY0ZIW1PWqMZ0TCODxGGxvssVyHty4NgTCX9c03RZQ9orum40CjdRIZbkTL
lFNKbSoxeZ4PrutnjRtimsB5BNkJ9hemkZUsimRvslfbVhxInAIbjifNlY3rKzWx3FEora34LMol
m1QcyiA+uuOIwsamisx3SPFNFW9SOKvbQIU8Ewb7tiVn0LZVhqSErS/vLXtfw/KJSe2tawbYJ32E
8VIP7iGPJ0h30fjkRW60YqrQ3ADc6MBHn6qRWorJG9o3zRrHVdtYu5C+zC0TNXEbKFh+AdfL0R6K
zwZ+HF0JeIP70oR7mHbEuwyshoYtATLF7Sv0WJB1WvSssmKfINis6DO3dl7tHUyuqlMHDOaYDdZH
01L367Z1cTDCgxMb8tGrW3qmQJcVZiN+xyeQ1vY0hIVHg/CcD8yqHKd3SixvcusJ04QHcaQ0Nkkw
XPEGFfs5A1Fr65l7dhjS0T+79uz8GigYKKnWisswifzQeoz904jQP3s7/SQ7jYnXlB2jVMW3DILG
DWmVJ8Z1pLm6CT5KHEmmhXAmo2iTdX1ww0ySHWQwIIgQVAYm0NzPpfFSVHN9ozfO81gCmKbctFtP
FCNch1Stsx7GeoAnl6cJhiTy6slmGuoIgHzpAxOipo6CYUVF8sFswquYSLvWWYJ5itNOnRd3dNnD
V7FrjvNmnK6nyJ5P1K5j7lLyvsGae+UNRZew9/PQDo+V5mWLn0AxF43Q9PvExshOwXualgP6FiCx
sPkkZ0ZBmmM7d4IxIxaatyo3qvfJt5KbDM71vdZzkBE6NKTG7O2XKJaIcGjdRUVZZulkKI1svLGp
hFz32Mbdejp/p9+A+9mhXp2iMb+6BUC3Tj0I5LEjjqkNp6DoVBk23XHUmMTaIPdk7Jz7ANNPZdJV
QOCUJGLd3MTjiNtOkcghv3pIFvq6cl3dH1vVcIbt2pPS5vu67Cml8dL6NH8mGs08DuwkLqD8Aevg
rZnF0z3Yt8+8c/O16ejgMrrCJXbbUWNQexixcmzLRmxR9oPNzxVs+LWKOnbN0A2Y3yeDOqnJe6zj
pr6kOLuTWu74oKKhwwGWuDeaR50QdhUUMox9x7RJn/ScUgrpeTcTJL9vCYR842U0x+wCePLWcWxi
tGNyGi08c3AImfsmJEgNGpI9rWUbFGFZkyXjqpGgbdon0QbBq8FNBO+JNkeP3rvHxsS2QuiEDqV1
oRsxRdL0wiWe6ePedO6o2n5kCXIgY3W/otbi1F8ELRsuXBF2jtVOB+jBmMDaeF0X00Yo7B0HmILD
MwcE/Aq3gMbJ3Sgv2GUUIvpTTDFqpzrtTGDmmlf1gExJ3NsdKE8Zws7agEAieVF5Me+P+YMAr/AR
sLydHnWfrZ1uQ+ohdnQ2pXtizpQyi+bL4WzFkCs11krXos2wHGjWE/alEwS/J/rfzW0Mjd7PK0gK
hY2YyMkI30Wo3c3QijfzGPUEKtxfwgueGw7efkXh2Com37orX4gkxbeTS0QTOFPA6x4vvLV+FE/5
tS6+ON90T01nrMrFPic8yVwn6SDDcQYmSTXi3AQC0x/YoOcbLcDPPMjFeAMGdUVKax25Kls701dQ
FQR8ajy9jRHNW9XWL4k0UoKVjY0jN1sTgn5ly1WzX4alUYvxqXB0qJqjckjuBTckXEzmVcXP2a2P
XYkhUyuGn/iPc0zw6kD8tieuECV+mdHih2OWo5mxM3SgW91SDRTX8Nc4ZcFpoDFiirkpI/25mjBv
lxbu6nhm9r+gU7a89P3oRRAjU+dGCG28I0OIFYBagMbWCTFDTy3wyTI4WqaP4ZCzzDP/ngVNWq32
Aub2aWox/cjKsw6T1zIxGj5AsIy+bbnjzrPb/GDN9ZsZzh9uRBixaQ72KPprO7GpT+U9G9/4DnOI
sfYUfcSCGRBFQfwSrYjvm4jO93Hi1mxy/P7drBF9EmcrwFvdF463NdKw8htrqeFNvWNmKNzFgmq4
eVGWgD+69NxfFD0EgG4KfU+I42OeJSWCBpa1WZCXSbxdqVOK6dTTMWxlcQspmwNLTgtxWCT5JrdN
8+gs5TeySCSzVsIpNhy9wBHT3sNO4M9W82LRkbk3FQVzRhFjVRiK9wms4qg4Ds9zSuu2TbMFOg9X
CRdYVpsssE7rHcrqzraT8GnMtX0+1jhSwpl4o/hkCh2dF8ouwQbJ4qN+TblrPBbtXi/zV3pCqmve
hy+kS34WVhASV+KaySeOpKVsL+zXM806ALTxAk07Qhh6c+203tdZOODQG5AyJJXpDmmvHaWp+QOT
jkMa4HyKWb+B2QbmXcAvwOnYuPeoHU8IJ72CkEgWHy00pnRjYiXYCmSqo7RD9ZL24sGNqbwkh/Pa
m5jZ5DINIdr86AbaE8vSquIteXGM8DMSPVCaNG1vnbhrNii8oR+qUt+ntV2uU6oDH0SM+8wlprOu
ddY8HRwnoJM2eB3tCTCsUrdGjMnZS27s0BTvEDBduGdDcFK2cevWsX6KoCyugAU57zJyX4MqeI/0
eTgAMRePRYdGWYaZg0VkFo+907z0Qud+McJ+6+JRvkp7geREUb6fp8zYqFijmt0Z02MHch0rZX+2
+qZYU8dS7e0QBn8QIarUDC/sJnlgktvtevDThwDp55IMvB9SlPaW/DLqF+PAKh3ErxJuLm6Hm8Gc
viJXv3EipzpAZlvkC2NLNWi4o7pqYlRvBLtmMoqjZsxLUEnd2AWmNmYldQSbZCKcDqiTf9yz+p90
OPqVXV9jl2rWmrQ0bKFgkyHY8laRmG7j6oD/q8MFOOPoyZrw5NbJexyS/EtqorDO4hxcfLByjEn1
JHfLPqvPYasDqNjhy5Q+icsnnr1b/OMpSYS4W1N9du0IB5jDISgb94cbCIv9LoYLuAfWJirn4hwv
tQAReGs/mxkPxMEXZYqRL1SpkTyxgEMtF07awJhMy1BbaU6OuFTgtGgHuY6UsPd5od+5Ebuk9gXH
Q/Npdd5bYFbxqx4FkEqnigccImI6y2FrRVTyhOXz6CYtx+TK9HVGipsWMCGZsTl6C+4KKz4HyJdf
RIVOzIjnNyKgD5ojP1qvKK90VR4mfMWsR6wgroUNS9QLEj8mvYZlcewYU9nDqxwwUuW0M/kUrlWb
cjYaxA8+R6eN7YvbixOJbuq9tF8W1s4TfN5uneg0r2uEhDZjCzmTkIvYQo0dVkxYQNTMQXyHvRdD
n/bs0hvLPi5aD8jPF6S46GAM6WflEjxqwY3ty2B8qcFb12gaSEaz95b2dKcAGT8kjqPvJcjwMRbP
eBcVDWrmryFXmNYxYCKQ6ei8iPhbjgmfVgFb3DY7aucIu+oYXlemGT9/F+Rx9JiBbvb5Wi7f8/2N
A9rMMRI5RuCcr2WH/lANGAtmjIsrzlhgFk+ADJ4LvXTIS4+fLvonlggYmlmt7MX5/mzrGnW2lQW+
asEKff/B+nyI9Opew5ROvGhOqHQ8uA5XnAmiqDR6uOZxcx5NBlwBCKiV6Mbh+P3H4MWwsvvhDV5r
ROM6RHlLR36VnqCZstlAeaOELLQ9P+tNPMAh6K5iIiSlO6pmuhg59TEAkL/GCcFkvEpejGlOt52q
b0EsxDtDjpTDpQyZYhjkq6HtTvhpqNOKwFJ1Esyrtcw3ze+BLnvLjYVrnW2z/aEWbFHeMRP3MkaL
faAe63GCy+rCLLLmcBua2DDzyekpw4nua+nAdwg798D2ZK6dawkWwok+7KXSSX1GEAc4PySXXOIJ
VjGj2sCA5TQSbQ40KW7G/kihiQ7yxfYO6JTR2dAC4LppsqdwJLm4DlDbJGIenicOGpHjnSk0fy4j
mlYIu8Uwk7KdUcP17Dw2yBgfr0bu7CpZf2FN1h+0JMClQp3oJivsiHRGMq3juX/TBm1JnBQ6AC/3
taCEYFUqDEyexIPJLdkmoGMTWiogL6uHmW4YXwvdtwQhbmpIm0Oif+0y5w3j0k5Vxo0zRB+I5Rg2
cvGiNeeIlpNaYQsNaqP3zYSHVh/Ml05NbyqlNxhSqj5gbMfIa61D+qHcZWUDc7Ly9P7AweQE1e8o
MiiotPAy9KoJEgmJC2rgVNxEPTb80RvoWDMh67r0YvLMwhoOoavjDLhqEOH23WLRiGxtG476Rdij
Q/nIDfxccbQg2fXwb5hHy6vWwrTy9ErfyCBPT3H0nA7uu00jIvfuXdGlL4FV2UdPkYIY9Vthw9Bj
Y//9g8p5NPY1OIQ6aI6irXhwVJaxCZhbSWd+McOccH3JfRxhBNjUvQqYhRNPlsvl16X5wCkI+SDy
slPgkWEO8GmVeT7tptzaZzX4WzxMAC1S7dIPo68k6qY3oQYSZyNTbPI7tb0zk/41e+ybLjOEqXtg
4bmPO4s9Tr4YSAMTBHnDcWRjkW1YDfklXhyWi4FpulRjAtiutbRjV4fhqWHKe9DUp7akcBqPFPE3
O28COuUCL4KNQ3xgyqEUfP/+uWZ0nHrcR05W8kgUTR4TNm9HL+qsneTnVZVAuw8lg2RDY8S2rGle
NzyIOX/DYk49Q6z8bhimNTFua8Ve5tGoy3xfeA4UqJD4cBCFP9kNMXAMkS9FJOk1lk/DCFTD6zWY
un5idFfDNdJNqoZ01TtQXGDT67OaN/TuJD6P12cdTwsk+ugcOtlnjluSottCbDWdfBh7ZTOlDnnI
IpqARbrU5I47AY4I717w5AxxtDTFfw3FW1uP+YNpftmz95yPcUhIiZFkX4ertLNoxsGfscuiSz4x
sTJtZ1iPGlCnDFJWNBqEMdSHURv7ImLLNJsOHXsuwHt4fsa6LTp5EJ3+ptAAqUvDvjvNzkp1XbIv
h9UctOGaPDtWbwNTqM0+olY7hY1tQzEUp5iJesTQ/Kq02jvfdpPn/cDV22NmI4JIOh1lLHTDk926
TIZaMIK1qbalnOi+W6xEIR5D+kWGixojnJF6Ym5l4O7GmHmGyVbfVw2hNz2jS7NvAWWKjcz5MKYA
LK80Pocxi5DQljMAygjXpX0KtMWemLjY1S2jvuBf+Exk+aRXKtnMdrWqc8JGGESkP6T96OOhgKMh
wujitLmJTjOkpCXMbh3A41+lMJd9LZ5wXnACrrms9w1laNWc3aVFvYTivmrOuquR+obYAdOsZeOl
eooctRuYlkE2evY00eCGyO5aD29/G/9g1I03U2Ypy0a6k7nzFCkWNHKI7Wzecl/T0IDRasy/KsXl
YFo1g9R68mXDVETrR+4rDIkmY/J+Wjqai3e9Cf26th9qxk9+lBF0CUg5mIK8shTd+1SMewbI3sqz
2luTZwmcIWifttxoaj47DjyzsWTPYhFN4PwRi083iT7RDb0oeRjDvNuklsUH1Lymdvo22MNXqw6i
4ZMjsLwVQFYkAYQo5BdusNjgejn3o1JMqZmNEFtMKeXDqE1hV/HpNvVhLHFnZorWs6L1KUBmVM5O
eZXrdu/3Sj8IFVQ3HKpO4H7vqjJYofZcwiZ5BD704EaMTFnhtwn7GzZHV+4RFVb3Rdx/2UzB2Fba
L2EPhmdhjSJRNEl1RWA6xqb2EQeM5EUmtlXKzMylSE+wzIcq3Ac6QWb8MSxq1EQI665RMDg8IhQM
GMG2lMz1m5/zIL6SuX3Khb2ZQ2aU7vDcBvbeK8afcYCZy2imsxZbH9pYP8xD7vdJ/NnrxtWZ4W54
/WFOi7c+M6jYK9GPJMT3rsveRzqTGJuOn4aCrmmSf3H5HDio3AoT2ZRjwgGvdbmSofFEkP0wVekh
BP3qtcQfKvVW1pIiqwA0VbLFenjIQNC3PTSghSoUabs8d8hoEHBBlItW1DfygTIeTisj8cmMfLqR
B2TOmFfKiR1km+yZJmFeY9BeHU4heg86i8QmUS+zXeyfH8jAd9FB5J9lba20pjlbzcCDldoRwEIT
N5WYzqWqP7BlgHiZDuVAI1EyFs+jhBWmlnxzyr5MESDBi/01iUOhBVzhWFlX0s33k9iNhvvZAD4T
Pe68xGD/WBbkKqviAmXqpFl3gK6VRhqL371M1Z3HNRW6VJHGwAEVVKWBDzbFNCODrQhNfgELHdfE
DCTb2NqAHC5X4+LMrZu2XTUde+tIag9FxCkoSMRzaj2lKTw9if5R8u0zGrQqNAMxdPxFUwzHqBRz
MH17zLXnt2gJewCjnw9WQlMVxlo+0OhXy0xZSWfi9vQOndtt8AwmdIQW+rkuv+B2bZikYX2NIJ92
rra3u2sNTuEA5hFCC+1qWFQ2Ylg+ke5KxwmYbrcPDsqLYOe3EadyfKbEBin3iS95H7AxRcwp8G1s
Y42l15CGvSKXsWt63ToAnG1owxo/QDH9wEe6amKijpCayDosvjn8ze5EqBPx9JQxmoj2eFLxkepB
wVkxXJOKiHdagywlKu46sCC+SX5+NQNj27iEl9kgw4eNgWWs2qCcbjRuKzOryf/kNZqsQTzNqcRB
LBihMe/YeDJW14rk3Y7CAS9vnfo5IUKNS38lRwo+XYc8gxlL+2ZMd9YIDs3UAKPJHIHfOeaxyx6o
Y6AMqj00eJeHWxo1SA3/rCHjPbkRE4IG74S52NyAnBk4m+WAYZFa2iykkFzLmq3R9c0qiE32GAa6
pCU2UcFOq+gTawsN/gqBrUQux78T1oifNeZ6rwlhjAZRtCLtum96EiXyMnc/wXIJf5hLl6cchEUZ
GRgq6Pek9PtxMnVvpWnXuSKK1zpIErpDTVaUJNQ5ectgB8BURlVLXKUj4NgaG9zYaWuh0pbpPS55
Kyie6TK8Az7/WHlgl2j3fUkVBmg5iEvPogWW2tzFtnen1+LRgOqJZSyKz3YTmVTYYEBWvbzSEdYc
pkhwbEn7jyYKH5VNxaFoCRqS49kMpdlsdGD8BLpcVgPPWTv42osVh0lwVyR+XBSgFS4f/NII9dtm
5u5klF4wjacyy7Ii704U7VYa7NYmACtAivQbMGoLr8jcY7Bij+K6vyh7o7uDtcqeQer0tb2PaspX
4uSlmbQKGIu9IkvtZ6oAykQrwUbPqdPDIB17+jMb3MZ3Kiel5SEC6mlmP+FgmBTnPgFEqA+pxyFM
emQy9XAGG0nHmZYR9O+jZgv26YkEQLu1JEYWOS0N7UO11vLgvepmKscMM1r1FpPpasoYZ/NjUzyL
67p/Ru0ntNt9Je10HK38cwBS35qAcmbNfhMU8swhhNWSwG8PMCnp59eiTWMw1sXD6PCi9HvXKVl5
UPUb7Nex+GE6wwOGK7mGdK1vKomgQHMrHJ8ZRyvBWjJeeTXaUCgG3uqQVrdm0jFYE98VRQY/vN0b
TseND+hX0LeGm8xvm4cASSceWbidhAOcTiVzPgT3WuDQlRdc2BYg/VONhIyZrvQFV8Q97tFJzFkT
97mXIigwh7hOjcA74qClt3r2HvHFUIl+5dOnnJqzowfmGgtPzuSuupoxJLWEzbegXTO5rfLmRzMo
rtjsTbLdtcfxJgbWgP5LixERd0kOlFW5v0uXswHlvGxnzip/sUcmh1Fqs+fS66856zmm5JxSkLus
Xap39+DzXpgubvLWWjemc9S87tfMW9JL8eWOWbOm0e4F8MM+59qLrXeLoIWZ5p+5sR5D754+bLAh
wCEdb7gxdYJ/DZTUvLfvG7lWUFeJ+6Qbxw7POG5/0PK0wT3wzC5PbOPOve1wo2g2Ob+GU+tKN7LH
vlOvhAeOy89qJPSDkuQPGp+yXmsSKUwsOGyNR4Nna0w0NIiLU5hfahLmnjndDToJwq6lNWJHOdur
aTo3fJLekK3NCSdiQqBJOuxTWH2szVQYO5MlcjWyM2lKuSGCs23Ucj6BcEE/CkedajpbFUtlnBsP
7jQ/xm3xis3HV9THjA6YNLs6WUP5lAn87RVulvFAlGmDr50puXeRA4QfPq9OQ9DNkwv/5C05dL20
qTJvfwwVqtacgAKxO87a40A5Ez0WUHPhDu+tKU5W/8XeeSxHjmRr+l1mjzZoOBazCYRiUJPJYGZu
YExBaK3x9PO5s6bIYldX293fBWFQDCiX5/zCzCEAtAU9o01svbZaaApLc+/mw3MjWl53Rw9gPoBk
gQ+JeJy73rkp+s9YUJPO/pY6Vrep0ua+8+9Lw71plvgCMtzejeHbMCzeTI1zTgZzD0gVS6LyumkH
CxVS7ctcIh7rT/cpDmvEB32SNTidAIJMz7M2/yKrGOQFvlo1hiXWkD3oogQOn4/HGe87Oydv0Glo
fGQApuvRvkX5bZ8O8a8qJ+EaIzRImAxSBkK2k9GO0OywwXF189a9Ce3vBLYuwb2gOjITtB7To+5H
h3IyjxWz5ALbDJpHe7iLQLb1lBHNWK4T2zgkaQyPNP4CRYNElLVfe/hWXX0MQw3NzxY1MLIuaD2E
NbzV0MCTKwTp7QyPIUHgHisdml3M7JB9plG8MqtkVyTloyz4vZa+VDlRD/q0arxB7zkYLTyZLO8r
ohqXrebf5Hi1driZkGj/CsETzPF8yQyb5qrRn41JwKZeXjHaQPm26O4XqjzZ+4iPM05aMBnlJUOP
q2a0L9BYPGDWlW3sEIOwZ7Nm/AI482ZOkhsIQliKxt+6GURuit5EbBYgIn+WNm6BpD1RDdm2DFw0
WlTRaz9Wo/s1FOBzTfHUxcTdCUb8Knv3y5K5O00zMS9pzuQxv0sg3xB+153w3l6716yJn8oy22dO
dk/O+WIqoLEtJFrBV/jIP+J2qFXNFzfGiADhbBjbP0xcfFbXeiyjZJc4w0/CMMe1x24gg9OnP7R5
962g1iOpdjXE6VdUXr5NveYFESZ5Y+Yds6K4wybmgPwm4U2z3TeIK5IzDUThn2Iv3dLHXAg3ejIt
467im1hC/OJe0RWIgxj8FcRInUyaS//ZGMVdOn8hv/QbXfybJkJFMM++5xiYof8GySu6wjQVAXYw
J1p5vWKZ3iJilowZAM3x0tGGrxaVykXW310MEFbkTDOwdF3yrSzME8hJ4nlMcAcaEyrYs6M5Vw74
NF3yGLxmE8OmR9jwaI0kUzCqubXW+nYy21MPp1/DnWzR6C9FdOpA4A7GBDV6fmzpUwAaR0jyS3PC
dddXFG1aTwcm6SKklrx5N9TMnx5KZ0IZP0ClA1Iv3qtuJWdfbbvDb3f1bpGkaGjAAb/45YK+AYUl
NAs8IO+MsN3HqCNsEuJXtDMaoZIOMYCwJGhV5gTpLEyMw3qPPjnA/1t7zI9+X34BnAhseoGe5yDl
XDW7Xq9v0arbDd6jlU4XzmIBTiDCH5lfkZ6yDsVMCMhbHj1XRmOmgUhae7uONuZq5p2vNT+sOT5G
bX2Ii/UqJIvarSuWk933YkgeQKH5cRxusBB5XsT30F8uZmf+WWk1mRTDvOm77CEMxDo/TUbzMg0o
2HRXU9d9je3lG5oMuyLzzzGoT9QeN7mNoOBiJtc2UXDSIodaR1RJg1lEnAqfg97cYhJ9zDyvIDVG
ZgNcDNi4y8knFleQjM6q6xQhjTBjjESLsUONlolZXWy8GYlVMDfmDslEqYBTB6X9aGiSbucZT2S3
rv3ShLXunZjjHCHAnZEpxM9xjfh1RKMJP9TICZVGS/Ej8OTYd4x5fyMtfBkaAh7Wsp+NWxf1nCpv
0VBAEDJ57qb20XWcvc8wguwA4fIYEbqYeV2NPEBMgNrBZtKwX+V1s8W91y3/MkYjMDaIC7cIsmzk
BQvbePQK3DKT2IdVMDz4cXli2oHgWvJkFua+H6uzF+A1fu0Y0EPDGfhxF4+H3BGXaP52gTwJIZfn
wYuY7iW/zS5GZ6hwv1RmfT/Eew/veGSWqvJRACmxh3WbFf4PVPUg61nOg76u9OQQxZjAbcIqJTIM
Jbhz17O1DofU6fa11h26RAQurF1HawlyM9jpsXkiwNxhfwosHhlNnE4mrF9ab7z1Q2zidfsinLrb
RfOuF8TOQTke0tW6sL+OA0HsBbkb+IDJchRigD7wLZKhzKn6nU7iB9HWCxf1TmLuEKW9H43/RIrm
GMFdD20Boz9EashtLjCmekFL8CEs0t00xBeiJIIzgAM3SOVoXb6F6H7LuCk7EMILhsX7XpJNgyK4
3uY5bKJs4lVmg71b6bXwhfZQICStGqR9AXQB2AAZqDKwYfjQV5jfZJMZdfNXt2hKYPp4IGjdLRKw
FtJsqPPCA/JNmkdQE9fOEh97xhMnZKUUpvF/4Z9flvr3//0/L7/oyrcJ+KXkZ/8Rw+m5Fmjl/4z+
BPmB/euv6t//5w/YJ2AQcJoS/exYLnNxYfyJ+zR0/190SbpnQRByLF/nSn/gPm3jX7qBDxP/qYOe
NnWAyu9uTL5vmD5i3Y5jkfv3/ye4T27jr5BnXSbzPN/3UUOwHNv/jIJHAK7WQ23VLvOWUauHSwop
ULR8SYj9sfa2DxUsGpkFBghqe3JdnfVvx+awZwyyIHzw4bj8PbWpFpVhNqTtIkRVJ/+upyasu27K
7+PR67GcxRKEcAz8ha7rZlSy4dKpnQCby5Na1As8ShR05UlwI7I1ULvVWbn8//dTP/zc+znvh9Xa
rNGQtMP0bWRkItn4f/zAp6tONim4D4f/7vfe7qzTgLcXPiym93NKo3vWAf6BDOwvaq8dD11YtvDq
pvYEBIz4zJTh4kqsh71qAar8L9tZ5fxxZKWBMvCLvVD/rU7OR4PM1he1/n7i+4+9n/l2urzshwv8
3eFP+6KyEnvYJNdyHDm4en3x/ktqzfI9ZrGNu2f4UzGhz5oVxBerapH+uaY2TfQK18AeJFdEHhks
3SX21Xlvn/L9K376qGqzVN9fEIncLq5Xg/mpcQlsbVGfFlnUMKcgNDt7yS6NI0qqKqRVUePWYNT6
24lqn/qXt/9TRdp0mDYYvXGjyinaYfyzOlwYxmVjxZi1y4vkE2L05Lzct4MfzjMn+84dyHqp894q
h7wjtfn2o3IT2S+wgjcqqW8nJtF1taoW+IHAcEOuL4HCukStiVoW6BrqBIuScQt2UazZHgiDRbOI
4Eh+KUbrcXtUqz2EcgbI4Dnjotz2QiINhEWlkouhmwdkCycEwcIhOXoCyJrcn/x5hp6FBxNfpUOL
mClzJVjoqZ9JMv6f2wycsFd3y2/mDGNdLVyH96LWrBxquyEXajNfl+d1gY8t5BkQ7oLaL+3j7MjK
FGo6S5EwrvBb76g7iJAoCETk9VA2P6xayf1McGkDrbTZomDM0VjKBxRqVRhFeZqaecRu4M6NfAdg
lX6tHgzmOJdQq8IZwCDn+FwFFUqzqIB5ZnGreVFAXAeDDHvx9d377XtG6sFZ1XMkgyihtXz8XpL+
1aZawD/8YxPyzbXosIN1JNm+hzuXb8zVxtNNl++oKGyseJfuXr2FFAGCk1pTV0PSZDkyviIH2s6n
RcIq0pUUWVxCpJ4njxmNAlxE2OIUGwfC3bbOSmeTZwRsBIAF5B9rbbOkHYCft/sysJrlBVFCK9P3
iN1xU+qb2FhCDUrxQO5SX+j9WyFeWo/lKQ9XGvksL851V0ZwxuRmLu95SckitiE+I52OSVqCtgEy
9h2Je+fsozy9n+z1IgUYfFi1oTupY2qNGMXOtPP8yBcnKK4jXKvW/Lke843WdO2pkSRnwxp+iX4i
DNtLeIiVwX56Q4qo7XJNHw2R1XtntHETGzGu2KjVMI3pseRO0RVg8droCswrYy1Jg876aObFYJbG
22IRIVQI+4gi7fjRV+CvHSrYLNTa+6ZYQRjZa/yqdg1D9E2MswvAaqBIQEDsTiIvQrxH1utBGpmp
XYCuZNQYwlYmnms7p73/82EFRsQ87J/bs47GvknCaquwMOoJ3x7TimF9u9KJrO4NkwzGFVkG0DJ/
PqXaVM9bk1Y42YhxzqIND0lO5F63xyRQT64e19OwT9g4aql2VJJh7hFOSeUrIgZHe26mAA3fy6sq
MFUGT9vC+H1jkePNN281WFZjfyARFlvG4X2XbRc3OIc6e1Mqg6RgXj8sohXlDtIP4NHkJSvRYK+n
j3epJJtP+GKAEqHbVpupXjGbUduOARW/WgHt+6qvH7SGFkwudIEMp9Y0GHckHTIXBJi3tdnDz5Vl
3p1DtKE9LMDSYgQBUZfzSe0Ly+W7hyPUnlRgeqkWbp6Rz6p0AzHKAvcahKM2TMlbBNWq9qTWPHQf
8k2ZtfNF64HLwGrPK4UbAAntTnVRIBZKv9edCLF2pxH3FoKteCNGukH/jY4JBV4W8LdtuwE+UsK8
B59nbN26pW6pz9/KD6kWK2lB9EcXeANm4ztBtHrGGpjeWJ+gltG6QNnDUA68S18l9Hi8PlW41dr7
Zt+6xq7Sp2GHIBYaaatxUosoMp6dMRlx5aKy67LpVAsvoT1936c2ARP6iGHII+ocdfh9U+2z0ig+
mIt7qbaIo9M2q/PeVtXeD7/ztioMFPN62j0X2sq+7Zor3BK60wzC8mR2s3OBUx7uNSM5Xc/e2kZG
lAhD3KByfATGsFPZmqAkACJTzno1ZDKky54td3ZqVR2nUblFvQsV6bx1N2WX0E3IToacE3epVtVO
tajlYbWmMWqm05Al7f1/1OaIpJWTvP2IOqT2qh/CBZLfRIaKVEfnou2jthP5I++/xByykUk49PkY
oJCgkocrNZ5Rq7EafcqdqVxTmyCM+Ajv2+rE9823w4UaN6sz1T/lqsa8/6Y6/33z7fCnq4EXY0St
TnKQ/T70Q/12B2rXh7t8O/HtN7wGpaMoFOjzoLtyAtJPa0OUAptAuR0i5L2NiHa/7VMHBnlUranF
KuiK1Mlq7f1/1eaAmwGU1o3asEH+5G+rOpJo2BLLn9Js2d2q1be977/zfil6RGm6AMZFHVXXe7+8
Wns/+cMvvv/Wp1v89C/v580JLYVIjsry0pDVVi3WP9c+bVpLQZhgJsmuDgCSqE+NHG28L2ynaHeh
s/xSu/QhoXvHFP7jKZ821Yn/cR9yKtk2GRDrU+dZarzwfjn1f29X+dvj5IjDoHEb+487lq3S+72r
tU41Umr17Yg8Rz1aa6U0X59OV5uOETkXY4O95mSh3tEE6g2qhXp5ExibNfAMhFG0zH2s6xJEItyw
baUGeRIsHkeFB/CEUZojx2aQlRjyqe33xdvOtjRA5TRIKH4+iQQcfZT6SfUjalv9+9tOta0jmL8z
yhVkLSiXWBJ16knHantqffQ20NIBA93vmhZsiUCxZWc7LXk5HE3A51oatArV7c32Oj2Sd4TO0nRH
sPHpdjDAD+pyAK2EmwY1llTaUGaM5Gkg2jbZLJhH7sLBt0/+qtukbliLgWO9rdnJ6B2Y6mNRQu+j
pK58NapKcUwPfItQJqaHiR5ol1BsyhN6UfQ4yqs4xhQiR8aOdlUSV05qJ64qWjCanQ2XwngwYx8V
Ex1AJrr04qTP5FlGCR2c5WKwq/oiQUuyBfh3QtOzp7VlrRi7izRlzNDqpX7q5WLywvUE8dHYRZXz
A9zcR82eUSKe1T6XEQKIOQv2n4Dxrq0NvC8JdkRsNw5QC3MCo0m/ri2CsYXqjoXsidWiW53xoqqe
dZpgCoIcVCqHV/Vi1JpaqAM52qJk9UneIhI4nd4WJsiNDiOBULWNoGRomVcZfphk+/y2qvbqJZQn
5I/2izQIxunEZ9Cc8LxRi1nqp5OV8an6N3VErTkx4WA+Bszg/sMCWe2Pm+qo2pdIH13Nn50tXu3j
iTD5eHLJY/N94ylQ+94PqLVZvip/9kFIyNG8+r5q7X0xSr9q9c3VPrXZGzLo8779trYO9/G6DEgc
qdmC/EF1QP2z+j+IDjc9Gj37VXa5g+xdGRuWp/dNTXWRIPzoODt5vDFkx/t+agz3BAs3wqgfTsqt
BM1PCV9gquqvVdgdoS79IfTlm6gXbioDC5PMTbotE4w4QMml2o5WPVypxdBMgdcP4ujpM9SNyGDQ
oRZDQRxqY9tiO+pD/daAN6TS/39zJduwwtABLY4SKVOK5ZSTB1SacZYExhty8b45YCVGjtUCCK8O
qzV1zvtmHer58X+DtYrx/1+CtVDlpaLDf47WXr903cvPeOh+o4D+MWT7x3/+EbN1/X9J7QcDR1iQ
mx+p+p71Lww7pW+9Z+GqzBnvIVvzXyiJIFnqClfS8aXr/R8hW6K5powA656wMFmHgvA/Cdl+li0R
ArUM37OQBbAF4d9PklK+tbhaBurjqLfTTWXr27C1kW+urb0mAHgmAne9Dy/pb8QB/u6Kpi5j0YTD
TYLYf9XvyEkv22Bp6+OENieuk6uon7Cyn+xxgpAdD29SE39RmvioRSDlQD6KcMgH5EK+hRiBSWWT
EesPciHSh21t66zGHnpvk0AKNG8512v24jbr+Z+f7G8uJSwBeheKB0+n9Fc+XAr/BQNZo7U+Ll32
muXZa6glr0AaRRb9+OcrfQqz2zwUV3KEjbCI6//bV4O2uHaxM4NG0CbYxqJBGTh28wAh9//2/gzK
/OcXKOhfcEEHywb5TT71h6eKgAygrsZTWVlrglTQsbJpt7VwL2d9yCQiAfU2cWG0fQatF1W20bux
IjiRZnn9z0/9WVNCPjW8Td/kaxquLey/3ok3FkLr/ak++r62J7J47Q7LwxLNZ9Kk57lGl8n2fodJ
9F9KkHrCT0VIkLlxXbIaLjmPT29AM5yK1ElFEZLIG72/YPYsccIPTT8/tAPGuGV0lZbrORVNCIo3
eWkRNKoXUvCJ3VqbWbhfUjf78s9v4+9vy7bI9SA35Lqfq67bVgPjibI+9rbE8ufO0fW4GiprAMdE
/2vQr4cWGHCfgqVDtC/oq/x+yXDMqbF5Fg7+BkgLT1jq/vON/e1ncjyT5gkiPs3LXz8T7gjDAkG9
xp2uaY/1aFbblmH1skxUcJsagbICEJ1vtQll6Z8vbZD/+vfC+uHa8viHwiqEb4/akNeEhK3bSQfC
OUSZBcNNw4xnPs8omgJsn4+T6/5IkqcSgNl/KS1/1wi4H+7gU/OG8l1MJIQ7wHcYlKc3n9EIeFkl
NzqlSfjn5zX1f5ND4pEE7QHl0vNtMGifCmcVFuCyq7o4Vnq999AHcqvsddLXTMqqG3u7wUCt3I55
8jT0EDGWWOuBKk8PTCCOvT8yPtKXS8H/LPly6SMmt8GZ5zRPSJx0sM9xJvCz8SbShwcb1CE4dpS5
n2caOD8BHWx00EXH+bzmQHmweo0OgwvOYa34HXn+IAN+eJuZU3VAJfKR2ERQg9oOOoFC03rJtM9C
z4KTnB7YiTXclCsMe88Bczs5QRVCLpcVah6nB9QZL0ZkTmIsA3OJO48tXPZ0v7xWSGnNNhBMWV6m
br5LcPbSIusUVvNF5XOPpY5vfFbe9R64OD0ukborwKa5cXZRNBEOqSCK0/XcN/rR7n5lQ/qSoyuS
gdMPRn8POQqpUHwWTD99xT35tTLTV1meTJ8ijAwVWgXlveV0P8FpYEXCm9Ez3LVjE+DBhGbDbP7U
vBGLpzF+xWT+YHreNQlJ0JU8lzEjizuPX9Ax2DmYVba8T9V49O58GUs2h9biWzsvBULJ8xloDkEf
WrzJJ1aCrz3+F3Bu9OFl0ng4gde6iVnjMPbxJkSNcoOvU48TywytxeOzSI4Hulyoj9KAydcPp/wV
O62dWWlfcOEpAq0qXtuiA0wdv/ZedG1auI3ZS6HB5dYvw7H+6YPOsGceVZM0ImfVz4QAb1L/9yxg
X+I7cIbGfRYmJM3ep12s8YGLjdu6Gia0dbmTUKz3syUosOvZF+OD76/HonAuceHi//3O391nXUXv
UkcvvsMrKMNmWya/mnG+xF3hRV6ClOJDPMmClgx7eb1kab53yJn6Wv5irfqlI98Ug5+buXZvvEw/
48q71WztNauyFyMtXkYPCoM1nxvCo5sx3ogqurcqc9osrfGQCuTZ9Z4yFTk9OjPDfVYAAvetrkBp
h/Jpd2EBQftqhCa78bEfQ4IcQxKGFyt3FEDp2jd1ogUdNO0Uqk1A73jrRuNvkXA50+Jjta6/HJrs
pvpdIB5050DGgcvgnqhXV+ruvYznm43xQfa7aYNxRPJigndcG7BK8Henxb5CkRF1fwOusw25IY/1
syzKk+ycyYPeoE7fQhYrjqnBt0noYw82tp5mOJ4tKDj7DhDtRZYuT1DzgdbM3NuAswMLsjbZqxu2
KAvo4Uz5gBwQWemtKo6NE72msuKuBeUAdd+vlhndewjYB7g7ZwjAcueo075O7nz2c+pKdaS5RZ0a
leKYfsqQ8jZNCAdBWxcpVYgThx+/9CPjCDurqJx+dliWR6blA6rmNFuj7Opj8NHTTBGqgZHPGFBv
gC6eDfmhEF7Uf4brZky8e30lkD54w0MwZPGrhzIvivn8Rt9GO6/OnrAQe9FA8jdJ/50Q7LhQB0aK
ixFlLwL1cDgz8wFT3glAD0PgmaQg8FbNQpqTE/zhEDUTlcwbz0I+qKJcICIlQfZcCk3qXUg/hP2r
ddNBaYW+cTkv/RVuMxJ22qKqsl/b+VJvcdbJ/PBaH3g3PumtwwTx2x93c+sBWUUwej/hIsPUPEr2
EMKvyTtKzRHz7OaydoFo54eajdsP0HRqavoskRctRncb0j3+juDJtkIWchvieB05V5nGi6kFLDyk
/kVlT+QiuzLQY2aViKd6Pa1oB4kBXPEckl/isq6ufaFuJYcU5uyi4WNi9t01GDWMYOMSpFttP8Yj
+jsatnW7vE6f5mgkt1jaxc6XnKrc0HcpUr8UTt6VOy1nHPjEVhVINXhxh/RVdgekIl4RITrCwLzU
aeL6HoOLpdd/IYjwCB8tgLJ1P4X+5TJAqJpQyArBLgVvn2jpnwe/OMxFdFKFH0VlxCiYK2vAmRMK
VJmWL4YBb8fISUB1S7ZfmqkMHIp1PI/VrlqG30MIqsKpoOyVIAWnELl+dHr2SbHiwLHA/8TIArhl
1D41A28k6nACbIqr3kdDtG2MH+7QOdtwJRZq+GhGdT2eh27amFt9osxbkXZALCPhAw5j4JjaTngF
lbJezQAqAawVKzqBcKQ71KiHNiLKI+wQzAZwZ6qrGuT5ekxXA6sVvVu2BDj6DUmVi6RELieGqY4C
fIwYL5WwdavrskZ3UIwM28XyuxHoKJGCQn0fvksIKQ/J3V2BAjqQ2QG0tRUHg0BGxHK42Ehj3qQW
YjfJiME5xC317apc1sO1fy3tc9eihjRTXPqiRfzfN1+wJhLbTMfkZVwbGNE4P8ToImw8z3jhH29M
G5pS6U1H20YnQo2JEGr66QMs3yFBii2MhuRnZgEERzxgUzkktpyY+UU8Wfg59RrqqIxlEWNIg+H3
rEtPOhFUJQ+V2ug+9O4ZDngfxOHwuJbTvSnbcse9WXU06Z2OliOarK/YqgPXlE0QTmcJFLZiF9fI
znkmgLn6Z90559kTv/OZamsJHbavp29XZGQ2IG/1oEr8Mcgn1vgqiGCL+apherC3azJBNd/cgtUW
ZACS+mG4igROcH1UQuVB+c0L+2Hr4u69s+kXt+tCbneNrjrPxJDWZ2AwUJe3ZTM7ON6iu1Y+mr0Y
H0vo/LZZddcmPu1LMd0bnph+pKD8YGOcIgxpv0PE0YlV99r0Ja1sfLItIk6GlWzTKfkqOpz2Cj+d
rjThXGZJHh6sipQlFLImBGkbNbOOzFpSB70J9RfyHfJhcfUz8UFerU2aHUpkMBLj7CNx7C6JHyCC
9ZTQlW5hu3jz2lwsDarovo7IaoPMDgUaBsksBZUKaazc4vfsJg1wYHPZVRluP7F1rXfmYzm5+sb7
rubkuLmSjMt2/eAdRBdC6CtQls6tqzLB7qV1zDtnRrzFqKrbzO0TYJziWMf1llAlhjR5XOBGIs5G
slQXfVZvmwwAAxzZO90YORkkdWF20aVdNJeNPSAE7wKNdnu82ktfSG0pKO7I8Q2YQKHP1qNYhV/M
XBeXjm83VIrswSfv7BRngQ/ippZDhnamR810wtk1NL1NXLm7IsTqz2CY53g/pSLtRh8m+ABTNgR5
dUt0+goJImLCWlsFRrpFNBou6mx/tTUNI7GIlhyUNgMtklxBY/VUfZf6j5/HcSwgls9VfMA1VAt8
LEM2K6SkIMnoAkZzQM0qEWWATsWApJbjt+h5LL44eAvKpjpaLxEpp+3QVxNzPgd+aqpDOp3b/US2
QIpXkTmMBnqkeT8sYOeF395mmPcGDgqf27K3t0afebvOW2AfjOO3LqGmrSuOYvlIstQS+bYUSXbw
zfLoiVrHbQwQ0US+vYOl0nQTuYKoTQ7T4BwrLQwx36jmbR+HmO/Uug0DD6JFxMgPvYsfYwdeFRGk
PCABwAk9zHanSXYof79arXeiDuYH1dOVFmLDNYxMaMFGEM6RfbG20Lcj4gQ0Z/4hLMsHs7FN/EFj
kEmRdRx8ZNLpFQ6zFm2j2YyxEh82yDE95SFMY8zDf+SNFu6XqIi3uEJ/r/LeB8vztXGBwurmuM8M
XDCbPokOqP1uBBwIIs3Jntmbi4PXeO0u3ZMvUIpZilEi+OMKGte81U3GBiuhYjFHDBBLhukGUN9S
SoStckgpDOkOMviX+DlAefeNc4lx+UYsDNM1hslOgvn5UucvssN8iy6BYYb2mSWMf9KK4kNdtze6
/Tw65mmpzIghNN8p80gkG+AyK62hfzcZZ7kwAkeBQR/+FRtEHv2DGrZmsYXvGKgvo3sGlE8Py2wm
HXusAovpbkYaLIAeeUAxkjuVsmWwB7CynAP1TlZLfKnK6o426bkSiG7KoS4gYoaC6MRvuiQ9m4LB
Wxb1D8amrczfEOOoSHrz4tcHOVKuQhTxchgIJjriLvLeBzhQJXnkbw5tB41giNAtZgIr+lryDztK
xDfb9HVtByzHYvwaIswZkEwUMBbYVU8VSp/NsDcZubUlA43CybZGQ05Vg/fR4vGENSAT032dtEFq
z/gM2QO/z+hCIA4Mq1/bhbiohR5yd5rR7HLk9TepnGwNMtaixNti0WLxmXhPYYdYWaWfnbTVgsjK
Xkyb9z+tmGPAikVwwk9PDV+sTxHiy5mRgI/j5Vb5nQc3HhbsYyHcG5/IIWAcmqV+N4rmBhlhqpiz
nh36aRBauJOkdRcsQ/PoyGnINGdf4NY0RxJT+d4QeHy7XXVpjeWV5tnFPmrEvIPf9m2xbxyT+aVH
fjgLmesxXYlgLm8s+Wa1jMXbkKov7z34g1iLMwJrQMnXXYiSPx2qnJa6PWoS/VGzoR+CO38rodHQ
AaGFjEBKditqjNZxjWVEzG0PAoGHCq7baDBbGElSmJZ+65LC2LpYqgA0Q3cCeYzHJPePWU1PbRTj
g1X4sNhi44jl44M1LZdJy+AYRKQa2TNB2xdJ8ooXCIT/YXzIGsY9RR6doqK6hsbCzLQbL1fTPKtv
MCSQk61yPcaDvAfZrpaVnFvI+TG2Tc+2u7wgjVFt6hbxPRFCU/MsOBZqloyS/XH2tBsdZasN9owI
cFAPsQSlcMmbMLtq68upbekW13IwxXtiIC4nq3W6Xg7Ok5f67UarFnCX5pXbUCc6Z7lvNNwYvOUS
e4NbpEP3i7GetIX/zErOkD8t4x9ONP6AGYh8eFAjtrhNKSMY0N35hPRQ+sb4THyvRyjZtTFfGSuD
3cVLXiw5RZ8wj9HDZxV+UzdvyD6nxjlhiyrDi57SSRmJ+dpjNjmhqkEhKIjz+sMFkWc530U6oKPA
Zwl0OpidG2O+FIVxPxuJSwhmvrZSekzNudXQmOLNP8kGYyhrjJ2DTKe18Wao7onVUkh5PZpEeIi8
u2KgwSCYuR55XvRtH1U0uYlo6Vrnu4buHRpWTC8ze7mU/bIphRHX8neL8ama1I8VQ/bBIFvhVZDV
bMgqLvQVDL6XTROJHUMMf9czE6YE8x+RBQMPJWJ9DlStXWV0DDzmr7rvHdh8TCMEgh71W0Xbi/lU
Dt137MoagKVUxmd0LH61zfggmxL5VeN1OLqV84LQyUtq/EzLLIjQxwzyHHPLUrtdLPNa9ytpmsFj
yxDE2FF7onl+cLwv2RD/xONhLYmqtC7Wn56F6hxNBkZTtMsh9Jz5q4xduJqMKdMo1r174wiCmZ7G
t5eBy6GD1MaolY7kyaR2NC6Bism2s91c0HOp3IDVN94m7GeeIoTejhLdGafU17nOHxoEltcJ69+Y
6j8zUN9EcXkx47uO2lz2mhpLtGk784Tk2Wsxll8XNwVknTPvkAEfJ4pfF5uohjtx13GnXZDqORgM
Ej1ZtNUCeXWCU/Bdq2HT6AlCFFBK3Ny9AdaG+zJONRImsHOn+U6J0KrAQvwld5YatQ2pVDNR8IAW
0Oj4GD/WFHBj2VcmOVQ5EhgGA49thzi7FFco8vYt4mH5xUsJ83/M8SMnduI6cm5NqTRnhDA195B0
BOdmFT5LD4kPWyoW4fXU1zw4rbrPy0mRCZCPOLfTD4KHuwa/23wI8Y0w6NEKo/jaj8a1qg99aPMJ
kWKvEiZUi4YIe+H+ctaeuVCDpTTzQPSmtpEjni0YQALeHlBvWf0674sVwkxVU+0Qxa3Zyk9QtV/H
ijnbMud5YFKg5fSe/h5NoVeYRM7GydfdMDEtckV20U7DQz7Nh6U24ZMS/AfNYePHLPlgckTtEIVV
M61IhsrymZahJAHf94jFI2iHr5yJqKWMkRYIutkJQbfSuZo0pkdpTGuAQksGxBDzTGQFgj7mgzjY
TKDjYdKQErkrYpijSX1keoo1qDHhRjXHh2YYmYP6vQ/0MHns3MY/pBcT9Cz8xXNtazBB1q3qPnYZ
TZb9iF0uCjig2ZyG5nVMn/oIKyYg2y6c2vwXzs7GjZp7YrWNDoGIt3nHK+o93An75WpKJ3qpcNDQ
JChgQTnei2cUjBhuIsu+sefiVUVpNI2HbvNk29Sg5F1diIMDbsVBoTIoCU2qzo6hYrZrGoqtw9TY
d0wfD1OGp4v3y4sF3HcZkitwCAMSLX6LjClvW0h2d2wFKpJdo7+HuinvLvPRCMgZI29K/65KARPJ
pkTppNY+OaTYKJ/t2X0dMNP0hV8R6sZy1Ypf0/quWOhC0pWI0lp97db+ttaYeocVLjwLBp4boBWE
E6DRMsm7VHNmzBkIOcu+DYo+TZ/n/m46DWggwepVhqZMh4pZWpnHiPGWKMOGZHUBMhjCeoRUeMeA
xHRS+qyheGlB/ULtjjUxXKu63Gkmc9R6vVWjOfWgDL2Wbe3YtM1M8ojMYgbMR7dwV8Fp4jBGZnIf
Gc1DhzCNT4LxkDfXxqJ/Cx2G2zVJgDDKv3tJLdBdsUJCDsZbTMC1GV1PGPmUUR7IUj9nD02GY4qG
Ot+WEnLoyuWbFjJWqb3kZvXvJy8y+ABhf4kwJjo2rgm09xpdEYKBYWsek7IAD5wWJ3u+0EXNpKBd
foWW96zZ2KwyPT9AUKJx85chaPzia930p6gu9giyj7OgaDllvi/KMYibn0i0wkpxbsOxutD0+tsa
CRQKPea64BKvOjuqL8rMA0GPHcoWlsHlZCbm9ayPw+OiF08FlDwNl+xjhsBFraF858wPtR9rO4/w
HUJbCC4NWB4GiGa0527dr7NzApUiwKVZzZVh5ektmPnLgtjDMJvDXh+bGzDZ00bLsYvMzBF9z0FY
/4+989iOW8my6L/UHG/BRMAMapI+k0krUqQ0waIM4b3H1/cO6FW1RKnJrh73oFik+KTMhAnEvfec
fbZlAGCwqtJmlxpsG+JuvIavgxWdCL2wh3CMU4ymku/3hyAe7uvOsiHMNxCMKbLD7jkfLIGr/UHC
I5FZg7e31D63had6pAEwwhLOdaknj1mVEHPayeRs+IO5FzK/yQc3MNau1O/sqsOF9W+fyWI7kbOE
OUPw8gKrW774Bti67lOR99D9Q8v++4ssnFMbT2z/dU+j0ZFbzg5Y6O2CwVu+gC6wT5I7ZyDP+dgo
aZiE1k3wR7BFC7zYUTahAQITnIpY2yErjUEQBx1CVjs/8UjsKgCNN2n6tdE18N2Z/gnzcbdLSe/b
ZiHAwwJv6Gn5EiX+J6+evC3oLwRq5BP+9GX5M9gr7jaski9Rka+mtJiOHE1xIqBUnJbvXv1ohVDx
AqxYUVHlFwJnxtb24GiB3tFP//2lJNiZhmIZA2PxaeFUY4T+LYcr4ZdbxPgd2UxJwd1fDRVeYlYB
KzoDiP+QEeK1G7xuN1ojUPwwOhPCaZ6WL12YWKe6UfcVDX9iOv/1i9jnhdKEjoahWcZp+UK73/zx
XZckVraa1W+cQfUmdZKGhiqqsGLrDPdK/a5JDP2uqOJgRwgEhCtCwMM8d86JGT1Ydl2dRUvGzKBF
2UFD+qfMRHcFNOFs1MsPul2f+fVI4muH6zdJ4yMBfh2NyBxtvgtR0s1r61YamnkbhXq5teMwwt9M
Tkpr4PQV7AhYdKBaM/wlnOi0/EijvboZeI3lJ+SxxpYOv6boD+6+63g7wTCVd7OVlXeTwJ7sFvQp
lj9zKMNar7NvhHY9JnpxO1dXNMWmnTNHn4RepNeYgCkNbWIscR1CpBIJzHR1OJtOs2l/q29lHn4z
xsDc2oB1KQEM67R816uz8NOf6XazI0f4yR2QIyaDD9TGdD5pOm7GUeHxRe4EF5lcjcrZswSJLt+N
ffiBxtm8akqe4E6jj6fATl9iBu3bRDmBlj9avugJzJPlu7JuMdSnJeG0XpaSbi2xGU3cUOFn3uBt
0nOVm0VL/FUqrqZbr/V7pk18cafpK48jIqDJHvwwmfsCI7nUQDPWBW5oYW1NdRc76u5sMULtOxGf
q6wJuPz8ravl7Y6O+1lOBn9iBib7f6lv2/HK6erkQlq0w60aQgsYWBiHldqf1tsJzvMP9WcT1Rqt
uxKkU6QbR5DjZEB2pz6xyRXI1GqTKqVo4Rf7KOm8vSWq2FgDHQvxdYQwHKkp9+loXoUwixklmge/
3UEsQphpNRf8tzYbOmIVEvVP2RjJdnHmkj3ehhdJinsC3oOKQNJ0NhH516ritaf9fytOl7zIwEzY
Yyzf6q7Aho1bDYKTO65zPxInRwltl++WL76o//4xkqW5yzyXJ2d3nJxy2hPO2Z9CjOunRQy6fLf8
mQwehsCfj3SPPZ5zI+3xMJqBPZXIhE1S2rcmRFm4e83nyeCwRg6P6Km/KcPoCaAb6WxjvQlLFKVG
0D6YicOZh0tKJOU24WKm8TAEZz9yT2ZnQYZX8L/SkzTp7OAoKHlIIEH3XepffFfsY+eiifVDWIyf
var8iPPlMRnZMRrQHJBaU1ayDzlNJlv4YLIeZIw2sovqmJUkJF2BHkajafQ9xGed9Ix13zffKjbl
QLS6PT6fcvtiYUsjY4R7FgDKMZxMe2s4yMiMZIO9udwUiV+vSEd7imX2pbHdLxQmxJY5DX3+4MtY
+c+TAPrjNHfktrCsz5J5yLgLNCgYfADdHPakabvcEiM8ozlhrxcDjmcRKdkYmc59Gw4bmizrsg92
QLvooI6sbZW3NiznCg7ILqntz1Fqfapn/hHiqV/ckcfcAJssCmk1GjJ7DEo4e6DN700v+GJB/7QA
BzXVbUSy2grMO7nLkvJ7zuqnQUvOs3WaK5NhnMm8187qHYReitmpNc9ZET2xCl0melgfiblYpU5V
7s2uuzGrEnDc2E2EqbSrDBTe1up9kk0jHnBzEa2ZxfWr+nYE/bFlN1ufZ5sOOKOol9iEvLl0eYQG
aa3QL9THCFUhkMaKuL4wkdlRp8u8zvcg7cTFIfPrWwNMb+dQPi0dvdgLXlQraFwKKp0Oi5vla8JR
MNqRyhDL4WPtQTKW4KFi5BZ661NAWmtJoWNq1C0iJnm9ceqbBIG2ZSfPYHQ+IJZ36R1SM7tZu44c
QvR6+gJyaSEhJegY+KZR+mxWrrY6iMo7va23EUpi9osUzNOpCpA1YcCHDSNe6YsAiwSiA7h1sAoS
VICT0HDRw60B4mlkRuKU2Rd2ej5lTMrjLKM/oVpNyIo3nZkpbCdcH3bdNCgiA/gQlcFyKAPajOiE
U2s4BiblLFse1RZursbYZsosKS47n3q7lChGphdCwZhXxewJdecQFbJc4et8LmLb2DXVJ9s1n5Uj
dq0NqnWQ7maWa7b88SbrNDDo/fbtg2IoQddvBwUNKVkgUukfX+vyAjOYCGtLD3VmfOyQEy0pGeot
RaN7aTgX83AIvHoDGsvdvP3a5h9e29ARBQoBDhZRLDrZnwVfjehB0wxleijVxDvz6RjxQkb4UdJm
0Ex5VZjTnY1aZBqNj65jHr1hwC0avTAWvfO9ADC00FfsIxgpt5d16h1HQcvn7Xdp/yYK83TCuiSB
XETWWQwNf32XeT0SgGEnXDYu7zJsFdixaYYVyzDF5KTaazlRI6XdeavAQ1eFZKwakhcl5ogizmIG
4BJFhrsrqIjBOz5bqpZzU9SfTpE/x3X2nNIq5JrYCZNNWRCHnwvChOziZpEgkuNDba3ageALr6qn
mKCK1RhQFC46DcqEFwbB9saBu2n2FPJmkpb7mAduMI8XiXqXrkX4ZNMzihvr9HKMBT4EIM7w8++m
LPwe5cP1J89O71TBRp/n2a6Hu7Ru+rUYH03VZIygnUhSgBF5FDOjx9qaPqSQe94+1ob1mziWgy0N
0wJT5+j2b4LVcowKzaX1cYjsBIeCLrZoVKl+ld6kVisZQZdMGrPySI+mh/E4ZZs4tc0roxc7e9QL
Hgd0lF0HUpOWls0FavLh0BDBl6on90QW1G7OUic7hQH9k9rr74TPALg0ivPceKQo6/NLNhNqLFGl
7OxqIldZnZOQjoVFckIWPgeNhhDOoF8dcerUQDGPaJLFA2t/TY2io1FZWRm7LpOGqBWbh9Kh+0ab
AZgSPTceoeRw3gwhg6nEgFiLdf3JmamImWk/ZyapZREw83Ji5al953PaOuwK1e/DlC/LvLXTvqfx
AOjH2RBUUhIW0n7NvKVdnwEppwGxTYdoH+r5c2fSbswsfe9CwBGYsbZ50ENTtRw1GgF6PeT6Axs9
+lV0fAStOQBHZ/jKLhoGPrX02rul115qxZVwkmNYat8Lk8snzzGuFr78ZPRs9wgBZTCSUGDp6Mqa
oEHIApQxb4a9lpn2qorhGjMuicmcLY/ls2mRODwgm1onqfwo+SUTglNQDF/EQPixnRMr2gHdc46l
EgnYEaOGmnwtq9Y+Bxn3uXqr1ZH80O/aMBJFX/TXk526K6PDjtR340eLBHkoASUzrrY+pUXz8M7l
+ocniiFN29BxAhB3pjwAPy9gQYfGRGhNcrDUR1ZPA0APA3s475vWXuROTNGK7QNFTgTZSA3v1MCs
UEo6oTQMhIa+o9/9XfHtWaRrmphfuYtYW1+9pXayB7uMjOiQyoA0sfiG7fNRtb7TYUKLOB19pTgr
hv6jkl6BTn/29erRcuU7x+YPi7sFS4ajYzkCSeRr6XkXkdRm50V0aMORlLSOuwreRNzAxirRM6MU
/1pTqvWz/GrXzF8CJOeN6m/YSj+GnoLg8DnfZL57j//wHlwVWVPsY9dROb6jxPV+k8l7QmfNQSHv
GYYlXutw2WALxuBDeBgTyJAaU3SUFRu9bwiA8001zKasn1Pb2UpO20VO1I2JsdzRRb01+Ys0qM9T
Eg3bLnIzOOaRszZVNyrC3uhaItrQZ7VWeoMwr+i8j6BdEDzoQ0bxmBcaWESvOQ7J+ADhs4AdhyrW
zGpQWwlxO5r0PnrUQqZ+Z9YftCStt0tPPNAinj71fDBxRNPp87b9QGMtfSzBQhA2kHfbsovCHbfF
ukVZ+WCD6bIz78rG63vp9TMAG+YWGmiuQBCIENfcNkTO52vTMGZIftpjXYKwipDvcgXrTySpXTqa
dVA9x0UqmtNTcz3tPmSAq/OMCM3wprdZkOc8/wBdlFXTyqZNZmlHT5dELwQvRIB3e9s6+HFaH4rG
paFdjPGugqULlqE6V15Z3qUTVi87YbXKCLc+kPf6vR2i4sfu4/85Vu9YoxyiRX9a5lRO6t9JpSqI
9Z//QHKVf//aRl+79mdf1I+/9rctyjH+clxWGNthjVEkK4Tyik//z39o+KIcU7LJthzlcPFsHAb/
QlnBv5KSesq21Ipgqb3mv3xR+l/0yEHDWFI6hok44j/xRbnOb9sIx0KzRvMKA5HU9WVx+slKgNrA
9pDq9eQKUNa2frDuAjpXkUPMHpq7tWzbpxYtcW3duTplXlnM7TbvRo+cdRC5uZsKVAsNEEA3fywL
ca237r3buwl9zNK/6KuXsUvPvUv+jJroRQVrgB4dUanmoIF7j+E+GFcvAE+KdJzisBD7fFL8KiS5
xLs9RF4XM+yZr4xQuy1RDEB0dZ6bEXGrZ96mhLIy9RwuhUbR5tyoLJOhBXQQ0AAl5C4weJN1lp2H
ga6HwQgzZ/xVJBt9fECdHa/NSNx6012fevc1EGRtzu+XWrC2QXnHX7rBu25Izxhq/zy2UAn0+iox
5n5dtoSwdTCdqJPrpzks70O/uOv96lMDeHDC79joqODAPH8UTLA7J3npa968LRkZF4y7A5oFxG/C
+LDNW7uU8JgNutYcJ/J/GqCb9ZMotiXrkpWZex+GMMFtV60HG9sQQETEVe/FT2nv7wODejqZG30T
5N+sKt7WtQtSl8PmNxAvLP5K7FM99Z4PAJvFxkkTas3p0kQlu7JtziqsRVcI5ovkYcPubhA7ofki
zuGgg0mlWKNZYLs0wt0jk5zPvtN+9Wv+XtST65lShBVDdsH4QSJKNBslHOBKUQB4e/5s2DOBhcir
kxDBC92So11BEe0TcTs76czpZNvHPxwLQjWWs+032jdRPiL4a5RgE0f46D7GnQnDMCakDjzVbRNg
SgZetM7idWTT+E7KXB7lgLGUkWAjSCZg/InMjUa+NedbPDrNxiptTvwcPABpIYTQoU7zivylsQBR
p4SyFlFwFak+KP/bt25DJpCD2qotnMcageIFMe1f/ZQSpa29+9hhgBAFlwHKgSYd106o9jN4cdZh
Fs870RIqB87zRuuNr2b91Ugi7Q6S48ZIPZCqHcoxK9xUnu2vQTeLWU92teNEB5qWg8uGx2LIvmHP
d+x95xj2+Xq5WcjKGRFx9Nu5Mgg61F9Kp9c3NJ9us557ptY9UpuCx2hOr5KI8wu+MdPlbR+xOzWN
gAjuPNolpAKjM6Xvw4ypdctdEItwDcJ0PEIxH3u27GXek7Ft3nm0qFfBHUAUtCOM6c1CMfpxhXep
R4jYFnb/nZrIGjkNPKEjo6e/M2MHWhH8fUzDkawPKa/GKXmhrWvRX+Ko1GbxKIdDSJ4U80XuBP3R
UMQsn7Zcb2j5RiDQH7hEnL4oaS9wroKcedc8BE8Gj8JNW5DUgV3dW9cNDSQaAivtCPQuh2zALQZH
3Vm7+p7+0BnrJeRW697x6MH15BUFCE/m5EsCeClxiaysONYd70I3ghdRG5tu2Ik5uqf3uTMS48YN
w5IUAG6ausceHWY1mSzZkVhMAAYZiX4WfG5EmUyQ3fgLvYNmxdpINE7lP+V1OB06TqEjnHuztmjn
oLjiNzm7hMhbkYSZbFKb9ZRGR7QOQqa7cki3qrnnJLyu7VAVsdbuw2Y6u6yeic1GeShvyO/lxDYu
0o5sqGFPZ180FjJomNUxK1lYcnKl1wVGf7ORjMgqVEc6TRw9hBCeGncMzvBpESdwyJq4XAMWpn9X
T/3aM9U921FFTxGGkpjFkkrs2Sy8F7SwCRTNdNOECLD9aloVSenvC6FduI027tvAuknC+YQgxdxa
FR/ICz82aN22icPMZhqsc0RyGZ+naDZV04UrrxU7wrNzHgbJpcWBWMnMvQz8Cz2CAe1F1gdNtNux
1QTgWrECaMOWL05erCLz16GWF7s+lFfLDL8XslnnAQPXngkMzV33QVcCTNdAJ04f6lJXeYRFR/KT
ngE79xx2zno2SMW52wYUf/vBb3FaJP22NwCPkupaIDLxbpB77IR1rWWcCs3Pz2bpf4UhhgGehmxY
xt+6PP1gDZytRD4NLWlqs5PMu6KsvX01lV/KhPZf3sj7nocvuaMht17qUmCYDGkEl4taS4LGvJ2I
7toEVJA0Jz7odfdt7MaH2kav4rYti4Ud3DjJt+UqH71DmxD+ENc9Q+D9QBXI1TApkHJxjaB352YU
vAlpz8eKoNPV8sCSIaeELjRnVEMI0JNnvfKJZKRJGX2x+vIa48YzIP+XUGTgXxlTVlwGhpF+0zXu
xcxqPVIOsn0mTLmNgG77jb7saoGq6cQGxl5FG9Tfy1HuK1Z7dApHLYgmJC5I0wfnchhUsonOCowY
ZF2FPjWA3LI54jk169+xbn50Z0jyYTrdMqCakPxXn6JudvDA8DDSjISlfKQD7JBiuZr7uubhlJJ7
R2LHnNPGRsj3jMyTzbh+MhgQRCPPSeZ+pa5/lwIxveuPn1sfsWgi6FviCBVCEPlTnuXwKcQ2uqlr
2RBOS2pBPbbQJW0WGw8dt6ek+A42jZ3R5Icgi/RNPTSkd+AbZCbfbruSxWdwtPumV7IX5Lek5pi3
fVevq24cdwRMTHtbWR/6hiexbpH9kfYMOFGYBPGMT4EPMXQGa3I4BPuJci81rjCkIfTT213mqMaK
ehxy81jwz+unVO2+AESuRs3Y9xELohZo9/PUPo3JnJzGohPrnMZELcUtwMBNRAN3RwAZecTWpWTA
zf6NbYMmyw/awGcJvUurMZAYFanOLErPz41CjGjhldq6RKV56TQNqU2mcTXN+tNy5SCagzXOAMvV
phNuQ3vrEPuFdojkeJHb5JLNZE/VoHeH3n+M4uyQConS6Youa8KFhEJcjk67GUP/BhMdkS4xkQyh
Ts61QZh4Aay9jvLv7mBUJzJYFoPWc9tJue17kks6vFTOqqicj0QAFNtEY5tFcrMkJ1sBy5AE9/Gu
NcQdhzw/mKDJL1pGXT++VFPRXtRDz9iENjRbpq099t7JMpq925bGgR34p7CyeUoE+FuabNkcD6e6
9gzmW+ljSrgy9D31r93J0HlGsRTv3LKk/+3XYMOChi8/ftYbRAzEudgrs5z9U8goFanNuOks/QNI
ZXhoEzxAQ7G8CmfXqgla1Bn9D77lEmdZqrnfQrpcvnQCzIsSbjfdyRZfGA39TdKzKzLa7WmYIW2a
TPEY56H2lLtFkOC5tccwh6mfxvgPVYu709odTWPzMIP9HBtxZaiJoR7ZRLuoKSIweAaKsZotZiZy
FNEy+10Ym4vWYczSB1l76a5aflEBpSXqkWnUIj2Y1Rxz6raRmmvSYg24k5jiRY1H9jjjzzC/mpJW
3+ZqMAoyPjg7Ns6xDqlqjUCdTTtzVOiuZyZq+n6RS7hq0OoxdmU4OB5sBrE19bMvv9tj7uOgQxXW
eP3Xoqj7c+jo/Xm+JQbxqqyQvlmpK0+8yoMdfi7dAO0FY+AISN0xRaOM8I0LxlXzZGA2GqoO9W2i
xsoAB16WnwC6oIJWw2cDpGKscDcLfHL5LoVqr0bWJNSXF3GBsmJknp1r2FQrLlb0jvYTbdxmV6iR
OMG5NDSgjNPo/PfP5jI2Z36+SBTgHDrZ6se3atA+OeS5Gz6vg3xQaRR8NXIPvYtsoAHONgcI2eiS
apqZZ2CS2kUdg8QKJMlJ6idziNTYMLDz9ej25aZ3U+1i+dKoX//4cSg/WpHv7+yidWid0Mkpsna4
QDhsbE2mD/Rr7f4i0xFNAQUaN0keDWeye5yVZTKBnergCgOZvCAbHvFGlts/vmPq62xEq9HFU3+2
/Cdd5YOJm08G9J3t8ifAQOSFnTPyceoS9WqjX9IUvyTttP+OGOmiHPX6U6KSGlDc2FeDj0oR+W5/
MVSDfYlf7xyTOO/MYvgQtY121eKzJf+COE5rSC8qGPf3WpN7G7Owg/3yIym7VxYo560zsDeDRGXe
p1FsnBuC2hlApfgajKwk0cwNNi2WhM/ljIB1dJLbRJoq9mD8lHUOxM/OIwhF2aMhjLI9x41mdRzt
0LHvf+ov3PwYNv1M+TB+mwPRC7AtF0oDF4sLdOrXNmrqaeYsiro7tFmT701/q2rVSInzrNy972p2
NZZOWdJP6BMjnl7/l9cXhqubaAwcS3814fEmYU5eW3aHxhkfJAqR2mEzSbFHSO83Nvtmo+Qodnjy
jXn/9murduwv4zf10R3bsE1mYLr3erjE5h8Z/px3h1SFL6qCsem8+zGdjFUgpvUs9IMeNn9TMf6/
9/VO78swdHVx/c9YoB0M9+gbPffvC2Xo+O2f//j77/zd+XL1v3QLkomO1Ej+zANynb/ohDEFgMgO
igcu0L/7XhYId50bHf6JjuBEqJbY330vU/wlaaGp2SJXgWl78j/pey2Qmp+vJs+24B4JAxw83zIB
+PVGCoZRh8hTdAeZkFdZZXV0rcWYBZlRkjTZQxlNw3AfZYgTIqJu1p1ZFcBLkw2aVVHO4YXZdVca
0Wgrt6whY8k6P0tUAgzEKWy6vDm2Rn/ZyMo9wG6r9qjP37sZXwFIpOrZ0VC0TJ2u3u/zi6oKZnrT
Y7vXOVXrpqOwZ3pEkYKlHe8FrFIy7jsPPS9Ujv9wIfjx4h4rrY6Hm1PyangCj7A3jEy2+7oKd25f
7KuU+M56CrepyeCm84Pr0i7xTJG/4FtwAn661v4XC+Hy+pw2D/gK15hQgQM/z5PwBiclAjYa325z
YwlCU40BPGpDoFLmBJgNkmMVkXkZZQ0U7TxavfP6NGB/Xo1+vD6fXnB5Mw95Pc8a+7ZjFsfBBy0d
rinE7oIaEaVFKCy2NExZltUGG8eNvtY8W9fwK8Qqoxxhv5NZzcoqGW++/Zb+/I7USIabi1ySV0eE
/FqsD7g8SBkSBNfFY7jNDQLh334V41W/mA8uwbMAhHOFbVru6wFQQ9B8gzqz248znujJLWg3jnb8
sfSHNX7V4KQHuX81NxQGZm8cukEbbpy6HtfodsxzaYkQSZptX8QRSum339urJ8Ty1qCLMZ+iL67b
qmn+8zUhq960QqPtEBp9c3xKMFsLvwrLW+F6u4+Erq9tPy7fuRJ+P+zSxDvA/sZFJ8Oq9euL+iSP
D65VEL9CRx/RG8PhEj/M9u2P9qejbgrT8xDleMhP1O9/6tLrbmPGRpLw0QIaoLPLx6gLCsDUMqp3
rqM/HcWfX+rVdWQLHQ6+RI7m4oCmzweJtou/lXFSrphfNisE+wTgTO9Ar6xXvLTl5LmA4JDW2B4X
8KsFecLi7Q4DN7Tp6N0KDkZ+8DL9oo2cbDeXpmCvdx3GU3dZlsN964h4O1X9gaXBo9HskJmc4q4n
8H2Pi4qMx9Txed8YY2zWXbdjMDeNybmSo77CeNqDrYhe6sCa95pvXvoTjeS8Dl7I7p0PU3JTu8WE
kJL4Q4MYpLOLZK29NTrts6hkdHj71C5L1U+PIvXJLahtzIgQcJm/XbZuE9ioT7lxU7NNdsYY3Vqt
4hwEfCot7G9bMtWrAZW303v3TSpIFBHE9uW9g9RI9iS4fkgb7Iu6hpOvc3AIuMWwsUDbb4KIVmDP
xWL2vb5q6rlap7K4cp35ULLHrSp6x7NpnaUp4sux+YqzBzenC5vDxwfFVs6Mu7Nmxo9vf2TjNc7p
x2fm2aUWK8n/Xt2qsZfaySzTdk/1jnysm9nFx9/Hgm1rMzzMcZFQMbmEvEksBIsATZMvaJ2v9Dba
lXOsnYPiW57w/7r+yYQdv6lL41PozwZhtkj/PGlgD5DF2mrtXWClzr3X+QdP/xJrbvhAxhzVtcNz
UqvwYJqsZm2fTWvh6wyT2gyHR4MeDQHSWsTZ7di7t15RPrTd2UiYlRAxwKzauTRbVLm5RPlzEc+B
B0vAIeZ0ILal62+DcnhgZJDgvyKAqIs2hfig6/LBlemHOpby4NmEXxGdBKDE9Rk1ntIkJ2xDaM5u
dkprA9SB56iIPtLWd42SLiBtJDd4sOKIaVJ/XWM1TSO23u40fMUWVa7JBgX6EVS4rDtkkiSTujcO
SO1MO/Rldw/QD9+c1l4HQ3SRNNhlx/KhiqhnJ0F7qejTk9AhYCxunEnWJkMg7c4oHGWc+hrW8muB
TlGKe7tgMpJV8rNp2PdiFk9OFgaKqnrMDNtmrkLIdesiusLE+GBjuyXYD0c8rDSqEwPLETGJ18AX
3rmqfl+4XCnZtbIUCw9R1KsVZGwC2cmB+6gjN6LMxr3bgxgwovHeH7Gh0eRd+ymqibev5T++quSp
K3XpqAfBryuzV3N1eHPCYxcgkTXcdkX60jE8HGftgezSx8Szn95+xddFIDePKxlNO0gwPM8Wr0e2
TeD1uUYm5L4WPSnnScbaFn+otbbZ1s/S6eetp1/oLcaGUs43b7/475tOeIym2p6jQrQs+9WNG3Sy
jwHS8HGd4qmsTbLiTe0o5kTbla150tuDowGYoHXx9uu+VussH5oth8uECGkhh/rX45yRt0QvguMs
OufK4w7bWlkGoSSYxiN9iOeMmmEte5gnaThfNSye5E5DEEC9IzvjvXfz+1OfwwAlEvmQYzDFf/Vu
mOXNBsSBZr+QYXS1bARlsvUA5RDHja8zHRrjqqEHRXEKyMP3N8TzxDhtCC7EtrWXdFnfPkLmn04N
+2FDuoa0DEO82olUFTmoMKybvYkOAX+uti0VSBhkGXy76aVvBnu1mFEpsQOee+ljZhV3k+Pr5yY1
PiWjEawO9PhOgLkn0MXKc2yjQeO8blo9uDdi87KNdIaAsdHvUUD7rZ9dVko4LeBmEUvhv3OYX2sc
l5MO9lFVhJZHrfZqLxKAC9H80Gr2jpi9Pc6XoLsyHET0ed/xUGYgpBLuK3Cdgrj4dCTothF4EaW6
8XFsbRrdfjZnti52nzdrgqyHsmw3tiKvzRmhwwMYAdzi+iYJfOvYCRRUZuFsA8ijm1Eola139mhR
H2TBBwa6ARgMPjKhLAHHqIgwsL99Fhdp9a+7AVdVxojA6XewnL2SXvtG7WWTOzT7PmnwoYaH0CEq
IyT1gZHvuW+JmpahOIYDTIouJ6eowEcJXUuGbPj7TmgHtueMl3wimykAAb5ZAq9OP8ETi4unbKzQ
X6pitmUW2KZfNHd4qMPUPaUIsfHbqv2PbW2ykrno4qSUZmmt7T45ucEQbEu/YYIQTc9zgzsnTbAa
pD45yCgZP6Cs/fb20Vh2fW8djVf3GcHzgwiKqdkHxMXAX5/qtTkbGMKcDJMCA9wt60K5HmCL20Yf
q/klbHpHPvRxe/32e5F/WunZgPOQZhUynNdLnzv1Ailw1+y9zOkZurnTBR7ax84nO7IypnMke5Uq
pLSyQcCCkBrX2Vgk145XHj2RHmbe+Nkv0OguADPMnReOpwbLM0ycTIns45ykYpF8kSb/SFQVz63R
9UeCxPGJVzbC+UHc88/e124Xb2YHRhRp5PmKdB8IV270kubtBJbOvG5T6eNmtJ+yUtYAVhikWLM/
7lFgsH/Xj6HJEgV6N9tI3fVwXHXIJfRHS/jPhlM8YMPm2Q7kzGmrx67FQVNhqYsqay3q4JtrxOk7
hoPfyxv6RMhWBHtgW6el8eviLk24Mn7McuqK5BkmEHn3s754V6x3Cqk/LJI2G27hUSjzr/4mpE8T
GykBQ54yyPEfV+sMbw1L541LlM0qJO02zxBDAG++f/vy+cOWl8+IXsv0IHg6dMp//YwVaMXS8SXL
cy63XR8zy3NHcUza5qtpIZiYXX/jmCQ923lir2SgA3KYqOR99vXofvGwOoT3yi7azzDUQAXW8baI
dr5thO8su3+40AlRBENioT6jC6d+/1OxSZp3ZTKobfZ5GHgoGS6KJn4GZnIzanKtUB2NA2vm7cOz
bFpe3el0/IhoNNDBSvv1E9XrtYa0Zu4uo++umI9uWPthK0Wb2XbAiyHMNm380pqHrLIN7vB9HQH6
9TgbIQdZhbgZrbrdhGHb72qfjeYcTfeRwfBCe28LpE7U7++URyeSPgc17KvnbNS1vQx71qTBLdqN
XjqY9xPQoZCGAGeF8cvbR+aPVywlEko/2m10+n49G4B0cAJ1Y7O3ctgN5qUQvKqZQ8noEdSkXL84
mUaIn+9dsL9X5ACx6ZJyuXJCfuNQx40RFIYom302t48QOMGxUR0y7UnW8LSuKVfWZI/022RUeIwA
x0cM1hXrMXW4D/jCJXNvbek9DuzkNM+EaLx9YP7QiuINOhSPOjezi1Pp1yMzTB0TnCbhjtLEM6tK
TyFDTlVSNpfUjd/DiN1xL/CJm9RrBCuXItggvWfeU5sM8eL0xZo4hG+/K/Gn88UOmTNFdeuK1xdy
G/S+aeUEkk9dEO/0jPR4DWla2szxhsgF56ppPW8dR4G+w1wQbNg4HkuTJmIXu9nNlO1zzIMf8DF/
79ACfOhQbYV+01wF+YWnWbCE3fBqZqVBAVxB2fNlDujD0a9yngtebFy2roH0wWOeP5c8JvKeLVyk
T4Sw2V7/2FTgEqkQopEOz7Fp22di55/mLsXlb8XOR7MKvs0QyJLeCPdDHo6XqcFjzYL3fgbM2FTs
Ad4+YH84XuhZbfhHOtr339TvoBciuAN2BUhBrq05irdkm/bbIccWjTn5Pgq7W1urX3BSvrPmvMZo
q+0l0lzhEDJg4Hd73cRm1ke7v3YqlBmpc4j1ThwikG3M1axk7Ra2cRzq+tT32UC+H/1NS/nh0af/
5zUVtZQk4kBNI357MpSoudrSFdU+iabrWmT9qkp0fRsNeYGq0Hge3RzRRZGfY2E271yufyomeXG6
uRQxDr188etNZM5+EKMVqfatA6OkU7FkbvEFgz+W5aAyt5GGFT2YiSjEDloSiv3OXfyHVQY7m+0J
JnuGkN6r5Y2dUt56oaz2aTfDa/KOlr+OcY2tkIuYm1p/9xNTCv0XWW+23CjTRds+ERH0za0k1FqS
u7Kr6oaoxgUkfZJAwtPvgb6L/5y9bwhJ5bJlC5Jca805pvP/ruDssM2VJU66BOv4//93Dgu3GdLF
4meOxGs39kNUp/xnTdNmnyv5VtZjubN0F70bHl7rZkj+osXJLgEJrIdUJ9GzMH7BLsjioZpTHKf5
amJ30ufBVuhmyHhKGygtCmL3rgwc41uYgPWZJcZzsy+ejEIHSOMUctGkfbOz8rOfx3lLrLz4pXS0
d0hkfelLwMcOBkzugCZlb60Buat2gjpZpUfs385n4bq/Rz/zYsbcNVf6gHrOWr+RayW/gHMcxLi1
CKl4pZtjvLsJ28hg8j5yoklPtL+Sa5KXKSYb13j2zFG+LHaCsnOCOqBV900htAsHVAWj/xk6H8Ni
ia+Rvr6c7I3EZxJQQbw0k0equEwQRFc1NXeYJdGrCCKcmOl8yYb8eVlm66OvLTifsxN9T3pRH5yg
oUWE2/FeR+UHO5nhRNzTctM2OOt2sM4K8BpFUHFtLS2ewgXhMHfI+kPP4t2UKbrqaYn2kaXmH6tt
aHU//HIbr2TtsIudWggrKIDvbud5aN5EHvyxs3b5YxbWC4L1H6rKDXAdbn6dgyG/Dlr9bed+gicx
lcsGzvwQV20OcdAtR5AVNRWYKhe5yws5I2WpSLTMMRAjyuoxGrfs6ofyUxliOBCfgM14PQTZEm6X
xK12jgm9hTt7flNNo86Yms+Pl6yw9c4qtHG+I6MQ66Ex3fG/R4/XkkLv+nGNqNThXhSO90Tr0X96
PPrfYarSMW4nenKhB8wF4Sa3PbvJkU7MQE9dTa8zJRU1TYrmkmkThVZkqAZJhPyp/YbqZUnUOU8n
xETro6WqyrgsbbTaY7rcDbI+7jiV7Sbp7o9XmPzN97zEGhkuxbGR/pOqE+/5fwccNducvcotqPps
5/WFRtJPcd7PtWaP27rfdOGQuh5Uh0kNRElOiYvyjJLqHI3dx8wnsM+CII1Ly0ve3LDZW3NtfRpZ
01x6rOqOwTbZbFvjFaWW8aqb7mUsA3VtRG08W5LecZSrA6QAB7iVl7ynWdGdsx5xwONpxRb/Oq9g
mZ50ytGojA2ijglD+UZOc2lslMiH577YBSb0WDKsXroSIAAi1/I0th1mf+DGe2H64sVtRvFCgwmQ
9Zw/SLe03/0xuzhmPl5IeRJbFMLRRzmL8gA0JIghhycfvoBtWrsKNeUSHnpfLx+zC0FapONyrYly
+bCLiog+K3qpTCk/qp/l+qLbZ+VJDzUXQxscOsqXbykRVm++qmFtW923boar2xdpTY/cETFwQEZ0
lMR3HybO/fGIrStMP9I4iQXbW5NijyRmh/O1WwI49cXPh1AqAPZ5rrLS5/xGeQtt7jZCnCaUQMmD
Z2U7shgC2J9MG+wiRHALuW8vasd6g7YM/W58Hpq2j6OFXzsak+jbmNU+noswODgFP5isqxL/8tRe
jdnGPt/CprEvlpwKUHxD8qLGcfiZavf7OEwXtJw1EEXbuTU950kDWhPnWaWu/Urh8tvsb+YjF7Xd
1KMHYXb7JvWqeES0R0WtqrelGl7mUPs/KhHWcY+O+2Roo//u6Q88NhWaJ8gBrUHjuBbjIam68MeQ
nTucMT+Z/+q9BnRw7AHWfvcgDPXr677DLrdsQe+OmmXVCXFMAoOat7a00XxnSHHlIj7qOf/JQlL+
rJ2ELy/ehN3I59Aq/I9MgNfOqw89TMOLE+bXbP5o3c56R6XX3MNKf0thpX8j/7W4CWX8eTwr3Ty/
1n1ZYwFv7N1UG3wa9F5fuMmgZPaTNxRekEqUSwBCtriXkhHorhW2PDr1oHYLzaVja1vztyjx3V2e
tw7ztmb+hi4TGXtg/taTrlCMif5t0Jl1jdz8FXNz/6bWg6XpH+iG2Mo0LQhbGD3aznU0nafaZka1
PhWDEm953e78yfwZVRL0cqiD4+RH37VTF9RrPteiXXCOuAFAjiL/3X/xQU/H0Zgw/U2h+5z4AfW4
B8Ks90AArq5hkoEPIR5QB5l6B+Bw9J/gIgMFUnm203k639Owm++PR2PGRqZZuVOLIfYzoerPkiSP
Z02Y+d0vP6IuTffVCFh4dFL7Yo6OdWltOjZBF8ATNXz77Fvce6OOtIZoroKLs9Lr2+wWzEFzSa2i
vUDBNmO0TtFhmoF0F169Z0Tbv9g5+maHXOpLZ4ftpfJdztJgye6Pmx3BU2jGxUShn5jL7XHwmBtY
RWQezJ4AZjfqYqBS9slNkl9Lri5+pqpYdF+NMf7xE5hvJX02foFLRDQgPCO5p6KOdk2g49xV6cUy
EVp6tSWAflbnlaMuKSM2npvHxggixmn/5kXxWhQJtoeSQIIl/zJmeUByB4x9cuO6d3kX7PtG3cdN
EB4XFGdgV8RTn/WfqkOsbcu/YnxyuY9TwGy1cn+gP341DYCdtL9e2M7vao0kJShs7vmjl2JzIZCq
cp/CQX3as3oGp8x0tr2XQbredZksJS5KEjSUQfEZ2snRxetq29lhJalr+4w8mmXN+FeP5AXa4d9F
aQ3irUHzjIpzABOOZtQiJUW1W0ah+cZOmzEOwIxvDQKhKYbE2WoAZ8z+c+ePCyac9lTI5eTM5ctY
A+ekZCrb6aTJAtwIDW6xXg59bsTzaB/wY+28kpFjMH9Rcb60DvPVOZDutmph/1PiOfzZ2LJ6/Fpt
zV7ZLC6jGtFGtt+KohtB43uvwjWR5fZgGKwxYVfg0a9NKnPX5+Gf0IKgl+dVhnVWvdRR8urPoOUN
PUNNEexMVi86TcZgO9GN65rwXoohjAFrKKCF1Un15FE6/shs0rjnWv/KF3/vNYu1M+XML+RYP+vW
vNEqQbEfHmrT3kHmQZHbL38zeCkM/+wTwldryz1p3HbGAvZFIhCejQ4XEQGbKEKabdc6zyZZD5ve
K8V2tAT+ku/2EN7mHuHP6HGqFlXZxnYh+rjLuhuK+HpvakvuGVWNEEbHAveWffMM6ohatjmxozYx
Bz5LAqFWhkKZ2oTOP6N2TMBqqBmLJboV4/Ji9hEVMhZzuL1+7NoGMOhapcciwSpC459EwqxLycQw
hngOGFr4C3k543DWGf7oxUHyOTVPtpV/Iw5VodX1znQC/61ssbSuNv1QfYVC/HPWNJYJ48FmYGeB
I1Hui4rP2B37D390fnZWi8BAyo336t5zg2F0GuGUmuCLEjcgN7mNyQcqOAIGD0mpUJcImEXRtwQj
DOV1TNL9Yvu/UHEA2+o8PF++l266YeS2a/k7S5Bf3RGg4QgX+q2pv8P/Mg7BNN1lOzq7nMkn6urp
MjTcl9oxOFV2LmF/Q01OzeXUd8OfmhugaOf8Rc3yPgpIF3ibA2j7LYSLadaXx6N+tTCk0G+BT15p
58C2W9IWka3TXPKAMpc+o2e17aUMYRyGc3aJ6g7EvRnIGO9SvcOeXG1CQeZSlcpLOKQSlUFPGGjj
0YJ/vDgQrHBpVfrk6CnEHzR0F8tAgz61ZrczV8qXTX3TbjCr2AeCTK/B+gM7d27/k1FXFpnWBR6G
Rksa440bbh/vPat0vXcC8YfRQH4Rqc4vPrU7ynT81qMcbZar1NzhKuovXidc5H2r7EPqJR7z8NYU
xdFOJbGzSfV7TNs6DtIC/vU4NJdh/SMUguFCVLvEkZBucsm8YD42s3fIGLZX2p5OFRJ9hkDrF6wA
u1D69cbxe2NHYsoReg1mqinBIh7Y/eVxYC64D3o7OkrDQ2hf5SepAA6euoo4GxDeBAPLsL7kHk5y
I5n2/frs8RIl+FMOHiFeJAbLlZ4H372+hHr5GXpslpwBYRmNqDYefL8DlLeoBmg3f+WuBxVgtUt9
4e3VpyXhmsf8eRIhN/7MLC8qlSXMEx5ZU3ZYvEwdi3r4DiUbYC5uITJHOTQLSDa3tqCVpxXLiRds
Hq+LMmKpfDycPBHTpguOXT2nl7kocAOtj6JsORo5iVTJ5O5715qOeTseAtm5YDRl95m1vd7/99TI
ovLCKTVsXTjaKCmo8gi3x80nLo/DbHj5RTefZZNW/70cKjeEQi3kbgJRXe+V6/TUGgkCwGEwzhI6
oUVhGjPMWNNRxpJ1fLw5KxUuC/orqSYA9kJmaObExJP7Gt69YVcqxzhafOKbtsqLo0UFh/TdDbYL
OFdiIsNrScfqWmrAJSIii6wzWpuLHLJA0wdyn2ZfS2glF5p8EriglFtZnwRklr2XeBTXTniejWjZ
TgVGSJfZg9FRq5aF+WcaiEO2FAvrbEZ/Z6IZdJjpuEhyziZVA/SwMgLF1jBY7F0R1KhHLmzuNv2F
i7g++49Xo0dK+wgQ4vx4dVi/yussETsJrQpjtuLFNLPj43VAtRYXxfq/zZWmieBk/fLH4fHtH4/M
ycFaGJHL8Hj638/57/j4r41h1VugS3L734uPr2ofb/fx8L/nMvB39iTKzf/em368+cc///dO4Ih+
evYS/PeW/veFWZL5sdbuZ2OPOXvu9Q0XhnfsPc1tOgWH+TCkPB6VWHz+P08f//B47f/6OqQc5X4Y
6m+P1x+HKZX2qp3lGzyeB2nv7Tud3R8vEYa+xLJqfveqplQOk2ZTRYFL+A1P/3dYBIU05B8+7cdD
1nQymdfI4bB0zo3FXhwoHcQejKA72XRPo2m4VzSU/q5dADsWSqzpPlaya3UQbsx1FqjFDATQVf+0
sIg+Si1vjVv+w40ILxmL86GQ2Ykc5GWHndF5Bk0GDjWp9dUPqcQJet9XFc0Z2UfWwW1VuZkQWNnF
9IWLyTwsWcX4NFzo3++MgWlvbv4OKV3uGa0O6uy3KvjBji3bSRZyPBxLsO0rR6BzZe0B9/TVa3WT
nv2CYAXZp85JYcqSz4aOPUEACyGWS/AzCp49y9w3uvtNekV5TuZuiHGTUf0n6lsJY84YsGgKApYO
MN9OmVz8A3yyt1ohLqqX7khp9bzMDryNESN4mpAKR/PEsdRTKUvAayC5thFqP8dPwB0BFXAmhsB5
ExE1V8vtGFQSN133O3+bRkh0bmJvWlBsdZQ+O41+tkXzT7leXFVkXXD//BpHKzlkisIjdAgo6l2S
qzuqCsEUQaOwoLCjWUSPhY6YZIekKEqNMYbkEz5VTvtDD/fBrF+TopsOMg1xEkKKeMbT/HusRQaz
tfsLvPbdUN1Mqg25IXmtLxCtflVib5A1xCe7yhIHd2fLTBJhNByAYEWXVKJNWIOerHoyjoP95deJ
dczGbxnyrdcUH9mmzZMnA33KxZpP89igRoKIG2HciItIgOkbyGYyMeMQ5ZBb3J5vov3buCnMAkrg
veWlWCS9ptwuOUz70VyD0VPZbypw1uVMqoOFS9juZUFbyypuhiHTY58sX2gci1vgkgQPEulSjZrM
dW+cXhyEZ3nVfj4wUwH0V2YdA7sdt2uuJUxtb3TNE1SYI62nD4O3cPFofWzaBG87UAAdL27p7ptA
JMfebn9R3Y47ZjjNIQ3s8Q4qzBzY8tUGY/l2AH5a60DuRsabCNI7JopVQEHYULvTAqtiSXeAf8jf
KWjmQ86YaIP1vCfx7wUdU8TOhL3BGhPpS//bCJ99U5AhahBd75k7MVTG6QEaz3Xtniq/bgnuAddX
Vy374IKWLXBN0k+mElVU9iMQOK7KhYQiR5DBobCq9yHKLLcKyTjwUtTpU/hdW215Dn8XzSDvXXIQ
iRTbBaz3kNJh6LWRHwGy3kwL9cfoWSz9Waa3Yh6rve/10QHta7TLCvfnVGLJ7V0MSBnASugHXDo5
218r/3Q04tK8HjzyUyicMgC26BRqbKhduTeMsqf7kbe7oJmm3TLjVm3a4dmzYehkfJOIPtdpGPqN
a/YTZ00ZxnON07MM7VsJfnNbmC5be9hPsLtZmEvz16oBaw3JZoS/DnUdHf1y+VczSjaa/IfRtP+G
SbvnwVoM0Oipf6h85FrVAo7AiyouI/5/pJUdG1b2J8uTva69DvQ7eJssj4JrNuGAJta823SQ1Tee
ZCZN3+8JnVO4axFsc+t0k70r9XyUTbMchMqLXWJPf/O8mV9YARHCjMOwkZ0eznkhOlLoyQGSS+Wf
DKo5C8U3ZrXsnvpdcwHcVdHVsz9c8AL7Cl/LqbEGjy2QER3nMbl0g4APFAkAtdr5m3jXpr2BCjWp
uz1n7QSL56Wxoitotm21eOzNZMWlvV5Fk9NNp05b9yCVFHHRWDGjDA6+MyPLZKN87dbDRC6l653J
9QrOipTUAxkTT33UFtf/DjZro3Kif0mXscFiCBGb5Irk1Jv0Ug9Blz0RITY/eTlWZsaBASNAmoO4
wD1imy49wvkLBaXe2SHziyqFcYuCjvxRApn4G/e9ffBkeooA2wNNqdAjGHW4UekU10Fw9Ofa2Mu8
OyniHYBE/nItrKOt0+aMyTN799GPtb8vEWHR2koguIYZYYgyRebKam3MgsZQNB1d8j3neslOQTLy
vQhuSaI+5r5ix7wah23exu2AdT5cXd9moMpL7pChVGfk9+Vp/2eqxj+2qYmLYrNTmzl1rK4t9okz
IDbnNPvOYS5mn14oKVPSaJ9QOR9GdrDPFr5wQS0Dv4EzEhYs6hq5fM/t1N0DKfgEdnrNEoYa6VSJ
A7Mcg9MNowdJKseUrtce5ZWc3/uEVbbMFNgFN/1Bs9HbsrlFu2OD2dOLzTQnkpeaAClpH2pls0YN
XJkR39OBwnfv+PPN2Z1t6rRvB5JJcEOJbVVYxJ6Jb7S8MR9F+6F27tESRihrg5KWel5ug3a6TWuc
gInIIp6qtcYKy/kclcY2MAb9nPUX2HXbxlbhHZrqMS0N+SKd9k9eRJx07lhcddF/LzqRH2aaL/tm
GPceXbOYfXK6yxuEcXJuw31XWNfMpQppsL9PzVRcAobpccmivUtTd9lPcjyPmbbjmU791kP9fAe4
EvfO+GotKfo50WXcYtk9jADY4vkHlo7qdWSAtBNQC7ZBXdfbhpbXnuDGzRiq/ZNGI34a0+LvZKXt
ds3N3nBNMOApnd9lGQFknyRrLL2uoyWXJFbBBMallyf6MvPJWw3HvQy2o2qTkwGRFFWU/g0wzLl0
SkRPOopSAPI0Z+RiM2zTsNZxeqobrQDzqSi7rYXb/LkjUe2SzPadBHRNytHQiOcXnLrgZxivHlNP
rFZfy4Rk4Wv7iHNLPjvJ6yid6q0t010pUvsZjUL9hja+2IdE9O2s4YcckvbdI1/mqrP8B5db967w
hV/QmdQQ1f7Zo6i+Q4nrLmZrYDBdn6KMq3bKt4szCU76BO+QLLgARKGerH9GXl7CVsUy0rux84Lv
1dynqwiQLgk0WQeU2D2ERYW9Aa6sQSvJS4Q42nY37QIw8neHP/PGE251Kmu2kDPf6EDeLEmS2U9P
j6dShOMLsYvpjZnpTZEf956X4Nn90UKOVv5Tnhoxwcp071bmPzJ/BCL+p276TUOivxYCm5YqkVZm
dXQWFb5xb4AaInJyC6x+4OoysW8YmHsFw6wJBcyhQtTDbIttJzFNJWvkxJCE4qVOk/z4APskbFM8
Ttyzaf/JwyH25hHGR5lasZsnFLiJ+mk7zc23q+bmWbQLk0rpk9cvJ7Ake51jVirmZW+0mf88Cu/g
zkQFMLQ9jmp69VxP3WYhTe4g1rhvm5kcmYq7awLfBe1edsAsGz2VHXvYqf4u7UyzQ8qZ7VnRsWrt
34EynVMknKt2VrusdsiDGeTBnIfxDISfYLYeJ/IQuk+VTr+w1tEQDQLAxYIokLIG2mw2/klleb1P
iVBeDeUD7AnygJJkLuknaBdaL7H0SbZhjiLuI6suOTXeS557RNklVbCpWuHu7ZqOiMEIDKHJHPu5
62zNqR+OC677E1Ke00JGzq4MS2RVrBST9PcOraodQLr2JAvy1P1k/sg6y7s4OBaIG1yBEbqK9nUo
Sejt8/bNKuFc+7SUG9Qth9avSEFIIpDY6B3vEe3xjd0RsEN8BDyP/sSKpJF++CONjzF7Dd1sY2Iu
673oy3KT8TQ6dIZ7x9soEtcP6SRICKXKJt0pZ7cQchs1K9eIbSCYVmHM+2oAeLPWn5eFcha5KywD
7eU/bVqsJzeMfqZTMl6lF1uZyJ5TjVmkHMAnMWiv2FwEdFRaqjsqWhAjiLUd3dVP04xZ3abwE8R/
BZknD06eHxBhojj39SkpQCx1xAYCCY0gNxXPQnTBTXb+FvGJ/mb2wE+k8WlppjKBfBFzl+wNR/8h
nX56qgn7WZtrT6FIlrhAjnPgg0mO0v1MGi+JjTwxfvrT3ySo/U9L/GlnQr4iT89PbjiGJ1kvzOHS
hJt6kV0zWJJby62/VbXur4kqrNdxem8LGwMEsoQrgS7FrVKsJLTyDwWCk5cqG2gPkSdxHUvil6jl
0hDVdFilIN6qXr0k7GDITpfBzQDpYo0e4lWfgIQ8NDh/W9oLo4flPagW3ETrgYQQBdEKegvbxugW
mS+MvZ6q2TymsimOclne20yJJ0YU86sEiGospKKOg2D85Lnfu34JXx4H2nZHUdhfbeMwvDPLABHq
CqfrZ8xA6fy+JEJfuR+Mr+5oniEr/pxoE9O1HpnQALQDOxf114VQI+oCQ+5QA/FndeqXxiksguGG
idbwwIx9IXKuKdE+h+0UntgxtHTlEgmZZDd4+0dCjls7cxz4Zr0fgHw9OVkfqyJc4JeOMoY7CdHN
pOdpGiPjHI9xc+dlB2tOppcC3cjEkLIDYPaEd1SfoxTxdt5OX3kHtczRixuDlNRnj4K1yfN+N2Yd
ttoKcOyQ2Slpd7QVLcj8aftWE/TaoZbCtPQ0l/g/nDrbS494V5s4n92SZNFWGUn6RFQmUCYnB7YF
oJutMASi9jvDd1YRFxSYFqIislTNd6eZidoizWVvl8kA4U/IbTYzDLK832hRjZOXtURJWvkZvYG8
PA6GnKJtq4kOagmFeqnmBuyxZb2PXPFnMQLxLAZzPM95+KNO0i8D8+Zz6RD4Q9V0QkzVEGYEC1wl
dRsvRVXtgEQNu0baTI5Br5wqleqtJLn+ECxDd/RaCMCJT+dunjW9V7CXCSVmRnCBEkl/AH3Zxl0e
fl/65VoODbJ3Z5IXTfYOQ5H6O8ZYxSkR5XFmWL9nUN67eS6ns6ImBgIddjvhVy/2MshbNeb6niTN
ZZ4tezdXjrevWYUO9US46OiDH7K67HPuYcE5quxjx0DAl4SCrZCYABbRkbh7ZLrb/7pgdD6jZkLX
55c/mpXOrF0tftBXb7cJp9jkEkhTmNB6Gwx/U0Z8mXIcuc+q6b2yhLyC8Vq8Kj8MvvI3IevoCQsM
3YFDocb8iMf+vQZStksi29lOAYAfT4X+Pi/UcBIFqDYVmd2NxNMq+AoHuBVZB+zX9uZ316/c06DI
HDEJEExWaltVg3xslaLuCNEJDAjekNooSCmGnzKuXf4+UosahuNUj+CX7X7uDg2RTcwnEL5jBlEp
Qa0PaunSBUjWqYoKVSDKQYRHX2sB9kLK/caRQ70rcutXl8S9ZbPTNxj7KUKLyhZoRxI1x9Yll7Na
swtbdKZgqZfjWLftTreI3om+JX6H6Wd78N3G/TeZJ/wj4AXNjZfkzrNhWeM56YxjY5ZxUdK4sonZ
rfxkuMrK+KEr/Se16YVUw5pRuszkiC2udWqM+b6MQXRtDQIDrIZ0M9RUFQNNhqgdOWy1Y+cx9/v1
0q23hSaswNHfRWOzTQnOnapY791uJ/2u41YfpBs3Eu3RYTtFRmjcTLU+KmeFNEPLPRm0ZNhLoK9r
JzCDTHOrRoD+F9n3bjDo1NLjp0hFz9MSx4YK6FbKZT6TR3Qokjm4pN7esnq045BNdkFN8wvcsToa
UW5vVFM7BECtlBTuUefGU3/ph8O2drp+g1F6iieGbGXR/GJM5h/m1KGtZWCtYRcUpwSbbHKfOGUP
gJYGZ/La0VyaNfPagaTVizGqjDJPvXZFBmWAEB5y4wz3TdW/Atstz8hgYZNVs7XrstY7Dmtdb9BY
GwGpHGfsvVugvHXs0QrHcwvX1ujYOVbBZ2ZEIe3Ftj50ZqaJMANiXiU62LMaXviwNL4GSW1ids59
rK0z9jtCzl2TdMcZkbjEO7fBCOVus6x3nlxUOadqqp6jQDVPJAjS+emlvAUBe05f6ScWYUjvJCQR
pkQfJKe3louO3JlevbODWuHaDmKZrD8RCSB2Ll5+hp8pHE1JkqxZIafQm7BrgItXnYSVtbxbTMrW
jlRwtuyy2rkD4Yh2yB9uamfKf99IaHla712xKBKK0rM7+wWmm+nXMNnQlgTBhP0aq5bFbhJlsd2x
fUsb63dWqpIpR/23p2g/6LZOtkbzVRd99oTELtwHnvg7eWury07Lo8By74VEu9m4CPdumPy27fqe
iEfflkb2bDMn6zPMvwNnNZlG/smqM4+8QOYvYNb7bapa49J7go0s1sLtktYu62z1xZyXIqti+5Is
K6x9pFkUGoLGQquvjvpJD4N45rz4DKbTrGRwLixlQeETfDohYeMtkNEYA/85WpxfMhDmPjcziGWw
rhHyQxqCSH7qyKemQGcpYR/5Uif/rEA2L6brzaghQhnXrRAHP+XKDMBD0nOMKKgRqEbYRlJnvbFW
0akopx+qlPklVfNLWwPtk137VOIs2ArysHYlydF0EpBhTR58tYb9QF7SDJoL909i0aJxC8WnPAES
DAiA9j1dbooxcs5eaPwuMRKbeFr3tBxXHN0cXrTDr+fqkBjzulOwX125Sxk53iMCIQFFEsxmdunO
7RLnEDBsKTLSvtbk8Gm2mhOAxxLwnodp3f1hErAIHg7mnpVPOQTJW0OTBUxRoQ2D0ByY8pMdcQbY
PRdyKT+dAMw2xr7m0C6mv20YP2nXZ6APqBoVScu6Txj75XEoJ+9vS2+N3l/e7Wle5CfmRc9J2LpP
mXR+s6c0/5TSffESM7tlcxfurSy/BuMkuL+OBIYV4bgnzIbreXD5gPukpNb0j/Rb8k8RNfD+BlC+
NMFEu47HVPqukLOyYSrF2a7hZxZ9eU7NVJ5q7b04daAPdseitRQd470tt4wsJXEbnccfxXZtkOFn
Uko25xPgOF24xbaKYE7OROyIoD5WQw+jsi/eW1pCB8ZlKDxGp7tVg3xnUzWftFkhJajLD5jEtFeU
cxojSWiMVnESFJRpbQbOL5/IfyxomM4hBvsuIfFR2dmZ2GYmdzqhNuwI1Mr7glJgwYVhpYQcAzR4
gi22X4Xsca3T8KXPAIkbujX38xz9DBCuwYQiUt7VeA+wbq0Z6erY2Y1z0XPqbSJqMSVovxVgEWg0
kKQuCaUzyVe+RovFfTBoD1XKLGYuDJB3FLpXPyoOfRNR6uAv5zNOXm9lUvp7EQ127HZc5X1r06HJ
6uRamfpoajc6l+ylT2OJy9xve/ROdnnLIKYedQpLzqMuN8Tr3AQ1eps5u0VYBjOBf8JOrfJQMadk
BKX709K6lMrGVYAi3HqmK3aOtbQnVatpD0TY2oUA/LCDjLQ0/e8l18pzZZEvbPfZqUZBda9a41bN
khwdv+hvUZqCPmiz8jpxXZK0a529Cq4gbERACGjhsuKWKXfY9qVH2ht8+e08Kvsg65LVqjYF2Uss
/OFINRkYQMoaZdsn7h23fGaraHbtc5OKu2PT9F3ccVcaYrzwYQacQoqFvG3NY1sMV7ry3VZ20n9L
fIYTpFi8NTV7lGRCfASsGOhgbv2uRVs/50Efj03n/ghptGyxAvGW8HfEdVc5H+Z4VOOXapX73jmm
eg6Feq979FPUw2CanbQktCX7anx//Goa+nveTMS9RA/rGZTC+TI/jYbvnHpbF1diaA5LpNsf3AZr
NIg2NFW/yc6DA+06GubgBqgv3SdpU231OOxSqytPBqP0JLffia5/zaqFk8ikOp8bp91ikJ6RLFbO
TUnuH4lQ3n1cYbIZIIKGVt69Ww8kOJa4ZaV+djWQSHMy3W8LqvFNNn3gk4vWGhesxlQ+z62jj71u
/w9759Ebu9Zm5//iORuMm+TAk8pBFZU1IXSOJOa4N+Ov74e6X6PdDRi25wYu6ioeSVUMb1jrWT95
ldZLL3FrQdOPoMgeh2vvG+G50fWcdcO9COh8Gd24R4c558rDzMD4Hq6mqRfRWgtbd0Vr7exr2cSY
APC2TRV1f4OWNpmplYqRMwU8TZ3ZE45VhemH4RgX3MnaFttmtDEbRG5c7j9cY4IrqpVqH5fEQoMk
TNcTOWU4qCK5s/E6Pab59FNxfMdeVzzZfmvtavroRcq5TGKyfukHLj+Jm6JZnYBjQjcrT3kzC1ts
j9DEYAqOeVOxZZniBwyN6dk0HsKG5XaprBwBiX9TGemjvSibQ9px1OEYkkdPBPqpswt5NmW2JzT6
0XI0xs84c/Ze01DQkNFsulRchh9az8Po3xn2q0NHEKyNRYAIgDB4RCP8YvceGPW0TklDDrKbKTnh
S8uPV64VMyFjmnfyk5LhnzlngUVm/sCOlh6r6na5T7ZwmyjzVg6/pmBnVbeZeBhEKM+tDnWPa8ZK
tqW5zua7iJYxuhVhjPIObVPPAotg3pK5YKvuoVbqNz86SMKGO5X9TRlPLcWgy6vsrqXKsgdw7hqN
Z2q8IUycowsbBOasGV7pF7v+FFS2924lqmT7w03RYPxDdeiyXQpDUopD8jmHBOmiqOxDTsAbHYF+
NBvuCeCB1zp2cLcfy6NCT86rwsUpzbro2g/WU+lR69lGxIRkfvBYUIHcaG8J9+8rNogbgbILASPk
YCcSFVFixMdu9N2lqvEbSYcw2yDsOWp5CBX9tjb1/S5r223Xpca+9p3kHiCME3q9drkuAsjtpqNg
gLEbRdgzkskPvYYtsPKt8KWZQ7zCXAYPvOoFDsaaAbSdFh9ZQCECrCO+5UVrbiXb0Rd228j0bkz2
hJ1ezBzBXa4OledWL3k7d8/QBZpuR0qtOtmh/hyw0PwprZpboOtcRcukr5M6/2rgWWe2Qre0pxgi
kmlcj1CiVmWbn8upi6mfaNGhOOsnnVn/IkzbR4VAmee1iF+jmvFO7eEX68dmY8MYp6M1lg5FaJd3
1akiX2OVo8pkD+VzEU6c4Nrk4hO2ZrmNRPdoauGlgZ750qbFsA0E2ZFpwI9p7OzmjJ53ZE9fsgnu
E+YkWbArMsA/nT12N6Lknnp8B2+iYfCZpvHNwG3IooRsHM5JXB7BHvffRkhTfLX4FESwTktmU78P
CWF4Zzu09RM0plW40tgHvWV23RxFxgFvpIX+ppquRaQWeUerR97XysjdZlpHpH2coN12nPY54uBm
2Ju+IKZKtowPaammkIgdGRoLv/erPyMrojE29IcoAX1Qwa88mBZxRKoU6DthTR6t3PrrIRV6Bndt
Ug049dJ1vQZNRT/cx1GUR00F3wPjoHscAI2vCoQK/u+8qkBjWsxhy7/jK9HInDjKH9fVhmFlWSg7
gcoYSwh37bZWnJT84hZERkjQsdlZBxl01nMN8/efd0XF/Q5a3Aj+mxhVHa7vKiuGfD/2I2aBPPwY
Wyt+zqq7X/nlS2cG4b23ejQXSXLz+0i7AD7YEj38xFRnfJCWHx1zospuaRFEL8bvLqIdqkMXFEsi
zMVTlE0Pyndcxinp+JSWTNowmR2bDBEGbY517F0sUaHf1G9TwAoLc0EFBR99WNMwc/BRswEWaP1N
2tJCO4iwi1lePjnNsJV57+EvyYqzM+KDJOq5XYxIzdcdYMEN210UlY4sZ1j9D6MGb1ubOgoGsyd7
3m44JSg2FkPOgj8YNS4zVLpLXQ3TpvXpZamtx5Og4Cfkte+o7zRj5xu2unQTLW+VhuYLgN0X1Xrt
nV/sZ2wafzUhD1m3BIjtCmRoi0alwQOyb7Vmq8mCNWjEJUVR7KVL1bWkYoQUvLlsf3g5GRCGUnIg
tdamIDaZW7FhXel07SttZYvlxznmmjOs1VCma/t1dPL0qQ615on6LVzoWhZtHTLQl31Bj91Pajo7
A4MyNbqvEIbbZyS2tLhuPt5Y7RjnKSClL3WTExYOhw3k+NEIZZx+H7TOYNmDB5L5BR9jTbZrar/b
evF05LXKDqj1jHvgHOK2TW+VDKxjkA9c0wzaGuFaT5PxqGCUvhp/M9mevcEPXyJI5xeIIq8Dkb+r
zHFL/G1Rf2kb2V9yb3rAARv4B5A3xI9PzA02xUiJOmF8ZU1c6BtJdMMv0eCopxN3ZUuqJWxa89ra
2Wfio70cksp6RScVIbJ7VB0dSSKMcFNaXXOKZHFx7U670DAgAoo6ZjxT0hyNUDvIilceaMqrmIx2
Z3cuCEW3e6ezMPYYx4gvElm4GwYj3/gDnpkmI0nCRwfK4ISgu4FWNXLXZhjUpFabAW6z5iViKr5k
2f2Z2Wb0PLVXoUgwwvjfryfZfneVuo+V4a0Gu+xPkCoOXWk5wOPC59Cv9WObKxsitTatuE94294E
UP7rt/3/RNP/E9EUoyPm1v890XT7jd4g/q9E03++5z+JpuQ7Gj6sNhPxh20BRvhXlo/n/JsAzMd1
hK3HjKTkU//K8pmhNrJsVfQ//4el/xvkIqimDqQ3OD3m/xPCFF7Ff/Wx2vhXCefxwR2DzoCjNmM1
/hdQg29yiASll+2Yl32XCZnYgL/0qf6BDnkYNBOGmZ8+x3n9oCOAH2clvDdr4rPJOI2/W6ysW4cA
6GiEUdBns5beM/Vw15M7tyRFYx00vrkwZu297I2b12pnXJnzqIQzoEKo34x6tcKd/z0h4deF5h8T
q4s3GcnryzKxkYah+Ce9slsYswtgmP0ADcYAa3YIZLNXoJ9dA9PsH7AwEuTmW4+tQM3+AgkkfSFK
51ppqP3x2FBsWfKkgcfZNLNDge/skOMlkG2A9+DlJZIjNb+YKISrZLJwjOwiPcYakprnorQ/jNkL
IWZXBDvVzZjon3YWXYMMAYqcDRQYKcbZUZHO3ooKk0XH2Csmc4MNXrEGswbn1XUMNnMMeJMoeqQO
utVBGS08v8Q7iJEDZCEjWJwdpKOynp/dHuzfJ35LDCCzE8SpntvZGTKlx3J2ithYRvLZOzL9BhHO
fhLmxPbSD9t+hYDspqFcsTGfJJhQYsfapnnICnfCEmps+tmtEs2+FQsDC/+Z2FlSwSR8qtGWG9OK
5+qqY3zxZgcMksuDmD0xgB26dTP7ZPrZMVOzC28bFGWuIDUaKNQSO+2wQOP4xR7k3GC8MbtgpbRD
qaNSwZZDtv1fH5sOOLXXIvQ4HgSEHudv6jLm1FR1QUm1Cqbm6mL4CTD+VBiAYsKlVmL2BOHvJhcB
QBGc9Ns0+4aS3Lv3yn7XSFazm3Jr2Q+mar8qZH3sMWDsJA/4BJH4Y0gS0mLhgkUpZztlz54lrA2L
YGy2GqpNhanJcyObQyG9m9id8A5tbTrDrsZeY2GIKjFGqcIm/3hAkoFgIDz2/rgG9+Wv1Oyo8rBW
Ee8ZUi/KR2c2xejjX8v5Hls09EOk+2swBQuDChOJGc96luIDcQ2cXpVd7UfcU4ugz05gGFmmtYGx
yQuGetIRkO/L8Z5ESb6JCbY7tXqyt9Oxhd+4gpdX77iw5DeAK//EFECuGzpGuVoyLi3JyJwhTbAn
3uBtUoh6vBE3zIDQt0ag5yWaffTM4dR1FuJgDbJPIkMgQQhzrBAxLCtFDXc2fjcNOO+CF7MG5bGV
LXF4esvhOwbySXpttI+ielwVbf9hkAkUFutU1d4yqZmyRqI8yVT/KLTQ37MZe04Gy1jELqEyFpOw
fpoeEi1+mFMbMXeKCZbL9B51qPmirnkolD1uZEDEttaPS4X5u0wRQWJuIZ51aHdBgN8q4Cq1aV15
I85I3xlf2ggSQKWhgwNpEFhZ6g5nI7tvKFUkls5/dDVcvSLp8Qh3HbkH9S5kNr3ThAdkLfK3vWFo
K70locwkWmNppzW5ioY1PTGM5DCK/pBehjl/qB+H0UsvcIoY+/nZoXGdioqpq/kczoKE3R6LMG1B
rV9vhPuWgts8Y1YnwQcrpx87D40T/pUqxUJami/IkcSu7Hlio7ZGPxdiUOGsgBJps1H0ECluclZ9
Y14iq+9q8qRDr1wNZvWeta6zsTW7PWbsupqSmOzhrz3l8ZNDXhAQKYy9fZcjnaANJo2rXkOEmyXZ
7kOvQe1Ccc3fMxs0tfSouceOHKRNPqEdIOSiNgRm8c4/Japz+W4TP19CwiATniUbc0aDqXjBSuGu
ci403bznk2a6GVTU3MvQ2IcI09Z6lUlaIJGhtXaPBMlksCej+iIaYyfD4hkpC+kUPl5fMZRH8F17
O4o/uIFipJqCe9znCwBbww3a5CqaLLJdxdA89LbEWzLNyb9Tkb+oglWSPpwSzKEXw+OG4vnB3zzR
+PkNWeikKzGq+KMlaAo7yWSVrEdn6RnGsymTF+LArY0s4iN1NMqzGCmOr5OtlOvVhbz3pQkQDroH
7Bzw5TsHYP6KkC1zLR14WCRS4rAJsQcEgWLoS3h3HL1rsAmvI2aSaNTtDUb1dsHcKd+GcniP3LaE
TBe+dKM69H7sLlA5jDhvvWjpGF68UqZ2dyZJXnqoox6r79ju2qUvZP9mm3I6o2m4d6VTHAbFr2pE
AYtll0QUw5tdijKenktNv3o4mY54YZHaDnW+rfxpVSYTuSm4Nd+iyjhxQ5M0bVZ8GKtrUU7Zml2G
gckkkEdBgyFnXVI6sSxn8CUvUbk3gyLlSpqC18PknSXOZ2u2MRYnumxLNe8O2va5JSGBaOT1K8b+
oQ1ldEEJeTbDalorh7mjdMo/3GvE6+TazyM5CqobjmxeCuI9/MeuQKJpes1rOmV/O4tqHz2vu+JY
2k3etBG4rdDzwE3PnW2ju1+ybPBkCvGWRCZ+tyo591htDuw31NRtIwu6xGhDZg+lvSwJ/z1W7drq
te4O65ZtVeZfvKjqVpY/JFvfYKPgcTPO8jY9M3U8sX7yKf1tk0oEDck8yUTpoz3pnNCU8Oo9cd10
YxOBs0WpAuHJGy2eWHy1uFJpTbFJr8MJ5pGbWqhFK7S05Mv4q1w0DGaTCL242o8JGpSh6bei1LYB
R9W+Iax02WlZfBbgA+uu2dfEzlXoe1mGueI4xOSC4VGf991pWb3rftaezflh1OtPj+mAgQYahgBD
vRTnMydthbBsKWwSQc2GzBIdtgariwrdTZnzzPjmsJyqPNtmRvKRaoQuTaKc70sgDgavFcvKJ7zM
SqOGfkmsIQxwtYRlueVviF7D5qWNfqT6IPCB3C1f0pq79VPomgA+8DVGFhumBoRDWc6G28gI1w0h
hKDOM7WrRJhe7Hw7ChcpTRFSyA0W+BFKEV1nzNhBJsnHQTsgxjsBmZqWjauaY1q6n1HIgsSI5teY
cG5ypR7jJjsGId4D20RoZYYcmq5eGWtRZd+UQz7L5pp1SerBkGh4MqbE4KY5ma+NWXRrZTlqZWla
u1GKU8UGKtMA6leVs0e1cgDO3/2YhBwa7q6TRfRm54OxFXlsEzY7UWOVAtFJ0OH+crphTV0Z7GKb
OptY22rTmlVDDIr8m3hWuLMqp9qZiIVQ+uxidCB16/SnrD97hhiPSPC823zIMDlzgArf+5p1ez2l
zUoT6NwFJpc1Yj4SbkinstuYrBuz4cbcZffWEiTRUN1uYAueBpdS3xyCbV8JKJAGpJcxLVHCeO6m
Govi2hTJKvXkjW2YvOZmU16Ul6JZaZ0d2qwnz2qfUuTSuCAqFrtGXS/tyB12RjYL7XzyqMqMxG1W
rhYyIqG2QiBal61wOQSqPyg80iPdPHvLmC/D5qOv7ShdV6QOXHzxkUfKXQWVme3cHPx/JIc3NCEP
Y26+O7NYW/VRsUy6FJcOCm9PDz1c2tyku3YieCco7HVVcStgZ3cwvOFS5nMe2+h+MJ5dGlWebqcp
uYQqW3UGO2ynaa2lX+wHShctT9YFW4+06D6hFO+1KMCdPwYn0MjfaAR3df1SG/4ft2H7VbTblk1R
2nt/gr78jhQO+Pjd99rLGEPb7Gg3XhrfwdH62cUOWWZqO4TWPnZ8yM/tRdOJQAvEsgvUZRj6XROR
v+kiiVGpdrIoIloCETyGAc0oNww8tir2lrUmt9rUbJSmtkpML84gF1qZmCsdSRaKZh8e97SzLedu
SUQynuv+cdpp5YXqYZAV+IgV2M8u2lRmdfNy8cSdVuHw+O4ovLHmyFdYnJumjRSu+uA4O4/QVro8
41hFi9Y4VavKqV/mLzKZSkIi3Q1jeVBJf6/t4MHLnXhV2MZjaTRHSY70IiZoABIld1rLP2YjvJ/R
O3Bk/7SOvw7DGOMHC/B5noYeZNnp7aYiwLue7I3XVI+qDF/75hb6LHLq/EmFV4dtPzIwnOvhsbbs
b2FfpUU60/wDa0vuDNIaBx8gCJ93OpaG+KBfatJJ559LQ71IDeBuLvd4bcQ7YD82I/hPEvs2vRaZ
ayAfCKP6iiRYi/h3L1jnPbYfNNzzCcLSNJ8VUisxxkc3jvclKWheFBbLsYp3cHlWtB571AMKKSYT
y8n2tw6aq8mMT7kt1V9QKLGHvqRI/ZcOebsqjPdByre+kQjUN4NRfyJgfdaw+ad3NzDMc6URhOcM
fzV/3E/eh+26r0EUMSzOn4o2viPe+JD2cNaoruN8Yvlebe0h2lWy/GON+rUzzZNoKFgwBXgigscO
xq4YvCfsFtZWC803rMsnMVq7xGj3efdIXhResupCQb/2MOAtemtcVgZp3EX25HTZLrpUDTfXKUCO
k1sjljW841qxpyPLlqHGejkpsbbiaOJsSNQG/aNm5lcZcKRUJuWhTjyqch1i6wf/kh8cakq3ZAZP
p3e0Q8Nfoj1wem2h3btqPiHNa93OQA19AYVn3ZYpoJNpXRmESdXhnVEuT4YaHoEmP3lT/uDK+CDS
dsN+auO0pDsWah4LX3ToHo3p5qzOtZ3y6nPtEk5IGybiGGaH88Bo4LXDnAy+gy2lg+rXtg65jN/b
VL8RO+mS5bRyhTokjn0XWvsmU9Tl+H26Tn4DGDzaWnHyCTokRerMX/pgc5cenFmJnH8Q/33WRu/s
2PV3Ojw1Rn6tURTgiTmE07PS5bZh8E59t7A9D1cfek7LuPoifNZcuY/dZOXn/qFsOdIQyFO7bZIc
1Bayu22W59dm8HYhG/+wSL1lYI/vXZT8XjILbG8yk+9S0+/Ciz512MVBvgM49BfvxVoX1mOO/Xfs
yz86EsVRa1dNJ5+wRUZpdiG3aqO7wYLV4VLl+d6z41tZpHPDyKZA/gBXuok2+NDrhe8NH66qX0Iu
cFMqiN4TT00mvlSEA2Uyvecut5+R5n/5SvuDmuZQuGxjA31V+v5DglZb9Mjp8q2egJqdDxasEO9l
glfPo3iLbOTGbJPy6A0aUyFxsFkAEhtCJIc6PNkl4IGu15ZDD0Jhcjjtx1yiz/UIcR5/zJ5Tzq31
12JgPpU6cwU801CNN6W85zx11lLzzwPFRFE5b71Vr7imLcOqO7epta6y91ZLPgtek8BPH9syWuPb
fhjtEh6FX2xbbVhoOj260z5ywQgXoWastGpY+1Vx0MRwFSmywTzaSqve6WrcJjQWVgL3yA8ekyTa
J7axDc3x1Doc2syEnfY6MPPHi1uB1ncTWiITOHoW79yuXkOiYoagyaNmf7hnBo0Xz6QaYTiGhS3u
4aUA/K9xzFUZjKu0jb4atL91B20COxttuw2KZHAWCKuOddbtDA8rhd2m95qra45Se+n4hK1qw1ee
JS8VaLVtCFkUSSFqY3TII+z9RZ1qTw23zUWQV6exMQ+1bm1Kw32ZKo7qsUKrGusbwnywuAkip29V
UpN5xmJDVsU74rSNmzQ0bdN1su0ZAIWASb/3PkMnq97Eonn1h/JWW1AbnKSgM7VhdmV4lZHjJQuN
PWqo7ZjIkTzQc+FgOqEnjAiHqocrr+SHUYobuOcJ7GERZ5dc5Xuh6VtD9ZdinuQ7Ocls2MJSWqOh
Xjnps92Xz4WojqPbPbRWsiLob5nI4s0fp6ckNx7tCrtOPZ6qScsXPbL3BTnZoNoTWqLSYS0KUW4u
9OqABD3aQFvsFBcTkQQrk3Um4xycTUvLdB/qXL1FFtx3pF2DfXes/tq4xVuUX7S4OCY2d1y6Px3K
wNgjc0ed01pvBrBNMHuo6VJKA7GpiXxOouYNJ89TtYigb4RcI7rBPTF6PGM057Qv5YuiPG9i+eGJ
8EQBTKXVp8gPIf2Jm9MQvzz/W4U+PkRMKYpRDMQvajdTrHK3/IKSt06s3wMfL9SOwolXhZVt79jf
Oh1tGLQ/0nRJ4bNW6VSuTX98TY3+1vHXtdwojOI4mN3a0+vvMCVqZjThijrTa1MXCFundTYFlDjd
VQgyO6Eg4AsBHZVE4dIdhof59arb8r0T3Ytvqo9cZmdcJFu86Nu2xJFT3c2KDT1aIZP7cXMqxq/M
Dn/iJF0oPfsMXCNGFYOp1LdaPNS0wvaUEHSI+mOuEdk3W6uo4KtHuihhE9WhrOASau5j0Qc3w1QH
eC4uLB/CXLWyfFTN40TUNtb4Rabh73OR9piD3KV2ke2MeCOZZOMqR9rtAEHfFDCWAVARhox1BTf/
hoHKrLlvT4HR62u/ICueBv0xsT/QClzoXCmYCLSGM3vLpr3rF4/o0bhcddNb0xER7pbVFgnE2hHF
RdfEO4v2dDGobjVa+Vcqx8PQfoeA87iAv2QdcC4r00wO2WzbW9jzBoO5ad0CrdMS1qgBc4XWw9jY
0NVj+vdXtsAujFvOUF15LWV3KjmWD5lDg54OrJ3jzjvYqBo0wmtPTJ2p6spx3ddi5xJOi/aHGiuh
PgIV+pOp4lf6tpM+JNZWIyFg4vopDCojp5AbAu39qwJmxQCES52ccInWtPCgd8Ng4Ts469uxCLmq
jXs6gIW36pTv0jkrItGlfBxKs1mj3o7Wjgx3LQmSKFHDJzqCP1Nkp5taJs2+7RiZh3gy3IatrOUh
QDQjiPwYW58S4V+J6TW3vW1dRW9fZFPiCbO0l9rPIPWF4dOkIV4KipfAAZDsKND/1tBqq0jV9i6p
IBJmoEQWv2FlWUEWdzIDQJDbCgMoSNpLVAsZXnCWqIAPgQ4UoAK5bzW2eHM0i/KHVg9bWUTaa6it
7fruaDrJpSB/VmbbEZqOMDwPifltJP2UZ+KWhqmPYNIjF7qWPEPxuGHMrs6LoHL9lR/VezCa1nOZ
/WXJ8Nn0Z7sFGGW7z03VkpkSe7vC5SXE+KObKOXQmdIhY0JyxIPvOlRC8w6HJSJfizeWoUEKPRYl
Slgmn1GVcwbn7d4xgDIotwI8DlxxmeT13spq0lE0fQ3lb3wgYsnl1WiBREo0RkESfDg95WkYI7zT
ZAMGx6XnHDiUrBQJF1HsiCY76BLOQP5jJ/KjU6aPWZt9Jx0xQ5kvN77g12OjzE1NXKNm+Mk9j9vd
KzI/OoByWmbWs5bYL2WERQkIzqOcj+SmYS2ivJkbamBozuDO4Y9TiyEUDDcKTJYNqvCUg61BoruY
bfd5G63oVHGjzZpYHFjW02CULxGCdvsKwvjoVsWlKrx1anDIOh2MDhn076invyZ7K7x8R+wfFB0t
mAMl8fln33CJ0AkTamn4PINOWGIxKF6qHmyT5oz71rRBHNV/uMWddOhKS0Onw7WbXi5CiXfDwBdg
/TVQH9hXAgf/5KZcEWxUo0/lwgRHCCG/vNNfI9NXSGXceXRYQcWAWYaaz/qavVU8PzNREORgTJGA
ux7yXZG7Kz3StjY5Z6y8kWynSLvM/cDSAYHzth/cJ4Rn74EEax+Xi6lK97Zw9mimnwMCkxB1gzf2
kbpzxJx7rzWIJFc7E3xQ0A9ftFVzUhaO/BSbRomeoM8AVOpp8W743d6b+lWvG/c+ib/0Pl/CF30M
E+uP2YynBOLFCvjIX31wdqnXv1gxTYnrkgYtn/Weu4/f/NXKV6uzo33AnVcqIZc2ZzIjaeCbDOw2
HI0RdC/+WOykdBd1mhwc7opJYAn8fNofN9QPMqnu5C4uGYIsom44s+R6FUwLF5MYvqOoucVM/Xrv
zg5lVevBRtcagBRT8xgO2ZOZtxcDhoieRLeyzY6OCqqHXul7JswdXSJcAebVBdt9taw0ccAyyypE
NHuG019CBbt0CNFkwTONUSb5veJMME91l32G1PdESTm3Pu23Q4fAWu/5x4z9IACuiPTdCdSbrjsX
pTXtOsqzR2zUqUi+xuI7TBhoFNSNtmKc7jpHNzdOmi/WpqUtkP2ECxDi54ZcIP6QcYeg9xPT8rCQ
o4vPP25XlZ5kSzLPHiVIYnTDn+hpuTLqE3UMSGPyIueD8xT2eIERNB593UCJUlXfWB8OIzvFZjLP
dhndYuW++53/HCBKJ6kLE0YZA5vpKUYaucYocvU0u1nkjXoJa1aKkDPrZzTKl8TtvKXfRDsxZbNs
uvwmGndvDMUVo8A6NhRbWRtvtjKwqvtIiDUU10x7IcUGuotnZ36AMtD/89bvu9r87n/72H979799
2+93/PPvxXKbjharp3w2lojHOCkNkDQ8hU0N2jww8uIA36I4FOwKWDFP9yLBNWNnAKjM+eH3rf98
+L/42MDyJFsEjEXcPk4h64XlYYwmsUIWkMFtKaqDhw7nn4ffd0nBUXt3em70tlMwzczygOGXfwB6
JkDHiGBPWNHZhGLVoi+Zf117QD2z/n2zyl0SUH7fJHb7EtjesAm8mIuynw/54fcBC+l/vCWBqIoA
x1nmkx5a1XvPafl9f3/Nf95M55/y+341qnlgh42yAqxLCdccBsANcDv6fz38fuz33d9PuB6h2lwu
/+PTcn7LzaBGcL/ol1DcSp2ZJR+sihfgxIqNZlwd2KBVB2XDz8PLg8IgjeoD69T68PvWfz78fiyH
mrX32z9e1V0Drf/KMrzJooEMEnjpgxcyjkMI+2difXPGdzFSAKDFinsUqPYuhem5yBm+ZWgkO08y
qzL771R5PV0qD/CUoPWXoOuMcVz5PjCYicuk5SCLzQeIXmlqBPvQKy5dXI2Hxh5BDuhcXMfunDYD
6A7HHZYId98Hp8IjwE2QbhmInfOqd2N26GgCsHmUZyRZqJ9lN66nEjl/CHYkS390tz5Yg2cf/LYf
kVBNdy/p04NpB+oYleRrjvWfJonqXVcEoEPYpsu+OMu6as/Krn2uqOLIlqHEPeOuS6fbu3UXYMs2
+DEmunot5cUscyBDIZtLalKXW5WnyXM5YgXN0RnasJ/3Wq/frN6Q585pTkaJamTCf16ZSH+pwxfP
yI6zk45KOiyUde5MyzrDEuDst4ZDoInLZFU/bp7Ga76lPWMjW+WFfWriWMxO9musBm/vGlbwkJoB
FRDmM234MJAaLr3K/Jamyk9FSf0O8enURpQs/D/xhoBpwcizmvqMf6OGK7UvP/uhwRtrlcVFk1Nx
meIfggMcZMcTwmumi0mnp2sleFXgw1Hi6gqPdZoX58h187OuPbFdGk7OFDarqMpYqTBuK4iY3XQG
dn76c/eEZN09MSPdh3FxN8PaZZRVjw9iR2DQj8WIYGLFthC1T+CiOYXYB8iZGrkxUarm0wofJiWj
ybzfqGg3o3w8YwRfjIVPbtD8m7B70tjOUd4YOlLhwPXa7a8iu4ROvvSrvOFO5GewMM037nf6jjHd
EwXIWp9fRDZKKE1YqOTs5PiqqODISmthrX8/9s+nfz+DkhIvfFvyxByneFdUVgZ/MX+1fO+rFdND
iYttQSLAI9wcRmjNGfLaIdGC52GAPTd8itr61tvkaczDU0q2BX30sR+Mp1iF+ULZxguu6nqh+dWH
a0LgMCamsvV076euPeaZtbI1nZxkKkVDgDtnAbPT3GVdZ4fKih9kQZ2X1JiroVbGFphNF9tMrHfO
snS7V7s0dx15OZAdzQoPHS7hCIGsCKhTUcne6zAblmRy2cvC69igGN2Tz71KG7xbDyKYYcN4rYl8
YKB1oL0FwoBF2FPOSx/0J29M33vNpkyl8dSFvBo50hmjOWQ7VtuUJYO/Dhy4JX0iUehZ1SV3T4o1
KljOzocd06TxI9ytFSQBqnyXIEV4xwrkQfW3rynC3Fz/aCuMPG7ur3u0iSvNOHpENy2Cyfpx6O0W
tUEooxMO9yDmyj8OJZO+UC4xGOwNcQ1QjRJsGW80sxyOfTp5yyHv3lph3e3pPs1gj6gJr61mZg+J
j2YjA7Rjmumi6tAZxzEOV+2sw7zgQoiBaiIDrO6016Bi82pGBbvdtNw1zvQZgJ+icW3uJN4SqXp3
nDNX/CdfFUyH3eL539k7k93WsW3L/kri9XnBumhkh5WourIsWx3BsmWWYk2R1NfnoG8A+ZBAvofs
JyIg6DjiyJJIbu611pxjjhixhFFZVZWEdFrT96YUzcsWHqe0AxM30iRnZlGY7SVH8ZEW+uiPBqVf
N9zzsrDmqGOFnTAAJS07RmqiLC8lRKF6WAYvCF2uRp2HBiTZvl6iiv2YryEbUWDLKzFhR9nI845B
2JBLnd204ESLvHQkQjJshSJHiclDUgpEsCW83Sju10W4NNjFuXEjguJ6pOj1B5w4yqO6w8+4GWgz
7Y5ZpYipZlYn1hE/zxBEmoxXNNekZRV+PSNJPncaDRetWTwg08/jblBc7FhnSdhU7M/KAgWKWlc/
WSWxTD8XRRn9SoRp2YaIW7nOdhabs6f8pDIO0YoJsYSRC9xMQQEtRKmT1dyBo+a1mLaSjSIuR42R
nWzEeOprlN41IctYiJuvxGzp1KMUt68aZRl5U3b4YzZ6vgSbg1SN4scOdaXYDrQTbHk0A0OHnke1
mx/qpjyhmLo91eSedD8E0Gn+Ux6vrv4KA9Zddffgy4I9YssQvf2Bip95wHCCuzS6mTUa9M7a1v8i
Mq/zK9rLra5iJa0s4uTaYStFQ+dVOsPH6oouMJ0SC7SviNQaX6Oi5HBvS+TVn1dNulfRa6vHDxnQ
Qm16ydA4ORN6u44s0Xv1Itd2S69Ql9k20/SIxjJkotkJOCGuqhspJaGkkdrxfprBJaDItPWw2hNu
m3qCjPUVt5Hs1cboWQL5Wk9Q1UL2ehNeCXgTLH1Q8jZa0cazUJSOkcaeWQaW4aDteToGqAEMZ+zf
svw+CGlvN8lIOczKRktXXycaEp0CJ4epYjMoUb5ZANm1plaZnaH90iLTM+T60sHxnOllvactawWK
KW1jhlK1Fh2yCeqpMKkgqDM8MLMO6AyZm9DAIN20pThPSKuAOtc9AgtIhmdqEOOKDI9XM/QLRel+
9er1/iACmNfWF4TDr7rrmLxn3TZSm59weL5VaA/YqIHB68WrV1/FWZdcd3RZwDeFFd1nfGCsNiox
g0DGrqF0q4Whtx/SVC1U+r2gA2yzKe29YSKRQiQVJzTpc4KUptBKcdbzEeCXqrlq2nE7mYYz2hMT
5DSecKdVPk/5ZE7d4iEaJySqEN7zBkQqa54CPAxfaMx9108nlGoaAVWNTNFck7/gShNwVZzQq8UE
YSV4dWRUDJhVNBo8bhOstZ2wrcYEcIUwxhYG3gctV/ITNnRfspk2QV/FCf9awYHFtSMs1AkN26DO
d59/vNjHhI41JohsOlFm0wks2xdnMs5Ix/37yfTwmjC0cvSmTFjaXARQC1sjW+p1xa0qLAHYdpBs
//1HNCezWgVzC/BD9SmyGS5Omz9QuMMExf17ptNEDrAyeONE143/KLp/T181DefHBNlVJtruC+zu
38//HsD6kDgBnZc/tYEIrzeZwL3NhPCNpmcxVF99wvuO9FO5BPO5OKF/ywkCHE844PyPDNzqQIJl
A1ywPIGDjQkhbMASHieocDThhVncl9EEHOYArcqJQwwHHBjxhCWO4BP//SidkMUoS3KnaieOcd+A
NK5gG+PIsQIT2rE8sY//Hp4TCnkogSIb0JGxwRHrViPav07o5H6CKGe0QdxsAiuHTzCOkJZDjjh6
QODL5oRhBlLSE+oCmhnzSrFEWwKfewI3Qze4SSG4xhymcwfbuZsgz+WEe1Yn8HM6IaCRO4puN2Gh
HxMgWhNR4sUTNFqZ8NGE/3xTtub+AxXpsqc8ARPD4CKpp4BRANT0txlPTVBqegvlsoVTnfWlPJP+
2NW4Iqvl8w9oPX3LONagWk+46wLudTsBsLsJl5JreAelCY9t/JGy/35oQM/mlKIJHgPUxrpce+YE
2TagbacTdlv9+4UxHTeA3MWE5n5OX0I4MDDo4HZXE8C7huT9996TCe7994xQBMPtJvR3AwMcn3a8
r59caVL9LU+YcIuZbzaBwwsI4u2EEhdhikcqcPFqwowLr27bPngDMc4pmRG8i+V+VeaNaeOOhFML
r7yawOXNH8I8ZDs3QjXni/YxfmdrxtqlawI+RycUCoDQDZNukj6ErnQNJ0w+lMGQOXxci7Gv7tXD
tWevN1oVNE79osBaTybouiA2PgGW+AcnILs8odkNGO3/3w6RtxB7/js7hEp19V/ZIeY/X1HxH//j
/vdi85//+R/Sv//GP2YISZL+JaoK/0gqYyZ9CrL9xwzBtuZf1HuSpsoWsW64Ev6xQqjWv5CPkXBm
4lzgVjhlZP5jjVClf1mWZumirGgavjBR+X/xRhiSPGV4/aeURu4JhETyviwCvlRJMf+PlEZK9KrT
jKu+kcbkCdi8cPooDunXviBtlXFG3ZNFTIn+HsqY2Eg9jBAGGM0ik+IGOdb09O8haZBFEcMALHxq
f/w9vISowWLBw98fiyHpIUdnkZ/1chwotUARPz107JwXsSL/88d//wz62gy+JhTIkLEFtK8KQxUP
f8/kZuCHAHTBAxlXwINDXS7KxKCZ9vf0WgHL6Z8GHKzi/Kr0mqyBGh3ZdCswNOTxBZ4GeNNsoKrN
YPUIX6MHynOTe2pjMH+DSEOrRbfC3m/NxzpqJjDWwGDFoiegtB2LZa6L+FaNeTOmNyvXqbhQyS0i
xmxMNaPnAp+Y5FdysxM0flS3ALDJrefWH1blAZLM0xcM3lOYmKdutOYGvs0YSc1ckV+MohtURppm
lovhZT2wcUxPGwyOGdJNZJ6KNAAGEurg730KpQ5OeHrHGPuMOXrcKgtfi78H6VVFM7GPtwO5ZEFc
j0FI526RkkUzdWerCQ04zTAzIpl8SccC+5XE6TJCeSa2jTGXoe6UyPjmYdhjxzWGObbR4+MRVyCL
MAn8sdAn1rjUQ0Bnf2QyxmY/8L8fQlKv/9Mfxwm77uZ9sh9MqfPxChaLvwdxavn9PTOmvt/fM9mU
9SAj0MiaOpB/7/zvwfhrSE4PwktH5vdQaXk/s47hP2z2NkmefpjOZCHIjiC7JRsNi8FYIkycaq+s
pAbNsF2dZO1IUOfwA7GQ+TrKuaJlVOxDyn0KvsRAzs588NaO4DxKrARfLUQK4VhBKe26A8+sbmYB
qn1/IhaS3Qa/jLjFuGL3DZGzy8ZYptK64pT/SH8ll1HMuVhHsZdgvEcpmM6hhRcUWQ0oyYHp+0+h
+SbjcCRlddqB3bJLtM3tIiKbzKmWQ+/Ao+BOyE0SmO78dRNPUWkz/yLIKD4waDQglNq4AW2coBhc
mMUy+raQw9XuK10ZKiAf9IMLNff0e7Kjt4t6jjwvSLYTp6i182N+VBJff9c7xr7T18b4RaMKVpll
kauxyPpZ8uCzIrO0AuZdGc1OdA2DXRlOHW5K61b+ECrF17d9vsV7/V2wbCv02lV7xHbAN4GeeeI+
z9TKAYiWyutx0vLY8bLYA19pDvwcJrhteF/pnHySJQyMgamHXX4yD2dAnNG2eNLudZHcJxhSGZc4
lIQq5np7eM7GeIdWE97ieO90u6+/AeUZlH40ndJ5UTmk2zG3bBmV23y7LWwfrDyWI36VyNSRfGRe
s8FriuFxwOMqL5DSdAeFNJCdfFLOuHIljTXERmMG37zZK+i1Qqc8kgIxh20n5p7CRjn0da7NQ2kG
6BynXFE0TA8GQV521KEr2e05vxmn/N3ysm0C46ong2dp1Z+gH40AUY7AUQRdeZ3ReIH3YLIiPb8N
2cGlZs7idTY64m6s3Efroqc235SV8AHLmg/Daat+qffhjYEQvpwFuBFmUM4TNICMHtrNfoqGLCNA
3rPk+8G0BXpV4j7WssJKEajveDfoSoV2t0+L43NVvcN7vzDuqz8YCQGx42R7rsySNpxNcZUhOXMo
3UEPc0JpmS8ziIXPaCxbmIi6E17qpRfPRXRSb4hGYo6EM6AixxREg89r92rkvn7hrWBMsGWSoTzD
SRf6r/VNIbFs7uoPCKGv+Mfas+6MjacfCVYvbew8j9fpiuzsacu9KxbLctcgNWkd6UxfqXKsBQ0/
pm0YiUhODK7z53bM2e46vc44yIaB8/UovCILTM6Hh18CuvupGr9Hcuz+PNcoBZ5rlE36WV1hBWTM
9lxbLrOlh4uhirg7St6PmBhfDxZL6SClxInkQtBZty9qNdYMxEWB+Zu//PFdBHdCP6T9aJRP1g5Y
OSamav2HwMPMOGjAqx5uTcNmLn+NL6dY0H7i1pPxcgPYv5dXfyIJRLf404YzHciRjf7gQLAc33nz
hWjHl27FHfs3Y1YTogJcW35/wKQp+RhP2gpCPctiPws9dd7TqEAl7Win+PNVOb1fECZq95dn4r/m
5S5pkZXapChyLKPGvV43ojgv364L8P55G2Q74RsBNMe3FzwOPdde/jZE7kTCjgk6s4dV9359zRH8
iFMP0bUE3+RzFLZY2w3iyWGpdYQpBDk3OtYdaZG9odN9og8SvPCLJk6EhwGMOjhtpi0JkUWevufy
3j/WyQ3+ifUdHtrrQsOmzAKi3E38NrJmRyj3ho/ieUqqdcoA+cjQeBB8XgZqIBL5UVgZwoVIRbYF
ftGs6m+81x/XtUVjadylo/0M3fC9F0lTeNd0uoB1APA3haP/mLXSO3RLUdw3w9YQf3EcEMcXQjBk
tX14VxXnm/fI7o8kELFRoHXbDx8l3lD0n5Qnx9fx+rzIzX2SKHP1YheTDV/hEirtrLEI3Stt/bHj
NdTQskUyTJAFU/7hnkdMA88X0DalEiGqrZtdLxGdXUyQ+BNxqf1mc/5B7+JfB48PxvovztibLaLv
kI6F/YbWYh9mH6m6xtTJ222d17qfO9ePeoG/L+bWtyQACYcDmI0h/CYojuZO+pjnNAA7H/Wj/Ahe
oi8XwF93RU1j1MO59+xnvD1myc3owoiVinWKFwmRuY2utnWnctM+0dIYqMJZxly12RvpgDVlmX5a
C2WRHPTlGKgbZfvaXk/mgjP6YUtL4cNovYolJmWij2MWiDNjSBB0iMXcaIIJbsomAwvtSdcAq2Uu
H2WkPNqCQJXrIfP6t8JHZ+Qjtc/As/nwLXP0ge0mHbBLrWnyj0um0v47U3uOoPYDKl+N/KscDNO4
mNADJM2OWbP9QmdLxN2LqKTDRIUn7kB0KqT86PHIZkOEBgYKNTe91mRWSR49bLma9cnbq/A7bS09
g6dKgMlaBzmWO3Lphdke41AI4lPAM2aXBxai0/RSNJG2EXJldre2NceXDAzxJOxIGJZAOnDr1Zlh
ojy0k3uc7uUEDLONKQmIXIuFQCZw0+mxtHVuqs9QO9KurSqEbEsrfTcAUshIP2A02PG3ei7X1ueD
6IU9P8X+eV1GywGHMjsNxzxXpctbOsjUzPa4GmbmjfgYV1xlh7Fx6WaC2fwVDLfe4GXEwDhryY6a
yS4ZeV5+affC7Ll/eSEcyUU3b7b9Uvmsgr2OjP5eX4YNEyRzW/IaLy9aqkGOz8eNOjfp1w83/RCR
Br3VhSPiZ1jyHdGIHZFIC3Z8BHnSICpku2pRK8zRojzTd2XHuKCGdwDmHgYo/eKZeLM+xXOHqLn3
6hMuanp9foaZ+jgu2SvxLuCgQQqYwW6EeZctKLvh7u2hC+/Hc3+uT3z//LK4W5aYiO16w42DbrtT
zJu3/o0GDGds6YKMaHEJZZt8YbxLp9edyCFwsY98zSx6QRnQl27LNSh74Xe3K79UnxyQv8Ys55Ar
Isi/gmQJokM3D4/Cm/HDiVPPpJPYnhEhae8SUB/kna1DEaGLZ/N1BGkHEOr5NQ3C3/ERoiqo2qDG
DoOvuJhBta2WhuKjJE9TH2v2itgOsmaAHyHYzS/JvlWRafpN52VBR6BM54npIda97jnTMXI/MN/Q
lvaVrynamJCUL6+ptsUP92mLmcrDV95BkUWz4ofZ+azddC0oOEe+nqiqqm17Em8PuP4fJlBCP819
JF+MDZtmjewdANyjZ3e7ex7qQy2vpdh5HpRiZqXz9DOGlooRfFntYMzALamO6TcfvlK8fssvwCQW
Zo4VL6qd/HSYwTQYrvj7xkYWXSFedKbdbNGP878WTBOkID+o7RzYcZ4hwUQJZCeXEYT0Jt1ez7yj
DuXsK3bycPssZs/cRapP2WT9EiB0nVxVTqmC/ZnV8dEob8Mj6H6q3C/6j4zxteJ2GN19dhPStp/z
nT9Q5q76F61RZrnTGAJzpV0rL7KN6gbfxV+CVo97vAQpW0jm4u/BmODtk2PANOvLVSEq+RlZjIk7
iOZ/z/5+9vfwF6RsiSo7DBMNXNYiWi8xoCntNXFrJJ0gRtOK3T7lMt7AKUBmetZLwz/PHrBDmaVO
/yVTSWwA87QcLDHGeDT9j4OmtHnwf/3baolNV9N79pFaYCTYcFLho6qJTZZzdoqwYkpXKKgzu+kX
yuZUbCp81RbSEdB1C9LAWyIpR7e55vUCvCe3/b+nSkmJD4C5d+SdznLbum1xDu/FPZZpKDvimhKt
YXl04tCZgnNrMH4Os1dEXmSpDPxWruR8qlL6Oz65ZR0o6vxpLMzSzm9AfcwVFU/S2sztqCSIPPiE
Wc5Qz1gVGMoTCGw2xeT6KaIucAg7tfQZL6rqm279tA1HPupHZT1KNOKWgunTX6YxKhve456fx53g
texFLdJV2et75Zkx4HUVOeG6+5Q/KZBeSz79JqEbaBNlHui2tR8jt/PVz25dXag6if6g6xxBTEUd
ZKKZtsvcfp4rjFOf6BR20kU/tjdhdMN7S16zYqufxczofRK6OfZjZWcaUZG2fH/+JDuK1DI7aDfT
1fbI95AOptFB29DDHG65n8/ZeEiZU65amK7skpzmV0Dy+wE59R750iVh3/dp7GmC89UhjNzAQp2K
Z7vXnetncy8uVYh80QFCiutdWvLlYeWg3uGvhfQ+aMxatvxeHwEdMECDp0y3UVuhaOP+t8cuy8CZ
/fAaYeHILjbyOdxla48Ygu080PbtIlz3SCI3IwE/mNAMGzkiKlrxp0c7mNjktanbNglIeCJrK2HJ
c62CDB2fv8RLvQ7kNn9c/fIKPQqzMJatEhi5k4x274crzkqSpPMbSa7UVM9zxNfZ81UL3vfgDKxj
8er6ZjjIyOb6/AUQa31Fvu81frxQoGcyiba7WXsjbET94VUr8mhGJw9wcTaOdUNGLBzbyHvw9wN+
cBAOFSOZtUqwscH9/UD9rCzpo0hLiYXliPmO5A5QYAx5ey8hxw5PgG0cRNgPOB6QTv2UQXaur1T4
7KnAPdjMazNu5CccVJKrLsKl6oVQXV3s8eDXD8hoyQLlNDJVmx/pvaPMMEqy2FprcY5HfQi6U7KF
yGqcqwVjc+S72+ISHRkEKERc/xiOsr8+PSNxwlN75cx0OC6W97wxV1Q4yuexp7TUY0/+AfxQUlEJ
oI8dPgccxQdb6qM8r4PhzNGoZpZfbq80hD5l1U5PGE0fa6qXbtoEBvFFLX2LQiBlDS4A+M+lA5vz
fUngQehy2MvChZ0LnB2FIGrNySwWwMTkSdv4AyJ59dDRfuLG+XBomAnSfpopHSdbyhehRkS9mL+D
6ijCWkNrSO3+zeaP8lSflfOpWQZ+b5qSehoVCqJ/Ogb0CJD7vou/eNGfK+pIMXT6y2t1fX6h9EEN
AdA0h3uIq7Vy0JlSDOFI7L602wODJi4L+0V3MvEN2buGx8kndvbF92EONJ02E3EjUjBENu5GbPM5
hHuucfpg5/wTFF34mnVMRUUX6+pwkxDmLBkrTf2Wxmku01l0Me90ESB3HDkxiH3mMqQBxAHv9nQF
hA+Kb+3GSRIBtbAHwakuysvVbs24f6BjSfyMhsQH3CQiVT9LNOipW2Ts1ZbPXbNBIG9gGz2XMrhj
FkneF82Jub7vdZcuV7LrL1i6aWXooUMfa9TOuBUFw84rT7yTbNVcRiy8fGn9GofYi9t36OAAM38b
+l+Zj6/hcWGMiJDyMRNo+4Txol+TS+YabnO7mj5mGXWtdPbjnYiAWbI1yFLv7Nf5cbEOo7Z5pF7f
uZLkZNk+S9/ICc/PhKcx7H/Ws7BfN8PUZpkGd8lmuHLvpTkUrq6CLx9FzWHIeShY9CgcaDrQJyAh
uFq9zoAVF8+AkG+35XAi7N3T1nKG1uPo1j/pnoskVI6ApUjDeCnMnf3HOHtEC4tRi25DxTlBOdgj
F30EFYrm02OPYKJal/07XS/uRFdtF1lsFTxuOfXN8IwNHTSGZWeu3Va08dBs9d24Kyxbx7HPqrRq
2CwUtr7AF+VyNk0vt8ffwXEk1mo8TSsFCIEjR55LTjgzPzP3k96eFZZMg/LGXYMgtiRhucGATwAA
bJwTeVc746K6neVAaRHvxJtMuXEQLW5kmIF7JMFojBbwl006oSQZGHbBNgJfALsYw2btoo9YCPe/
75sDQxoWwElHND9dUXSIDnjYhbakzr7Oym1T+hrsZ9RDWOEMvBqLqAgehVPLHmEvIO/dakR4N6OF
Zd651Zq9E48zIfvQiSflW2gmGyxSE0Oi1LTbt/4g31sO85HLDZDdo/doidO7SwRXlv0Jv997/EJV
xXVuW9xfuVBkm8U+2iCvo/ZnUt1xWdv5V0SKGpOAj4aT8WO89GuuNBZs1O8J0ANsHNI6S06itsQp
QQzMnNE6yVcGp1Mxp0LluxLwFMh+b3ivgKtWAPo6U3FnTgu9Qn3Le+f7Vo8N7LrK04sVgSblUiHm
xzNyqAle+ZpXIAnA6A2++dh2nI0/sUd57JNfjOufSD1detNHz6iDEZ1k49WdI0KAmRNUwWdmZSGy
nWO3RuE02BF/CLQbbBOanxzw63MdlUFo7FKgFS2nAlUlt+102hgJVycuHFSjGYHk8Ar4r4B9LL/N
9qCZgDYRGL/mtkEmfEydfHX03Lc2LL927+nvT1Yt9lDyMrPIGnP6u9QciWNunlSXG/HETZGmYEeV
9FPsm3BezBI/1nYcFOWsnsJ9eFJ/wO8bmydh3rQ2UVlj7LXDwALgQe/Xlb6TXbhsBudZkOAw4xpV
ucGWNn6xipwKWzwVXJgk+XFKnPs7ey9AMC3DIael63NQQ6fekkPxBH5rv24DXwXbuX37pmEjekcq
TZAHUZP7hoVkakenVIvFPCldvz80J33x+EoPoqdfKtyXhKmhJfpr6Hf9XDqDIPi16iCEru9HDmOd
fC4M32URNDOEPl8svyqn5YmbJFZt8cgXe+2ma7e5sxd/AuCiioMAVq6FL27p6QJ9/sJclx8S7tVf
gFgQQV/mqW17cHw4+Gd0bFKOoXNdMIjP+ZE6NVZFWpYARn8fG2r+i2EwcWO3J+NxIquqc/tT74Xv
D64ANng9Nz5ASQGmlMcyJyTiN2IFtmzs5CKOHo8+MH1MxFLyYljJv6y6pECRBQuZcslZ1h7zH8Lr
r3ZeuwAyMRWvxn0LwOyOc4IVXC+dkj5Qsngx/OjvaLcWya46kFvp1d+8SZg+TbuiWVpinm7sanGd
q2zdZmh1Zcr2i/lebVRvWIIK93N0Zy8bHw0kf6TMv9yWSfXAUnBi66UtU4qSRbaSttprN6Kyp0fu
KC6b8wNrVK0EMmlDDMiA/WjTNuMqLUNzFZXUPX4LxKNYUdo9b9aNixOz4vPMySL/yK3L92djfn+/
LlAec/afhjOxeVxQLl/fzyV7e63qY3NiUUzon9C/eYvZJnjyXP183azzq5mNpzR0HhfuS5q6BSwS
jd/caNj+X1fKBYhhpC/Nb3YnQuTkwE+SeXSAIxK/afuShs4xxbmKWoPTbSW/oS3Pzs+gu2fUPYts
S3jcXvzQyFOfZy/7scqXquEhQKTcg0xB5GxLaDqb/XnpWesQtKUdBYMHAypnB655ybvsY9a1i1Xs
KQFZUjtrOQTDof+QZuYKz2pJsYTCeNo5wFtgFw+M2udo1PZVZiPlsbuIcJfdcH4/j6yRzbRu2NlN
qvFco23D10v5RM/ZRIhLNcbKx26y9OoKIIOtgidbaTP0WowD3sTYpZgWW4+mvgLn+uWTgSZ3DrJL
AKqCByznYc6LzDePXWfnSxPoUo57Hn60Y0AYt1x5+3LMoDMWAOpLFtaUXhTdhkXHFlkOMsljgwj7
7lta1Iv20kNV9cntkT+AYxEkMe2YO/zvFIdbqj42pgdcTdIFfc28OFHxLRkIkFpmG6eKlWidbbDa
ZyJYdyyTU6nRfIp0Wln0wwDSG+eO8HUN+o/hV+TjFbawrj6E1u++23fcU8QuZvuK8B/4vIScvJtL
8UbjSnsCGyVHW5pFh+G9rz2t9WldFD+Eppi8K7r5wEeAp7fKQn/5mNzkmAEAzU0OuFfC6oqAq+MY
nsB05eDIqxa2W0c75aJFjrii7zMex9dK8YyZeaw+QtmOGUGxGUe196AZQ5vkoKaXJ58onvcfcX/U
wC6NDlo8gkHkFZ3076AhymHfHv6su7YD4ID5BYHJpuSOtMhZRgK8W8JP6xi/yjtDj2voPUJi4pgA
BvFOea2lzG04LRxSYCrzRPZc2fioBCPK4AxXCwY23g83aBc5ToD9VoT3lqP8dOgofpe25IQfmGOg
Z73oTBNgUNsxRBjU9wcJpNSVnQbxIpSdlHjjFg8seHQumJ353ddErk0FQjbaBhE1a1ZtFPVMM8Kf
0UdL6DNb3FUbBJnkEXuyXy4eXDxslbmRhGvyJf3iq3vXbu0qedqEJ4VfBBpBBWL5TX+L0X78tp/m
MN2omPXps2bRLEHOIQ79Vd7gIr01i955UvCPF/WXGCWGHa94mo1GYFcDzfS50p7z9HAVdmBzumqa
cb6ui1rcvV4bXjHqFsPHdTIJ2wwkJQ4bnf9uJlwXZkr+taOpGAlshnRwtrOnI73AatnxdM86STek
ubkZSNaMoSVoSmBQpBkK5uzVfCAnq14M3RzGRCSJdrM8nMnTPoKZKIpn8iSxGx9UNuV4w5jRfSjP
BVNTaGXwzhsBQTxoCtf8YnN83ejEFOE0nPcLNgTMCyn83CcXwHf++aC3Jrislrm117RZDJY/qI9k
pYwmGxg7+QbIMt2yXHx1X8SIhbVN0F3KNDjbMuDoLZrSTD8DChewPVyLm8SvKb7W4QV1OqA88LDI
kQOOHjvgdE/4LHgb3sGLzNA9FnP6n6AqHj63M69bR9tEWze4NVCtsgcF8uKEM5bsDR+XnXHywW75
QdYwwJhXEbBHs76M04P46vf0J9Q9TvXHKnUsz/ykE2CQV0zpRZvpsSfjZsP4tH0DuWRiwrVmzzdq
eAaK1meNr4+GSXKu0g2XdF/wCTzh3n8T2AXhSHOnG9ITbvriccHuze2bO9xDd1lcn0cMqvfHnny7
YW58F7pdeWnkjzJQnBWqbH2mfeBMRnjIHZYrKfWZ9Q8jRlqvrd189Dlpp7Wag8+2982tap9pMvMy
JMyS3X5zA1UcPHGnwvRgW7FNg8CfuuI7itStwHIkM5l6sbepeoy/XkL4gwKF14Wa8OK8FuzohKn7
mJo47zxUgGYeRJcM2OWuPBVFYAgBwwUmDlJCzw6a21xKdmP/biUefGTUQpAg4HUZkt/dUvo8M532
jstYkHNd9Zr1uM7nRJAFtI44F9jZgeU60ZcdY3eS7h6NHegQbSsvuD2q7zB5/OYMN6Ekjwpc3UlG
0A34P1/FNI1T2lJwqtiLHcP311FS7E65xKbf8gYZQzDKCkz65FCEWyeZ4I7FNKky9HkY+S+M1AhS
oou+0b1mQYJNlzj1R4zYIDmRxaB68deQOUQ98K8SjAh+xx0DcwZGPQB1w6VlyXZDZeirrhiegiRy
rh5jrI+OMeVJ2gnzx7Z6yw7c1IFzYC1yQYD+MDBKqEfBKMwZOABNCdKjqG6TRb/VW3BZTna/nsXz
SO3LxntefeYzgl/cl0dXR/mi2d1e6P+XC7KO0LbLy/qSe6QczttTfOTjqO5VIuuPV4/mmDhpufG5
o3W4Hdb5DF0+85RkmtDhceSkYW+XvdVvXJrDGycZC55c+dpR+TBZuLdDZ0tzqwXesHoWnyItjHed
ZgwxMYOH7DMbmMk6Rgu+2i7vubIkLMKkJ8SsjFs03z3bnUfQjAFOkwwCVOqPV09jeSEpNfWLdJHg
YyrXEpYfY96VaDW9jsyOgVkGfh6PrGg95ey3UXwzfxjkmUn8CxTp9EzmCT3F5VPYSGtuLPW4YPTF
t2f8zeMSDS62nYKypkr6rO/x8XEbcie/MxDe8/KcMdNBWDQRHkOWOic+N8v6XoucItzSbWNFWrBq
mwdTnD6d8vybLNHaqmxGgOhsAdEIbxwdPuOUDcs27CwvO9dY61tkQo64NA9TdgR4nx/UytBcmXc7
BoNC3C/JUl8+v8bvVOIatJNf5hzzdlMPdlsB4571/TvJDJLikUoB9Cffhx9PXNV0do21MUMbfhTZ
26oMOmevzlU6l+3Gg5ldSzVrjzcihBSmgrMapxITHYYnXreA/suLyzdzWYZOtC9PxB5ihZmzOojw
WED1rawC+WmARUfyuAwqt1LYA6s70lQPI/Pmb7K7WgdZxCm7E6lA7BqvKZ/5fU+fz07Pat2cxUA5
MVIU3OIofOqH4TNMAmkua7PWkb9x7cc/2MEJcLG1kxDOcWbNmC2ejHHGktEc60WEv/YcHlkUdHES
omnAzLqpSNmY6z5gzlDqjgXHSXIApeykWf+d7lqGb8KuE23O+PKkfKoMeeJjprrlybxhv9Ro/iy7
N4YnL2iiIEHgsdvjG6/R7uu9eFOX6RbfmVw7iL3Z4aFHGd5fl3qmhNOotaHRQF/0yJBZA0XvoX6T
P2T3cSQpkxboUaTZ7JhbRj7l6D5WX1+U1SkdhmCYQaNv70Zvt6eKppCDLHnLe4yPKgveMTm9jmgD
ADR1rOBkcHdznNN4K6ubxd+xVr8ZXyiZuLOQ2GG3Q7vAbPT4uLqMlRncopvysvt41P1o3yynHfLA
jRchgI2E5ETDctluHlt9IxAhx/Sr5MJaxn59KPfWXNulbrUbZuoN2i1JWshClnKg7UzLaz/iM5du
tABlts82vct0EWG0GHvoXmjLs+3cu9I8J7HEkX0BSYcRoMOjzUJj/qCweJTTh+jO7eW50fm0jG9/
ppYtBO0VU8qXGy0FADx8z5TrkZ2f1CA76KG30n4rRP60rwO8AXFF2q/9Qy8mCj2ob51mI+9A6Mbp
i/CGrgNDRGPx2ivyXN+yxUyrN2tB4B7LJ7eeasV5WS6yU0Gmy5d+42cdSNA7SwQnivSZIKdhZ3+u
16T8smOL2RG5lbzrWy9hUjPiX0RPhw/b5hOq4Uyhsq0c2s6AVDhFxLd6j+5TYORGRQ1OJ/li914q
b8//Rdd5LLfObFn6VTp6XBkBbwY9IQmAThLlzQQhcwTvTQJ4+vrAv+qeGxXVEwYpylAkkNi591rf
okhaPFULYNO6xAZ/N2d+E2JZhxAr+BYv8hF2AL+HHGIqfedknAjXBRr6VDzhlqDxUm6qYSPobCPE
fOxvxDF7Gg6oqKzrlJ9d44N2juedPFCp1yx9vESumGwQ473zyggbbEV5o77T1/0zUVWdo5fyvErE
oh2MqnA+uHfNZ3zg1Frop76hCWFuAwJu2ORnweUe+ZxXu3chilj0cC/tG/Ar3ANo2Fm3p7eG6S7d
qWP0gqJDnK17ugI9DfgPrnRPWXZ07hGW3SNzve/fm1dl11JH5379yYoNNAYDjM7ho99xBeFKYx1R
DRkNMjQa4VsKTbW5iWD63lNl2xd1JnmHuPXN0N7PT92jeZGnNsizQ0LCOZXtSxuwwNwNhi9O7lMe
HaxbBQEJV2baH8u3wNeyQxRzSsH6IF7z0TzSZqHqnWMoLcEcuDtWgrfW3k0vzLrbl/TFhR6CqJeO
/8Z9BsXiUH550W44vuXhTRnvbOpaOsZ81cWmtGGkOv8m7tZ9S5/YMPR8kFGQs2nymkt7m1JzsK1p
thgtK0JQGRD99J/sVJMxSG/dj/CxpdTGl94eepLZlD3kEerJUJ7K+jZV9ta39Z1Bj+et4k082zag
pj1j9OSNPdXwhjVwmj2LwZVyZ1PsFtvsInEZ7avHdF/e6pyYBFx/igtXOlKji+i9QcOic3AZ7Kfk
HuxRL/du+ZDk91LfE/7QMGqlMP3TMP97pYaAHEKZUdHG2jX0Vp6j7ynztJA2x5bTh5U6d7yi2ktC
Y9XtlAUDgFrAXWz1DHgRm1ZFLbvnKGsrusvMXWleMWvCuoog6obQoWCbf/C7oO+RUzqztIyeZR3t
90L16kB+JSXh83QBrJNpgSRZN9R6yShhXZAXONIm/7NXcLHGpgF27HHe93+IwTvBk6jGdbZgPnWv
GRLVaB9XZww3cExjA77JHogr7ixkVKx8APUJDKYlN8Rb9Xs+xvg0tsmylrDsbuhbRtsO7BjXqgah
TErTXL5M/Z19IDELVQ+2bQI8uE4zlvaJYCHvQs4P0bLTpyOxfzBItcGnIuEFF/mbGiIZrTcCFnlK
fFu1I/eZXxJSW2vr299oXnYHjr4Qp3G676uHZM0vuikIQK0QskMA2C3iRciDHC/lDKFpWzCDrBhM
kON5o+dfs3UkcK5OX2aHdk25pyyhLqMWokgw+HhphlCyU3ZrnpP4rJV8HEuKVu/sgtlFVDdvNZxD
484iwY3m4Zvx4F6QJw1Q/fttz8C62guxoTAqa1+tPiPj0E1nk3D77IWFObEO47P1NV6ug/1hnfb/
nfNfH8LBxJVYQCv9+0TsRGt3pEUPxw/g2obDU7ShDDCyHq5fm0ly8u3evpAKQBKTo3gkE6KC6zgT
akFTziKd/phEcqCVwj27RlFPKCRpaO0ZzgZ7xeuXrk9q0LF3XU9r+/o1dSl5Glrd8M+PuS1Ag6Zx
A6xttAxSrfOUKflR5aq1v36tXZ9oMqT215u5w3pwvff3iev3/fMjjjGsiEjyvXbYRpk9Xn9t7uis
eOvd67eChGVjkmrZEaZOexeNh6lmN27MCFWGcK/zYlUrcYJWdhVpdX1AwtxWS/se5p8176zSS56z
Yb5po/l+Crsekx+fWkXu8p1VJnd5Hn+6evGgG+JTU8beN3KDjATGG0k2HxKRei3n6xDeTeWkB3EF
MqfO30KClHAM5ZOfo6fLonEKlr6L/CKt2OTRQXCB9Jk5sthZT5WdLVS2NI7NNnlAJ5rrKVnn2Vsx
VvIwJtSnOE649FlcN60hYXDVDdO+sJhsJ/KzUirtZIQWuutoPzuGx6dySEveI1MZ/U518Bj3tEbl
peg19eSaTB9wTPw4CrN4R/dr3NszkCqnnT9whXRkX1JwDOCUoBQGOvF4uyJPGFkm6DtN1BYdCQXe
PCBr7CQXwqyj2SyV6ZBX8duYakQ1cInBSBIyHhjcusZFCaImSUFr5uwjTOzASL4bhJcuIHMzQeS1
GCliunG8iSwIDApyZgsbOrhGf1mYl9exVLbaYv+khfkJYirb5YkZQvvEsW2jTJgctC8Q2w4pagrD
ZrQ36qq6U4XHgieUGouukCU71jsAwZzOTTCXP85Uph4Je8mUPJDi0HeoxVqCFhmGRWTkLHJnNuuP
r6bLJH5J2rF8CCuYRKDB70ElQN3Uzflsx1UZlAVZwUqXF8fO/JrmvVmKI+kSLBIV5Djecq8DN7lR
E+Jvk2J4I9y0PtTFr5KifMDzzqZpyiUZpObRZRYwYnpIVHoOLU7k25SYkqFf15q8/Ewa3BbqbVoD
S5CVg2hh6dmRZ/YHRIk+0ELry42Xm1nLaUo5KspjBTpngrw24z+KDHqbGqxIsBhATPMq3OMZpujl
VDvYOkGM40RK9Lyg5oYCJQpmirpVvTQciR4RTvQhAepoGuLIjMUsdfJf8KPtqXbIrl7oiTgJWe5p
yfkRylhBp2Ew5MmpXe0PlsD61yiinxRXeVDmXNsyuPUbjUO2X6NFGjGeF2c+2ovOWZJSDZCPB/ue
a0FNB63pGRC1hiUwkFosBlr+aQKl9wgKe7MTgqaINmbLWD8qGVuCUZT0lYnKpEhQLlHKpS3V3cfB
APms15m5a1nK0rowQTGh5JcE86VggEaaEWC+d00N5FQFO+yXv1Jkw1nNWLkNTScfrKEiT0hFt2Cf
HQdKmjSMSJlbqmzbILqtNAOdIQj3qc+VYNmGJhfUaswrTLXWyeINGBu6hwVufPzAdMEjKKV7R0Pi
v7TpeUgoVIqOqq+ss3sZfSbddFQNdF8KIgOW2IgcSWc7G4whkkwC2yRPLkuit7hipFzZubqptCyY
9W7YJmDRA20wSr8DLUMPjOH/WNL8bxcjYQOcvbYLiY7ZZaoZTfXMEKdsRvw8cATHqwtV0MSqGHwm
rtgV2azc20bR31UaW5hs+lZs5X2a+KwrkxQTMWcesuyvrmJvfwxjwBQkAN45Bi1HYbyUlsq1+ioB
mhm4pApi26JEg2u2D1MhjPeMdqOmM6u06QVH8eiTlnyUFBEaMICN3Tk9eZbJB5CL1MNEdwJAbaOK
XJhajwxIpwhbQohKhOzVe1ftN8TdkkZK/LlHgggaKlWH5d1UrV8StK5BK9Ys+Eag29n2tPqKjSsR
v9MztKfKpmRISGVbWuw3dnxXqpF2q2jDW6sNzxXsrGqAW9lPpDBqNv2JmFyC26JmA2oytF9MTMBK
RrOd3Zwt65rfy/qmifBBhBFzikZkR7SIOJhPsUl9kRJrarvnkCWyct6UjDZlWICotHAoqOnc7zHf
k0SZP7vTalewho/eicODYlMOS+srt4o/c2+5AelrI8wOevDknli2tstCpCWaVsQ77G8qbGak5q5a
kWFhsF8aJC0tLbKCJRruk7qLoZq4Lwax9XSa6VNwmqGU60gZN5xlF3GUo/TbdhH+HibOskytQ+74
Y4TesFQ6CBeJfFGGhxmEYVc9rC/xGNoxB1VsiUCfww3kTJPjJH9JXD32YxAXRy1hRtOS7cAYB40H
0G+0hT2nYl7Nve8OFNMlg48RbjISaGULTEhslzgK/XE076AZIG42jcpzCasY1Jgsji4HTVDM+5Ix
j3S6wDa0BV7dgrBhkSBnCqATSZHTY7Rn0y+yDoMIv2RihzOkO7XAtky6A1fvDkLm2qYm4QNBBJ+p
q/QFtgS0K6JWN1ZLc7leQI6Jmd6XFioMIXrzNVdoGhSkufZigc6IeqKSXY9yCUN+Paa4qetjaEa5
V2HPh5KFtS8ls3hTmyEhlCFoi5BdGByAhAkaWxiEJxLJQuTQNdTnNvPt9l5Xa+HFpsKQEAD8NjXo
enQWe7+RK+zGZvAU2+6MAzFnhinQYqMcaeZx3DRWVwcRBIONbZm380TPuDq6M5ibcmC+n9gGOIqK
z6bFKJOJqsMtbab7hEG7OuV+EiKQB4r5qjp0lwXHt9fTUKvSmfy6RDy7eefsQqdgyAmltOmN4lEr
0xfRQIGdWJCjoZP04dmMKKW2GyJML2WX4lviYlK09muXmdpLYdzOOoEqMOT2YqCBOSsZjq0esGzL
0LV2YO05pnybB+c7zItHMBELedtjd5IRVF7mAZqVyJOpRSjNXTb1Y0EXqnWds1sWn2YYrrh4pvhV
epnILTgSnPk8cwRysFLWUN3VsgtwttJ6ZdKYgnLbFtRe6LgWvDfMnwrLeINiFbgCEVtqh2x8E3pY
upLnqNHUHz0zXyriCndTrXiThLNEPMZuZP+yM0fCA2rVCMoM6ULcPSy2fYBasVMTRA2a2gROA/av
wGi/0yMc6Z2EZNz3Xp5MNLFEeVuDXrHaBcMYw4O60HxXqOJu4PXvejNqYWlBThLx+zw58d4iS3bZ
zXja78kv3kcz3aRCc5egscmsbNH/KB2TbUPJwQp36SFMFmgV8tLkVRKUehzECd0rNUbFT8gbNqRk
wKy4boFEm3twQ9UOuIGRuLeRVOeDPdB9adNqR+SH6ys1Q/o8TmGT3FjkI2ytiPGqaWFkVNRfU/bf
jtLzbdEFGfR8or7jDaufw2JxDs2ZkHjjcdEsfLdEjBZY0haKk2B5idPE8HGAL2RjHskepTERctSS
vHyWsckwBWSSaqMVgoRCZAJd+qnTGvY5lzoqMNzOWEk7EzAARG2nLgjtWGx0V/JmcrlKSGY/XWOp
W3dGDSmHF13X00OeFxeECJMG9qtBUN+ofNSAxHRPEa1X4vZduUv2YbabkzEZ0UOdEpQDtL5rkSo6
umH5RtN/2G4tz4XrnmaX7Ypr1sE4fZTmjVZDoMIq7AmbJKZyJso4sV9j1Xzsc8jGA6+VtylFTViE
GQVk9jRHzhepIOZen3XX78r+AfpudC4MlrISnpSZCbhyvKEmfVKSJA6xWb8DHQyp6bq3QkuYayjV
bRI2JiLgieAggsCIkYHu3fMuQEJlU5JjadIfFYLl6mS8i2p6e2rQRI7iO8TMuz2VU1MuZ2nGP7Ys
SD2IvsKMzk6YzaZHMeaXfT1DwVNvixi+lYAqrvuQJZAc1zTVBna9LP5uc6+4TFT6pOqCelX2ps1w
cO1GbEHCQ3LGLbuMNDEias8Oh0hjztD7CsyKTgLlKu1UzzWbU6MUXtU575XGdVjmIshUekdQ51EK
dTTf5llcWqwFTwpDM5l078WUdttYl+gmZWYHJsL87GSNGltobTxZOtePPgYRZ5cF92a0c0qkA25J
0KeZRNAkCVKNNgFoNX4rBIMQP1fyn973DR5oiaUsVufIs0zMoXJMkCnOUeqHwIMRkWeP0M0SiF3M
avk0CBk0M2/MgQ+pZMNv2UXTzydsKWHbcYDXc1Hthn5X52fKfBToJiYItrQlR8rzkvYpEQ4eFy04
A/LAmew+dPW5zf14HtaOG1pBTh40TnUB7ZfMvgpMf9gyVp7j/p6ewrMgiI8EQLHXQz5Aobb0QKbh
IxvKjJgfx6OaF9uuV87hzLRWMQtUkLQbZ8TSpnVvsRs6qua9VBiIpfNLGg17MttpHcRq7hcRwVkm
J7sGbUm+mqowtqRMIat1V79s94K5ezppa3zHnVGSXWxWy77JjQFFrBmvSV7346iy824pZkI9pRXa
OLe6Re81EtENkVIUyyoHJ3UpgpzuhuO82DmRy3zX/XLaoaUblZ5UMV6gW97wj8Ne69iwCdnhYR8b
YPikFOlZFoBWLnYDvFFQ7KgEbXL8JtTjo94jLZl5f5X1cw/Rk+pghbTQzV8VC4hXLCBn9qtPsYB4
mM9QmYpGBHlvMutTmLtMQKMAwRwMQtq2ZtbmN9Pa5+vgorXxF0zjYzv32cl1Oo4Ox2Cs00a4fJC0
OmwrollnaL3gtpW6fYjThypHxhDF/TchCb96S3Og6dn0uMzVJ4PcKBtvfyl5d2uaM340INghqCsK
RMXmAkYSXu55avdcBTBAtzo6XfSIVmPJm7giyMc15drKwOOtIYpLtHDwCFFCsLpo5WFo0dcNxlKy
2za2UkdNDh/UCQY0LoSob8wKhH07tr8zS6/pkoBeDNBD07m1EDGiPpKuGe6MMJS3XRbvx3G5WRQt
O5UOur9pqU/u0He7ug3RDoaJZ6bhfdYiviZW6aSv4x0TIOrGKLoXK7cZwSk7S74uEVRegCAvo6Ej
5hoJ8eFFWRs+z3hviAVVzMTIvTSLk14OGKV6tNPzzHFdCF838TXML3oOpxZIDTCuGmVVx+Ug4qiX
S6WAfCO9nF3wK9KMWmm176V5jLVE9dZVH5YRZQmVcXKrQZnEPEDaBcKOWkNhWM/Nvsvg2KgifFRa
HCILc2H+sVzNX3NL98c1ZQ1vhdCTE2XhPR2TBbGFDEpF+2Wh/ImXBop6ye6OaESVM6CARU+2fdvr
jNe0fGuWTuVZicuG1nGfoBhxElocqDbDQske/k5jscGcZX8vSYImBOH7AJHO1yz5joOq50Ns2zN8
J0FiEgSLupx80aTMOUQf38/WlxM9YHGo6UlBfRtcz5bah9IzTJHr9Gh+syU7l9zqPgi1JQCQqEXj
LazwlmLBOio9Oo98iD97haZQCjMgrdJdoknKKhJRvK5p3jjlaDCFYPV0xXhv9UFuVB3hqWKVGjJ3
5Uu35OPSMtPoLUinFVKADhK1C/Eql9lPDAn5siDV1ypGZdW6jzXZwqnUcLWMzgLjhCNpgUy5eg6X
xHk0WwYikuHVTPMr0hP11q7INYfLtutGpJpZPZWPi658ObUaf7G3+TGJSCtU66l0TbqaevfD9e29
sOi9mH1ElXVXNUO7p51pTtHkR03ybigGuqzDILmgJgZm3m6grcbScC5QuMwlvn1yfxJggIEZUcTY
sBpaXfpcuhhNGNXRljlEKHX8CjUycTWU4lVIdTKHbYjreoRlnKs+aWqrpkX9zEP3uVxS/Cv5dbFi
+BROt8mUvztqJ4MFvuq5mWCOEeCp7qxEqRDkNJ+jNGAxcZZX8Be9GajeyXUJs0ypW6qlLf1RDW9Y
6FIiPl1jExE3hxhKfardhr1hMQmknpjizOGNi1dyn009yFvHfXRIBvDCJUT133TPTlnurJmotKlq
sKVW+qPRs/6VqtHu8oiMJqGIAI0q+eg1+4e84DpHj2di7SsnpYU6Mlp+0RrHtiqtvY3yQM/tIQgF
RaiDk1MPS1ahQsGPQJWkJBU+ebZ6Y8yK4vTGgUhLEPJRvc3K1N3r1BbHqDK+k0K4d0laXxYFU6fU
9MkHmQql08HxUpQU8oblWanph2DlyFdkZumWcH2/JMKTgoWf8PaiQdsLYtbumDqEr3pJXu+iI9If
mWfE6WdbV/bFoR3NrmHeWKP94iK+K7D64XkxZs+sxW9pDIG0HIudm7izh/YnovHmVS1aCVnrS+Ci
xICiHm2bkLJ77dpXSlH5kQ1hVsaRvZfhyuudwOnZzEhNEmkxbVAc2AJFcSjQIMwaK4ZK/ypaWg0p
6wQaaxjeo0i8pJVtEiXKLjmuyzdtXoq9ZmanMOyU7SyxH+rDKrLsezJ98fELyUJaQRTb692lFQ4o
hqigzxHFpt99DJDT2m5mmrRITB1WC6+gGzouVgL8nYqXRymXbmcmJbP9hXbExBVum6puvk81xfYa
jXdVTMq3NaxJZIVJJjoaKyetP1JrIoZI3GqtdeZae5F8si81kfCToufbGMLfMe04B4uV1l6+TeyK
92ELR0agZijPBHl8RynS90Ky+PfYsriQEDVljVyfreY7j8iNSFQHeXG1knf+97vx3N7LfjVUmWZx
nFyzSu+u3x41tjMzqF43EaOcd2z8idS8ftN68/dh0VgwEa6P/7l7/fH/9fm/P76MLa/r72PbYcIo
A1XIX/5kjEcCavYV0H29d725QrnbFQD+9+H13vVr12f/fvP/+Nr/eHj9vhDaTD1+q6ANiTSzvCvb
O8xq/pt5/Rf/uXv96vXxok88JQpoH5pLDMr6Sq43HF04bv8+Fkv4349JZ6F32O2SN7tYIK4uYusC
Y9O2Bq3MI3HHC/+l6A9GWGzyGsJoOBEUeGXZFiOouliJzeMCi3vnOpQ014d9s/zXE9n6LbYF2ZWD
av/3B67fdn0oaAoFloxP1y8lpmEcCaPGyTYoGTG1Otye6/ddn7neVEXL6JZN50Oa6Bi3YZDycH0Z
16d7zTQPlfY9G5qJYNgdcbdaaAUSKGInCgcoWyutyG4Y5oc51+KmZvprpP1jnzKgGdu53VoV4WHX
G23qEUTEVbugb1xQiECdsav+ZxJoLUrHpPuZqkAkuYAbLROzuOsYFxLZkQEb2ycrxSldQVHl9QBf
H16/VhQS6fZggwNtwdVW6oi94frMGJXq4oVkGOaSrvzfn8sJ2uVzH6xjCByNbPD1N1x/dx2JlTwi
RlJYwZz+/Xv//JXrr/3ne65PTT2TFFWWuEL/9aKyf72y63dfn/i33/3/ffrvb6idtAvcoTv8/d5/
+5sViSZJ1p5ylQIYZhbLn1MAUiCAchdH7qM0EC5qKj47e+7PGa1ncFLQM0aHlJxCJLQuPwm3JTW7
CZkKVPEB0nt5ICavPYtBMlXKmOOTIjHGo5f2OQmO6FaaCpQXiBXSwMTn2Cq/lhEXx7FhEN/mlPot
lQs7TpNdNqQCYVn0xJhZaiE7T7fUJwgwMIhGtwtCZh/CohXQ9S2NN/eJAqy6zSRLmtsoSGcVcmL7
LNzV0dhgVmJYP5Ytwk+HvYgxATXoYHiUxZ8xIvi6rdFAUQvshmy+DLTodtjlURdZ1VNvMUBoiMJF
6QPWhS7ZjqKbeXePX5GsqOjQTOqjZpd3lLfddsoVhAhJus+5BO9HAm2gpcLgUdmXKWRsA3PEz1UN
l1ytuJgl4XA7qQyWBiaYqs6YbljV4Dm5qmM1zTvSPCaMa2iJzaUm4geDJGFV5g3cjxmhpFOL9lIx
WwzTuzhc8m2xuEho1P7HjDKCHtPG3mmueqpiOSA/JUae6PNj5GAAUWz3NUNW2TMHIV4L0ms0oOgh
YIgI68+BAB6/LbsvxfazPO8ZNJpM9LPsQuA0mmizRkMd49cNr5jjJDwZ5odt6p9aNmCe7WimGbO6
Ny2043GFMKC6GzPkhnbevOIyKMi8g3PS9lG0aRz6pGpGmmWqdgtADtYHYVTTobHZO0TMYEl4b0+2
FLfMCdqxf2oU6mKVnWlfwjABGL1lGHwrM/UsdcdEPzakXu9UN6InEE2a4Z3QjK+yWfu2vBzBIUxz
RCMlMR1ABpYYY7Kw/LXz5JSHEuN41IibuKSHxuUMphAR5b6Va7cRlBFdGaHqdrQDGiQwcJG1bZmp
b0qv/7EyYtUizBX86A3tAE6YeLkUwnocrXa60HvUwCB7mYkCzDJtd2/Do2lohhyFocy4prLsoDrs
gkpXnOzwMTNG877PtV9Tw8Wf5M8kBqAgs0p0u8b72CngUvrlNd6LiLg2ZdHSvZGtul6r/2YYuG78
pPAcUq0ufYWJTx9yr05Z1fRCXRiuULPqJSNtJLBdaSs7xliaV2X2dzS28UtFeysM3XpHVLbfSMBt
IX1dPyzCo5IlJMIVz9pK5G94hwTZT7Q6K/NZrfpzXrho4AhN3RmFxFZnmPtRj519X4c3XUzQiWGU
rCMVeRgTBnNMWFM3vjd5+6HUvIKiRgRbhPd1pV66eGLrx/s9Cm80KQX1Yf5RM0sQZYBPQOto4YlY
RU2DDisjuW+XmuFbnCCqXkoFpg6o/y1U5W0fhzfVYtHr5fyAHiG+2a6hqFAOJRTkTTScDBR2EmNP
14JUYjn3dQmNrxZFhKa2aL4Ki7ZBByFxp1vA9wz0bSqtPcQvWefbiyEfi75FZZgilOG9RcDcx+KW
mh6An4rodi5PvZ1EF3vgmhwxFjKMJPInXf1wSEREDVOiv9Sy59lIhqDL1riY2DZvxzj87mmhDcRF
3hLWIE/TwOtqhvSS9DX4QJIefKYmnN3TOCKLmTfuSGcKjr3tAf/1zQUUd2338mmoJGNL+dR0nYK2
NP6j6WT3NjQL/N5E8zupmkoNzy9lSozGhZhoNDuuu21XQHpX9PBOUs0T4x0vUdtpHRF47UDrw5i6
JihhVDLGRwlL/uOpjGQPOg81KUKOYBHAiWWKqQIaUJGhNLY6szhoOmAhU8R3kEUlGq2VhMD0zg+B
rB96ktqbBV0Yw6pnktcwNY33suuWrebQ+5hrYlVDJTKOhCd9p5BSabSVP1MKklC2JBzXo/IilKbj
XYenL0xImU0/nxTTwdg22P6YDrTwK50Gj26vGNASs0UzPU69hh7cSOgWi92i1cupR1yTm1Fxs4rM
OHLtakzOWb0UXlsUZ/qkhBFfBegJxOwUwvPc2G0w9Oj/5bRkx7nlg3aXDlx5ApymHkPaCNO7naEB
yafpLqNvf5Q1gxUSZYBmEK0ndED9ykQmAoJXePnvucUwXbHSm2ER6KNnrBaWhoVJafVtZCKFn8f5
PLRpfmz8WRb35FaxppbuJ9hgmvk9Fl+rfckcJUEzUz9aDLXKJYEianFlLoT9Y62nqqUxwsmKcys5
gejZUe0t01eoNLdSmWugOfz3KY53VcGS7RRYkJv4iWQuU0WqS/4kupyiQYgABZRfB9DbAm7HmBkb
1Pq16xMLObN+YxtPVddH5Jibb0kO2TAleuc4rAQbud6oMsNMEZXPsYjjY1y07nE2prdYAKroSn0+
qlR7yEu4aYUZeWaBnCBFB0XqcqkeGpfEpbV7SGBhMK1xPYrN5qBhH+l0lRqQKsuX1hvtX/euD/95
iesPdEnCYM67fmHsNcq5aX3ljlSfRJYD+bGlsnPwlqOLfC2mfuWLlwHl40LDac76o6M53GWQTviM
Veo71RUASFo3KGEiFu27HqH9V110nteS/npjOBwK2npzfQiWnQ46G7ad0bfDMQs/ImMAsX19UXrX
SeIF5+4+Xo/wzOB60KfZsrHWnEJz3UQ0GuiSar253vsfXyMLj+umhcGo1VKak9doI1FT0kb6gPoy
I3hiGNjQletn+femW2vUITGjrcLEeWs0DDv36kpmvSJSoyxiz1IqwdT1sBLWm9Q2kTJdHycrlHVp
6Ma4ub63xJihq7fHGsULZNaifRh7Rz1YNjwjZ71ZcoS8om/yrSTHC1IVsNjjUOM6ayvzJrYrFghL
047zUOnH671WEdqxllZFM4NWbLQyYhto4dRiJlsOHl1fw/WexVZ3ZxlIuOLkTDa3euw7Rz2iYx9j
KzyYDTQTLUP0GxGyrdGuNOZDrD8wFqmOpeo0QZw6QNm690VS57HXK7aMDRo+wkrZhZHAsmN3+rHW
VP3Y6RDvB66hm95CfWBrLJUrOhnWpWuD6195YnkITaFGUFozrZs7g5yMkb0Mc8xLHYZJoBItSoub
La9H1uivXPcx15thvafKEDH9otMY+m9Mrk1wIUGaNESuHPlyVLEvCS5oUL1qFyFumqBw5ob+6qHq
FzWYmI8el/Xm+v5fH+q0FPOCZg5vdwRAb/0MqNz+68adYKg4aAW2i0tUm52zIdJiHVGpDKoBxUtD
weuuIOG/B+D14ZziKa/mJdwNnfOo6/K9rvHUjcuqlUyXtPNjZfrSscez7tsHOdWn/yiMsYuNXky3
GjDCxT3Q3AG+GXHlpWcNfDILCKHIPBt3mPKx/MRsIFLahB7yaniOnvvUfImn6sRoSkGkilJ7rQVh
LqcUxFscTfY5fl7ewYv9THdMLMLn+KlA6xHYM4TTbfELRHE9KaeAticTxBpfEqMAEnYNAmoo3BmW
02P1+7dyBY6BIPFZ1JdHeNKtBPTqD0oA1TEe98rDctd/VzyckQ0SeOYRuNQwA3zXOH1VYkV3/Rt/
ymIWh/yr3SgPmNEYEha4wRHeWOfkS2UXgz3V5YcW5Az4jcUJ71SfelTO7RTgCNEMggO+EcMAq6kB
jT6p7/cArLzkQsiktcFmjNDiSdApFT6283QFTTnn+Tu6aGfUaYALPPyxEAlyRq8/NZczEu4erR/z
VnsUH/oxfKQfT63XYcfSYe+Su3amZmBZ0d7T1/ku/Jnwhr9KGNh9EJ3V5GBg4B+2kkXbYiPpGw2B
z1tw/fIMfHap2XRvqjeOAxzwC9MJpkbn/JR+4bisCRbxVMMnWMOAo5Sjt8DYC+BhEBtiFG0UKHTU
iEm5UImxbiCJd+/PqC2C6StqNubDH7f3+xmp/HnG5+00XAz3RrN37UeRB/+Ga7/8wzr/P+VQXKqk
7Lv/9381B547deEcVeXKa0d4opgK5YRpO0hTVdO0eP778yFBOgPO/T/qZpJprqsYNZVjLZCseNmv
OFX77Gs4Rg9QTnN0C74SXhJ7NxcBbUX77Nws3xwh1LVo9PKV7TJbO2IBQ8om8slWTmoaBbFzCMsL
zE5Zw1Dd6SIQLgG1DnVDoCH5e4NogjLwZfmF7ucXfvEOheMGD+i+fhnv04fiqX7p6ThstV37JyVj
yXnLPw0MLsF4mx+59qPDVDhgMdbv9WBmIhHY9yxmaA1Iv+A6yxKwwbevY2yaAyKBjR1nxxbMG8rS
xcAd1b/YN2CYJ7rZZ2v03MH/044/1lNxBscb/2JMwNBg/+KAItjDOrFL2wFMe0+/EEMqBMohLd7I
RwYLTw0fOlYbWMU8w1kNr0Eg60dKdsAwG57New7ZnvHjA2Kz5hWJhXNb+bcYJfDq0hvOef+OSKLe
7YQie59/odX3xb3+AgXTd73oz/JFsJqnB8lTvnIatTeHoM/zcFD2cWDc4gslY7jeYp/ysN7392AA
ETwXrxVkEVwvKJs85M6YIzlPbdwAX6m3TQ6lCa51wxk2360IgCdd2f4BTJbYHtXBrt8m/0nZeS1H
rmRZ9lfG5h3VEA6He1tPPTB0BGVQZCZfYEwFLR3662eBda1Ut3V1m91LIzMjmCEQ7sfP2Xvt7RGY
JbBPJtgxBsJLvxovLvgUwKnvHJI9AflQ6dzSIocuvtIbuGyR8d3PW6qMrdUcITKceIrR3nt0fpIv
3xynD47gPFQ28IN/br7NF/2Nc+WBym1PbX60cAxtV9DC/Tf/HSUhCtHdOT2o3b+48le4/3+68KVr
O0IGUmtX/OOFD8jeoOhyx3tXDfd4lgiPZo3h8noN9Fd3VZiSALIt37HNoGzCaPSKI8msxO9Vq/wv
HgxBCP/pwThCoHi2BdkH//wp9NNukq0exvvEpVfI/4SMxuVu5iUC0YbDhv1ji8+OLGvOVdFD3T1E
DHCxWb7iH0kePh/Ov/2Y/h2w4B/Lgvnzf/Dzj6peK/u4+6cf//xSFfz3H+t9/nqbf7zHn++SH21l
qt/df3urw6/q/qP4Zf75Rv/wm/nX/3h024/u4x9+2H2GSzz1v9r5+sv0eff5KHge6y3/p3/5R0TF
v8i7cD3p8M7829//C3/cc30K/+//3ldtF/+fzQdJ0Un58ffBF3/c9Y/gi8D/k/BRpQpFi8R15fp+
/hF8ocSfPNeRwl4vPKGEp/4afeHJP/lKUUz5KPpd7sa9/oi+8Lw/cVNHadfTvo228n8VfeEh9P7H
C05oBwk0Q3hyn5Rje8G6Lfzdsg+YuCna3CAYtH1Sjaf61VdziM0ZD3Dt9k+pF8RPUTqey8LJD3YX
4eKtbe/KXlNz+Fow25IJkI2lvMK31LvFuKCHF6u8HWc8y+MifIwsNyqqh0fZR/soKtPnylqlyslY
3Jq+rr94LSBqmEWJvbyHPYPHUo/NvduVEJMXyLQIhjCcJU7wxEkJh68fFuQVAP2NYLXNTuhdFT2n
PWI8FyVKopEEdf3eaSTs3Ljx9/XEyb6azfSj07TKlENhUsj8IkqZH5cJ9/DgzONXu0XEa5LpW6Kw
LSH13dUtLu60kNWXeXaZjcUB0h6k0lMR9a/TzJoYW3N9h9S/ezWFQqBYd/62VsgYpO3EryVhwoWf
U40uxYWojvt5eZrDGGynaj6IPcGZgITFadhbi8RXt6lcoO5jfh1R3ledc+95yRddg9kNJI7NpRhu
dXE7qAysb+hCJ+/LNxvpMUI075Tq5aWShbezfHjiUopf1qjIauefs+mFb7OFci3LJ7qgw7aM6/hY
LuO1zwbUAe7ziG0yiYgULG3H7C1hKqQnt6np9Zt9SdF7+eVj1APxGItxXyC93c0Fo+u57aujPmRj
hHFlxAysqaCnaXAeSWu9lu2AkqzHQCeLPMaD2CAPvLUUses1rOauggHdtXAx5k65ZxMkEPWZgryF
vdqKZCkfLdVCn0J8f6zFTz5HzTFDGXkMZmk/JDrMt2HlvZjMCpFOGAg8sXlQbsFwxg/rk64HYnt9
d0LW0U17nzdn32m2SXtG8q2xIubTKllLM+umLOZ8ayFjO3YZPl2r9uOLM1q/K2N/ry17Ps5R4z3Z
DKGH0MNPUepbn8EhjG/4kHmYeKhqZXT2XCoBlTTkjXqJtbfCFGuVVCUOOO09cjbADzAUtNy8/L31
7Oy2Xr8ES3cJUcof47KvL3aWc93TmNWcxVAPIivQ1yUP3DuVTGgrPJ9uVy5Qmon0OUtgyXFlnVU4
K7zS+ORESLPNszayUfJp8maGEzEkN2ka1D7FCvis4QTDww13ESdb/G3zhMwKKAydleBsDTZvf4EP
vaLSixeLMqma38rZxWXLS74JkqU5pJxIaMJgEQ1TDAsFeiZvJjgFFSeppcyxXsap7C8TUikvpGnT
Ngh6fElTTqX5Fr+RQjFnHZZ1gDUv1zHpLk1TB4+BXZS0QNenP1Mjll7Vgidvli3OsQ7oNxdrHXYJ
IkFmgsaps908ZOqSjNkXOxbto67g2EbZOQk97w5byFtshdUlZ1OnF8fuLSOKdVoqQYv6vWQFJqxV
fkEQkrByOcHeyReACe58Ym/m4ibUrQzreO9ZXryLy4qjTh9KumUZvds0hsxr0yO05xwNdZ7xQRMs
E21VS5w/k3vvJUlzhy7jkLbluxBNQ9BllZ7R4Znp1dIcVOhN3lUuAN2ZEy8pxUSp2R5RJ7hytr5e
3sqprGH9V8BFKqT04zSc6Ql/VQQeHpYSjlXqF9+IJt9WUoT7RlnVtyTFdswcpG88Cr0ChaPU03St
sSdt8qCOb4N5AcCi4m5DAycAg+czYrKIOKf36D6JzH5wm658UGPwtCwrsb0iSlxFciC8kspeNcF3
kjt3TeWfItyX0RjBNy9qtSu31ZCmp9lwtEQFnkAnDszWFAERH4T5EtjFCTZxaSyltfXdT6sRtIxL
P9Xfi9jrmUJIDvnYjNCu1dWtbL2ncu6/2DMrv/MLxaL7UHP172JYzvcG3wED1MC6IcKwJ1dxcRGr
t+U2GQTkoXUA3QQfURLqNy+cw3vRws/KvBHFcjge+xRt65hiZ5WF5ZJX42sGSem+COwJhJGq3lN/
FA+BZ73OtncpWomLJNgZN6R16wQ4xwkx39td/ztNOC5YOE1As1TxrV82bB42cblFJuZLo7KveeKQ
2j5ZF4X7nQ5S9tLOP+irPvSxq15Ty/paBIDX6yAlnkbG58xlquPGvbtxUaKCtwrYaZeGYp/hI2Lo
1Rc2vy92+T5LbjkURbzvW9KcIx+pTxRR81dJlxw1V/y2C3X7pK0TLeefEQ6xNxIdfTqx0WOiINz0
mYqf0zlzN+OcXCc7ozUO5awsU+uuiD0yrD3IvLUeLsK48TFpyq9h7MNPzgoww1k8bHBJFIdpsSDU
hDWUmDZ1D5LRtVn86qXHMMmUuJgO0qn0g/JoJDhBwOmSeRNiaPtWNzVuBKtTB7UwTAqmYjmtboct
I3yHAWsZ3Y+WFnfIF96ZTGydQbqvIxP4M3PzxyWBkY3DzL8KrqFoHPeSUfgZX1mIPhcSBzt1vXVz
S2/Hxv3tzvNH0WfO2+xc7KHUb3M+XimMPpaSHnwzG70TmXmNBh2jCbF7A+XG2tUZEESB26Cyxq+1
OVv4ereSqcsGwSHIP+Fc/rKRBDMsMAXvc04DByNJax/bT+5k37nUAJ2zzdqm3hG7WTzqHGPE4n64
je0DX7cdmGyNd+tmXrJPG3bqWGA/FAbyVUvMFgbzuHrBkrnskEmoXe9y3C1wDhxzz1SXluHEqSoi
B+8J8NEwZ1pOqEQZjj9kfs1RdV2aCZZn5+C0bJvMuWaAUoNu0BevqQ7DSMfa+Gv2uvcQ9cK+dt39
ZGrQy06CzrWqTjWZmpwQV682aHsnlkTzmdo8GR1eNAvQbRV6Pbha2JamNfJ2KOMzslWsheTNwyzL
fzU0Ex+FVaLhG5+agiu7jsx0jez+uTOW/9LiAMs7zqWlg3ZLYaSyEErcFul77tkleVzzz9b2UTRo
JjkxsKk4UendtMDc6AwTcYiBUYlXGNP/oPIQ1vAadxUV76OQau8iv0VZqDYyc+37JOfar+oWf9s8
2XveaW+nom9Kr06ppurpPHUgW8YlxX6vSLOpVP8wSMhbKh1RVDfOMRzBbJjWp9utgAgQGRnfSr/6
RaokYr/J2csYToVhengyo2ofPcv6MlY4L0Xz3AUW5+fDZxmR2YA/F+dKoJSDQrsh0oHpzteh2fUk
9k7W8uj42Y8gpewQLoMMwcBRUReiFKjbA0pTmD76W+lfrViMDxgrPnwR94diOdoKl73tpObJYbw6
dfCD0NjtGw4/t3Z004m8JCNz/u35XnzbhRGs42hhUwgSUNpkdJPNUmSXDlBzn4TzrnRq4pXatHss
KLUmQUssSvtHalbGSryKmO8n4Igiyo8xyuyNba0CBC+CYBnIt8I1mLCyxQaVSxPFDTKfpCq7u2TQ
2wavSjaC1GHc0POrMH1y8FzQZFabHFEdJgc/HR9iajeIncuprPtws3R85jsekXStl7Q/u6FqvwZN
zW8gOjltHmoSfLxofNIudJWsPjt9Wh2RBIVb7cz22cf1vFbYTSoZI45kULftSjaVwwTHsn6LybfM
er8+qaFg78QBkTklOsV4vqvobiIZnR5XW3SPFPVkJuHRetQ7Ig4hjVkU4e1Ymd1gMnsf5+XPsmTL
DS2PSVw5gyKdicSKu4CGjRpWpbZk0jMjkFKWRw5ZbAXYPxdEduuOYrKBTmwqTp/FEI8XGtFEEkhX
P5ukR3wZ9hAkUUqG46JvAzQlxLsQdNu69XMwhatCLkn3TZw/Zbiq7vj7cy5hHsoMa6eVAXRJfMhg
zgiuhAxusF5rUTYGcBLSmG4OPnVU6V2qL/ZYvKdVR0vdKvNbhrrNacDqh+8kyW79sdyVnIl2OmD4
pmQz7zRDA0DM0JvlkOHpBNuButV/bj0FnLua9c5mt9z5wFbIcqvGq6dn574NOD2tf5kMKuZhIe4s
aphJobVDvFdcI00DtmI5jqXdnapIV0A7a8A7FNvEz0CgSVxmVjPddsuj8MWee7EtJo8qAeAxFVyV
jYWZNvbcY9Cpu1K344bfTBYeWhg1qxKv6PvgUmH5nAMQP9i7VEy/ySVVW6PZU/Mu+yFcmw+kV6PY
rBm1p4QSb0qB5ywysKzHpSVKUSvojjn2gQa+TQ42zo1I4UlM595XtQMEs2pieAeWyyUQuw262vRr
mqloFxrwU5/LAG/dzuRvKRnOD2ZZIXuLasFzQPpg0sYJahyPsnUEqOjoXo9l+eKgCNUtFXA16GNE
wQimkbU+nCeyZ6bpubDlQOCsrQ55CBJaUK50EwcWO6+DY9EnL4tB/4LWijShgPFwrwGbBs+1pAvO
fJlVNOsLNnCcR4MMW4TA1nDI0/mLThvnPuwC6LYmJPlqvSxbFyj5yPiryLK7eq6/JDF8wFwip1Yl
6nmmkN9MsXKEBGN4ErUlAWgTGtoFZ2UDUKHXGOYHjfEm6xf6gkreoS8pz/6IT7wJsT7kMo3OYsKN
4Irm5DT+T0e1AzTZEtxARHRNmeRIKyIiidPGgG8YVnsG1qn1wJ0o4JxhVzzPc8YrPji/K+qX3ZDG
KRiU4QfCfN7uHABOI9Rtx+FzExvBkysaiK0I+G/tkY9aUthkiM1WtG8bpCk1mmXw9YPaVjHihtlV
uJZadTSmJnjE0TGuTTs4ZjXsx8yRJHYlqH8EaNSAakUkIQIL0dPXM/6PxJs2jLSrnTtG7mEOu/Yo
Dxot7yHO2O471u19KJoP6c8/zHLqOHceF4NSpR5gAFWYc+6a0DrV6D6O7Tqs7wMP3CgObd7DeSTW
x3As71iEawzrpbuEdxOBXZxcuUE+EOmnui9wLug6u3732FaPZTIe2MW7h5D9CDp4u3rveV1oWh3A
Y3hLrm8XMkc3neSz6Ptdvrdb4G92NOltYpZfKl0wWjYTPGLwM2U6q1vkTc6LjKTHO7LkhySo0Whz
NmX3KK/Yf06e73aQPRRN4C6KDxKjlVaFObXl/YR9/xZvQn5KytCsvgssjQ7u8xszL7izNJtfReb0
oQjThJQoFMQZHV8UsKVzb3dA/vW07Yo4fIsd0Ft2ne2jVPdbx6PaqUqMh3q5ZciHgb7O7jkRdIde
gzqo88gGLMMIqJsVkk8PG5qzboFT6+K60umrbLvpFt/xNMzZcZnbx7no5kuRj5slDc0LvNHCeNBm
Y+3fce44pF2pHrGoX2u83PRz3tDmgw1FZn7qIzK9VVewqGLQ2uo0a75UOJCdcGAqniD5C3087mZk
fWndgdFnei5KjGPWop6cwjiPlXofTM+Bdawea6fYO6bTu2opYL6zHZwcjxFWLy64hKzj6q3FUien
fVbTpAqEpfkYJ6fZues5DkNRJxyos8xboxYaBuV33MCA3vLka5gOxSUK4/fPHSuFlIbXCx6SsyYK
LdbrQCNmcWT7HGesL17r3WUuqti47zDGywa8GUr7qH7yoi5/iz0vhpW0HT3Nc8NuhfSpOBTJ4D6M
NqD3yoTRAad02e1HO24Q3Jqj0o7zsszg2VqwUtriomavvnfXZztZHniHErWMTsfu4MVBcwLNH0zU
e6sbFlE+oxkRUc41qUuvyYFfvhCQl+fyaHuWuU6UgO58Lfy+/pZC5cb3Tu/IQxGippzelKgufpn+
TkVr3/mxj9Ajbm4ELV6cV6W40RifD52xY/ibQveYZqf5xkh8SGFD7MJonUyyZJdkwm4dZUz/oqkJ
7sqqso6N6p8rPfL428w+DUV79F2vPJCdFNJExMAr5phQzNF3D3WOSiGapxkTmxDf+wHRojjV/mi+
OiTuCYeuJhi15UEUU3zM05AS32DXriz0bRWUFciVUzOjY+sUqC79LcZAgMuZ2RbFHvQpdrdHUzhX
e2Gi6fWcZqhssCC/K0ECHNYkUtzQr2AYq26LwvKJbImx/9hf4qHz3iPr62dae+L5Z+2gW5BuEF0A
k6xBUCBBjTjRyG0PAGZswhpY59nFra1FetSlLOwnK4VGVifBcD86wynNR7q5nsqey540lqWsWDXJ
rRwA+kBPplnrjebqJyAfUzUwjyyBbi6pW24qUbJY2OWbyZ4myVQ+9eUP14vH82AhjxWiohs5viRR
FjwI4ubpod9q9mUX4cLRN7h8jURjRXg1cSAIDDmIT4zalCIkwu3pYpWgsKo0B30cWuMmGkmBsXBv
HBOL2roEJkLCYKg2Nbq3G3dlDfk1WtLPjsWwYLMtxoAokQSJMeOsbjdEFlKkFpxAnVT6gIB4s1T0
yoMifqys+Vp5nMZzKe77qR/e5hWvwP58Pwr1Y/Ar/Zxh2XiuIZ1EkIiIjH8cJXN0x7H02nJO96aQ
ZMiQB2OpEKscKl2L4u5ujLIvOJ3NmeUSCw19hif6I+AJEC6My1ScJmo92vqg26vZg14+MiC3vfOM
lfbG8tacxaY4qNH95tI1B7hA+lreJV8krACVtW+N/wND4bh2ONR2sNFYZ1CznLX9oSIq53giKlNm
zbmqm3spiaimdZc/pVP1LJcuOFB9ATKaxT2lTnSKQMkcdQxpJR7IuQxzlPR5BQiRJGx4XZaLka53
zj5J2/SCQYTBj2mP1nDTqgAK/cRekbrMIgxa4qFO5GaskaAMs/M4FR56Kqv8UCTJxEsWHRK0Qew4
UKMtlmT3U1I0BfMxR5OZ5exHEtB7EwX476OAcX9jzqhxp972SH2ibZzlV2uVv2R6OjvrF/vnBIvX
gG05uqvICFP3s00LZd+F4bvVTJjTKpbJHvEYxT2T6JaOq8WNrDLFSwmJey4UZPeGeawZ7AcqEG8/
CrRYgcGsoHoL6qexqqPfE96BZJGmOUhh7BogGlNN5S/7hz6iqoaysPdTPdM2SnaTVyFiWgU0EygF
xctG7xbiVtDGjxwrtm3jAwuBAWFH2t/bqbxHp5UdxqV5EqHLgTfHRYgytdp9Pk6MYQvPF1Mevrd8
gz/3aOnqNeirO7w+wPUauc0HdI+U1CyuMHJIfF2Damwv3vzoWLTP0pAvh71gPBQzBPBmMefPLxHl
elYF9mluaA6OY2YAuO+GukNYOmRfqjb/WVdAMlOD8d5g0ShhXJ09P/8dgIfZrUp6jsWIrLIWoULc
kRiVzcFhnJofk89mzeCosrLbtNXfFoS7a344DARxrDDv+lZgzsH6Jcqgzkfx7G6xltVn21KGqMEJ
itV6iXx+oeULlJv5y9YC5XEWPkKgsB9uMzdtz/Pkjjsk8N+7WGOkc7PngDoIJpnD8Hde5xKiOgn4
5lEJrDKPBk6EjsM7XWbXckZ8IZPS3xo4KxJtE93BCuILyfIL+s9ZTR6BeBtvwtpTzruMQxaQhGzc
JSja9lapkZ4QkCyWQ1cHL0sKm9lG9lERENssDDLYJbEL6NO8xtk7HlRpN7bfIG4MZ1eQ7IOyE2Q/
TUp0YVSB+cFM1qOBa3Waa2TOykXeDBXjPGNWB146wQGceSOa8tVeMwR724YkKZG/qumRK5ctEOFc
v7pLpEiLvTDhpRpXfGFaLwf6E1w8UYSHeHBf4Wo5IG+Do88icMLmi4+6rsL9Us+vyPe87eeMZDEE
uXrl+m/do++Z7XtL9dk3hZE0tag+/MBYZ/SoL7E1uXvbCryzXc5v7jjJnZ10FsJKn9RfFR0ya2TN
7iPxdZboBBxAoU5IIExGl5uO1UyGK+MTzjJSbUS8CrmLOto5Pol1fRUh/6BPn/TNeVy/zKZu9xw1
r3+5LrENsYIi97WEfBXJcNfOwUuhf/rdW5vEV2smrWvpm48AQy2dC02yRCkfVEFEB5Co3xMKfaE7
vB8WeTGWtiGsCFIo1sdvTCdREIfAvPHdHusycM8Wd47dcm048h7LsgvWzXjjJRVFERcl5FJ6iHvo
Qlv5gzJFS2+njXG2iUUYZC6udBw38JgazAH6Q7n1u50g/yrLy5Ct4J3nyTwu0fTOOJqlIKg54IzD
V6usv0BahsPkyH5nhbe2STE7ozmGBPLa2uZZBPIMB+4mnAeCxHHyuNM2ZkvYhPSCZL/CoHvsz4V+
zYg5Cy31GnPTMxCD3eil2dHXcHGnkFSNEV9aMd1HTeOdmG70BAC7vMRy5SGanokQaRvFQoesQSZZ
0tFmyLyR+E/IVRw7joONM6PJmqsnlZG+4zJJKra+W+gtB1Y498iVcLTTu0N9XiXRNXMbuhGl028K
k93j5HQXtvA5eY5oP1G+RCAJ2XYib2UEewOj40Xba0vDPgeg7utZEhLXTz/TVQJaHuu4A/cHBoGR
Kc8+jrb17BWndhHHuPX1IeJA5EgYpx6Ctz6OxNFZ15581a/aqTj3TQ1lPHUtYPZosGHNyVSXx2Fk
366bhmOSp3/C/DA7N1qomQuXZNSA1hf9AYxNKYdKre8SGXylII62U9g8qFUC29dqxbX4zjFqI/uQ
OJ455+H8jckER4xUEes6w3N2Qju9MEOJiFqxGyqlUZx1jc1wme3bAUfWRD1JDw8xWeShuPVxHBQN
ZfUUCPAH0/SlcPSw99T8Vq93CyPDhtfw7hjriQqBpJA8fLBZfz63u88vgGb6s0jScpf66hGCAukT
Mc8vBJjYiro5Gy9/bnyfJTYkPqeuYuIeRLRjrWs4q4B71ih6iZzp1kfbhLzucbTw0S7XXCsOqEVI
0Vf1ERHh/AodnWvRP9Tdkh1kxgc9q+YPBS82SpijdWXLoXndpddH/vndmH8MCTC5wOAmnCrrKwNM
YkDL4m168pBjSl7YujYo5Cl8a8oZ2rOAXd3SHHKizWsx3KRFcGW/GnEmNVddpWLPoXQ5+3bPEMAB
PLYUwR0EMlKn0uGLGxQffSQRbc0jWUg55W8BGJATsvddr9WJv9NAGDdeyVBNCWCClKforhwFZ2kg
VRMKgUAbfOid8c332TNYziEEhxn9eKAUeOJEQe5EI3a5Atfq52m0zXXI1pWTuI6/kJR7B0KC8E/C
p485Ld7hc9+mgQUP3Hx4tvUikukhXq8U5YWXKJLHxhFXgw7nEJgg3NRdttAtY4oQDDPpSyD5wU6g
/mc4WcuD8Jq3eUgjLu/2Puumi0dH6CLseAegSly9FvN3WocsxXK65Z3sEAKML9EwPlDZPnFaI8HH
b9sdpiBrI5Lyt++wQHBW3mpbgCBa8i+KT1LT1zOl43w3ivrYfcns3j0tZiYlZMTYLFdkn7B/QYKi
eqoSNHhlHR6SgWbeGIJC5gh4kykD+7TYtCGgGWPwxbr4FXReg/bpiazMgRYGa2POC6pon700qdVv
yjh+Yp0IaSuuRmgm20BVndphZXQiA+hjDHcmI6ChCxRS/Ao9aGHbfICtQ+s14cHPTH6MnCTY0LED
wWRZ+77w7ZOtzB4hKO2CQn1LcpWdbIciJpiJI46ICkgU3QQUN30yPnQRIgAKk7ztP8K0/G7zFt9I
RXqV7+BERL/hQc9p3kvpvgOfyz2YeXbtgadJv5cOEhYwcagFFGTfyceIy4HdwAyQPLs83ljDFdcP
eUmzwy5J9jtEVJF47o79sdzqbLLYDMhNonJ+06OYj07/0wbyaxw3PHk1WhjE96V2/Mc05cXrgoyE
6SIg4ahJXwIGtjDC+mM24GMb/V9hFRL+gSnS5yy5aSXOQV39bqsw/6rJB6sNth8TZ+/60Og82qRU
kMdRlGK/eP4vXZPLnKL1vungT2M1AzqaYpZbJrUZkhpGiIPaUtvR3pY0yATGPZrLINiDAPUgKnpE
4DbYTSHfuAg2YqEhFBucijjfOhGlW3+dzIe6eEhGUMtud7UHpDsWeR5zllDg4Yxfu8529OFRsK7j
lB9SZ3oLs4TZdkDmM3rXvCPEagiha2V2K/dWBG+iLE6aiGMmRE7IyzlGdJqe2zaNTkiwZpIXhbnv
0+ExCiDBo34ttPOT9j3I/B5+WtjcIb2H8Isl5DAmtOt6Is4YqT04HLD9ApyyiaIDC1R6VFUNFk4g
uuhPdW7/DFuAfpFH7kOiNZoku6oPoV8eQhpDrFZUKQAa8+VOOYCDNMizYJkv0wQ8XAAusdoWy6pA
teUJZGOuqLZVG5ZbX0Eb7fygO7pe8Gu4W3ZTQv+vLdBuzkI4m0qSiC2X7bSzGaBh2RLvbvviBV4L
7QONQgJ6YJ1fofxZDWg2XjDEnuPXCg+vzMonxBU4i7O8ZaC8ZiaoYyag0CiwCq7gBOXDiWcqwzG+
Z+gIqYB548i4qxSXyV5Pa6uzBWd1kEcXaVdfgwkxuewBkcqboMEpSE0dc+pwIVB6LBqWYNhksuK7
HoHK2+sD82sNrHKeb90yFMcEBgv6f/enoh/c2IQMTMDb4+wlrxtiVfGAeY3F+W7IyKcDqmKxza02
euRgq0ibKJyU+ASso1dOeWzSNhH3dbIgVyftPunnk8jRAbWAunxrvImLceWEF08FjYKtlwzfg9Z/
XjrYarT5t3UNh+5BKjA3jsfYiL7jJtdoktt4r8TUnivCTSRMwGPXlxqljLtPQ+L8sOXe5IK0gSnj
tYuc8Wq1EckRXB3wXs8MRpHNh/UhFZZzCB1CdCZ03ugsIbUFBERFxvnB6NcjsC+AWpIWNGLc6dFO
02I7XTnhtHg4sAqFLnGmanlvEniKVYgvJ0+nr7K6izSS9aAW37HKN1s1Bva+T/icF9XwDfEPToAu
CG/SXF8YBAOHaoud4i77XE3XtpwwRicTMqT1t4zSFvumQsEuUDl1FaAjYt9Sz6qhdZWPad7pM/Mb
CUZp/l3Z8XT0SnnnKQwdHCEMhaPZei7+D5VVYu9G8UOG8zIMO6JMkefBjL2NSoUqWQyw2bla66Ye
t7ZVMWhmbrFCQphBI0aqx2IHZOtb6z6VXbm81sVh4YoSI6X16JInmKRVvTEBe5FfYDqdcYbhntO3
6MYIRapb8GaLi/tc4gmBqq9wVu7t6TkC/bO3oZRvJpMw3S3Wq8EETOFzEF74HrDhLTvbTl966XxR
jI8K0dFfQSaqHPiUYfoKb2bZI9HgmM71gYjMM09YbeMLY6q7EeHhTZPLZK9hXisZfol1FRLRFOzT
aEouUrTnrPDj49rF74xEGNNHpD5R/y+4KBeHiRFQrIr1gdgTdFmPTZ0/hMFk9o7DZaNEGyLua6x9
UyRYt8b4vq3nb6Tp9uKHl/Nxnevyte4wiNuDfk+Edvexbm6KOCebbXHWNmRxyReOFuWA6WBVg5GU
xeHtHHnprm4uHaP4xGVf1ozCqOeTt9CXKYWHG23yiD4nVO3zWK6fxGnl2NoVNrNPd1dj9wOWPPmq
IEKf7LVy/zSYfX75y48BByc5C/kXq5w1NxlNDtT5RQH97W8Oqk9j299+/Pzuv/+zgi4GjgT8PZoU
mVjRuA1XR+GQ4jCyJ86Zs8Rfp1r1bHMkzKpwRm3UHcI2G89p2gHhXL+L//rd54//1Z993uRv9/iv
biIEqVl0e/qtEU7GStOQdGva+CHWqdpFDqQvu+pQ5s3hsrUgr2XxQoB63L6KUfyM+qgFDpSMu1Di
PML0DKIspjuCHXUvkCNvJLcSAzLTjqA5aiU0RDXWx4GGIK7lsO/oFo5DSjoQ5ZppXFInqEnAtUwP
o0Uea1wAt/VnonfcjkklbQ6fUe0NrKJLxN/D5uv36Fg2/XKk2Ra+vzuZo+9E/ps1k8Bgm2WuN6AW
ZdMdfKHHG9f5iFI4AXO4JoJDSrOIEex6D1cQZ0Ka7865Ct1viqXjFMotxPr32g0f5ygMDgFH+HWI
Db/iu1tL5xImHSnqDEFlQF9oHiF9xQ+tTj16hnhL4OYBeJZ4UdaKUobWWw/P3OgCT9S3zpl/0VyN
t4sdvkYN0YOZNx8805G7lWXE0k/oagARCZAUh6wmiCQcOdmPU/VzmdM7ahe2QciA6KHpSy8sBbPK
7ykXdooTEWDFAAym01+LcKMG64qKiPxn138dW8LfNBkksUNklOsmPwwNCrgk0FMnPQA2atVLacEk
7kYYPU6fEOfpDQ/eUnxT/fg8FRQONnAiPgoEq1a1oNkS/X/2zmO7cTTL1u/Sc/SCN4M7gaMTjSiv
CZYMA957PP39oMpaEZ3Vt+oF7iCZClIUSRD4zTl7fzs8mFGPSWaBI6MoIGSG3tT2amk+gtLqWfOy
o5uwwa7lognL8mz6U9Ocsr4X9rVlkPHS6yON4e9a48Ltav5g2SoCJOCEQtZ9SAW2NrrmUE5nmV41
5jWvb7yMiQZQMcGYc2kVXjTl91gTHyIYgbTXyaBrBoP8Zmky9noO08Kcc7JHtRX+T7sljSmnQvXc
pIyCvDtq6ZjJNxZpBRa2FagBYO1nCy8d6Jatuu7xhhICWTWsIfYNWgmr5FhIYS4Tp7q8sFHE1W9J
XmiNWKmCZl9V5O0uk7T9+fxSc1Z0gxLKJJIojrd4IVBj0fIXA2yGNimXZFzDf58B96QHUwSMG9Be
RIevXfuE9Y5M+ennD1naHcRHlMMjJWfA0X5HzWCIGn2LbmMmnIBarGVIpM7MZoDrVt7kEzzMOhqG
7TBr8CjFmaYVfIgcQzTAFCU7JQXY5bzndQdq+oRehobuCFqwBwTGicN6GI0ru//U8lnkvTURe0HV
aFGnjsRKVSzfMuxcSXw0Nemlm7TCUazgo62kOyXRN11mvC1F9jpBP9zGEwl/Y/CmBGsCp5T0D/Af
bHERIxzeABk0WmaqoiJ5zkiD7YNXqe5F31ASivvx/JZWYBWqlHrUkAgpFPyAL1aMxIdSq29ibmzg
ESTXHiGDLZJ/mIzZZjXsX4uIzhbe52cMedZRyFivs33wDDpStKbN5JynyVYUiKoRiJ84Jp1u7aYi
FjdWTtVlVO/KyRK2PagRrWgsSkK1hsY7Oku9xHbmQ5ezlDSmjwJ9EQ5/gO1XNaTjWCHq8Ns5us/W
XdS4GnTlBd2CSeeBvmPi0lB7NDPqHFmfYGNbuw5lZX0muA9Qc/WFB0h63svr6ddplOqtlsMeQghz
aC8fIqCgNp5q8jdZkZIGZMSboGhPUajTt6qSl6SqFCLnksLFTVHvFwOzNPM2ITLFiB1SkzAlJyE6
4F6n6wDaPsO84iyzZbGlWU3caGbo7YxvgxVPe6Wfxn/cWBUI7VGmblDFzREG3wCHXT+ZCqKgrN4V
2UI8UieLtBGq+4GwlN+O4B9/tiYKIrrB4HlKJ93GdwCNWIvX1PTpG5Sx4ZgWUue6Xw4smcp0nUHS
DqdY+FjkLBRxTkDsoWC913vQAOp6A8CVEiHRDIz5eNAlOX5ewL7SR4DAnOhyf5CLddPTfMtxWlBc
5TkoANhYrWOaDkvSMk1Qj7H6rDaTHXNqbK1aoec5NEcTfRMGZDp4FUKzIphemrWDXZopuZcAFpFL
RbvBrETin1G/Gz0x06CDntEr5ksQXxAZk6ciqFgnjVT1x1ZvmTWB1sdiQs6fCTaJclx0WIRfM/V6
dhLqQW9j/Wx1tLSLRWpu4BxBQmhD6KijxKyivI6gEzeiiBhLG834nKr1HfXzbIMio2Bd1h9z3n1j
FeU1MEjdaJWHUI2WN6EsD5YxTrdciY/WZdSW6K0heIX8Hy2mg1OhToYO5dK1e5aj2UkWbYSIQQV/
xjKwssMcS67iV7m33pRRa77n9oWQD6ITyZHoVJ3d0qi5aqH8ClZGT1KGBGE0JrDLQWZvWCDYUvCi
gDCBh6PEwS1dVHTUwAOjGRlgWC4FNA0koo20WA/GKgG3ysZ8l8ZdV7WgcrSrXse9qzVhumtJvzDz
+okaFY2rbHULgJ5AGfehJRd1iqNHuE6U0WPs/TT1uTIY2YyaTLWsCQ9agJqy65QePyglBC1EVJKW
5UOJRq4KxBZ9cSuyna2vI7JR1VKGL7MzR6YSq3kExbhPWNmSlXrV5767CyCB1bMEQiyWArQCCLtm
cjJwwEiYovge9ciAr21Sg5Xnm6VkdzBTcKSP6i+5jnZmg+SbzTvRJiMHCrS/du5NSdoxFPYbFYXF
A54v9rl4mm5auJUWodourHBxgy/9IYw0HDO9hL0ZqfbU0FY0dP1O7kuIn2N9HCJluZBYEG1SOaIE
TLntaOrifYdcGvlyW5CPltJdTSimDo1oMqb30lsrL7Efp7KxN9Y2xc9Nzp5wn76MUVcdizSpjnkT
655ZUV39xz8p5G/aDqSjwlplJinmYnbRazTj8cpNOjx9JV8TE2qXYg3oqeq48jKhXm0iFiS2qMNu
rhmMd2SCaVPXOGmgw3wx2lfDWNK7UFuPebUyplJJvatT4UnrZdIFZzSRXfRLMvR1ipyfaQcN7FGB
XgC9JZyYdnAf0G5iybqGX6eIXLNl30bAcwb0AEo27uNoTi/mw6inSIi0onDMskcgYYE7awpyT0fk
mJg3WBLLKrWkCtNMyWC8FfLC9Exwm//Boar9zS5Lh0bV8DPK2AZlA/MgtsU/DYN9FGRxRcjNVpdb
TDxLKx+HTtzHcmfdc7j8ntrUPlWVogPg23i6OpOnK9L5B7JhsDQIEbNngIZRtCTPw8qvKPNM3seE
EUCG1QjzNvUcSGal/GWFUgDhOWVjQPqt2q0+xcl+ZgmPYiDTH7sMuBqEW+mggHc7lBKW2VAS4XJ1
aFvkKnjLCmU8tlad7OReOVfBEh5/35h50W6zsH8MpZq+lso6iYCXozgbwJeWvq28SpSuvWEF/+Ew
qtq/+i5NRVqPpmEqHMq/uY7HCEPEIgOc60bjuxpC6Q0ezgCvkNgRTDc6FY4hfl1eqxn80WJkiksZ
X7midiQyJsvKXa9mCgmUON4MlbhsBAS+rubYXyh2P3DhYsbpjUdxboVdakF1oyR3mdJEdzn2ZPTp
+lcmNSRpSHF0L2NDRHJB5nGToSmalvxZiqfCVUuVwqkaGQ7yz+BkgMQ1p7k+IAm9dDI+PbWtdx19
Z9ZnrfRMJFFr/2Gr/cuA/CeXQPmbIXo9QJZisgSUdWyyhrH6V//wpxZKH5QRuoBtTxjfVOTQ6oJ2
U40lHzeRZ5aSWuKgOOoOg4iUlRCahHNgMyo9OfDqfAogZt1FdCiMmbjzHwNbonX1Vgs1y8vpNzrf
EKfDM4S0aZmf8ik+TWI+QbJDyygE+ZuQJMODMKoHNDz//rPxuv96EvDh9PU/5MKSuj7+54ebcbEW
A5l9s55lO+SllE/9sVTi96gilkMNy5pLiS+C7pXqK3U7gfiKhc8VRhcM5RrkmFVbNdEyrwDYe6B/
OhAm0ItPDUBw12hySt2cVgSilIhX6NieV3zUHz+lWnQyZKU7zT0QTEFOu6+BIVIX5+JF74LGNzeI
f6Y9rlzptJRt4YLtNt6CKt/lKt04WL/PYpe8xfIQP7G66YnIMM2tavTyNUMITib7gBBznHUk6sIL
VR/9AasE6EoyIbyGPYdTlhYBt/RNtnOm73TQQ9jSDnJ0aUwioupQMh+Y9PZIy8Fw1BmZhZYendjM
MiAEeCmbZAoOYP5ehlYfbgPNrkDt3st+ntG4IwWVtWs3oGNIDY0ALY2Miopa/qbKp2JvsqF2BQkj
KfD3klXSoL/WU3mWmkW7MbRuqX4GB10n20OPg8DuejN8TALoJxDO9BM2OxwXQr7FdBkzT1CDBIMQ
08lfCHvpRp8gmvYN2xvC8XbHtYt/dyQuTE5wuagD09HYVK+FoVtk8s1PaLHUfRJp+bZTmnmjdUgx
iWczUFZ1ipexzIiCUnr792eh8q8jkWYYkmYoliyKhvT3K4wGTywoeHK3FgXTrYh0WaG0eTSGl2yQ
oX1AWFLDRvcoJsLlkIgOimKgSUjo2fGbZMg2a88xFuXPXKPOq9K72xgifXJxhn0Jst1dLOwdcotT
oF9V9Utn2kZHMl4+U4NsG9ODH0b9PojeELYh2qA6SvTlchQ7fjMzR22b06v8Dx97nafoGv2Td8LA
gpoC15uuqIYiidLfBhZBq4Wll41ouxjlmWRA+SzPMeGKmRCfQq0/5IWcA0gsHkvZQiY/iP0jO5qz
MPZsMJu2v7QqHsvBkOn+aOFRCEB3UKxUkMngWa4G1N9hDnyOxHW0E9OHhPvPVgQcgGGSPHERVS4p
sWLatCddifZyqW0pR6dkjAf0p40awqmca36tbVr6X+5CO+s/HAI+8P9yDHRVs3T8HlQfpb8xX4xB
rHAE1yD95Wo4z1loHvtGoV8mv+pG190voR7t6zD+MlS0G2pcvYxx4DYGvHTdECnI5Vb1lqXnbpAe
sjlFxZzLymNuhCqp68QAM4kctLoZXqz4LUCmcBnG4bOeRNiSNflDCSTJZyUxXBQpXGltgl9lLs+d
QvhuQBub7LHngsbbeYmbFyHsYodUPFLMhaZ/sIw92WHVY09FyCVUrtr2fXnJKnE8N7SQ76ZwfjfF
djjEyPbaakYdrunP7Zxo505W1TPj5WumxkQRyBKnaRd3V/RDyh2sgZNc9xrEqBx7yCgce1xF5Kqq
mhePS3VuadW43Swff7QljNm7NmPLP4iTiTykXq6VJl3NvgKSUjdXRenMuwlB1DVnM1hZC4pj9JIb
eq0Hoh3wnHRFTMy7hptiIZFhsQ6dWNMqGMWYIc+816Q+3Qh6JzpRF6reCL09xKYYVkBKKqMy72St
FRAtIX+ZkJZBfBu+jdkSPdzUBBzC03TGPgsuWS6dqThkZMFnjVeZKInbgijSmO27J0p57U6mgfhO
ElI/ltPiQnDQFskp8r2YfTmwVmqdUkjwYzQmBzTdLQmNFM21yARyVEvyhqAMhgLw3gvrv4yKHiy8
TdJ+alJF5WshGyxchjfIdu1miRCh4Ixk7ddjcKwKSApDwr6BvJBfdSZf0G0eJSRb5zGnOKriMDUR
5tg1265Lk5FnoBskNE4zBZd4llJa6wVaQILbvDkWH/GZl/dZNMXOqPPMKNBZqy/mM0oxWzHY96Ew
1cm4mGnwVIHw9O9HFkm2/vWyMmRDBcemSqpuqX9bIkeSQGFoALpLN3UijSKRzpkRBA6KbkhCi/o9
sIm+FlUSuLPUgjk1VMBokfQ+FECxponCnZDAlSgta7q0AsGwvcW0lkfWo2aZMVS5JPUHY5S2iqK/
dIXoTNWcH7VSa8/dLCDdqwdoQlHWnawAHLdmlmzwLlOURpe13UeMuIK3QpINLy5Q/QY0501Rhq0z
dJ2ddwPPCymnTEaRMQsp6VEvET8M2ti7I1bpo6bmtM1LSaIzXH7QNqdSDcC2j6IKdT/nY6xJxknO
utpR9Bgw2gjyj4RaIozn7iUfZeMyprGn4DZbfXp+Hu1zuPdfxtzuYgv1rSRcZPmT8sWwFUq65WXi
LywiToQZFswk47gFHoL+RCdikwHZGwdeJZR18P55sGwVPbx0RYLkhi0Yrbl5B/dCc3988JpxUHTK
ellQLducig3MpdF6xkZ7TOcaOoV6Xyxorlh4K/tIs7ADdgb8opiOdB5aCgSyKLeXulDOKdjABWHS
HTpMRxIqFhsYvZoMZcyINemgF6HoI2NfRW2rEgJxNXoX7THBeUPlixTPIUCLmaSk51hmWp9i9CAL
2ApPDTHjoZJMwiT/slKEAVZCOnYTyAfZwKv4c8b+BdL5/5if7zxm39NC1v7q/mT1sJAUuTb/35if
XQbeB33O//KkvwA/pvHfKmJHRg00lDLz6190H0v6b00E98PdrO9Z2TO1FiXQoP/zX6q8PsT9Kn0Y
3oFq/Kb76P9t6YZh8hRc5+tf/K9/Ioj+x7f4G970595JAxn0t5HI5BpeQUGipTIgQmbk8T82GLEO
IyST2oiC5FPLcLKbAwoQc0v01eusIqYgaE9maYuPAQosC3KRMqBZi6avpvE3FIZfS90JW6JFazIT
iRQOA5GCpHWZ2yHfk+OB5YshYxAAnlYquDSuTTuPe9po4QGLo/bM2GRKX8gcjYep1u4WAXHMpBnL
dWwXkkpzTP7Y+oOL1q92FTna5HWGKKvGNNrgT9tmS4furyUjNXsdsQDAVUQ+Och3U5aKXtFkG2lM
XqzZIjrTDBEvZDj2DE2tvVAEud6AOJTI2Nrg5NTu2iR7Nqk1H/BuGkVBey/cjmxkvYKkr9cRrWkP
hG8uiuYiM9DMmoKh1lh2eUDDl3AXZBMKjbSQovOY9fJdJ7YKA40ZnCoaVAtbMuSOQ7EJY6oTVtK8
iBMWg3Ii1YdoPnGjVASK9JoS76JY8xYj8UycP6efm06nxVPjmkWmw3vgaGTy6M+I/bcpajSHEUTx
cgQFG3MFw6uxcFVBYJw0Xg/7+7LRpPFQNUh/kPehVl0C3MjY5Q1c9jYhKOtWjJGyEhmJKd8iYJlv
zQjoxFJGL2sh/plZudHpaKlrIkwmw0qFDsV0O1AyHQVnGkqyDoZ15k7UDTUK2Mmgl/cLGOc4ZC+n
Gh56xUdsK2RhTrgpCvJEYii/fqQXlq2MJW5CIBAIPZtCefpJcMkR9nmqpm+TMifrEncr3yAQTC3J
8YqyLc+iwS3D6jAJxqsYSId0bNV7YUQiC1dz5XIHykWX0fkUhvkeaNHoF7BvZBzQh9gyYiglECbz
H5m/NU6OrldYNWaBwb6kl6Xosluw0e+mGCFm3+XEOOlUQdcbPpo2R9nDEGfwk+Hetk25mu7PoVy8
EbXilpCjHE2uaemZMwqQoNpiC423JvspT4lWfA21zks5YCozWpI/NRnwJGHgU5rWx5DCkqHT8oyW
7kzV3pYUOT6m5O21oSJ5FKtIuBbGx9qYwxOJHDshxTKfKaX5mWJOILTiLqcqc0U4jj7BwucArkfB
QTfUUnLTzehYBNKnGpUE+wWQNwXCus91I12oa+KMoiBNqxf3RwfGnGYL63oRefSoW5C+4nsMpok3
9fh/h076MnPEzgKFZzHVIJNjdRMsi1w9oQfYZ8VMWurdEh4Q85dqKTljkA1kZdNHiIcl9Rb62cRe
NX46Uwc1pZQ1BlUCp9YIWA6ZACNi0qxhzyTuLYv8pTXpY0kr3rfEgmc3CIbnynxJBmCMdRmkToSU
3UwiYAP1AtkQqZTKUtadq/IijolvFYh5kF1aTpnCLGbpghvOMDZkSRINQkF8RGKAhpj1IRUzvvdU
QHG6kGA2j09DWcBAbyqs8S0fUY8xu8gjuwSlcg2JRrtCDyKj850jIwLBS3aiSmdcFyYd4VLdnlgy
n5T8HuXmPqJnqmoqK/CUWE/CJHDJmp9N9MbacfJvOupbZ5S/CwK/aHjb6qUDu5NN1Yj3tX6dTaQN
mTnETsZ6xI9VqbKphU320CJAjEAFaUW0XMQi+1WH4wP87prwIwoZtPRqKLVmACOFBhmMadikvRJ9
ZiTNcfDSz4aOWFhNA3q18RchA7ErpuVXl2FKIsUN2EhDxYdR0wU2BXS1JjBxiQtsryzFijy5hCX4
pySSSJcKHhCg/BoGhWepMz0NSY/shWV6sSwbYawvmfUYmRjeIm15sRBy2VXGsreRtzXn29z2J71q
n+IMvegUX9hKETmrCyGsZdJJqgW/YmD27zkhhvuK0qepyVRNBtL6BljFnikH5G6COJgKA4/FIroF
9BeKSjkA1b6pvotbNIaXLMqmvYzVQ+80LuRJOSS5eZSNaRflCJpUQhEpu8iumQ05JneWaQYdXBtF
24scZO8ZgC/HCOfvKhZ31Yi6neK0Xw/Ka4iH2+7q+GUSpVMU9dpGemULmnp1E8poWObIyWPidmsM
37amty9xmRyCPhgByrLArkUCCJV2eViK4ReOvzpoKWYGAbs+kfRNmXQ3+Ve50MqCbM8+qUvKs9WG
hqfTJpBG+FOET8vUle5Kg70N17rlT1FJeyoaz6J1MimgAMggClSYC3xQzfeCHg/LddJ4Ha9FPctj
swfEJzY/4jg+DhKkPCmg3MXY8iQ07YM8MrMGSXdTteZgNgmpFoaAMiM8h9o+oGbqVRRl6bRrwSES
lu1YNKEry2bgIyCke9jxGNdHlebDLp15k/GvuNU+1B5WcBSrT7Xc4ZajhZlbg7yDBdA41msiqleA
ayo7CoPVxVzuZ/zFDD1opkO31VdICvNGl02HwlqeZqOUWTwAyKTMaKFa0IThGZklYXbqzWQG8mmG
eyPdY7q0hCPOb5QbBZr2c+MKMuQdHfR5S7YBywgK68kL4ji+M3CZXlEbKRZk+Q2VQXXi7VW2qMyu
ZTBxGBroNkWcdrEEMLBbx/Cxn59ULgxoQw4FhG8u1WUnRCiNLBU2El/xnMssZWoDXccIKa8tXVZL
B2JsgH8MxY0y6M6qZ3za8UB6oy6+AtO6EmHhNGz5v+rpPoDf4i465RWU2+S8s4oKW2h1vQHTe9GN
u6rHo6s1jhSd2WtCEA3FgHmDoSuRblAbDxNaIbAOBGJGNMvBYag9Mr46/5QptXSackQ//Cl32nvY
Pk8DoZmxtMEk5BHgiw7IfAzQcUba05AB++itxCl0A65v6nCi+6sOeUnzo9HQdBybj2WWbTQE4I7U
q1SHR1Dj33Kt79oaDUEn7U2AGFBWXqQZjq3OKSbWwsrn2HI2+pUIDpHg52FDoEJxiAvzs+h/dVHb
b1CUrgbZhs57Vn5NwX5Ovwg9A4pAHK8UGq9tQXxHqH2TqS5jVzFucXaqxkFAuowfukwmuoma9QZG
PnAVkSOGb6dqKm07agJQSbO4zFlnOEJgvMdwKAuFSBEWCEe0iwQxpJbpcJTAslnymTam07L044TF
F/SJjs5f9IVmWPgZDt2Tngh4M1lXwnfaF9+qQnqyxGkdtzlUFgC6ZoywDFVpiLYaZ7LqsIPelYzg
paDZghD5cf4qVOllWXqCCANPMLflgBSqpu1PVvk0LgetzR7I2QG2EYpPSLnQIOYMLVMuPvZzs4ME
uEvHZHK66QW9AagyKwm25gROgY4LuSNgtxddk5y4szaSldBPgiXi1Cl7cdJySastdda3eEtxFaGL
iqSXrME3HAySV1vq15QOm06V3620Oyah8GlE5lWTFnQCEgL2cWWwL9QzFcCXFdirtjS3S/ogY6Cz
FV17lJqicsakA7XbHuU2kRDo8PWTQ7MtwCc1KQMdzeHZp3Nl6ySpYzJJRq8V4Rlj5dxwysR2UKyT
jIh/shd0snjrEdH4z4+a2VvuGj9sJ+vDJkq9vx75+Xdc15Fr9qSj//z2z83PA7gjItH5fefvR37f
Z8goW6U53v484/f9f7z8z50/b+xvv4Os7gAwstjQBOpwO6xvmxkWzfXPj4z7GLF+/8kak5WpjBGL
9WCvleAAjLSCOc9H+rmRLPGvn37fBxHhz/so7lLPFZHrwnOCP/CR/7zGz2+p//NX/3GfuhdZp7JN
xrjaqlRF+vVmyVG5s2KMXA1zKL2c9c6f3/m50RpCFCa9WQ3yjyW2OOdvz//9zyGFe07VPAKPvgpZ
fz8ilViIa45QuWpnfmL0oprQAWmNCPi5zxim1BkzIlXTKQ7QNLXQLteYuigm7yCCbUBZav2xF8JL
0YG37Df1GN0Jx1Y9MVst2pH9BLV4Mo51h0Vp4DFT7zEuTW/jvfJATfdc0phyhgMrF1hfTzkQIqd6
WV5YkcoQZb+IjSNK3GElvY8fpRr4dv5g3mG2SQgWYBfk4BW4JWfrFCT28tIfp8q4zx7NiwIl5Asc
uVz6zXwH9wwyI/5Re6jcavT7G9cve5UexnPp5O9EzMWHElGSsY0/Rgae3BPzjb7BMYeRhh+7L6Qm
KCWoaiGKKYf3KXDgnYOZ6V3lsz0GkOqcdqO8MJQQMuxnIO0dxALP1WN6QBIvRe6Yk7Vlg/IXHmo8
+kxpx2xDhrn0qKr7iJwFgrNVD7rVCeDeJTubl4XRAv3tBsWriDg6ZDMbnfN9eQ07v7ximm+yO241
3AB4xJZoJ8uvCyYV4qTM2Z4EFExQWiBe2e2NFiHWcx+jSjhMO/Y9+h5cywaGfytsofOzZR0dpuRi
5RrZIl0hwqsoYrK13svoCVJmdUd9hIWiPk7XRHwSPi7ksHWBu0BqcJRD9pC/M0Bnl9iWtgiDHoqH
+h6zEe3WIKNK7hIWYcsscm0CCz4s/9WwzjNV1dAJZoK3gj2A3t4FXUQdHoi2naINZwmKh9MAxEaK
74dqF9vGm1/Vc+V9sTEN76xjN7rza2E6wjt+27tQtrX7l8mRz6i+72CkT4DeyfZSFZftoZ0FDvJP
u9ma7oV8cu621Wq9JXoXK9ol+DZ3A0R00j3fgkcTaZC90S/xkZbpd/HJ/0fOteZF32Wf8ZNUb4Jv
ofe7FzVxOVWDS+ghaLBZfnEAFNCQnFeRIwd7Kbd19yZeihfsrkAO7HK04UB4k12yGXXj9+Dty3oy
L+YFONaapUibYReEe6t0MQbJ2oUiEh4JwycGNrM3pCUYEEK88qm+pe/IqX0RGbf7Xp7O4fUV5Jvk
NplzMCRbOhulnZW1q6HpwEiBMQNSim3ij3Imh5iVjXSdEzt+App/uinXazzsBOfWVV7zWXW2UbrJ
GaMMry45/dNj4vZECB3wP7Cl5cK7n6JN9tasBEubqYxqTjs6MP6xUdbCLbwvzrPX3VWEANvLNn0C
mkariBFns4Bf4UiVx8ydDgQH7sqnjmLSOyFk/7yXgoYf7vOVwUYt5dqXXAF+jXYS67od7pfFrZ/4
u8m53tQ3Ir05l51uS2JcAX3UqZ7BSs5kTzyrG+os1Hqc5YuT7euY3E1+4w6+rNnxqT82ZyIl0anH
89k8wttz4ud4O+1qJ/Jv6q7Z4h/PICp1ruH940y5pc7GcjL2qDj33OblK93g/HHMR2o+zN8octqE
t4LCpnNn1U2PwolYbxztNicPbLba5svkLDtQrA7368FsbzvwRfb4REgJFo/iXBXHINwZ1Dj2YX4A
o/eFB3Zy0t1yX8H62fY6V/J2ost1ii6hTUXSKY94e94pkqALfyEfwCYI4z320j1RgfGefQ69Gh//
mF1uKpOG8b2P8cX4hCGceuJx2UXRwUeCRgZufnovq4t83/8qekys5wb3orPUW+xMuKUbi6NWWk79
0Z7i66q65Op1x+Zd/k5ROUrPrHQpZdWDF2+oTy4uvkmHCxnX6LTcCejb1I/hWyNqqjvWZNdPrmW/
Ly7cSPNXLJ5xNX5CZ9GJKHGFk1b76ROClJe6d82Ye9YY9WK3GDaVKGTl54jipsM1kd/KTSNgjXTI
IL4V2m7B30cejmnHXmzXR06WcsNR8cI9xJX5KXrt78fNYJw5OsuhdkoHO2fzCYJtsdkbwa1RTB+b
In+fMz2a79ThrTwixH9qneQ1heytbYi6oOa15yokdnhCgH3HNRID27sqWwhXT9j2aUrDMyMe7Qrh
cpT8iFhfOKxYnzZL6U189eONyG87WWeMB+WTyZIpsHamA6oLBocx3JXvQNxTjX9yDOho3tM9z/zp
E70a+/Cpcin/MEA763dPqab8yPewsbaSrYnfistmadGPkT9skaDmToVHtn8GxB6sX3vMEi+RrxQu
s8d3WLjlR3ifPUDoOV95i+KteeADrx/6yNAzBbs42nK97RLTDnatP4bucuq2mHN+/gvH3fJJdsMh
9Pz2aRKBr9mLS531RLyjE9wXl/KpfArxUqpAPW2ORIGZAKhg6k36JvsSe2B1t0U9ayx2N4nPOyBi
E5wDC/AWw/bMlDSkTiJs5JavIb8xMzCMvPSoTQSYo7wfpzpznjO9BfvaFj2iPrecVsm3+UtvfY2c
0YY5yucUarlWapBWTDf79Vud7Pxe+iz8VuWoSJ/yjVgyhvPM+jJyB9t4QH2O9JPkobP8RTvH+53K
ROT7AKC0li6svafX7Ob4KZwA1aFxSkJA5aEd3C+7+Kb16NHRuJXGqSJUbhCfo0eLoCDOgVP6yMb7
s3sRn7hQb5ELRgK8+aF+T9zaYfBkzCCsF+fXp3EYFzsNbT889B/6vtpxGbyGHxBrDqAWDqEvoESz
scT6TLFYAS91y37czi7yR3jAhTNRAXEC7HLrwOSu/02G30RO9nzpbBMSgY0JiEyME19O+2RKGw6h
MxOZhGqXKQOzs/u4nqb1ZqBqZFcHc83U9RgdMRZqqDN22QcpqAtjHdglv92YicuVb16qg8BLsmkQ
QJQOLIeW8h31CwueNV4JKH1+UQdSApi/BNIJMlcP7obOkRVfQhrQPxgmOrQH4qUR7pN3JGJU8Ai9
22nqIYl9ELuO4dw2Jr6F7cEVN4S+3AkP6NjnxifgqAOp5i985QoBQXb/3pwjP7Eu1dbwNoFPNcsN
fJIHHc7yq+LGRE954/10DsZzWH9mhpN/1cIj0htn+lbYTZIXcRTgKcKQKBwhbpHgXqS+2i917hEY
vpQn3eFcRqqE4agl84m4pW1nfGTEG7Leq4igJXd8eVSrzBN3mFOYrihTTcYDJU4tuCMiRvVSonuK
Lxl+tYNBCFmzTIoi2jZq38dgaw3vKrk4XEAhRhnWGZlfnGFaq1vlk7GN+YSFtASznKGNy7/nm8vv
C2y6ls9ypX4iCqGmXR7uWKhy4Z0ZeSJ7xIVxq536CZSg5FQVA4fLEpQFdTUweFxb1dWutG2pxxfa
flZYQXpfy4HICWw5popDxJW0zdA6KaVk+Unh0ma68nSuMbcr7rHmoSB7WKpt5as39YaAuXX027hR
TJYRbxVyd9t4ST1ceZC2d1RMZBMNtUPRn+qKnV8ljVMYbQZ8RrfpkFNu0oYKtD1Rgg5dHVvPAqfO
h1RBQyVBK+3oDwSQsd6Rx4NGL4JKEC7xYidztcrTflLPlFSW7EhMsHANklM4OTQr3o1X0DKmepoG
n8M3fAuS+4/jwdhH1lufeirvecOcUJU7jnZ2Fth4HNpkVz2wdKH8KI67GpYmbJHBIf4rFTwu/z59
TnHx/V/2zmO3eW3b0u9SfR4wh0Z1xCQqWJbl3CEcmXPm09+P3nXrFG4BF6h+ARvev21ZIhdXmHPM
McfwWM/o0lJ44ux9VCfokScNSr+tn5eD6NJDUq+nKrufj4jSxtsT65tDkR9j8QcBmBSSfum8JwgN
SC60oFF2Qx8RnAyVM3t9RTRzuEP88KmiLo6kTvWAuHGT+UPmAKqIT12yR4wdteNFJ0gLFNpiu9si
PIfzG/ohVbRtLnm6K957cUdE+NKDMBOCQ3TubBlbshnfLM/Y2jxcAozFj4YLAep6xKSKOa9dABqN
w8ApIBJipE5BUncOt9FjKlVP+U3IHinqHJB3MadA++w4Cab73FtQFsyYPzsZ69XakfZjvW+LK4wo
yEZK+JinXsluUNklvNQtfFHYzWSaBOncrj43a1ExxwbYy5X7QboQznA+0k3HZjf9mD/T7HRAsq2T
Lp5l+I3qIatKPPwYR5S2BI8W2Sa0xdpVGZoLRdoI5S/kaRR7QjyhRTrugPaRURybyClQ0hx+yRPw
YzBvYCHIUQE1QoWmRqdo9qQBfjtl6oi1n2deaLmLcCoRcVZddP/KyL9s029vXRAnKC2fckxG48pX
HT+kQWns6TDGkyo90cu1BWGcI6hLocB7jRoPOiZwNE3d9XTKECwJu43d/VBkkTOQkAiNrYujTYzI
f2l+7SlmPvEA1k+iQRhC+iHLOJeb7B7d8GVwcrqoBMolx5h9UP0wjftW9BrY5cZOkm0atad3WO7W
Zw2rhVzmh1MJebAfGRXdykXXQbynt5Li1wnCMLtXxKM6gHwvP2w2Im7MqTcpHsc0pWMx99VkvxAv
w9b3+oJm371e78qXVnKL+BtdCGJ3JIMQfQiS+ZGLZs/BylWpDxFYCEfR1j5IrSO/zjhjPHI8cD7t
+gvrxjwolLC9C5QR4tcGPNwj7uhvxR78yobHdBd9ZB/96b0Oqt17/a3s55cv+qv0N9oN+u9aZQff
0dNNvp+wMS1nHsKLQUzDFH0GFoAgeE8uu0/OxTXFbgCMHWSW9O5DuKG5Mt90BulDccYLolXpF2GX
YaPM6hinx9qrBQc/6ubJDNrP8YW9FHrxlbYkSuwghq3fwQR0qSZRRSZK5Wt5Kc7ZgRva9Tdtv4EH
fjt528EL6v6ZCh7bDZledigvZb2fHubvobUJaeAE7yJxn2DtDBjBrG4gXL8jliTULlpjlgzuYboz
5s7MTHr5nqgfbt9hiqfCkjtl1HPvsb2ZzttBMt9YW3wSmbvfPLGNVdfBZ8FlXF8T2SZ71qm8sXhZ
kblHrRy8gD19Zg9CVQKIYB/bNHXNgXRCHZBZtvxg0vuNYTIWX4ZrhE5xaCCye2BRv+KTdGW58ykF
ScN9j9H6NwZkxU9yLa7GsfINl/AOLeLteqLxkn6J7nqy0H0ncSTIr+s9vefDpUzfVuPQyTTLknvD
sMZlxUzvKiAEwuKtYDo8wRi1rZf0lZwc/xFYdnv5B4BJ+KSZsPiCJjpcZZdIhw2y9JB54jmU8z1T
q7+QqUovhJe63b8pooOxveJdxIAnTtvhBawk26H3T79M2SBrZC8MDhKOiY1sAgc8guyiC1hNRT8P
SVygp5oeapNss8m7/tbVHqsGxh/W49mZoEmzHn+M0Ytc+Wmmix9RIcVFgNJ8q3zJwXKyCkgzxMxV
skurX5LiV9pZL3w4PGiLGc1x3Gy0kLR3N0vJyBUfBQ9TE0L4VTv1iI3shofpLkdRLgih0BLNqsp9
Fe7FNx3sQ7+nzan7YQIFIRqwtmxjpM6WRSPqGoxO9tGeWiiRj1rsC18hUqWKXUBcGF3cjO9Hijiq
HYK8NE500kvvpfnS/Ok0PcbH8KV9mjgwSTrhiiHgbe7iqx319q01XjBGlSr7Yz6k7Q44cVd4TrU4
IyGEQ+9bhmQHkpy77CP8HW+VRU9mINECVe6y5DZlO9ojWYmV/phYmC2A2p/q8XX64DzjY94LXyMW
6t9e6t+ip/gB3kTOpgq/dUdR1c7e89tjZSvRCZUEkwhR57iuaJE+Yg7KX5YVNHv6RXc9cSzoQPez
dDsU+s0dzW7ruBN/lKOPc9AuOxYuGSZ1UWcAw0SI8y1F2wtk5i66W6ZgwP9EPm7tsusJqoiMMKbH
8VzeiAWKd3osHg2qYcxUBCK3hI4gbNund1gPxd4GdvzAtMu93OnOC1TM2hPlI82UyYyaEIZ1Z7px
0O9NEbLHo2FfGE916E7qfQVW8wLmWxuwYVDVI9jvjsWz2V/m9oGnfhYpAA/HbORWL1ZLJJB/YknE
iIl0iNaI8xwL4yQuryB0pY5l8iks8Q//5D8QGQsKzva/O1SkCkXbTfWTZVzn7qhvcaie3I87ZV9X
+8cMYcz4O4eLJxz5jAHE3w9/ywuz/gtsxFL9ed+NgWm4beiwoZ3I8Td8hB6ufeihEKo4ocMbdQ9G
eDTRXSG7UnbhGzgdIXwJ5kHES7YEYFkfhNAOGOg+3jVPdO9rod2/9C/8b0Pc9tqL9dCUDxWIc0gz
79sg7Em87pj3uF1k/ojFtNu/jGw/a+0ShrFrXMg0zPJDnMYdRxXafdXgzPmZHZWPAb4ma2Mxx+zq
hL+J1+5TL63xFXas6Zk3+yS5RIsICs9wicjXAXSxUEvtgmxzN78IdxxDFWo+KOFxvJEQBHyyHMGb
JJSSs7sko6fdm/fbgLxzRR0OLjSjk+jizVNusBLssAQMw3T/dsDizHZ7I1evbwVZjY76xiejNb4Q
a7GtYQqKcOs2+9j0iEvDt+Ep/iJ1IS4Gy2WDxE+79oy9nB5JLI4/OfYHb4l6I8RMAf2oCWFBtn6y
u82vheSPvEan8+yIc2+H/jyJMqAGS+uOqD0Puui8LKAxNC4G8QsN6vOnRBHbVmqgmVDyMj8gtd/N
CVwRX1Sd8UWcWGlXKBUG0j2PqKckmSskl850hTsGmR7qFKwQoWdqOOfpSXUXhEl3xNUei0z57G9w
yU4AHg1oDQGo+UZ0j5Q4/wT9JxUipJDArIgRdJ7BM03uqBtyDkBjUfZSehlgTe2KXfebWx4RVabb
QO7qAbs4LQSDISyBGUG/zwiq9DNpLyU5lPIUHdLgVbiBibJl+BkOQ/DzGW6wZ3+cfiLgnF+VQ7HB
HbVC+g6ZYpqtfUYUYkpGipQdSJLCt2U6Ky/lJXM5294YNjF9CYmzyL9NEJrMAe4SxM95Z74l71kU
sDVwNcXT/Mk7sa1oJOxIzeCOMFzwAJsfdZJa+hk96MnKpwq1lQ3uPb5hfgnZGcTxGccaEpvwnGYX
Q/N5s7y7sWvJjAy5xU3Zj7fimUqytpywJHqOmYS8vo5OyCL0n1lkW7f5yEIGrIYJdmeemeAgTSaH
T1WDKCLOtmfvKgixMpdEfUtH4G5MeOzs6BvvFl/MnrX2BRkGSm0UQ8lfs0deC7DTEFxkrqx5PHee
xqhRXHJnICHS6gYu1n1MxNe4/B2saQL0PXrJZBITw9T6vJVVBhHgqPZCdcYMSuutEn572DFLuMFw
yQGsfdbfS9rcon2tBkTOnXIstBeBrX9jNocOkoJLhNqwj9rnNnmSLfNgyya1hvwCRYJZWVL7dXkO
9OP3l3UkbXNjtLQ5CZgqNwITNMRwHIJkyNVzrbwz/1Ak5jN4Ok8XDZS62caG++2VJz6QnYzxwHum
mx/5bYGmsOaUsguayL9Juaonkf4d6ZG2NFsd95sgJss7/q5Rs6Q/dHrjz/mcLV1BxH/Xk56XO+XI
sG4iiWymhDsjT8QRFDwSCIloc+s3OG6FXrPVc4zxnrOQEWe8VGHPGKWY26OHTH6142IME0oDYA95
cc1TBKJ8Z3bynvp85dwLhX0lvnLXOWBjkz0D+/MNlw+yjho/Ur78ipbTMzslJx8pNRY4GtVMzSFF
qbZZwjPjXskGQ7y7WbBEZTPSYQ7KVAKABjJNrPitg8fmBnjq/WhzV8ytlpA5xJzR5hp5ROwKTKVQ
Y4e7Ct0NZ2+/ebcKmzv6ij34CSOeNcKvCmx/NmmwBkMbPXASoMrBdLdJa7q69Mpc4VsgVwxCtijh
75P5BKsPuASVtBqm2447Y06SntQKHlAuezUXyr0uMIJQo878uQ4Yfj6eg7+8LeuBYeXvqYxvDxSj
LVSjmcvoJ1set8OkV3BN2rOI+A0v4XFM/hxTGt5um7uVZ5tLy/GAw7hk3K4RdQ/uf8XlIoIxj74Q
jEybSbA9pBraplPCbNttD5AclA6SrXxDD+spPJBsRDlnD1ESQAti1g7qi+988HijSiCQMXl8LrfD
f2t34w11YB7tjscDLpyRNavqzdAurApNDVjyhXLstWCgKqCJO5UisOjAf+Mh8mbbwkjw7PBpwxoa
inWPxlEl/zE9HiwLhM/ghTx27pDbVHfc0aj7zTVCjoe9YXURS8OEhheJKzRQol9n3JayLVmootho
6c5UdS1HetRzWs0AGAETbsx5Phx7ulyAyukuxn2Ku6ToVMY99zMxlYgH98Z64jHwWmvdABQE2KDl
MTyM2kZ9BXEn3GGuQut8mn601oc3yihzFZvu4GhL5oHHsAIpGLvWOMcwJpUn/iAWTxOGJpnD/OBR
zpgwFz5N8HwSNfc4J+A+pAJLnSKgdZy21WeQ9nFVXDYWGaA+nPTYYQxHJll/PzxQII1ae1uLqd0/
oqYK6lEjFtoQtsDS8Smx0eBneVHpKPGHWPpcHetYi10ix3nw8KAWLbsuJEw9AgSqHLYTa7iO/VsK
Tayr6ISmDfUMpU2UPVPfdfK55+1Xbyn9ClXLwqdfA8ZYhgjOJl72wjPmMsfwkbVndDe+5XY3Bldt
w+EgLg+lvYEYPFoQaOnjJpFsAxsdLSg6skvyBMNxrYO/4d8h0IvlkbJjTprNkzoH/4wwe6nQ7+FU
Mj4ZLY+oBbQ2QgDm8xzAdePOFsHlkbAWGR+tQ9AFizyqTnZ7rz6D4TEa3epW2V6SHWYhnAJDdmTB
ZcDoVo8RzZW31UTVGlNKuDo5hE8Glh2I71vN3RKp0kU0g1Hn7zPaXFdbUgk0tsnBguzQld15YHLf
3B/PlWkZUrdTN3xyyo/WZ3MNuScSJyZjcmBgSfO4JO5/IwQZkIvsWHdDwHzEMbbcFH5koh7a4mld
j3z8NglGoEx75HnieoBveuiroJxkZTsqF3KJlRPiCkBqu2FcdpPV2D67p92g4CPDBXpI9FcWo3WM
v2CpFg/bfMWplSTVDBbdS8t3sgcmGQkuObBK1lZNjxnytPNJnEO3EV4wbeTJsexM1dPHbaQVRgDF
bQ7IK2cmoYXSQYVzauZYSXOg32HBgWsfA45IHxUpy9aeY3IH9nLoXVQYYU/hHgQj4DgqVyj9zSM4
G0wOyzxKAsroyN2kV3SIfZbBtn5UGzVZQXaQm83vUYaphhM/4FE3zbFtSCrwSIJ8bE934TMjKspn
mF3InPC0WQEVe4i8s7q9rtH/sG/Nz21eK1eeJUCrSEGUsieWrugxsd8g5+uxsobOg3AJkssOVAKT
QucqMHww6CcwD+zDsmyx+5PiN3cG/H4kl1AOokY+7jXVL3oclV2250o9MA25izGiXdBFcElngbbo
KNv6O+kuWgpWfNdjICjQrMvicfvUp5WClQYj08SJcPoQvmCssI2pP2iCW/vZfCgqt2NMCW+sV6O9
1p0DB3GbSUMAsxzJJWTVxbMlOB3Dsx6VCFWqIGqOY3xckPgcX8f+cat6ASXgxUr3GCsUTSvWH5AT
bpJQkxWAPVv9AEawKNP4dbNnYvIomLIw/oGk6LVc7liBGlgfQZaBtbRdRk8cRmaFHvdWxJvMI79i
a99ijjjorsIn35txwFtF8SPKRFod8NQ4yUuR0/4gZA+o2xTLdhe8EnHF7VvdQQWnhRgZH2PI1sZu
tvZbJM26F+B+voGI8PFG57DyeGcqTpzbOcepXcnMRor+y7aBbGd2DpIWsJNAUF4Tpyw9ps2gXVmW
kNPD7rlho0enFQF+3mp1+8Tt6OJn8bEulStLF79cPogJFacPMzcE2YFVIXTOig6N6Ev9gd6S3Try
wODADEeFVuRpj6M26rSb0riASiMbg1uP2APtAXIYbqG8hkRcbCx/mxGLtb7P35gzLCmujJ1oHbeH
zYuYzGxG7Bw8IjTCxTzgobHzFJBWdJvzkZexXXYfEELYoDjvBC3g5YM/kTcTL+d2AWetsCvpwjY2
JGe8tKaS2BwxJ5uwgQ/jUzn7AMv4ljEkOGO1iDM56j0VHM0Ctt+KDDxW/qqIaMyBM765jjtbS046
T1jfPQtwybTPLd7jrQhBMp8tJF/pxsSUapdmoMMjsx8FXXEIWDPgabny8QAngJIMkRh3b3yxyd+D
jZKsk69uxzfME+BPmEW5rW00g76D9RfAtABM5nBuQZhCIvLW7gWJ/t3ZKqCTYhuJnB6bx1+XcdTo
+Ng0/cxgWijaIwFMtWhEXZK3Z4P9E9HGAlaGJYyixaxPd6uZ08+5KeRoKmCTko5OkcHkXGgs9mtd
vSb1rBykoVIOFv7aiDNDoirVIqBh7T3taaPAqwpRHYE5JSI2KU4xhW56UXeJ3pau0KL5GG6uD9EQ
RgXKWzIraVJEGxkOyosWwFmrSyh4tdkFHxXBk1aeSDepT5M+5XaEMhiNFTM7V68q7hg/NqpJIrXp
1f8Jyxur9t0W0QeNlBxXCqdzTBfwYLgpcU0UmWWQQZreTT0uypkh3WZTqXDwRZL+789DXV+8MDMv
fz9qM5rALUW8/f2u2AxWZpCbP/ePUp77w5/pAmrdDBkuHMnmwpH97y//KOL/ff/nPjLItWlLDQv3
T0Y+yuIGz4/ti9L5mlZxlExLQ7ghPvz7BamefplIWLh/niB/X9pxydHu3NQ+//1l7Jh+BQLNSweL
MjE0WIx//8z/5ELpGU9x50WFrIHZKWTt4swo7NL9ZLBGEvj+OP6iWP53taYAI7Rtsp5W/O2ffz/8
5w+3v4bZyW/+/cM6C4OxJQfrO7CelkZp+++T/76k25NBQoPL+fvn3w+1unmxRCqJs0K3UlSIDXkl
J92f9P7flz8l/v/ys79f/P1MxrJGSXXcPo3pVBi55JVj1EB1wRUStTfHiCOBHaB5bkW526Uoxjk9
9Q2Z7nlHHDXNlnVY5tZpSE3d1XKj8juhfppAZlbIYpq5wdvIJkzl/NvlYkvmF35GWob5wdigq2n1
7tRom2UdnLYUCC01RggEYxldSgGijKKupH5bIx2y3E5e0zmODBidTUh3L43I2C2DifrVdF/j/u6N
omYPZV7DaV5IifK7dt66CU2s2jtckveo5nwW3a3VAAS1ViofRUohyEXiKlpMXmQ2qa/JNYUQQBK1
1a+LLGFbsFS+gr3hrpmQH0Ejy17gHPpaq1fYiQ06KQH4XLV4tHunbqJypFXj8NDBq6xBrcwsD881
4tvaGIi4M1CEw50rnAeqhia5lqWN+y6fwKFq1bVo7nOLmZGOFq8r+95pcbBA7+GURVJLRt58zwNW
XB0m1NgToOBcU0xH9ZBqPYcQvYcG7pYdCq4pWaFAVWbFOMprUO7608OYRvBRS1Q85HsQ65XIMIoq
ea4wHIJPn+gIEVcp+XNlGEkgIZM1VaDMJgChPmUhZaLhfawYNAyOVJDXZ8Uidyhnok3RQkc7m1HO
o6Ntfqc/cICaOcL4V3axEr82SyiQWMaRjc2Q6udV+mmBAGnYEO1nHP3sOid4jEsKMANglY7SGgkS
KUOyTnDaaOBeUSo4F418k7esi1aIwARChOpFB60B88i6oGnJqhkFwxfj6a0auGJByCAFCuZpQILy
TuTsMob4UM6oHaoJZM86zt6MnmhU1D6tFB3NaOCAKzQaTXEIeZFQjiYBJkAS5OU4xOOMEBAyP6i+
0SghIhlh4IuUS1t4L1UhHnZlfqYdbKqm8dS1o3Iu5fq6TgMMKQq9tKCsR8nQXhtZISweBb8ekooF
hIEjbqByFF2n8tIpuvWSbBAidhCTYh7RyQnSpOqDodawjUHYQhPas2Fo0z5r+nc90iRvmhq4Kixe
uxGM6yAh0ponS+LkkZlsk4g8JzFG0Bzju6zXabciioCpqvqNEytoIyaZvU48gjoaAmcJUrFq0ZXB
kIjHGOmaYIJJm65LAVNponkvHd5QC6MKtPYZck+cv4v6jULotJ8Q7aZ/UrtTxkw+KNl6iFBpdsYl
/NAQOyUTQQtsRJx+eSwawxtVmvfbujnRT9Mf6Vs55qH0qywdDTQ1wBlHALUGCElYGGialPpCinSj
SOdRITUHcX3odZpnu66VDyXkCNr8sAs2YLHJC0lSnaLRluvdgQ6pwRZD7VssKvwLKx0x85yToO2e
prZ8n5A5V8ZB8leET7eZTqcuAh6akMsnI14+zaxOHDmJXTOm5Q01nKnBqHIm/latvaBI+wl74qOo
02qD8cGKiMaUHFPOEasfE2cNafZGpSfeSIvQQAxksZ1GM/B6I97S5EpEbdw4FJgm0+UTLk42xGjB
R10gicIaTEq5XNU43qe1dmSKFJ+o3J7NEvJ6X81PUkEeN9Dmpk9U1qYO2DBu39Ru3qtmLxzXBJqG
sDVI1jMqo4rZPS1iPgeKqJwaHg2QI+zvKLbsZVB+tIn8ho6rCUyAqEiSljusqdwpQvvAwqT4oqnK
S4v5KcjHmgQt0i5AiwBRWEOSE9KEpdd4xgjtOAeVpMMbjKkiCx6NsCibK7TpoMB6W+h/PSyROvkJ
LkLo5pUlYgzjQc+rE17BynXAKSKUrMZjM84COX3So0q868P6hCqGcsRJ3NWzRH7sl5GiDlSsDgO4
42S8z4v1PS9Dsi+mZFPN3EFRj59wLqPlNMB/U0hWBKDq6hw2C0IsNB3TPSB+5BtFQgypZ5l1exLr
GpdoKX4u9ZE8j0rGkktnCb8LrzbHyRMyA1fkon5mliICL9RnvehJz8eJuNlCCSzpBKqAkXbDmtVF
fFd3aSn9QSTrlHayAp22yO21JuyspqQ/5WS7eUbZpVEpA5nY0R6HcHzsU7kLsB7bCg8bRELvcNQi
p5tkjacaxW+HHrlPYz9a/lS2w2kKOiVBHFGXX/oimvC412Z/GmvdK4wxaDT8CydV1j1tIj0yWtUr
xPxZGhU4Gt1yFVAUohl7RNMdUQyrwnQnljedrFkhtmVrGfD38iZRHk5yXdxP0/o2V/2lLTowgmxW
9qs4npAnivw+wQSx0qebCmp4QcCWwat8Qca1oegjw0GJsQTqXKC4CAqd0ZiGyPOIbrQktOg70pCE
vg+HbS/nj7T/XKZlPgljdiekuoUXBcJwKgF9UzcNJyrceSkFQUkFfArTys1TzSV+Vz9wOwKoM7uH
UpWAyg0zSJq12xcRtA49Hk7CYj1ItCFHKPdSMsFxWq0doerSfT12T5YusbULoIqSTrK1RuYX5myA
MCbqto0OTtXKEWryQJpZaaBkO7mL5WUzyaE0QjXpY5imVQ82Z+IarYkSWp1GBcs8Hc90Pc5Z+Uvj
/m5gLD7q9RV9JqzkkhCn5JH71+l4WVcrOS/xxdRQsGK3XdQZMutCNiAflzVF6b6dT60wY24ef0ca
Ijsor/fPsfAwafDRMwvXIpxgv5NFDW8WlSWxSgbkBEzzHEXjV9QZoS/g6VvvG7R/aAScgQHWKsDI
C+NkqTjGbaFeMav5kvCFbWXCjcYEBG/N9RUJKCj8dAmjLc0yfje6DrkUzLU0aaTcLIUcQWt2J83n
RUni01BTQjVTxZskiwKhQZJDGt5XGglvFisYL1WYycXGW5tYAfrBbxw4D7qJQl21KUrU/sQ6RXo1
1NCdy4+ztPZ0m28Yk1jdZiupghQe3JLP3KRMg68GQK9YKuXBTqH/WW/ctjlpibxejGRozggTAOsv
BCwgBGY8Yrw11xdF6vVTZlF6nWnEyeKUTtJ0Ddmbsk+zCtNTGw6wg1KcpXQNyHXWUHiYxGo/GU4s
O+RI2lGahc4zFulF0bPLOkw6AkrtM23rnJMm7E3ccA6yzJYzL4B7S2ndZzqPEqEIWE2ygnZVTJ1T
nGpHl64gZn2Otl7SNwUyAeW5VLsUBByjm0mvNTePukM6js1zB23Rq6mvo+7woOst8IVa88hyArpR
pErfSCXQcIvIT5JXtz7FGLXTaLijoytIBoxxVcu67xox2Q9pt8WJJciZ0Y2PpKa1j1UuVPLt28LM
ezfPtPfFgu4Wq+1xoskY0FJ6b9XmUlR45Q3r2tvb4tGzxSV5ZHA1Xd04uYSkmKeW+rx4at9q9GMT
RgjsTPnQOlMFDrJZwlTEvq5SiD9FixXTLE4FlJA2PibN3rBYpLUcsY0pTPCQcm0+DVIQjoVpK1VB
vxvbZDnRaaGY9Mpi76yIuXlGiMnBwrLaV8nWhgDhs5Q06Yi8Ga5ho7SXEYfYk09jA7dFBVDXMzSD
ZnWFzgghjIQaq8w2uw6JlfrxQHEd+8x2X1UG5l76opzEMEOvbcRyp0lCpJ7mQJ9oPzKNgaQPNQT6
8saY8yoDk9qU/KRVITzxTSVfaP1eomdTG+GbZiW9Y5X0Gr2iVNXjDiNQ0tq0bTsLOKWZSs48WQzv
FiPb+gUon4Ra/iSK4CK6Kkn3CEZXINVgfmpUrO7cmXTKK2hBqEbkQQPE0SVcy33cV0f6GH+axUgO
1lolICfd+6DXwSqUHZBDPnlrJWEpAXPbMrry0AKjlRE3K5oRynA83A47gUZcSQw19McmU4RGhuul
I6Si5uHX/YoX9cLRO1rELGkbtAt0dLIIIKcE1n+/9oeV/peuvxPkMTqbYnqRVXTVSHcVzs6vtcVE
XO2OIwZstmZSaxyEh6o0grAkUTAGqppiyPGd91TRS+OOZMgpM+UL6z9MEzJsN1NUqig7rPC3+tcx
nJ+BHTTSJ5NdTuv2ldE2NFBY9SkclImCRB5kJPcHo27ZW5r40FHpF1oxxAkgG+mJ5HHS0uwLKwY3
/aRtWag4HtCngjgZUTMcCJ3LHGaopNB9Ik1FYBS9cq9OYzACj4xRmJxjXOSQgWmaO+Yn22mK6HWq
ieydJrptqi58y3QWHE0pecU7qbfFmNXIbGFBE8LSPjSXOFtUXgfttZPYRhfs2nd1pJq8oH2rlElB
77h9Fyek7LQkYYnWNdDf+iol4lOcUipcR8rypjWF0P8p9YfLslKgbt7jBDlTDEkpUsI172ro/3FD
9SOOR9KuIrubE+UmGNPoi9aCJ4m57szPKYJ+vcQ1VA0BtX8EM3O3RdV+XZ7XdaGFzAIAHqriruy6
pzUu90IeRbdce+nG8WtOLUi0MalkDcyBpUpSY4wBO64TD91c0B0Cg0SqZvgK5mE0s3PcntCQfG9X
JBkKxToaqA3g+qTTr5COD1hojNdMnH4U7BRtU6MrBIFibdfhpHDTkvxVn57xndW+V/VWJtm1mNsm
GEo0QrN03orOVII6C7g1U88zB5Lb6f3v2Fjjvreo5aFbM3LSr5aPghI2HhKMRvRbPoSVyoKkT+64
0HsmwOFzJUSwWzRwhzSEmViyv9dj8pVU+XdtRA2obnPfYpRzKuFSjpyqqOJ9W50oufomDZL06/PH
YErznTgIroW2G8i5WPmNEsIDQNwvke+ldtwbWUFOM/VeyQ5uD9J8GsdICeRIIeCPzyv2SWAJBqUL
JNZm1DXseVloOxgQjkj0oJA3zGVrTJwwbLSwdQcQx1k0nlaCKbm+0ONL6aJh7caN+lpa1o9SCJWX
Dt1nqfPE5QRTqGXVL0ougUinhtcJREUGuV1t0kqjYlI1DEiGkiIv6ayiBGLRt8VTZ/moqLSiQ27r
SN9S44xlNmxaBYRsQXTbqr8TypR9X/xq4RTBkKcHFZerTekwtMQPoYBOJEXr4i45deSEYhwGrVRp
2k+sPp0Gl7Cla6qgVSu2V5VULhzjl6HrXucRw/Vcu7cKOo2zQcgxoh/RslsRVcKjlSwSLN3iPYS8
u/a4mSKa1w3/qCn/f6G3x6X++Z//4+O/EXoz0Xf9b4Teyu/ko/z4Lzpv29/8p86b+i+M3BXNkC0L
BFw30Y37X1Jvpvkv0RINFdF8U9P++dV/Sr1J/zI0y0BW19Ak5KtNVL47pItQgVOMfxn8wkI8zjIt
WTPM/xepNyLITTD8/9SzRfxNMnk7S1Nk4tP/S5cdn8JkjWcBiTd3VdFh1jEREtKkuIRLnO0QpLNz
Aoi7LiUG1FMwY3XZFEslyqFqilf1rPrkNhM0gCTaCT1x+TDlfgH6RYL7gV4vukiZ/Kkb6E2ppXRt
dVk9jFny0RhxDAIUw57kMDlWWKI6eTHAJy1gMk06vALWp7tiXWs3bMdBP7/2A+IpIn109aCMRxwI
D4kpt05WNOEOeHXYKUV1svKSZbCMp3GxMvpGYPHlpojwKuIrggxxsWnSz0Xu0aZToVJ3c7hDEQPw
oh9wksOVx1K7nZEQHIUFFLth2Vw7FNMO5QGnxRgZIs14r4Q59pYCtn3d5kfwqB0voQcvmnwhgsY4
jBKdeJ3bthVNEGr5renaW5oXNoB77WZr/Yu8Lf2/lFny41CBFrHuLUeOgc/wZ/U5d1NbFyibhpHK
EM+UbfEfAaqS3ByAzQ01epIrBLXF8SMerJ8MInYjG6cih/JZShcxymW/YXdY1al51prSqfHxGfI+
Rr9g7u/UdDi1w0hHbBLfFy3a1HKlfkZq3F9iVUd6LNObfRWJN+FWxBLRWIcilYItW7vZIJv4mQGB
WCiFzuK1GX7T/mLJcvQyoQ7iFBM9Moohf2GuYxwmFLipQrFtWsl6p6KngGPyw5JQ3VsKVb80+TVD
o8kYpRTyTc6ehlcwmk69ERS98CAoJULfVfatN1TPxxVmhKVR+U/x0fYTo3ioRpp9YklaYU+QoKbI
IWGWqVw7EwopKkcck3X+FVZWfkiN2kcDR9xJ04TQkiF0+8QUnhLkUayyVa5xTJ/CgPq0lywRLtTU
wueSonj3XM2VHsj0qIA3SI5STV0QGkBKsl6fpLnF1joE01eaAU9iDULVMh0XcYrugNYsdwiXgQZK
/TZlVf3C8bjQX2ZiIODUObZ9f2oYY6SuEKry3lljmD4E4oCtC4TZYdr3QvKc1dWtW+sSFJ7WVLnr
PCE36GQSUcHTrUW2paxsPE5AUVOhPivCgJiFSktDvN7p2rsxqfPjACfOCjk910heghThUXMQ/oO9
81pu5Oqy9Kt0zPXkH+lNx/RcJEzCAyTobzJIFpne+3z6+Q6kVpWkntY8wEQoSiRIwqQ5Zu+1viUv
J1XyGib5VVZUZ4sS72LM8VR3Ga1v1bIOSpGsQcUISmo6LAc5Cw+R3LxHs8kcNWHfGmKINt2bGrPt
n9B12BHGkqQt7yU7MA5pdWcNsX1KYjRacZwmrtET19lbX0kQxdsh65f+zOaCzAMsk23wISHmTwgb
8pw5+4Rfdwo1afLysd6onG/kkCEjDbwfzWBPJtMCIEkgSUowB6DQFxoBPuxWdertw0TVuTMvUy5j
9dULiM1Fa64HCL8tnVoglS8xuQRxZ+OGQxfU2fNnnto6BAzzGBD4S3JaiRIzaO86o/tK5MBZSGqL
IiSa4DhJMOMtdtgt7ZMUaOd9ddQ4XHoLk6DPO7hKWgAs66CqzSlQgIwF06mtehLbEnoEGQABy0ch
VQC7s0qxezACm5ykedO38VEi1hEMbgm4pe92iowTuFQKBGsZAXvdcIAiPJHsNG4QtWOJCkxq3Tl0
ityaFr3N4r+DGAg0khg5hvbI0SS3ZUPbK9q9XFqvBjgxWm/ZfgCvr3YRoIrkWdKpHrE8AVU+TGjQ
E5iJDulvrQbnMsG76Yw0muQ2Z4ww8ZzJzks4jMaK3KSSDUlveyxR34NKPfVRyAIzKeBmlhaaFUNa
hgmoiyH6UopiuHMcopj12X7Ieslf61JrXwuk9wEtLU8rgos/d/djhGksMAFyKTV5gQ7juMLyDIl6
zNqMgopjfwdKhJ5I7UhgFKWf6Mtux9YzM5okg1GtYmk0yAHtXuYM+fNsvlBdPxZyek8R6h5i9g/d
Ji046gl0tgb74KdMeREROCRInRW5WduKjLmiHFnjS2WPbHLEnd95wSzTQaAdUsqnAXD/uVOsxzxU
RABtM6HqQ6yhVa+5rFNRV6SDljjSGlzv+1jFpTcr4Zc2F+Mhtr7ZKYHecLY50YwIILTtVBIUGSvd
naWlOA7ns+bH873uM4aqib/qxg6gbxdPm3oGjlk1ERiAwTjDZzZcw8KPKac4u+ca6GFDeSXQu8WI
GzcA2alKsnwmncHVRoNyUdpRPOwkwi/kuTo09vzu68SnJWXyBKV9ODmlAe2PCqhRjuU9CRebJLFx
v+mMBnS6aLgExrGu8rtBDZGdN6x1O6rUbl5LKZCl8qt0cvlQJyqjf6T67JTweddmvZtwCtiZGh/p
hcMYsdXOMzrqDilMnBi+3No0tGmh+E6x1+ThY9bogcWV9KSZ9arTnY+esu+qrWzDs2KVblxG2khe
5BfJMHdKwHwbOfOPpO8+4qnTEbfjW67afNozKEFG1pjHs5CER+M6xc5IWIeMrJSOFumLCuSVtnqQ
E5Y4rNkhl2iA6giWdEdSx5ZqPj9UpXDAtumlzJgLpakRrVSStQPlISwd9CoTw1lbjvGxFgw7UzK3
Y52hRolJoCqTRqeeClRoVL7VsS49uzSPVitvAsqqUL1pO86IkRMyBk/VxpmVaZNoAcXH0mT1pcmW
F7NMdEnsxeje2vSbc5p400tTQ9psTXiQUZAcDXqpGeunPRv+S0A9ExNxr59a0Gtbq1ff/YpOlWl1
1jHo5dDVG3JyDQsdnKy3P5TAGA8VrYilkWaoq/gk8UNBSvpCKeofI43QdaEUj6ZevbWlRnOuYRoJ
dI2kB/ojRZteo7bGM6jf2wotwlLKntmp6yiQYeBNKeafPie1SaY3nZSkxKnS/BE1sAqVOD/VhYGu
18C3okT6k9oqKt0UTOzpunfqp/Ii+5JX2BkSJtBnS0gc+pocK+FdIFojgFUgF/NnOND4UVnp4Yvt
kPNhKi2tjBG+BJdeJpVXkimMDV15lbq2YRFXM7AlAeqmFFPFRJ3XiSasK3618JFwk+FKEV0q8cj0
MpxN3KsFxiqmiG7bG9GwMHOVkVYG3iOxBinm+MnWKsgf2TGUnGuUtNSso7anQDqt9GqAUdPss9ie
d+0UYTWZkdiMbCodShAM9CM4NnQww9oGy98rCkZLKVbXNS1uHA+sAi0wKS2inW3rH8MiK0+JLlMM
gVg1sconSBsVW6wDZ977oVF5oyQjwMivqoXSZcxt3LZajUbEmhC9kO0BbLQshasX92omKQUNrRo5
Vuc/RHr4EPkUEaa+7unJJgh2bL0mSbLAwGr7RNia4h+jMNvdGqXI79/fHmSNrWwTkgwGB4Jardsl
NkkGU/42RmrK55WKiNaaoY/I14YRSoj4cR618tro5HPV6eWOWaTa3b76r779rx4be9Wit4NG7va3
BBPVCIHNcvF/fZbb7/mVgs/eHLsUhbhEnUu8+u0fI8lgJv78vmUNT9xtivzs509++fL2m7fnDEyN
HBq7pm36x7NJwDndIChUylEspn573v/XT6kE0FuMEpsPt8Ab0HnAIn8cpd8+we2piFnl8tYk57cX
vj1W1DmKLCux0YhBXXNoZ1VtoW1u0DWr1jDU3X5QiCvg9lWTUsNHbzX98gOkGvOC2BmAwsR7LpS2
FYXzmUsqdEQKUS0Cy2//+HEOeywBs51yVsVQ98s/t8ccjczeIE+Iic9jsge6dKMKXlwnVTkIEixN
bUhTqLHUlAZsXoXrNEsfVXFCw4wrtBWANycbs51sGNlvX/3lMV23MRv1nTdZrFv2akViPEjrnT6l
rACNEhxFH3DBi3tHNQQDTq7Z/YY55vAQ53YfRZiAi4C4cvE6P/+ZxCsW1LN/eawwqb0jP6Mcn+U7
SWQhE1whYeFNDtEtHvmPx/t+dNZToeIo9knltEp23FS3Frc/ckLzPlRyPIgk/QINDyrq77efaBZc
NrUnuV284VIc69tXf/lWnaZuPet7rujDTfYn3kHatOCLhHzrp3Drp7grhIzu2iHqerOZql0tIjZv
GrTbt789xnWHZ8D1ku1lWs+7CyiKS1xzoSED1dfPsuN6KZ2PJryvV8OaEFHXOj6Pu9wNttO6WhLD
6PWgVq3N0C2IBL/Mu+dh7dGccU161SvyPycClAkFmbf+1euTXXZI7YXnX+uVcQfQcH0AKbyAqbCg
m+TNu2aJkG71Kl7swOAMeuSS1Mvn2F4cBFjqObeWz7a0Ns/TJw90S14QzsDVoMxR/FCgmyRXbmwv
Ozz71zalfAAxq4OPtADKt2UVfMd7wwrIi3s8N9f2N9VyfMDKbl4MSwQ8A1Gky6ImneWazdClORaU
LPl0w0tUHXUyf6BjZl4zXwrjk8MzQQ+Y561jvKSso+n6n3OHLIoI0b+6qxrIuiv0WLK0bjr4+itn
OlfzxaR/ADhp3tIlZJFz4rX9Y9oGq5SV+nAZ1pwSBV8sDe/4kCYbhKb9N+w4ahYk3ynhQsZjPUDv
9JJDZ1MJd0Gt1RPdARcvNpMCAjY+1kx/RFt0jmsHK77gW0dfl/MW4NgYUiFw22yln0PEs8OeNmRW
wMdBqbIwnaPNhvmTTp6KYGJgO7whj8Rf8ahRLoia94NlnVyHFnoBNG+C49K1lZ9Y/IsXG08Kna3U
LV5mfc34kXQLXh2qL0F20dYMME65WrqUzzPz2pE2thNhhGS50S3yaWUiHaFeTb/OvtrnamvbZxJr
mLFIVL7oz8VK9Rjv1DtBNaJTly7n1kuepgkgmnbGnFQuwDLS3bjPj6qy6I/hTuKTQrhy8XdDfkIB
aH/IgJxQudMw8sIP+ZKCvRmW/VcVLvI3jk42Pfn3jIquo2JBf+9W8zp86JdRspg+Ns2DvF6NjKwH
WBD1sRXF8a+ywJSxzRYaoJ/0I8+O8YDaIXlCKVcjZ0iqo3zfuQDalgQ4f/tAAZcG52tenMpjiIn7
lD+m5UHafuvcOBWBttsRQIa6saADbQ1GjNIHIDRyRfchwi+/XWWahqjWNdKd9j1+a7xztzjE71wC
nSGtZWtLv2YZrwgwPmWwqhf1kxJv7dbLtEWJz5We9JNZ3jlQRZPyQcm8oLpr8lf+vK1d6IQcD/0M
cBuUOmddpCIB+0NMlwJGP3M9csq6xfO8kz89fti9UCt5I60cejSb9xRm+YoLKZ03+beDsQf5871S
At4789rQzW2Kgt+c/hJPKvdNuaCEqJdHLq4gXIaWeEm6o7N9zedj+MSH4ym5IUJOrNXctyApoJXA
+tSwz0DNBClJU7p3hb3XYKuCtHivS6hjrpP6LeEZb7t3ruSm3qoKQVuHMDhyUaYg8ulK6WseBIzL
m9kTLZfejpIgqtiPVfnglJ+d9gMRFM4cQN7bot7KeNIobNVrnjKKD1L9AYNV5wkM+wqMJVMPPYv7
HjxtrnjKMG2U7l3zL73GEhDLb3VHtAyE6rcqf5VltHHFRS2P9nVWdhUif4kzMqQF+JlnJUeNHm97
9uJQN3mKsPjxjBS8eELmENQsxJbce9QCDbfmnkzWpEpbwN0XoC8/bcWdIDBvu/nivNlnzrAKTrJj
tH2PFva5dU9ReG940yd3MAhohiduE4aFod7QQ7U2mXMe9NW7dod1AhMJokiwlXPG6MlXnA7L63f9
SozdjLGvXEq8hqfsuk/G1ZFNkeiKMOrm3wbfrHgrh/yJOtNEv2+BnJ5PGjjvJdjJq/RVU6h741Zp
UMh+ymuCNt2m3ujknxUnmvRX84wz7TY0kSmoUTDIVtqOi5B3Mu6mF9ArJ44BdTeqGN6sv3SE/QUr
/zytB9UNHhg5owMnDkgnR8vqHnkLOr9sWIt+hZ7oxR7X0zqdeHFGH4bSkXutQ/DBtOhvlJ3iiZlD
D5bQAhfAvbNV/sRgSYtHXKgwb2OavXwGy7Ojg0l+AzMpV730qLde/i29kaSH5r3fcbIo46hnU8Hx
uMq28BD5+yx+e9Wv0vELHYn8yaHrlrwL8gq5k7gdxdPHz1RSGHaNaIsAmTuYnzJU315eyzzJWhQH
q1y8W29kIrjSo3WHu+EFy+ebdcf0x3m0PA5Q+D588oWH1qgWswgOAAQb9AaZh5nYZU60mAmJUgZH
tpMe+5AzxbWh5ZdS5YpEQgXwYj3fzZxRLi3eK6yjRXZgY8/lUANoG3f4CDyWkslWfOSF/PnOlcd0
YS1QLO+qA/OXfeYsOXfc9TMzcbOeF6DT7zKej/nAe7be2IYdSp44HIDyLRkUNE8+S0fpUdlxkvjv
OX4aF58i0vEqvKikhDCRcMT5ks/Px+LiZwrtd+I+NfblCqF67ip3TC+GuTSKp/RJvXIaiwPTs3+1
jlBIkF0yRnlOzJDFsbKOzH7GHXcZHv0ApmuY71XO30INVtK04RVnj6kM/yyWUW9wuGa4WNiT8pcM
ldRZiaBym5dX/pg1SsYl7WR7hspgm8+b6MCJZ/BJnxgGlR13Hv2SA5+MMeCFyd04Imp1tTc+DXIH
5lCOLPS6FcksvJT19lo3h4gJ9Y1/qHhO2FyWwQOXfbadghWiW4kLulxxXjBTkw/xnhv7hnly2650
bKLiYqXnwxuwPI5wVi81+E3ir0ZxkZJHwWWWfvO2mPx5Cbbi86arN6V/aT65rX3L46xAs2fKnlBg
4TVjXD3iDou2rKKkA385Qf60r+Iq1Vep4qlc6AdNBu2GPvo0slggZ/ySflOLt1ntBfcWDEj6uOOV
+kFI4bV7FDJAxtTqrZaA/RjDhUNQHKJLPEEG8zr04jBwManlhChsRU2fq77FFqpyJt0SboVFx7c7
SvdIW2GlcogN0FVOc6D40VMrCZuG36u7td6b+zSMNjMmwIx0uDVNLcDYZXOpMeKYDyXtg1TFFKws
jOO7fWWT7iJ/ZmgYxSCngrZZDOSlWI+XqXrJYRVDKH8T5EmZasAiALyVSAA14DK37dby54M4+Ep+
W6IRp319TjMqi2uWTeWKadXu90jLlYOZnRmiLMoSw+e4A47tRKIIUAK1jl+ZTgeeZojwdcbCpXog
cWTlrwvnWBZPxpHsFtAqKQ0RxfP9dZ6fnHGl9+IyIJ2thELBKz0GjQLKHVzFepourMzlAerDMeRy
ZUWsgzuUwfow+LNy5fzcB+TKIYrah9mXzV7/ianVeozZUXIBByuN+xTM3bliTSMusEPFOMJa/5Nr
VoidiOzD8LkZneVwQfXZvBJ6Cqa5NVxF9lLiLV+mbitvsUMzmHebWEf7tGYOROUe2qeWb+9G+6QQ
gj64vbM0tZXneQxybX0vPdbAd/RV8cJ4xRUw4hGjpj2uO+eYsRwKllF51KMl0F+vQNPIKMCwggyS
AhgpOSa2cLFaGRcyNlhPk1eS/DD0e94wOw6uLS/EWcF+h+lVAJ3V0rUfkD1Td2SRzozRdBvlBM2e
tUHKOoWF8MAEtdCO44TTb5kdms+x+QY8bEp3dPeQ4KEXN3bqg/JWLbkpLY9AUJF+U+9RBNgsjRmQ
cV5iOvGpsqfyeKmoSGPn2VgfDpFPjR6+VipAr/cAPDRbmci5pjHY2KfE4w8DtqhEBdzP9Z5DYW+z
N0iAo7XTjSVxH2Hnhu0CyG+Kzv0c3Ukr1pYrg4trw8K2XnEBtnXK5ukgsyDRjs1ry+0O8dwm0spt
780NLYsUjyKmfbc84dj/5JYr4hU3cYzYXea5BZmC+5E2Aws5B6filsrXCKaGetNEPR7UBNWhz/ab
acraO2SjM9cRxORyckPda5NjES8DYsCVRXYcjhQfaXY2d3K0mDOY5m61o9NC9yRcyxQQWbpkEsGc
rkxenrlCyU3aOC2xgXKtuQUK1A3QFseaRu3J1i7yayWJS2jkViY3qvthO6F7qSRYCusMYjsPhBfQ
Qnn3NNDpNrC6v2CJw5c3akepAhe/m9h5PxVkXp6mfI1tVmfkB/k8vowG1up20SzlDo/rFzpId3rt
jIVSejGGNH5C94igi3wtQ/Xu7trwjJiEhjofBfdTmW8CVs/m0ipWprxGJPVw7yyITTzdFiYquzZw
YVDkEezcO4aXfQWP04UJz0EJFe11GYr9Q4Gkh1jenroAs26G0rjLD7HGMsSDdfYjoEh/3wF93udM
g2DuoIM7EJsf/A2bbrz2XagVy8JMd3JsQR9rB5o9d8Z9Q2FYX8Z4o1vuJNBgTfVmMf5Ub0Q7ca7Z
OYUwDFnDuk69MO79O9RY2g/UaNmT/6ZLDBnEP4BTuSK1y13j3ukCt/xAq9/n27LyBpqRACpdjZgv
56i8+Qfnvq2URUGeCpdlv4kxpWtvnGa935KUqh78lvFl3DH+cCkAkGepKpFvsqmsg9Geahrt9X7q
7yLjEgwPc/qi96sinLwwfNV4A1R0XSgwmV5h00J0cFBA25zTz1lbdnf56/BWpWzlBfmYUXKP/3QZ
HaYlUBZn1xyYlQEw961bf/D/8Jye1cf2QiMGYzO4CorRZn+GVIvswdeXMLlGxot4JR0zFU73qqLS
hvDgnRGDmLyYgCFIQJRoGzTJK4BAB8gC3rQTSj407/7bvB4PxiFkdANVHiiMhCgNWR68294x2MwP
IHKwTDlhTizfdey3eHwC8w31Ag5zCDQ79I+sldnvLebwHRvSRaZAuCy3+qJ4c9bKmjGTyXxVPQX2
0j6ajxRZViqlYfmoG+wwdpCGwVMBTMGXR6edwh19VGeNxrVkf7UJ1wprFGgmklunOAME2HsfsKB3
ztJ+P2Vb2hjmXbCHDf2odpsKJpWHH8qgMHdmNNVfk+O4h72hbYD9aBts6PdEWEDJDRnOcPm45OKc
lSUVb0aFhF8bD0VOr/Mdvi9ZCfmifsm3cEpiGFCVJ4v4BU9o53alpx+6LVrC6nL1T4AtDtZZoqTg
WudiVezlyR2v6I2J6GYVqh6y75HtHcDt5fgQrTAHYkqYX8zX4K17RJonhzuYx3jEN4w+R04WmDRg
ejC4K0H7K5+Ve1j8BeyzU6HuC3tVg28jwwUkIbw0wFQI66M1ra1B2tQIgQMWW15xhLEixkRs54z5
pxKC79ZaNS/xM6MoxDuiFj38Ba22JW44rvcFGGJLwMu76q2MHsxoyV2s3Ff6hZB1chRmfWsr36y6
7HrDGkGu8WxhUGfzT/4d1VDZfWXrxPTHCkHqxSYmKxB91NAZaAmL/xfADCUWRcv4YK+wxJDuvGi2
UG4Sxsx9OLopdRXeS7DNgMnbWOLg7Sy6w/BiIUFgTWs/ZwdQ94aNRXvy6mc0CgU8uxQhOIkApbSn
mcWuipYOrTYbYRDGVre70+3ldFQx9dKYQXJqujJ0iHabdxt1FA76QeFujR9ZbrJDn14SXPDTiqV+
ubIcUijuKPXL21zs2VGSrCJeBFCjtKaaIR2n9TtXgQpxklnAo20zxW9AktIFfqhTuBl+0Ppj1wSv
z6Jv4gaPac/e04KyRtYDEgs3euos8CQb/VjAdBOjd/AIyI/xaj2+JN/Rc0can1tQfl8qnwbVk6Wz
IYnDB6swgQw+JNMbsC5wGxqKCcZxIM18HKiodwHsb5cxDnUBK46DUoGqhxTjqs2BcoBKGSVcVW66
pc2EPojyAQogVgiM8ig6YHjGL+UVtFLjQd82NvaWRf51rgB1QcsQvpS1X74Xd3AUMcWbyV4gxual
cwpJJCdEZZM+28xVA2pVjJKu/yPOlVWyzezu0GiGtuAw5pDkdtErikQqRZrYvYRPveJ1eNIhGd9j
MoLcMTnVa/lESfWzje9YaUlepl+6dhnoJ6fYKQ0lYegQ5NsydCQ7gtR9UHH9djgpzzZ8O5fABbb3
UPw4oP21fTZfQ0ZRWuJg1nHTAlEaN0F8STrUa4Dt2bl/cQTYBX5nJ7X4MuC4tfpBux9ZTzxaAMb7
Y/Kusu8l74JLBBUvZPBs4RN5PZEizLxXfpQfxadzNHY1O3vqGmfkAqgFtOqackN3YC3dccVS5SvG
MAIQOboAEdxzdUQbpN+2Z5zH8i6gvrBrd7Ly7R9aAjfK53IlVmVn/yHXNkELpFtgAJURGb3/VTUQ
gkwxGDAlpeA41Uc7at2v1iUEZt4EIHAza0Ucs7Qi8IMtujgtbBm9/qOFnQ91EM7MJqTpth837WZE
i7AQx5HkDLj7LG+PzgmgG3DX4pRYLyCM7DW8OhSmLuKN671zCt7oV4VkCMiv8pUa29M7DSBTjLZP
4TNLKPTD4OQWpGpUhH1gqwXHBwWOYb8HPIvLlLr4WWMkT1yH4ie5ACr7eKhUxvP4Q6Xw+6bdF4/+
FqyY9Uxy+QNX4lcVX3pUuFX8pAc76/5BJxja/awW5JO4lsC5Q0iQTskO0yAzMpcCMeVLXGiV18Nu
FIRMJIvuORH59CtVfgHmtyCjFfco+Gr1rh38TTJsW+fBKqRDKwWXQPRTglvyz+3L4ZYHVE+sIWUA
0cFQaHDQgPUPou8zdZKFwKun9THQAbo95lTRvkTH4yWihRVOc05rVKYgo9aUJON5AOj9x08y8dXP
b/UA/2ssP7RyDitGdOduf3/75/arrY6tglHfCFFbVowDf/77RK2VbTDsIhn8QCvSoG7/BOLb22N+
KTKtQtt4d9AMrUy2w8JP/PNX//KXtx8YItfp568UNejdNGmuhmEj/iM2nkbtBkNiRZof/wS33Kzb
lwYNe2V1+9K+xVJZmI+hvoFM/ePX+z/e5s/HnEAEbP38/vY7WVqD+Z6C9V8e//ntb1+FWQhDQjzr
z58keqihkGFq+vkDW2t5kdv3xcC6TClLZ3n7k19e/vaxUYQCkBMRYQlZYbbKPZ2VTr9CGUXxS9Rw
RbRYX2Ihr4lZjftqYxhWuKazL3uqRlJrRs8riqldzdqDcgstG64NIK9OhJklmr6VcPEs0XS7NRTX
tmVqN0lAiwIJ725L3BTJaFbrTTk6ylamjCaB5emg3Gv1sNBoWTgStPBQBK1NElmbndrkOMRAO0Wx
7fWZolAx7vV1j2FIrpEVJL7lbDQDmWyYPKci2M1s8AGS9DaQ+FbetD5JD7xFHx81RxFehviKa3Kf
+SzPZILjyI+LFTCaDhBw1pYAuOPsJQhYp1DlGNi8GbazlRpgOwVszXBIgdrX5MCRV4cxZK0rgPE0
kuzmd3Kud1YH6MCIpZ2e1Y9lJL3L5N/lBqjx4GPoCQzWcvbNDDik5c232LwEf5hUEKVnkqlndeje
zZmiDml7o4jdG8nfQ2qG+aQugdEkqCPZAdB9ZRaBihcEiPVKnYIOTnfpGKangYS/qR2x7JXqD5Qk
RzmwSOdEwqqSCjgmn4qyC4b0MxeRgbiZWASIGMGs+w5z+4M2cr7vZIIGCxE5GIrsQWkzkytHEYrt
dKsi023zZ4u0QqVVYGpMO8Qk2yyjzzL7B9KD7/HbXyYs2BGphxBSCCSkI1RDvSYVMSORqB5M1mIM
936NqlFXHzvH6+0HU4QqFjjGOoPEI9PeB9Q8yV7kMH00iP4UMhkVNf7QWW2lozO6swKAWV8MJVWP
jGOmkepYxh3YemIex1lntcccD4hRxEBO5EG2IhhSqomIDGcCUlpSWycRH+mIIMlyvKtEsOQsEiZJ
mgT68pKVNXVQp6OaShqlRSqlEuCHCztpP5BXOepFjvPf8kYRZWkAmrfJtpx1FpbYxiY8G/GPIlvo
qiUvg2x4LG1m16k1BD2nGbd9QswReiCYgCDwpZowPzktT1Ejv84lJLlKtaVlr7GfzNSnsVOKbZPN
b3gVGVJUBa1MQ9KvBXIdbeAre326T1D1yPe0IvDuDomfXEkrRWmffJJAWxJBfbrSs4gIneXxcRz7
fU92aG0CmbX7LCB37ThZwdUK812maJCOHcof2qDej0+1iCNNRTBpTC+zVFuYapH+qInw0spQ36tP
WXO+qyQj27TgcI1VzyQ77VVD8ddDxZM708TkRYhma8BUkCryUkNjp2DGn2V/jcLXPyF+3TsErCq3
pFU2D2lpPqImrxFior6dquA498a7mSNfGAvW0XTE5sypYPBAMbKm4kcMGWHyte6cyIVN4MQJ8fNZ
qRLWHzXOYD3wv31tiA9D92IoDHMk7+6M1DRXikZ3O5wUcEq1A886+65xGLbOwCxu23e1iKOFzSmT
TquTUovamXyrQOSJ+SBaY7JsTSyvUcfuIlMHAM4oeulY0+xIbbC15VOqZFA6jflUStJTKMJyK9rm
kemA9ZSoyJCnS2g7vUrQjV0Xv02D8tyHyL/Uug08WWLHHIUG5gQSetsEzIAvAiIawOu2AsQZKIxG
qm8WEu8bkfNbfPV1+cNv6fMYNCCznSYigSs9IpXEgv1BWnBnwlBQRYCwJaKEi5iOiwgXdkgZLkTc
sCGChyXGHgguOCGRS15C0omNsnms8uHEMT/NtbqpWNCOXUzXVJKfA5uiV+I8+PirMpF7XJaXSAea
JeVMDLU1y66fRd/6eNWKEaa6ZmKOKMKLqmsJ0uCUirwMwtERzAIUpgvJ6FF0mUQG6wlWvD79lAob
TP3cfusm5a1K5DeT45wI11arhR92PcdbpMHj3iL1eWL8TkUMdJng7mdMmqz22nTRd4vj86IACKvn
ALW67mD3FrMgsodindlETUcpudJxU70kIoa6IY9au2hUQsgfdYPsy8hUdfHD1GkXVOFr2n6YUJkW
ugwEoJhkGHh4PxHq79TsTvJrskuq5oS6WqhKKagrBWQ61a+JZiBswG+zJynsPgw8yjDvRKtL1Op0
EtCyNCXmgiBuwAmPkYjmluhNIvtUicSFjULfk6zu5UB+VQoNa7RgroiY7xxewSCCv8uWIoiNtnck
E1wT4eBIccEd+wPkL2dyI530AxElno9qg6baeJZrmRW7CBwvRfS4WScP8qx+Fphni6bbAYoYRVR5
abB6EuHlloKPKxaB5hrJ5lPL7jMUYeeFiD3vRQB6rosodNIHtZ3UERTs026SaTMEPrniJRnqwGf8
Y0DJkfD2bGlp06eTUp2SG0pGGRnsUk9BP7FPWVf4y7DvHN4tfZJcRLejEqPQXhI+1xCn1OtQ1MyG
EoCt7mQf06YSjeMy8jHJ1gpJG+gEV01XfiqJubn5pP6/pewfLGWqppjKf2cpO30N//Za1MmvnrLf
/+h3T5ml/Ms2FNXGiKFYjmlbxh+eMsv5l2XKumzqjq7wP5Uf/aenzPiXrBi2IcumpWi2aWFS+91T
psv/wi2vGQ5MDttwNJ7wf/+vz/Hfg6/i8ptVrPnL9/+WdxkCr7xt/uN/KHycPzvKDFPTLYOMd9lw
bNOU+fnn+32UB+K3/6fSm1Uvy0GxnbAgnXs5be99esIxiKWhwyQLa2FmtIdqxARjmBSf5xSh8C8H
7fd39ad38TdfG+/CdhSZw8SxUITx7td30TdQaCpbodKXgmQpDf/aOxkz4qScjBmsG6rfYw3aRzg5
zUCRIL2239NYsowzWFrpal3/5qL804H69S2p1t8PjC7rKgsYS1cdzf7LgalxdFilDTVUnUrakanU
UvifWaSn1o+sjREXjZQ7C9puLJE/dMNCkm6Y5lKxIfQYpDpBa1t1+UDlw4B9mKSErlsO0rNcRjxo
ydLglRo1cKtAH2aXvgEAmCDHodkMquLvpGB8/IeDbP79ExmyxdVmc0HZiv6Xg1xJcjOyT8y3sjPL
e80aFWBDBUUTmAJa6egbRu2IDIFR3SglCPmMCjYakqItD/aYP0QsYAkPsp99VXZW//DeuNT/ehka
XOiajlOSm0Rc779eAG3TxvVgW3Rpg+HeR7w4QFbYFrJJ0pPMaqZx0JxPuDRYsra71KCCrQ4Voe7h
uND8ZD5n0jmQp398X3+7ME2Fm5B3peOd5ESJY/rL7RHL0liqTe0gWtliS7AY3Vn9GJKQFSn5oaWc
OoWts5qVPPbUAAt4NtBhySkyzcasHLM+/IcL0xCn6U8eUMuQNcyfBj5Q3VGF3fTXtzQ1CtskhN4b
NgXD2oh9aW/WpAWzpEYrEdVXYHCJqgV3iNfjB8K5V5OB/mdGZA7HnQ0jFKKRNn1huUUvIdEcU51M
NfQLxSw/1wOBnr1fH+FUCWgIGhQj0R/MaaRv3cs7vaN1q8T1URnPMVbZ7cgODw+NOi8j/AGTPQJ6
9KcPSGpggSVnXDdFcdAbi1Z22WwNrXgN2xYJfqPhIWF7yibgpA01KTFFPZ1qomam6TuKsaLLoUl1
0ip77Ak5moFuHFcmG1TajtDFhnzoWfbYD//9lajqyt/uE3y8Co9z3+P5VW8m3F/OeZ5Bw4izltI0
UVummhUnLfD3FRb1vRpr1NwrfGJJZfeX0R9PY64TeZfk+SUOcbV0TN5mC1gjV6Rg7/T1V51Z03qq
OEBT92MICz77VPn7xJ/9fehbn2UVRx7UCofjS9nV1AegHFL56rOfDEOb7CqWL17hq3gzVf2S2OqD
M4X9Nmws+STV/HP7KnGC/8PemSy3raxb+l1qjhNItJmDmkjsO4kSJVueIGRvbyT6vn36+4Gu2j5n
n7j3RM1rgiAomiZBIJH5/2t9i/QXr3vulVdBS508VCVCP903qVYXEchiPxTI7TqvOILdeOFn7C5p
O467pnXFrXeggOngaXzwuyVLWwBfncVtRkKWNDXdzLgEaTGZxpqThzQRJAEWGgK3zQB/mG4Nn44s
ZUpR1UaHBY2/PCapck7OrSqTs+V+nzqLGLVRhGcr1SapMl265wa3Mr2OcDobzrFp1clOT41z8pBZ
xCCyivbkST49haDoLCIq3/DJrln8ZTLozXNrIw5HzNMxr3txQXVoGdN0wRH1LN2KJWZZy5XA+Xoa
NCI/xy38Az13gsaKUqD5o1PVmhkFVAfvoZDdRE0naiCE0TJv5+lgUFyhUl+iZu/IKWiCz7zv32RZ
yMP9N/JSTQqWtsXKH5p2Y9vmh6sVVYgKIdFIsfEUt8UesMElLNt87WMCPXFX3avKj65+C3evzWya
f0l0DYw+upox/erChN9RF9XWMCrx2sFrY2Qm9QV8w0ZYHqF9UJEulcyny2BwtlgORrIunU6WH/ss
PJzqqjysmoVdm9uubL9FbZifmhFhyqQ60qh8Iq0TlyWET/fKnrjLx+D5UAc4ZAGOaXzC5UGSz2Ta
TOL1JZn9YKNEqx81BK2nUI4v8QBPzXBF9DSaOtzEPeKVuSP1O/fqdN9rGxl1HpnPgYfeK4qjfTV1
n7gNp+cuM8bnnlWBIhRu7lqwXmK0XxyzMp6igXL2smc75i2fRw6yKMjongiZKRvFcnbed6Hyn+4b
N6wjkJIUj++7s8rlrz8kLt+j7ckAuD+HUH6gdVaO28wq5tP9xbYycUzJHBxmFknwZcDZoOGF13rZ
pNks91wkZCAuu1PFYEpleDw7tbe9P+WYOZjJQRwaOwMUrKTeWjiXXpNc+5TPHRP1iWO83Ddm7B50
OsECWl6hJQpl8jjx9ZVnHw7j833TLoC6yZl+3PcyGFgXvh5lGMHY3PQ00iOdvt43Yx98yNnPUfag
tGigTgK2iE2q7a0DviMjgXesymeVslZ3R9W+hjm9rqYl/hhLVdzZ6h1aCxHoQzOwVO3JvgrfoRf6
O40lcde5yDsKr8EC3VGEMNWC+2uSDg8nwQRjUJUfsuoBef4xREn01k6cxCbRm07qvguXHrksMn8v
HGDIXeX4lHrGHzi71DP6gNS3vsnM7p9pogTd9N557dHxui1sAaSUFHhz6h+7qaWWFSgULR0wrjSI
9yPXxdqgv+JCK9i7KV7RZmjddZS5p64mszryaxIQnJQIAH8GWyORiKhqmLZplsy0BEzSNONE7M0y
+tNiaNuocgBX2XZylQ6ME7VF+AlsxsJAqmPD46zH4KpT0ijtTm8cBt9dtrR4605eCoNoLoPGRmP2
2dYEF0B31XqLW4+2P2CQZ0/n18gcbsFoeCjgKIJiGAsOlGhzFI1KrwMZntGl4fVcjmbqzMZ+zlG/
skjes5onUpEGcde1z2aLgKkqCepZxqc5lfZt4lyum6/SNMord6pLZs+I/CMKO0KOr743RNvOPY6s
Q7ZzyrNM3b11bY8l+UHjN6dxZkIvmktnkSjXDQwSUDBWkKiQopQDq3wEgVrKaifohPS8wUeYzq9e
GDqnKGzUOs/tYpvkiwRrUOQ2RAbZR49aNNj8NUw3fr9nGUbDEQ7fs1/OSORNkDXVlACq0z7NtYI6
paB7zFR4mwdLPJEEe8dXQ4CasaAfoxCpq87HR4CL300jR5hNslgZU6Ie8q44QhkiaQdL4Wm0BTFp
ckDISZpNPl9E1x9zrHdf5pnQx8yheKAn8h2wWthReZk7aLgsyCjFVEu33tAHej0bnfRfogJQjhyD
m0mxJkxM9zUJIWB0mjTSVhjvYYd8Qo/FVnW9D1IinJ9lda3dGIxVE4UbH9ct/71F762V3Fj7+SjH
OtnrCeHVOIj0ycykh3p4PlPhgIyth31SZe6hlBkz8JA761SSLaeXeQCN7bF164MXOu5hbnpwSCHo
wR+mLKA0DmW8s7vyXKVWcTHVTz3Y/SEI7K9Matx94tY/oxgZV2XiTzZa9SQ6Gz74NNeEBWQER6Qx
tFvfHl+oSotj7jvcjmVbPcxWQoWlHevnugsQT+We81k0svyIfHrCCfmidlPT0XcAlXYpqixP2Pbe
AQp46IIDVmH8sWAHECv1kMQr74KOwS/BjORNsUiHsl2eeM8CXsgWs1tZIlzDp4rszC8IPo+pgko/
qFFCLLb5NmyuJRq/IiyNg1nRznGnwiR1JDLP0HW2c5iRZ65u4OlqhoE+2tvtyN1fOnpHG+ejAoV1
bsmic/hmk1G3T06soS47UXYc9ShXKu7QVDJHrbre3im7ekrrHlVFs2nAS++Lvux3/fizdnNUHIWE
4BXUf5aztB8G2Gf7GJlhNld7gdV5I0OU4NhMoayDYFs7/HhQfiijemFOfnbi+6umYSjsgvGL1ZcU
kSa+QhKRE4l+1IA+ytm0vEcbkCWX56Lacgbt7Q6pspqBZDgLk84G3hgOibsew5Z7T6jUZki9U0bs
YxCUxintF0Ve7RI41PhrThOY/eCeYu9n6kTz85JeHPn+3mqV3NYxyVCgYQ5diUNdRzKGzUEpssfi
3ag+vXUDrS7guPBSqiM4Xr/Q9q3uBJKQ+iEbu+JLMBNV00bqZnUBtpE5IAsWnRMfx4bsildDehJB
x2T+WbtAxILJj1/qLuPDTfZn3xvYGxbCnDBaTPpGj1Sq7ctjGvH/pJjEV21Hzr1o44sHhvTW21m8
M/TSaV92u67H9gzoEC2WPOqWe1TvJuNrl2X7xFDrvgKNKHM9HEvPha42ecGZaapFCTLJvgodPEPB
6H/afrOn9nCWdTk+Whj4SHvKvaMllXtUTdeRYWkdRpZx92eiYfCOEqoIwRt2so7TqKw543htef9X
XXmse0U+Z+bj986jAWJLSLKnCbs6z9rh6PkT/S3wPWunJhga7ucfSljpZhhKcxO52beaBdmxD6Pw
dH903/i616vB9LtHNywMkglMx6CVQKik1ZPGsvyLJkoOY9Ua23FWf/qtFa16kwQMN7YPnuFZvzZ5
yq9X9VWwinokAgALUOYgAF+5ZpE+yTn6MCtiig0TqqZRXJ3qeaR7gE2fu08RlC9marm7igoOSbRT
+XJ/DuFGTfgPJImmtA2m0kRDz5OuXwoc77Jtq+f7XiAscfBkT0tj+WO4c/Ow3XAaE0rrZdHak265
vhNdEs+yr1OyhAnSSgYXiqWsptqyr2z6AqO3UMuG9tSZYfUKjZ90BfvFF5Io8qnKyGLk49S1qE5S
JW8iGPyTaOVeOhA0HbMMkQtr8dImwnzRHtTChg8YtHjnisFkBYYDgNLU8GARQGAOoCAtYBgsN4qT
ZPx9dBVNWdcwnkSjTMrvpnkY5gJ+433fL2nK+U5JRRo+YswC6WhMEkNbliJrp4h2cIzwhaZSDQF6
lMdSjyiJmdh1wzgDYWJTpJKO5+99PU2I6EO6SRbHmVvm5P2MRIMmQOw8v9I0tt1rWnbYIbiIjszL
QemBYgZ1QGt3rOMjaH2C45rqYlEu3liR+9UAms80zCTqZR4AknjxOo/kYsfPTmBLv9aF9z2ozfBo
pPWO7jQB8KiFAbKDdprCK6zJi5qjC9ZiLPfWjRneDvwF8D4+6iSwaqW01yBapicUGHvporKNJyxR
oDoeKyv+YgBGEbOJiitG35az9KrtPQjvTR94Dq0IYJF1pn64s/Ppz7hPZf9m5BqL5fyR0W8moyZC
XwO8AWVw38YFnBmaiFqGnKUNGIpmQF7eXpmcfAEbWOxTCNATQEPTqlYkxVh45cJ0b9X6Ocm9YNvC
fjItWswiR74c0I5grAhPhjPtB9JUmqo/mI35WXQvzPOxlFSI2eaRWY2ofbGP7cB6dPtx1zvEiKS9
IXZgFJHDi+gYmUWNbbz76Rh+ByMj+RzBSOHjkl8sHPho2VBVLt20MPX2lNoepz5dxdSU8LYwXN43
GfFmtcajGaufzcz3BI4Hp8/bC4nCwHHcqxeNCmMfrfNCwLeAA/QoHXMz9BKhjw3Fv4ytHViLF8PW
DXKfHgVckX4fVcckfinvADatEvluWspYBx60+6pBxu/RXCK9ALJrESUwxGJcpT3LoSJDCsWhLocg
X820q1aGYCLQJtVn8mHHUJtLE91bWI0ZID+6GOXc/sHA8cQwpB9K21JP0gB2mA9+tQP+9efgIj4I
YpeEvFG575jwL6py90UEnQJIjjjkqXZYX2n7jXbi17qL0kNUsgR2VIBiQdHvtKrm2FSlf038ZfaV
19+iHGwTP8kZWuJ7XfV4GODcoEEg2tur5m0Dv/jR69OAtmNC+40xhEV7cnR8MUKVgI0x+ba+GKki
VMeqL22SAh9scUUw/IA8kMd46iUcBm5fMijrlSVsMnrqQO/aFNXHbL6o+dKVwF4avyyvILse3Xp8
gNnjIX2kj9WVnrXtkQmXRZCd+rRE/d29maI1T+ZAo4xTGJMhgKi4s+qFyFsfS5hfMD7qikQ9s8eX
3H7LKRzhdG0g6kA3Y9xj/HLNhZfoP2sK1LlBnDI2Q2cyP0tzINg39J1jnKppF5v5t4q51Dbp5dWc
vfMcWISIucKF940WOe2Vu0mGHsP3baCovDMismWoUldPRRW9+qRdGHOArnpUPf5w6kmBqfy1JINN
xgV9rm72jk7C1b/3R2jiovdbwP/cN0LDeoN+Y++ZKJwKOB6rBLHRBjodWUdD8FbEqALL6d1XUFPz
kJ6jOXVkU2ogAnMU5ysxJFdhKMatERoAonKX9A7Ck8ibaZqA3i/n9IMdVk990VwSI8NVE/N3yI+I
+8wgYFlU7YaGGJ0gBwJGbWJokxHP/ox97q+4HC/zi03gz2/SleVhKV3PyPV42IgIPWGD7C9qy2+y
Q3A8mrcCxTSxAw6yk0ZiRspS66BL1pQlIue0+k600PeYAsVhZg6IXdFCl3Xfz4lPH3Wk97+xAHci
w29UAHZfiA3/7Z+DktSg368efAUjZdCv0sq3gu5u1XsfflJh1Xbgsa49bO7ZlGM9rzK1q5cXUJk6
zMUCh8cDUisIGPcAnPumjyexmf7QrMFJ/RmZrEFd6qJ9amAO9Z66km5NF/XXHG5+omJ5yDM7fUzL
7HPKgIQYdiM57TvjMFtPTaY6VpqGxE1SGzBNNXkoIbikoAJ5i3sq24BGvhJq3gTZa+T3b7Up4Rgv
5AjTRco3hrjx6ho6OSJX3Ktq8F+7mraK6iUd36y4qWAqbrOPCAWPWdQPewOqxYF8i+mip6hauSDk
VkDdsKhiP6n6lHQjDc6nhas0NB2VjCnfz05gUNFuMxTFo5EdpG3R9g+dV9xLOVS+gyrmP/ixwc73
ZFg5A6ms0opbnEjTVwQS6jJo+Mup8koWio9xtAit6qZgBTgRL1xIyroplZUuDYsnN27OEhT+sery
reJMhhSfK14VLeAnTdQ6QgY5J1+9LKuPQU6xIYgaDDP0y05Jml9sKGPvpZLDxmeOsAc20F9Rms1L
+6H9MSbI7DHS93OL4tnX4KfMIN8FWufvyOyPeR4bn11A9c6Ror9AlUkv3KJZKKGdK5mMf4Ire2PV
9Vj4o/NBiMMVXoz/M8PC2bfw5hhj0Nzb/SkP4+qhNqdd5TTe9yy3Fy/wYnYyKaSnnX5RIw2dHg3Z
Iwtq/KZhQ+yCMcAeysgb6wI1A0tl6Jjs1Obe0mI0pzBZlGQUm9W4pcTRHJp88djozruEVZhSDyzE
yoDcfPJrA/xAo5wVi/0/7arZsaD09l5lxw+hT5qx6MWNYhtxSAa3+ExNRH0QB2kX+rVug2697PkV
7bgua/0LUjAA5dmMlt/pcHFN+U2zRniMO1bBYU0wfSz7Yuvg8vYCrAkdM/PrSNB07ProwVCOm4b3
A6rXtHe/5WPbXroImfCINNYlN720Sw6MEs4eVR8+97L3z0NN+GucRyeRKkzY5ojjxykQHU7nniyU
q5V5nwnBQNqBaFNQ8X2OzYYgUM1NSoySFPoOmQA3YyRiZJnI+Y+mIr3MCfAkGBRXcbDpfAO/HMkL
3Nm4DhGNA4E+2zKBRTdAAzJQsAzJVO+6bvrQumWKDr/yci9LASTd0jbyXoT5WdlOucnJ5Nj2rfxK
GkdJKLS2D2k0u1QxSmKwLc6xEThnEs7v0VTlO2saXvm1pr2XK9ZAST+jj+4WBdI04BPrgD+E5rwB
mnNliCCtEl32nFAdbgpej4byi2rJVutpI1WT2aHuak+UOd3TKD78LnvK3aa+6hmxZO6F7dnIUJY5
3NLqoRm37vQxKRBpuTJPYUKIAIcXn1f+NZ3lADbSAzsVe5d8Gr6EuVE8d1VAJgvEPXvwEuJradkk
SMxUmYLlt+B/z2HzNFPaDuFz4QCCxzcXlT62UfcyewmVdPePyh7XuYupZQgNJtsxUl4EkstKHRJe
ZUjmx9m6G2x/of2Hq3Fof5jDpI+z4ZKS14/Frt8VNRiYrBi7s656QupCKmnGjKkEmJo94fIxS4CD
98pBkxE1ELQVYCqMDLU/5Gjwerz/shK7KeFwOI5ziTJJBsIbvLTMDdqnCTzNYeqT13C0oks8ldYx
aZHdV465JuYEs7deckyMR/RkFlolcCGGEy2wVuegKegNXWdu54blP6Xi8gujPbNwM97Mdpx/a+f9
FEWHznaii2fQa2aShFPArAPzCewZU1w6T8+6YTiEcGWc4trgTa3weXApBow1dD6HoNau6ZKNYBFC
4vrIeTFz/JjYekdNUgYoVvU2jKraVlYdPIqaHHTfmVYMPPyjElmWDjrV01GJLXD88U+0jt6mTBGx
5t1LNMruaz+ZX7uWO6yPXnSrBT+xkzrAEOpZY4PW06OmPz9ltMYgVdrbAjLa4wDW/+LhwClLJn4x
5oQ5LP29Got3R8T65DZWRfqCpdZpGeDqz9Aku5ORXCVvsYokeaKWHQdkSG0RcD72o7+LWP8fm1bj
iFaTdyyYMwYthaOkt9otK9zq7Bpmdxg1VVO3EOdIe+9m5nQ7xqp3WhXokvMCldC4TC1ETcPXkg31
JYuzz5IladMTgr+xHaI1dwdSErswoXASAM3h1ntwCK84lE7Sb51oOgkmFCd72UQWI3IddsdgYEZY
moSOEA5WHQj7O6syErchS7HqxUa0wj5JJTU7hjYE2GYw/kwD7ApNF5Q325H9E2jQrSs/THdyb0hC
vdtM0b8dko/I7JEHp6I+uV2w8wdiF8QcB+QXcwNQrBPbqXSxPsz08+DYrwIKZ8csdbArh1ib8zok
hFVU+XEkSpE15XiGxjs/atOxV6nrdePKCqOfXlyl+B9d5+CR2bBX7XsWFnQORBw8eijfid7gxk65
1eJhnYaAhRIw5AElC1RXDBh8QABJDV0BUOBiM/YhRT8/nhxok2G/j6kL1UOF8K1ErrUKehfjGFoK
lOfcX2YrABvgtOVw0cgawefQiO/z9s2yo2GXDwHuyiGnxZTm9nDG9jgrhuSk8Z/wOjZPZLE0T/dh
J+UKRoeS7PzxiaYAc/UKpN7FX9rUziiaszs+WaGrdzJmhI9zRD3TJBJoQDzyI+NnUrDoztvB26HP
ozeqSM6qU54L8rNX9M3JiQn9YRp7rD0AJeWcpHsdQyTqNRzG2mcFSpJ0XqfcJh0TQ7VDyu6ch955
aMd4hzb9nBC2qJo8OyriEvZk6PU7xr15jUodOxhjM9ls86f27ZAVcqZeiRI7521tfgT2nEOI9/K1
OYvnrmHhn2Ud4CIO5GMTVQDB6sI4lGb6bRCWXiWDOpa5S2qq5/jvCr0z8/2Db9rhrW7FMRrG6Ri6
mJl07EPpseWPSTv1FpbesDbA82j6Rh8jJvLZA5daMyW9iDIMyJqO8TC7WI4poBx6pnrCL8T3ZKg2
c5TRPWASShIVldDOqOltWlR2tr2NJSmrGnWLc7VVGLEH5q6nMaWe0GfWQYi6eiJQ5okS/TpJrPJz
7M2fbtj9cIu82AWqmW4l5WlKCzcSqqLd0FJcup8P9zMjMLE8MuVYl22K4j3Lgn0aIpTk5OaMb5I3
pwZuIClnbJvcqa85K9NJg/I07QkbI6Uy+lDfer3gGrlvPNCMr09hLG40wImAz+nn9KzdNlS2WPbR
7sTh17z0Sebsq4JKRTziBe7rYnzPlfvTaPBpxWlqbplnWm9zx6w1ny3k7csgbBd0lSLJnM4d2x8D
spRzVjfmduqrYjXldDbrGIwx3hz3PDf+uy6K9pabyjlr23pPqqtH//8Ven90wxRPhTqPxFbHCpkA
7tGDM5QlsVnLw/u+vdhf7o/mSdWH+66e8Lf6UaS417XcEqJY7W1HkYicdGl1uG/yHBhPnQAyQoLh
KEJXwbvRuTcXDN6vhwlt7f0wnSk2F4f7xl38R2pZdt0fmV3E3aNoKYBzyccP8UKPk3caHI1QaHC/
Hueon4Eu2UiRLSMlZxiWXL44ku4bJcnDe/Cqo2grk5St7o+kzQDizhNvMCwGpXYB7d0fiaTwGMO9
L/E9qLNfIkR/PRyXh9GS4Vn5jEa6ARxLX7k8CG5aS/wZWL9l9/cGC0xEvgi92sjFynR/g/sb/nqr
v56rHbUC813sSLWo58eUwMm1Ow7v95cl9+fub4A2HSTL/SP87Q2TEnEWYsb3ihrpgfAufggj1gAj
7/vLJtTGkgaJFTXvbZy1KTmB5PgRirsc8fuj37uBNpiohiAHl1f8fv5++P/23O/d36+zafPgB/zr
ndMQ3x/9QXB3yw+of/+K933DQI/8EDXhgZPfpHFJEnrg1M4hHbRng7rIEGSoZDsMWGpYl95fYDjf
ldWU8BkWoKFaiIL39/XnHPn5/WGwkAfvf7k/EhoSsBm3P34/dX9eLi+7PyKqp4GQWOx/v939+V/v
WYwU/pwF/pctibdU8NpDTNDIr0f33fsfuogVeJp05FOXr+RbTfu21FRwey9dqyVFFpxkc2Be9EDe
R7q//8z6frr9/lnTZNMvF9X9ShqjrjrcN/3yyPGwPVfkhKxJvRgPVZmPB4vyPEU9dn9v7s9lemZl
SAZxnJC/B1eCEPH7FwkX4OJ9M/l1uA6TekmBk/mbionvWPQCqUsDGZ1L/bDomrAv20m98YkPeZgi
yn3KnNYSPL+tXBRb8mZIjLi0m7dxlo/cokG5VRV5E/pN5PmLnVCCHUC/0Mp/uKfSzqFAdjBtmaBZ
R+myxBeJeJxY4ZHN0r8RlfIEGVlurCmBNMF6h0b4m1fwH2Z4VqqOa9rIiy9ysvd9Dkw4D3S4bWwb
yjdVUFRg5yTETUIV9N2q3KfWisNT6IQbPS/F5ig4BYlHZBAf8GF48KfmO7U4euU0Rh8QgCVlwC/D
G6IieGga6GktsJFsqhyqm3ifyRRC1EJcZeDZ58BxYNN053Fpr3bYyhsvfsIveXSmJoCbcuzbih5p
N63cpvvipPUzFbNtF7wJMxQrPckfpful9TJwpq3aN2Hyg9Eas8LA9wmjbQw7HqnC9GOe6d47GT83
jVk5KfkQlu6bNfifBqngDd6o0W9/YN4asBX7xoMl6BcETTID56ODoy0WC9zGI+KNNbajx6gDBgL1
ed1RAzoTcvStiiqMAx3mAmERAYnYIqZzQwrA3gsACkr6ieHEVD53YAGU4LPUyk4Ba9PNoSCDeH4z
UEB1WgOzOyXjJYqqReogX9PUIwiRI9ewEjsEFunCIVh2+gp6U+qU/rkSH+R6Wopllp0xxS/rYNP0
wTWC81dMEHWy5NFRHRAZ5jUrgsZ71rRpI8kyy0MagR7NQRtyDmKbh7GqOjpWVCUtKzqr2n6dWgzy
gdeSajsnL5Soznx3SEZThKIY1+fGhwk0Eo35ELuz9VB6+TtX55+ixU5LnZQwUDK522HvhJxcQli7
YHboYdh6O/dRhQnP/M4CouGStQS+o5AAB+aHxYq6/MO4wVDzZWrtnJp09D0qB8za0lyhkATB6fqA
NDLxMvnuH4EXrNzhAFgbNkPLMe5qkyg0KwNylWfBth6dnYPIC7RfEAPIrBKyCtsRNltnbUaCANbM
kq1trnPCw6sC9kc4LrG8rXMbF5fKYObHWREnKLPMvc25aK501Tfzsmy4PxUm6qHuBvFi5pPBXchV
66aaP6zAcs+Exfp7P04AMjiUCwhO8PehO/o3g7xTOuiBuaGviKDTDW4j6uK9YpH4UFQ5F6gNhjj3
yLl1CsdaBXyDxinzq+Pl86vWJfBQTB/GFDDjMTltFBo/dC3olUjN8qhMNP1tHKf40pfxGzeK/nbf
tONhHBvzNYZwFfBOcWX/UUlbscYKhpvv1FT7zZBb4fwzjcAzWxFe9MgmIHnINuT6WYxVqdr5/rxc
Jkb0Emr/oB37VNCYlb0Ly2jGW+a0+Owz/8Vubf9lFNFmSuf+2eys1yqvf2gzU/wJwMk42fmTRzwe
C3UxQJNIbEYNwBB1IcaVyGpAVareFk5jQ/ukcFiQmYvw+5P5DhB9yojU/UYyf3NnOPnxe1ZiXp0x
XBKGN3IWDDeEHmAu+gEAgVRMnUqmhal5rjzpnDFjOcQVI1cc0TVsPGPyuJJj95EqdkrZn2TpUIuT
I5xr1fd0lzzY8ZSrYBAZX+yx9852K08juqvdPFfRKsuAZuKUKFd11C5q9Uyv0Yf/nFLrFWWFvqNi
ddBmbx4BHxi/Xl2IftpNvmQkc54CNZXn2BAvd9VNVVOVjAoTEHC96z3++/9ZWSwWx8C/CLclqivf
dnFzCA8C7N8cBXNvxSry7XKXCJnshp6md5vh3kEz+CYRLb6OGX7Aep427iLuGL02+g8fwfo3t4eU
kgHVFK7Asmvaf5Ozq0C3XYygf5eBzZZBZz358K1XBrk+K25kH6nF/BxBQLlRmKIujoKubmVwCMqi
f2wqO0MZF+rjIjY1e5E99TK8tTSX9yxXzcuiAr1Xo/7nA2ctiva/HThJjBLuCXT4Dqr3f1W842ZI
7bgYOXCqJejWFXIf9sFF2GArES84W7fHAzz2AuAXOSQsm5KP2d4JzHPRMJ2CxlGfxHsKqb97lvle
UMyh+OP+RKDikk1RMwWmGvPcFIAmsiiaD//h8/+buYGjDpvd8aTy+Bp3wfk/CcqnJsYzI7yCoS5n
6u4YBaCghi/h1jTZJnOPKiMnzbfpN3PqfyWTkOHBOcct2fXEShJuacnTIL+7SVzvZk9+VUsFhHCK
D66855jQky0WOJx8mcaIGTsXp027x/uX+P8WsNt/SBUj0IsL9b9PFTv+zNvuRzL9swVM/PpH/zdW
TPxDUc23CAnz3LvLa/jZtP/7fxlS/YOsMR+LCYMC7Xqby/X/GMBs9Q+B7YigGC5SzxKm+ssAZnsY
wKRizirwLnApe/8vBjB7cdb8y8VlmcKzJE4ynDfCsv42KtmerVEbB+GBmW+cp/AWkqoEnOuRMlaU
wTlQ4cH1Z5YEvnPLSpDKzMD1zhyvkUFEkzGMe2o3PWCwGK8zuaKov4oRuA89KG8ATePYi5qrzIC7
oLvTSczQjHZ3GDNY0V67SgPyrwcVBfuhGn7W1iYS3fz5Tz/J86+v8y9uLtyo//Y9OVKuSf2DyDLB
FfOvg8jYMIFIkPnugxoXFxykzRglGVAMSgc0r6FvSBsUkwp9SMKsgELBc2EhHfpCzapP5nSXC/M9
D+zD7FKKwT+fIbeJyYypmY57wbpWdnfolHjzWr95JNr2NTfM7w65Ts/3DQEdHkXG0VwHihQdKKOj
NewjMmtTv6we2zzO18SYZAUlmGRAgYMpbza6XTRTCsAND/CJGyzCNOLPx8j5TGzURnXCuprPe5OG
RmS1bBS1gkMGLt/M4VQum6YdUCwlhb+fjevvp5VfLy7zMF/Hrb1qFDwie6kD3zca1wCJGgoa81/1
kvvajlnUdYwKQThsG0Ff9bJ4UwT2R7ErfesnMhFo2g4IGboX7SEEnIl4SK1jbbUH3XHMcuUTwMJA
eSiNMNzmnrpEBf6Zh7GTaEy7yn1kLT7/EE7Giqa4psmYoNPVEu5h+uKlfXAoiwwys2eXayoUS+Gb
3bk11T9t7s8ZJcpLZ/J3CPT0NrKb53F5FW6XNQlaGHxGDWMpnVjOpTboEAu6oC94MZXbKdwnNXTb
DnRXlfbu4f5ommdE/18So+o3rYAj5NFIgR2F+ABZQRnOElndoBHkqqk/EIHdrgYDXRaxtN6jYyOr
oUnzaSWdWJtVyBERdoP5Slxpk6KdM61NRtDYSXk+0kLdE4O5bErPhLcXFtGRjnNE16MZN0nZvd+f
um/CcOSPdCwJIrCvs6mXNufSeL9vSvmnoOzLrE01+EO+lQnW5WI4eajEEBSO/iqaQcHpcoY8PbiC
vh1lqno+RjbS676yj3VRL6kExSN+/G/SowTdJOtRmzn13K45GCZfg3YA63AbeqJBrYQiRExVwQGA
E2EoLRHQEVV6qPvjvYqFTp+mci9BrzbqXXlxtqG7zan6X+ydx3LcytplX6Wj5/gDPoFBT8obFk3R
ShMEJZEwmQAS3jz9v1C6cU/3nXT0vAenTokSJZJVSHxm77VBQLT57B+brGXePMX+zgnTlzirHeBQ
3NZGLCRWCtdJXlSXp0yjY4TZVXCwQw9NPvtNkWEqN9Q4wFgL+afZVYQbZtLT3mjVnTKNGsAldGyj
noZjEf3s3M4CjBtMDMF6uWeZywgRNu2JyTDqvgoKIHlyT8Yy8iMeHNqH4eNEK9/5fMEMtrNPs8/k
r/a6cZtUajy0E/fhhFVDFnKJ4gG0VmYJTsSudkEH/tQNySLzm7OsSuou3b5Rvn4CvzBOeErHOSBy
OhjXRSf6czckClYJckc99WcyVTVV1s4YitcKl8qGOei8alp6exLNNm4ebL14CFe+0j+cIXF2NjMn
UXkNqGacSonh0BwvHt7ZCsHeWJx4LE7eChr73Six1/Tx7xKeyKlaHhSUxsGc0JSDUw1V2axvByU3
zIoWr0cOR2LNPOZPDelEm9xcpGLowbd58VKrht1PAua2XZT1kmH5GqOZB6q3N+hr1IPRONOpJJT8
GMavySK8IbP+7LfyO4xBck5ki8iI8Fy7/8pKJG1znO2QWdw11pAQphd+JNiYCsuyUHWqNyL+ymMy
aBSmERLMQDiraTFdBCkzRZa7RFs6YNg0UvmkMux1VsmXAX1bULHLsNVpngJj33bVfdlVeMyC6GsS
z25c/KR5qNDnb25v80kVbLnrZu8T6VJg3t5Wy6IoDhE+1oVAJh03vIVr/8PwZ75K8Fk4slreDx2C
+gaaRJcwnWVNyi612cWN/RalzDE5J67CeWusGha5IuI9LBEZ8YZg/B7wZ2FdzzZ0OL6YrSYdb9ui
1WStXxzDGp4uKrZNGJliM1edd2/BVnLBCdHcmwzbGW7z4gye9A6pJjSFaLytMhx/XYSzva4nKBei
btHx8/YqnKsa3XFT+OYlT5wfLtjsrAffrr8orO/dwCBBs8n8TU2qUWgV3sVfVBR5VyHdJKBMBj3k
Oj6DjYOgPjeSrZOSkYhBd17j0Y7YxDZbYEgI50ZAbpG0YTpO4S+mUgSIy+hpjutuZUK52YRe/0Ce
MaFiOG8BZuwyZpPeTAySTBAUNEgMajjwrUbNlkMDtMIIJYqS9HDVu20lCMNCfJoO2Rp1SvmS9PUv
UbOVcWIHO8Jo0OkaWbslCnhGM+5TnOtD4gxMDBli05R11qGM5stYk9BERne9IZaicTBjOJpWdzYw
Znqz2kdtCq2TXSgMmWpYh/hjexoQgOrw2pmsrubCMJ78Zvl9RAYlmyAbwVpA4gIakSiK+T8i9XVj
u6yx+PNWi+FH9Ol0EJXednIsaHnshsxGzi0RMPuqCnamVGbDFVwF2WClgwUniB4H366efa0ursC9
hdVoXZMAhfsHPwlH2c5py4fR9vNXptyNLd/9MKTa84d+ldqev+3r+nFGSL0p5SmZ4TkWEiqNRsIg
YL3PYwdgrVZ7o9Pluet/eq33lipSk4CUCLacvC3puIyN2VogNFj9lFgFmrQbtixHIMunmbNNMaju
qoKi0IRyhJpW3lVUbO8KJVRyjaBqPQxx8IMA2XrTzHm3xWctSdeyQvGhmNWs3cIgVq5x3L09IckT
gfjI7JBMAAZCqyT3rcepUfYj+qQ9rq2PBMXDXuvhpRqybOP07rdiJltOeDxlYO5wWxJO1lXdZlqy
upTlTZtGFP4RKWu8ab4N2brnrojxJqAVhvOAIsDBA5XjlkndEnsMoQXgiTLuMVl4GEurWXkygqCn
GrnOFxkW62+G73F7J8KKW8iLa+f2wdc50snqEtj8YPA6o3VpjsFgAR4PaePMePg5wWcdgukNN90x
GDvgsB02Nb/hferNm97X4izYikCO+oNHB/TKXHy4WB0iDaPWd8tLq2BAFUZTQLoN4BNLZ9qGIvE/
8Y8xLxZzfCht91TYTbOqZcW2r5zuNAurPeUfflKm67nHg6FRJgEDrtruo6zzXwFmRwIBESs3f3jR
n0uHWHSP5UGo8scFBczYudg1dgbhLXSZQFuvza3OizPo+tZmnAqyMcLp17ywhS0EaoXn7KqKLXzs
PgmEgnMhrENemNZaSnY0cgwfYkRr5YyzvBszGoaA0JSiR+vsFF+gJ60q9p/mMfA3XWFfjGC4BD57
gLJFNN8m4c6OOohjAbWU/CDTbmWI7NNv4WIyR2Px0O5YORQb6btk9eXNo1XitMEf5wE46tCfarPb
Rwas0qhCD42oyKhZmAnVyY1dl+/t9GcqmBPT299PFcOzvrDZvHfVq22Pb8Q5fhQ6ei5t0urCFtaj
b4idmPP6EI7YLgH1jwRfOQzb08RYF8im12RPrkV9JGQLOKWDUty28o3TjICQiL3CDOgFOOSslMup
3XmTnW0HazQ3bGkYPsaHmFd5V7A+20mgOnG1JNoymfG85uzM6q2q9L1w3C2CBCJdyDnfun165xYx
BovCLs4WybZJGHyV3efQ2K/cb9ifoC7yve5bMxSvZua1czoAZZhnYhRm41t0Ci1nDqdsIMvT8MNL
WGIhkE8zZfa1oRxjR+NvinTGEpteszqPVr7J8i7xfs/FD2A8ORwbyqDeBj5OYRp7+ppguDSU+ZpH
iLSBKB5NWwGx1Nl7ZTKz9VEJ+XEwH4sMuOOECClp83rXAfRZoTuZEsLqe2s+c9/XT5FExnasYrBk
vnZ+DZa81gQ07nPl0Ml56SWaAsZu+NPs1h22w1BxDlfMxRPqJ3Me0MXHx5HEVsYvYbcbhEHjVMlx
X2kisKUHFyyy8PUJxp5tkh5tCWF+UugJo8CpNgzkGPnEPTTHsGKlhp4eNSR2LhxSlSqfHG8YjrX1
OLBKRXtivnokm+3dQsDuRb/nl97ZAHk347uN4qWr8nom+YBPIz9F4NkAFmRQOo4Outg5s7Y6aT5E
GT+MEDwj4m2rnCKmTvimx9wlY5uzsDVnVn0q/Ok62r408XqeB8LdynDGo/pQjNWbnaP07wE7rWsG
VfB0mXfnxldnHCYnlBtdRCFhDWhJNIqC0HRHOjvjmkRmvRurKcDkV+e7WSi9rmv3RVbLj5SzEJPB
uonw/YVjuxEFMC652B+Mwn8oDSclC4mauGvqe7TVYNmZzq3s1P6Mi37E5AmBZOb0QmhOirf3Sv75
xayD31E8PImM+bGvOCVQOisUFr8zS3ibPvV+eHhvVmaSSworchssVvkF9a5Zk90wF4dOwWZHjFJp
qNfK9csdvdnKiN3+nsNxjqkcYwt6Nmse5BiUgpNeG+N3N6U/8ECTg2tbb2HNDGRiZ5oMvxFo6CNh
InDq0n04LPQXwlK3bZaikx+WosRy3ZWEVIjE5S7E71KyuHM6WsRSlfGm7I7dQEpzaFQA1zn+MBic
RZcdLRwTCpmIYVBzmLZFhsfRwQ0IScqv97Uqf3uRN2ylPz0aPiab1vS2VoNxJPGWGIrZ3/sjGs2A
8x0WQ7rR7O/YpaQuwSGgxxajvmOzZEpM1ElRaMkVQ6txHUhKeJETWuJ4MiUOXe5bdjqsRUcgmGH9
xJz+tXDSYJ2FIKikvOpCfzk+GF96EXCRsDx2rph+9mxCVk0muOiHn6oLntPaAu8p720IArzxISk6
ZRitDf+noII3B4db2CiAZ0XGh2rmAyL2BxgKxdqtq2f+YsqmjAMMEeGH2QxbElvDNfne4wblOM5S
bGi7th2R07U/UoUmMo9hOk6GveUyLmh1qaHjO19C6ikwKFIUxfc4F6DeDRolKTIbnQBYREq8BoaQ
rMsKCILL6Y5fkbusmtDWxgMYTypsLwQTZDNS3iDYRL8165fFtbvzc5uUJ3YcXYKMWkXz/fJfToww
0pRulAgBCs2OzPvBBJG365iu0bvhC6Mgmbr5mJjJB7Z07q9GeYa4h9ice6xGhQbNR1IxcDlQFnTs
zVOSknLB5b/8IKW234O7Hgv2BigQ+ztFB25HzRo7YkbTPXIEOP7KCO2fMDrgLkqFm6TUJyb5FX9F
+I1n61kDyUzUl8EsoBpZomeODabM9R49MyQ8GAHwyvdmiHa5Ca2nectYfgde9Bo6/rQdQ8I0KCLX
Ts1ePymjJ1h/UHFBsnm0RYQkKVLzgj+RkZrr+Rr24bpbDNVTSbkxsFQzMwjkBdiNVbpE5yLMxO10
MO2+XDcMHrk5/k6JlN6UNth0V1SsgKRNL899Ih7H8RDB58DVhedMwkyMFnvIAGSBuRtgXlOP6Ewr
39vNnZPCbnfEevBY0Ef43LWTA933NQIOvmEjSYEScUXGfUNiis4At3QOOrKE8QmuNuDHOnbfVG/J
PWrUOz0Yv4eh4R4LfCOBjIORsGz7S+25azldOEP6znj2rBCOZ5q/TPGD9l3Y5EgWoj7kjw0HXLX3
QAgY2JEaKAPnp5TUr7tZTsM3pUViVFcvI2Uh8MZ5HWFIXUejSSprEG4aw6EPOdfDDFSFHyBV/ivw
jxPef/yE3Ci567mrzOe1q1F3bFoO0TnipEvpBFQFJDQoyWAaom/qqv6+CKdr1UbxQcmInMeQoFID
y3fdHJqwvLNdqnnAteMhtOZXpxqf8cM/tCyfNomffGnX3ftls4iYvKunqjc3cZ8yeHle91Z67kOD
ngHT7mqkphCjOrtCPreIpNY9VX+S21cyjADhlltWy6B/Y3EOR7pW1AIF5idbRWgGCYTrMNzBRfQK
A08XlM16oGsxC07a/NiV3SE02gdzudac8quqi/dS0EvMIx1X3/6eiVElCYJsD7ryx7Zr9LYP25ca
gHdkPRu+SyxFaXwjsLgEMRa51EA3w7tn3ADb4M5bj7+x9h3wKyLltaAU18YnOb4tuSFoDOzcgQ6G
bz7VmDub+KPy0+PUpYImujNXbZ8+NoBxM//b7uW9KElK0Vb8mTjhY0THmZb6wS/cb8PIn8vlezaG
FolJtsk7DvIA5IolEMg1vFJrkaGasBXyryIAto/jAItNv6REu+NR8VO81+ZljFP7iFfvKClTEc8G
0a5G2LBDEx+v6YN3SqfDbqwZnDHfpwNRI/G/E7nHzRKArJYo5IlKcolG9oDt2ylhyckSmxwv+cn0
CkucMqO+NyMiYFlRcuAOt2g6SDbxc5KA0HYDt2/0Ljal+RAXmuU5IdGRy+pxiXEOyHMeyXUWS8Bz
sEQ9j0voc9QR/6zIgQZCiRBREw0tAZqUS1h0ClplM5rNOYILu6LEZoQ5D7/zFh5738ltUGJF0QO9
uZ8HNSMCjK2NSU93P7jV26IVT+FvAKzdman7htKHlWdv+utRq/tKgtFwyL1WSwD2xNtolS6h2NYS
jx3g4E1TArORbLw3GbQho7lWERYWHy/N88g2eRzZWS6x28v0CWJc+bNkIR3WZYmSvvzjUuuujSdI
ZhdLZ/ykF3Vk0uJvD5L6T5vEiCNSBOnlBFmqcqS4RBT51Frk0+fheIwyxcJv5o1QBRNgUmhUIewk
ImqzC24l3KFwJ+2JewgnaE4KebLEkcslmFwsEeWlJqxcOfGwjmYCzNE0L3Hm6RJsPlsAq5eo8wB6
uDm4F7uTmoxgUikx6oRt4a4VwK91S2nJ940xtYFb2i1x6tHEuDmcAfEM5YttdtFmdpHeW0aKxKPP
HicDXUkUjy9DIhg4LKHtTMe30RLjzhmHn6Xg8/SAJw9ICPqkXiPSJAA+JwmelXRyTsloSsiIh6s0
namSOb6mjgB5Uf9K8/GPZixzEoV3QtD5qCCWrfq51zsdmQTRoy7dRpn4VS8gGRFEb0Xg3Iu4+zUy
+zlX5Tyt2Yshph8MtN7g2CO7J5c4wk0U1E12qaiRfGKST0ziPzOEUjj6xo7IdSLAmiD/yiZPbSMM
ris7oCNwI0j/hlZPsLjciy+ZzzG+3snMUnu+lUM7Kgz1NRf36BMFArzg3jSSt6gw0lOgx882q6q7
GsExbmGtN+6IrlMsBCHDNB+SYTpO4zKsROMEBchpgZ2adjKsAFogiMuIG4QU9JBWotgXSBC4asV4
6ERFuZ+EW3ew0Txm7nSdygejB7OXmbp7Sgtza9Ywkf0W35x5RE7lHYv6u46N4Y4X78/A/pngo5ll
RkhepoUJy+zTswg+HHYiYAQp8YVRzZeu8V4H2ynxz9wXDn4ZGmdSifamyTohj2W/HUAgQodp9Gns
a67QhypQ7SlCP0TB6d8xmm12TtCVXLLVH9FN13jKrnpKLu3sf5jcPaTbfUhj9PbVwCsq6EHDdmz3
fvpVtbn7pO3ulXY5OkXBN064lRrBX3gaQyCGVuybciBXqyu3U5rPK2Purm4ZPzI6gtCYEgRlENJY
9Ea08+bgJQpJw7XLcnhqhvQrlcWhpUcCAc0tfpDl25AmDLy4JK2w+SykgzqGbeEGKTq4IjP8SP3y
xWqLFmC1blYKpWHnkM0SR3QcpnSf5mHCWp8mPUsw211Fafqu2RLs4uk9niVYHYaosxY/Osu5Nhmh
qqFjUNtNpAp3nnOhgugCakOYTyTnFtVT5phY9VLsmoiAD/BRpmOPcqdljqmAua91gC0kiUhAlDLZ
1jaYBWEll3GYAOTHwTbQDVkOhCVslYhgqeXzoZQ4QdqKqGA13A9w7cD23HsnAwH1KosqZIYtPact
xJ2+SNYSV9gni8eLinnpJhM5Ij7TLn5aERAs1WCR5+tMMoIt+oykIdO9oPlGaBTMv/MGEH4XJAcn
Ks9FWH24uDlXQ8R8Jfd3pSE9zsQmObid/+gNQJKo72YM2ZnPIs8y1pmkKk8KVNjkJMeQCgWpsrkJ
K7skbFSws7M6F8akkvcYUH/TXCX7bOH5+EhGtO2wncHn5pYdkTgg1UT9pYaeHI00lTRg4eJFconO
iB7r3HHvzKq4SrnQASeHyzPrH4Kw+xkTENVDUyPTNnjHlPdZJkNyJ9l2425h22mjrHL4afV5VbP3
IPnFaOGRMVt6kLTN26qJ9kHimxuHKLUeGdcRQHG56one4cUbX4T3UyYz5i4XDZVjdCfLw4jMrcSW
WMhFOBGciLjmEOespZ2m2RljTKLGrMFR6fK5M9I33Q2H0J1cADBabXrNIZAznsm6ZW4/E2CjGhLU
JOLEjT8WcvOjZFT9nvQunw0prDb7cJt2eXyfmxr2EyoxqPgEFww+d/oBQI0s73JraDZzWjbA4ytr
g9DtOsgY+MFLq+S8zRBV+gMZhOTijbvWTIgKtgz7aQL95U/hq1RucxjT2t5UeHZXxlSCXDPZ3Jjp
b8qGedMGYENs4TzJKmo2UOewaFtUILovaeFEfiXUgeLeC0mKnjso1JVHlkMp/8QuhqWiNa4tqQT8
XET8KKQa4OGhkFQI9mv1NOeu/zCn2iYdU1y9nLtBmM73WPPJp/ThU7iCED5hkz1AoT6O6JEi247f
ZftQd98RtfnTbBfhPb5dUl4iHNeIHsgYL9ad3fF2e8Jf++z0UwUDiLHcEDvNQ2dav/JpUttUGg9N
h5uPiv/OsLg9Y39MLpWWB5/wPNMdqrea5CArVvZ+KKyHQsl9bQuQQAnj7fBLkhArCP4xuZq0Wzlg
fcytKN1DDCBr3VmDu59wg6w4aSn+MxTTVkI2sSsxl5YZfDC3UefAtHbdezbrbzBolMgtRu/a+QEV
pfjj+PnJw8841eUlSwSiWQeq2wzIqDY4XnRNIGFubbSB1X/2BE0RItIejSk/KRgpHBc5Cpo1DlQf
73PARDpFnz4M1zLi+FkId6g4m/XUoJNIwe2KKZMg/iwbwMV8kUbDGH4K5S6d+jvPj/G3jvld10Gt
C2gcWG+MeGFi47jQUs6WnPdd5xGxPn7URdMcTWqjdWuk29FPzDuZk+yG7WhECdsR/OoG7ZkAioSW
VPBKTcZPRsbuacjnJx+77KYf5l9UG+Sj1Z+q87N1OyxboWIxG6fx0neDaBzh6brwh9zJyp+cpb7x
0WCaDdozHM7i3mdcHk3c8KCbqYcxmgUzhnZP8qUNzZvd2u9swXuLGtA3xFdGYrQfUGXQ50EDF1DB
hwUPzj/f7HShrmkzP844QB86gyGFK3g5s2r+xbryIjyVfc3CPNLjcTPD3JjwXVDgNFeAM3embjba
88SvrEEE0AUE/pplfO+5Hfc+yCe0jNY2kw4ph+iWuWuQGTe3D75f8/JZXNKyutTpwmTmrGjwIjMk
wBdld8RhJ4xO8KA5W1UF6aGP9IGtO0tjm6l2MUL0CLlyDav4EWbFg1fmZHPaNcuX7E6NlnwW5mlO
R3V3ezCMLL/zRERngQk30bwXGjQcFLENW0k8PYDv2aGnWQckiWY+ze2UzVEAR4/4A1uJfie0/xOq
MbtbDPuPoVlxarJXRDXAJqKpzHM7eh9Qis6hSvpNlsTYjLP8PVe81i3L98JPSW1qPXQky6bTYl9l
9779KtuTMz3UrAhJHKDgQgUvOZkb0LshVv/O91dhWr043UQYnA6NDZO6vIN40jD0Cjx7X4HLXg99
Cb5rgOSmerFyhBwfpT2vnZHoWa8cH/xAgeIjOXgGlbEFdnikiPsai5m9JXNMzLk9jju2Bz5ky1Xg
k/CqLfJ/k4kCBYDPyrWGM7qUeR8SARrbfXYfG8FVmug9o7k3KJNDBnety/DLb1H3jP2wA1rY2GW6
arQkbN63jyHug/vbgymyLS7Wbe856dHV7sTQPzH3euSYZSYHcCzM6veEisqf+mJvRkxxqsQhwTKI
7juzcQBOdTZpt8NJOoxcHQyHOCbaAS4cAlMPzbRD0OpcFPVj3JNFM/r4iKidRnwT2yk+BEUBRwY9
wRTP5zZTb3EFgNVO0njPph0/gak+MWNV21xpyW4HwF80hfbGHrL3ksXmpKS5xWh9h4x7NZa6Ohpv
mYt2Qxt5v2PuPByQdGdYdyMusrlP9soa2byRnhyPVN4x2B3W0P18dVQbkMTm3MWdFM9wDH4ThtrZ
7pt2KGs16aqFxv/gdzl8WCBsS0icI8N9CuUBK654hEC4ru2g2oYOPB2SloyDN+pvR6Z/RGUGO+B+
RJWI2t166SSYoKBYT+ZS72feTaXt/QJxgNAmz5hiIj8zDXHX1EhRilgcA+n/KFIYTkj0LsBo4+eM
xWNGnBVlMSejeq3AKN0j/rKzEvRUTMqIQ0dXBEd6f+4yHPysYZd4CQJ/9DIsJDwcjTiCeSBt2uZF
x4BI5EbPQi2t+RTgiTt79HftHD92LMgY302NsW8q5IEFAA/uYvdE52BZ65pzPNu7iGHhqjMhn9UJ
MxTd1i5F3UY5gb03JqF2djfylbpM3/B9sAZkWU15YLDZ3dXlNU4jBPpp6h7MgkhBYyp++MGLY7Ea
Mnt5VyqPfU3BdIO5epgdPafIf4JsodtmBhS205WWPzq2GdsYizjzqYbzpKO6vorApFdqjkxbyJTJ
AGbitz4NZcgonnUEPXJHfWtOD3OiQuyRT2VT0CmNySlBzrcPXfwVztD0bEFpevG55oTMzD48TJWZ
0wbF/Q9fBsbBJIwt6lLjofJwXkYe5+6cMzYzA39bujp56THQrQM9P7ljk24dJ0KFWfbE4XpEV+Zz
eM67NDosI+9RL3jp1v0TQnZAE1Ac+qG09jhET4jVplNWWG/SytSOBn7CtsvD7ZlrdhMmq4Qopdns
cZaQysJsHX7KYjC8PdzUGEgTehyB5sgSOkFjVDtZzhQKldJf2yF2CwrWhH4KdVgBxnnNNJq9EGZE
OpJ/PTRjFe9aI3jlS2fle7PchWPB6NNqHm9GuduHgJHsqj6E8bVI21JiGhMFp8dVM0sqzgwG8bLd
UXVu55IQYCNpTvPygKYQAUjmmfRhhG+ME8w0Jtzd34c31fJNB4v6rDCyF1F3LURjf/77oTC0hv+v
pUYEnbbT/1VLDejvfxPubj7bz//x9zPvP/Ov//U/z59F89n8n0rq26f8S0kduv9FJJkQyHg9jAC2
hSr6X1pqFL3/ZQJ2NvGRBKzPPOffWmoSM5BRm2w5yHEI/8qs/xWmgZY6DM3AQmMCUh/ZtvX/oqVG
nf0fVgWTf4ChWeBYvsdZ5P+nx6OK2kBlMRsnK4qYsirzjiPBpN/G9jgjWKEk9PfFxBRt6qr+nC7S
WpdFDvyJhS6FvidBBsp2r/FTYrmWj93kt7dnN/ntP78s7Xzdt7V3uP0mQsaUNT9eZdzC1hI6eHvm
LM/qrmMZTq/77w//83u3j6mb0fif324Z2e+1I8+1sBVygKDi1g9l17vtgNMfiJStHSdcH1Wwiz3g
TNIkxMghiGAdNAnyz27BNkG3SokRLRP2bZU+1CHG6nVuvoBnGg+Wa2yGxEjOimJ2i/fju0eAtxdW
n7h3dd4cMGvCA889qr7loYkEatNAvVs5C53JGUkeNvl5H1Hn3X6OIip2zGqMPdUGJufFw30zcv/H
L0dN0jSUnG0zjw9CcUP3Ero4NXcXtVhlrQaBsW/BOVhcq7cH5bnAnxewmEuQHpN05gihByPezurT
7YHSl+b89tQzOw0NlkihPG4wmVIj/vNl3L6Wefn6bs9uD3wd7Q7P4dPNVF7922h+e3b7WFvCRR5U
eyiyKjpULdq2xbiceRPaAGKiAmTIKtm6BnsdJwA2tkJk0qAG58GEo0YyYH8Y2xlQS64JTQVTt6N+
eR7DdDyVo5fSjjLCg2/hp6I6LfP+m4Y5Yipu39wApEFsxxkMLxojuQ/C5s5cmEFp7iCGcMrD+BAb
PeVuRRqLA7x2W3Ss5JwyKjdmgyhQmvA0qmRt5YvLbgag6WoixsqKgPibV3qwvG6tK+tXWAZ3t8P+
Zmu+Pdhdzvw5QPyw2KDTsgyQ0SaXDGAmm/l/m4RvnvrbL8vJ64mGvmKAJM5vIkaOqyqdE8TZleUH
RybVnP67IInSQ4HK7hBm3TaMSgiLLHX/aj0HzYJTljBEbuLmJMhqZJfhd1jl0CvTWMH/RQuOpXQR
QKMXmxZFJjJot/kamx8RALLGdA595qJNN7snFxHOzhLC3Fq9/ft2i7VZjlAGgKbIsnY4Vb41nCjI
JlS9ELax1ulNHtXDX6e4PwVcS9Xidr/9GDyJitLU+nr7jv/53m88AUhB+KCi2sBZQX43hgAOgeXh
9ux2bXr5gAn99pSJy8rsCo+h8Bo6e3h0U+NP3VcoWPM7v5kZ5rVBSMxVyLozYQHYVFCtI7LAtnPE
3VGRWrNO+qpd+QBWKFz0C3poeN698E+i7l+V4U872YXJLinY2sj0AEYCVE2UH27WhGFB0Phqz3zX
P97oBLf6wDd6FtMAWO11gKxveZOzT1ji0IICMQL9MrbDDlRXmiX1pupZmwoz39TWACLCtQ0gvJwU
7fJLnUMgmvL48x9fvF2HFD1j/CuGSrEq+5BUs9anLU2Dg+xTn+xC7A1G36DlViNcCxThN1l46tj/
enb7GLq9HslF9vt29QcVfpKqkpwGc0moQu9b8Ks0lWzksetMG6L2Kseqtya01G1QE2j+90uS6Mar
HjvMcgbdPgQCsV25Bl7dXn3iNRgwRyzNUaD6E7I4lzpvXeimRCfqEde8MAVu74W/T91KEA/p9+xl
0TABjfgZFqmzlcvwSYakWMb2EV45fRGaQww6aLwZGIbjKYv7+wTU1Y61zUShR2nrBI+YLO3t7Ufp
snybXPs8pEv2pBe/+jbjMUK58UxwvgAkMxVD1tv5ezvfisQ8j66f/T2Xg8Ro11FOUyjqtDiYljZg
fw1PBoHWQ0LOtqv1BXtJg2KUPWsepZLwaqbZRGJAP59T5s4jOyMvq+8M2x/2AOk6DAg1BLPlmZNZ
01oY7YGOmvz5hQzCnp3yb0nYvf0ysrs/cFi6La5eivvln2rThGNPOF+TZLpRYjQ5D4kpz4yksQOc
gLTgBsgWc9Tt6e2BfRGfszwIu8mgp3Js1oyYwRS3GIKmhRPpOtE6VnDcHJvJ5myqHHhhl6Pq9/W2
NMDN5i2CHb8gWrCYODzGCplPlI9gvJYDBUN/doLqQgZWeAI6FSL9Mv2dK/Nrwda4ap1yWxHiiAH3
UM9M//ISeZiTNeVRCNI/QQci41w+NvnwwENF/l0+cM43gZj2lukdRbHkRFJUW8zTqmQfhZrxIb6G
1FeXfjTHA7kBAIoNMAUTiL8+ciOkn9NM8rVHcBWhCoEtCDx1433FnzpnaATPIfK3atxKumtr1NHO
B5Bnwsrj9clrMFa3Z7eHhEJoTxbVyQ3ZTi44gbi7jmB2M9+9b9M+PsAYTjBmtY6iOwGmySVwe2Af
luEkKN66JYU5XcoetdQ3t4dieRbonOYOZ5G4pTv//Y2QiFWmfbn6qsfhIRd6uLOXXBkwX8DdmP40
tXXNSsRwo+g/kYwikGJ5qxUhAXH5OTUUb84AcncwOiRKk7knpAPSgXjOdWjtrcEx2ZSLUxoBjwKR
ojwmCJHfZWs5vE9SNVsoV3e1wV5CJyASwuWSNjhfEgfcoFe9573/IiO2zAmMHQb/0y9PaeZEXB5c
jBgc0ksbeWwOEyBegWvvWdjXay8N3/DF3LXDPB18x9npyflubATn0+wdu8jejotJtrXS+a0O4xbV
NjL9BbMl6urNRyVHLOSbaMf8Pkfn50z4klMlV17GiCafxX0jgdOmZb/Dov1TlEtgAJN5h/ppi5AX
kFaRHzKBTMAfmWpTMR5URXKbEm2LIkptyqZc7gOfukRsaGgov21pM8StttZhlK39WCX+K87cE/+y
SHL9EKUDamq4OiuAC7gOe39VMEcHcBz6O7g4HRzRviF4Z2AE7+Yvqb2oElNULwCarbeGe1LQm9++
y1IvVMbvRe606xWWuZrtfzQzbsD2mDFG+mP1/D9F82FZqlq1Xc/ESJM4VfS4KJb1x3+zd2bNbSPR
Ff5FSGFv4JUkuIraJUt+QUkjG/vWjf3X5wOdjD2aybiS51TZLHERBYIAuvvec77jj7MbFHMSwCna
IQLipDOi01jTfWd9DIaphC1bfCXU6mWaBuOujwsSLE30XTRtXXSrpwWC7VQxqbGSAlWCQEdQjHeE
uDHhAkIRndi9fviGUuFotzRvBBgDgMtJvrFu3aJL78kLUNSeEB10BKzANM3hOYFqGmH2uyiCl7b7
iBkPCTitNA2iJdEV0ZPZICLkIMChVlI0axcicJZvSxuiYFW61hbHB7UjQZEgLl/7il5uki424jgo
KTevJPXiDXndFFS1HuBti9Yh1p8HB3F76t4PTg22o/JeM2wgLGLs65KW5IoaLBVlHG9ZGoixGs6d
S/WpI8qrnpBeWV6LHNF/zdFqaz5b2j920V3mJqeYUuOaKx1dl1ia2DfiJ5veXV4rfT+zCEVtUd22
lpGtq4yMT3vg5SOFq42TqK+C/0OKtAcfnwNhnUNUPLlzWG/qOSWsLWdKquqYPkS6tgaLVqbZ301R
nG4EGUOppPMyOv6HiiQXQhu9FyFp2c7tYT5o+uhuqmE/hu4NmCyfsxhteF7YRFxnISEWTbJDC6xW
HSkCIRxlXIUx6xMxbeKIAuFApiLRakPRP1SF8wFPaFcbfHBdeVsrT4PIr75EY/kexTQe5sHr1vDu
EAjyxdBKjd/pD8GX77tXQ7fzd6N133ryNQaWy1vP6F6ggrCGEg7dBzSHU+SIDdaAeKoLRKNMtP1i
LI5147JmmpblWj+m6dZm2GCJ5dQh+U7LC37eXF708255+c1qgFd1efDT0//Hx4pEnn2tTkaazq3F
7ChaVjXWMuIaROOwWl7uX26SP3+63B0WIfyPp13mjFvTF2cZlvKI6kceLz+1rl4fIp1U+MyFB8qa
4fLw5aZYXvXzpT8fu/xE3DGzt//x6Z9vk1aUlS53p4cMHMKPny9vrpObcJjoU16e/vnCX/7Az/fp
s3CZLtqLMuTy25eniIPsd2HeHuaU7upcN1/SZYxLlml8h8huk0kiB2jMLmCq5cHLzc/X/HysmhaM
2M/7n15D3B/BXVr7Sqgvbsk/3+rT+2WXBcOn342XTfr5WNnRj1v/eOU/blnnI/HOPNJ9fnm73CM+
PRvSu9qWiICqQdxCvBzIGWSijW3u1xt3mXBdHmumiTi6sEVeeZlr9fVSRvn5/I/7//yc/ee7XF6f
ybigy1ixloVpxJycrSMNJel10n0vS+G8TLPh5vLjbBOy1o6Ntr5gsS5F0MtPP28uALSfd/Vmsd6S
7vnzoctPpUbovavGYX0pp/589vL7//QYZwywuZ9v//M1uu/f1XU1b3XNMo5x0XMjy28airugqzVv
d6nL/T8O4nclTKbMVBb/ZxzEVQUVMXkrART8qGwePsjR/fFb/82D8P6DUqPpU+33bLEgIf6sYlLg
1G3P5B/oB4NnQIn8NxHC+g+gBSZhp55rCp8r2p9ECJM39HHd+sI0fYAR/v+yivkJlYBn1rJNyzYc
AWKChPRPvJVkkkNXUQ46lA4TrCRW/s6T02Mzo1mjCoH0zSUDMqZhNUEOcsZi2Jo5JjQOcz1G8QXG
dzsJpr2+m115mOp2ZXMe284hbL54otdA33kwNhV+Uiwordq0reeBl24susDxoTBY9ds0v1HuHl1T
vuZ2U2yVNEmdq7Vm00n8IvKLd6PiJtsJqfrVwhyqq5fcTeBKp1aPd5p4jh6P5khkHPwwcQWhpmNm
iOyoLmhiNES/eeCLvRIIrC/ZiKZ4a+CE7V1bPspGtSzm+KyV3vqoO5jG2YbJ1M9ZoXBCB1Vq3bdW
9DqBhFT76DEGguUAvb1pi36iRXOUv9UFbyDriVXdBFez8YmwHZuRoEns2ouX3Btu5KRYAxNtNSLk
CpKe3oY7Yul7jQ3QUBDSIjLZXMLT0LhvswrDRYF4dT0YVrSJkHcQ7ya3BfkKtLpNCgCaB0wdGIUX
CdZQnv11yhxr/8sR/Q80DePvB4htQ9Gg3G5xzKHB+ytLIyVfrychqz7Ulv+ot0a/vtzknsJj4CrA
2BNB5nPe3egdG2XnOn5J8V8789+3hYr/r/gSjlUaAZZuQT4lN9jQP2E9TM1At5xl1L01ieCnLl8t
kn3kvtK628gsnjS//AZM7nd74FOdf/mzAp8yMcoefCmaB3/dA3PnGrOK3fwAkgvZF5UPDuxFjhEv
ZcLWBDKrpQlcdWok9VLk0dRQ7gh8OfIxXICq8/O/74fPaKfLFoEv1ek8cP0AM/TXLUrhvg5FqfKD
HbMjQCAQp+MTtDsN7W6sKmulddA+XFS4gZtmp6HMZ2z0OH3TGaiC5ZprwAHf+rH21647Gzu/yneX
t3JDSA+WaeLaSh/+faOtT2Sky0Y7UGwIR/dsV3zO/SYbcWDdmLLRvpy3iZr2bepB/eg1XKqpa2Bd
AYduDc2rayCJayLOwyRkpmj7eoVa8aNxQf1ZEE/AUld3LlofWAlPJBIEzWiiQKDsRlFrnTfpe1sR
upCbKjvStVB0B6d30lCvUYGxI8zkY9Qow4dOheIzNu9pvrcBBszH33zi5cD4BbezfGJfIGyEQAAg
0fgcwj1mUY4PTU+A5gwHS6OFLRuQwtHwFHuzeWX5XuCXeP50006PWDH1taYZId0J8LH1IkCqLTQ4
fV8gUUQxp0sHTQZMcVAyK3P0H3vsBSiErrsQYa1bcxHwa5z5ZR6++bWBpq5rsiO1Y31bOt1bU43z
XmoonCuKuU24ANhs/KDh786XT2nqfGxH1z0hbJCS3IpP50tuKMH60IIIIv3Hyu8Gdvl8I8P8XevC
btd8L6dqU5oku49IAzaU0fCtB0JF9PEVVAQ6ai0eh3WBtvH6N1/JP20b22cCQfI86sKfCEiy8XOr
ldBKmmmvy0wc57x6qRB6bxrlPtYaohyo/MFlODB7vKcuVBOA19hx865HpxNoCBtWdWd+VazU7HnK
ghZHMoel2nR944HMZGFmzPK7Y+veqjQfZ386OuXJ85zbJjLkXjMHPaioJWwQ794q3HAbLUrwTtfF
EVfe18QO3fO/f2zj75cwh5aoYQDddn3C/T6N8shUhyRy6/Qwu3RpEIXd2mr21yCZmjVwlruysTZ2
2e6GFpFEyJ15wotpNPF9WtiEOSZ4nn+zSZ/GFdt32Awa6jpTGQh19qdNou1ALT32k0Mc+pyr+nyj
x669I5TvUIKfOsQt4Lyo10+m7zmbVsjrRCCQUoXxuy1Zho1fTtPLljgGcmgb8pz9N2Qb8d+uJjVO
0zYJ1479oUjtOyxonm2SDgNs/RqNbxyRaxMvGphNVcX1nuYauRKEMq6tVjzlnonYCjvh1jGdoHLN
32yjtRyXf9tG2ta+y8jH1WTZm79g5To3hzRSjVxKlHPtt4ZPiydD9lY9a7D/v+I7niO9OImEnmEd
v4ueCr8zmPq1kxTXTCg/spSMSq/+yBw/fRgN/HY0m/rUK25BVEdw9jHhVL5dBt5cUNg1tacOjOa6
mkx1zkdme55ECi3q3+79T8PCsvcN32NMN2Algkr8dEb2AOuTBrrUQbepBjZUEAnAmE6JB2S2VWDe
rRa3scmiuTUIlKnyjvo7QdZHR1VoI8VwHMq9yFLtN+eM82m2sWyYKagvupZHex+E4l93eY/up5pD
QWZU6u9Ei7RSpVXKWD89OmTjrUdWiWRNzfdeSCY4OzBGW5+YWxtPNF1MJqERAxu2lI0aQQo4fkLC
jSUOtjkZ+zlX2xkpsisG4mJRg29FDySMfhSxmwBKEgyej9aiNOtmYnuqoka5RPJyPrUfY2bXAXmu
3Tq0OzQHJlZOp7jrmireThWaO7ywKAlN8iz8apBXsdd+hPCiTlnXXZdmhma453tss33j1O2bN1NL
NI/sauAdcb73gaJ3fuTvtGzGO15hq7p0HEM25O7fLwLiHy4CmEdZHglWSL7+WULBdDUcZqFpe5vp
B5hMTLNNEWOo5YPnnePeWkV/F/puCMCyL7cNZpEthLR66xpwBozI3OHYsVZ+NtLdoH3rxEV6O8Gy
nfqqPsiq/FZZdrPF1vclzH2153z21pEvnY3JNBMS3ZAcvNZG/5aFPkq7+qbupf1ah49wyyCPmKBX
83wrZ/+FiAUCmiXpbVaJ3mPqreo4K5tph0llRpvoeOC1opR8GijtILL/PiiC0JzBWerv1BpcGPar
AfuYybn8FiuEY/kwgW1hvWAJuDLKj/ZthmYp0dCmRaHECdG0e8MjY6imP7oZsPA7hKrdASC+YYvb
VSOrLdl86dGeR1ogyBT+/QsyPo2XnAQeBVoL2YzDXPVvGhfdL5GH5OwlDegq9UZ1k4Wljj4ULPVk
TLvUAVs5IONqPOwo+lg+ujkyYeFVd7FjIP4VJpLtKl9bGXhjBNht8Jst/DTJumwh4zjzDdPj9vOi
INFMDiJNIUNd5sLN0D8UxBYGlc7YjmdyNXCaUUgGHxRSMckl85+oqb5OCdNkQRtuVYHRsGeBg2lm
AfabraNe8Om67elCeCZLBweQ44KX/PW6PXnKUTaJAwdPmja5o7q/jjr88KnItqFZR2uMydNJs9vp
VBaJhep/X8ypSRtkGfRijDf/vkHWjxX9X4cSz0K3pPsOSyk27dMqKpc1rKrGDPejlZsbx1LZPaR/
JI7eoexL7YWnoDgn5VVEmOGuqL/5OfkVVvWKBlJH52vJPzqkkZoWF/th9uKTXX1jOkNsDElEoD2g
+8aJdRsW8xgMceNtYXNxXvecFT06WfDbz1EH2qknpbjPxuhWioQlFWf1ga/ynI7qo6qr9EyBst6r
dr4NTWw5QJZpX7Ent3EUeevZ762dK5N3mcaEgzsY3LJK9oGfMgt2fJe+qLjtmGEcY5/t7LEEKNv7
Q6dXTVMeEvPRtkZ/35TRqct5K2AGautgK19BaL733dk74NwZ8KzZqBLCIjnWaTisrWoed3GvvvN1
q3WDgB8evPdhyRpwUy75UEDP28WpW0JV2usE6Zm4GE9VlBgbEdvpo+m9srPjs1UO96Fuh1tBgtwm
ajOqgyygGeQ8A24J1MIwj4bnEP1rp5D8+6XcJDs3MjeeWcsTA+pXTQzznUVSnS0oSTgzTaJiiJ1j
vlQuogkpqFHlr8LQxlNCKttqSArms0VYHufefi2Q7TLXo7Tsiw2Eb3IhR288FRj1Vw2j797vXEas
Lqc/HYfxrpKh+zKT3UUXUsb9dGgL8zvwSvO+y1MCXKeBOtCk7TwgjPTZljHE9Xa4fOzNCxfB68LQ
/DNshIMa2vCaNC7sqiVq0nQc+Ca9nrp+amL9KgA8g3FG8ewPkEXHZm2j67ytzQK2ik3WmIlBltWN
uWtNzmpiwFCl2chnLMjxm7gSz5GBs2Sqy2s1kLiWuBaEAR1HCb6oV6+lOQaatzpOCRGF7uD9Qcoa
EWdiyK6oAS2MvBzXPHLgR5bNxdZF1c1v0jIyyEDdhtTP13FZtQdXDh8DTZpdpJEv7DkksNggDDcK
EzfFi7PtKLRqAvf0CHqURKYne4ZVw6Qq2rhzt+kbo10pFlNBb4IuyWtCNH1FWWhQMNeU2Jm2POtp
HuOrQ+1hptm2c0ttYxgtqfUOvgIbocveTew70+rbrShH5qkdcva5Ah+Vjths87CIjmNBNHO3/AlX
XIm80u/0xjjFPcvG1gx+TLplGQLI6uZNYxT4sF0hwJgYO5Y45qEi4pFCuRFEGn7KmpT0wCPELZDC
GncwpGB12vmX0CgxOChwD1nvJ7d5jhFkVgxflvdcoeC/k4aGzDvLYYlWen/2jcl4tkJOyNh8MrWI
VIRFt28rOrgmEyY4DDFt+T4yt5WrdlkYhVe411iPedjWLdQYRID35eSemQPVaRHi+3dmmCf2jQ+i
5KwXf/Q63CISHp3NSKbjWSwbnSj/xsjxIsYV7n3ixZmCsUreZtYcr/s4ajZ+DD+phvZjxdG1Of3h
4mWaMLGdybHTVjapOWtp01zV0tK50kGPshg0ol0y9482uK8Y4M5VP8JcojjfkEqB5Vch+Qazd9Ub
4zl0B8LZkcncaWO3MZYPDmlr2Bm9JwM77cZnr24zHMvzU2aYV8wftT1gInnjmWxchtr9S9zOz7in
fCy3vnGePQI/gbgg8EmcXTHM1nMtgA6BRO9PvcUql9GQ8Nt8zWm1rZVTXrmWxHGfZPaX0ozcjUWE
24lcI2tdaUp/bUKbtB/wSApP946lO/vJoz5hILpPMrwIxA0s6nDvj2qwemwGNgTOtMXo7Ip7CUr3
geBRSh0TOWyGk34FI0yLndOVqeT1JJKAiQZL/2Z+sSWXnoZGMawwShPht6KnasCq8cNc4s0ax+oO
ltL6G5h+7MLCv+sz5XL04Y5nmc0Kp0Qy4o/GppxssHjl3hHxYzGM8kaneb+xAWqxHgf7lA1nEd7w
VeYHFGLvwodOWSFHOgCmQeKk9dY1ZZIXg4kMCULqOBDTei7KnIx6cwmRvVtCg1eVJPgcVvPItV71
a5kqdcwHzOAJshY5vJWV/dyCojhnCGM2vRTNFgce2WIpmAdnIiuUdx2VSNd64oVBRuRiALwm3trG
V3uUXKsGBzkFOUvAaRWRYXpNYhIEhwtVGUIVGig6u6Z/BI7CIQ5iZ+UZQ7mtyRJMU3kHiqlaeQpq
sUHYG9qGB1m46TaPrGYN6h8phZFiyK3c+3qSxk1MOVx0tJ/pUuQEnKM1TSypHwy/IigV6QMiR8Kz
BtKTPRdUT+7mJ9pvYCUpuoYVKp6ubKYzMT5PUI2ZQ1v9S969tQXFG1Ys1kp62fUYYw5NJV9wAhZ6
KBwXplout1wv4BHlKQicMr2ppHNVum56NcSFZLo24AuxcCNB9WFUYxBsisp6iHHF2MZJ88Hb6Y08
pFoVDGXhXal+XxqW2NvN4kYmYiaPzZfZF8ZVLHQC5uOjLhb1ScEUEMBZCrOwallGdu3eL5F+eY9+
zOrBn5DjacpY2QnDra67DmpNr1uWoCLoa1QUVtHJk+4utm1JinZsGmi5avjzcO/Q7AgDOIT3BMYO
73pcnn07RtBMkatL6w7aGayaLJxO86DkTuvTQM+wvvap47KO6dYVEQg3ub0kiiFoKfrvqtXT22zW
7nNbxoEq6KFMEDE3eTaRNtxnR6kcnP3jDI0snQ82NO6doIezopsSb72iwrCnD/UBM9azlwxfB+3L
WLiE9SbAgLpp3Xih85AtDQ+u4+SPYrdOfGaGjgyfiAuW2GlKIfZkVE1rM7KNK5O8Sy95SDrKjJxy
ikE3QXACdYK2zoxWqt65WfuGdug4MhKPU3GjUf9esfKj7ASmT8ub7eSB+xmh007KfY6GGVmbCh1q
ZuGdaPxjViCuc1tNg3JDK3sao23X1teW6GjTMHfaSsMm8sN5YEqNs9gdrjqgcxH0x+3Uzyj9uvx9
CsKye68joM6Y9GB1Wa+RAIU0hvnes7NHSWlkpWvdSzeAGeoZBg4DJrEVwTgEzFkL4nly1VoLmbaZ
KOP1mgCKWeyyZK7X+ow2Tk6lvxqzLgzoCjh7y9QTzPSBPsLd6fV+U38ZwJYwnmagt3KGZhq5j8P8
YsK/C7KoSza2VfUwEW2i2kTRBkMzfdSDBZA1R6Rk18/pIMkSHxXsDC3dah7TCbAoW9DeAU301wTi
b5MBwsqlwsZOohUVVqKNgTrE5oi+aNTW86C92O1CRZ7eWNtjW2u8XaxYbufjwVvyqOMM9yQkRYnE
Tz3FLOCYVoiA1237nuyCKK7fDRcimYsgaWKQowATn/uSkl1KtJKFPlc1cRHI1Ccty4UdTeNujpAL
jdpNVgY+/II1XuyVINlonWFoW+HbQTdZgDANITz1LSbXNicafDYgKVL5XzF63VjRboQZO8lsNbJw
6mIMzksxyK/Nt6Srz81EcGyL01xq+R8mVBA/uprcRbk/Af009JKZQpddg1BoGa6lvo7Dd8S0964o
HmpX7mGMPLXUG5CFUeRoiFhf2fjSMnScJQJ0P+LC51OWWYU5pwv8iz+QrW2KoaQ2AWCixRZJLdHY
WDA0FTCcg7uIZ78q8ibuCs/fx1wKNm4GKzBdqoF6b/Y7WccPtSRicgodxDAWu9dpRm0zzfIrkyOG
7N7JkK/7T26iM3QaJaF5aD3UcnOJxvYgl60T+OYwBrBcXJ64vORy98fNRTciKJ6i3F0kJEPYB+BM
3y6vcy+6jssLfdqH//Way/2p0ZPlKnS63PvxQsS0/tYf9asfd3/5U8tbD5kXoVKPw3BvIBntqiHd
1Q1JkJ/e2Wxrcw5+fdtJLfpU/HGXBy/befnpx2/++GO/vEvkmw9AhiAeXDwml83Q4ZEykU/BMC3b
cvn1T9v3y1t+es2nHfd51/x4n+Vto44AMkUxaorOkcNy3W714uAo1d/QFd73KeqAQYxvfg7Lu4+6
3QhJcF178XzUpAAc0FPZx/6Pi5cr2jaFaQeSsB9uLY8JfloML0XcbeMseeuz8pyTAXxQtYMyqN1K
O7M2so2fh3Z0OdQ7L9DbrF0loOQDY+y/RHHpnwVw1kYfQmg8RD7jiEJ2XuBtLrNaLQFXt/qcIRcO
teIgwxgpcF1eVfTeXVFfuUQs3Vr+YXS9DFABSzAWIGQMx/isXVP/rmI/uk/1dzkg4DYzpPKltJHi
+/a49Q5zyfxcG+c3VCp32RgHWGLXho6U0oXN0FDt21geV9M0H8/QR4ZDbgA8loNOhoJ1J8nl3Di4
MNbeeNVClK2TXN9X/SzWzZSzlPLabgcYfxfbLl70HPTjNK7RvMEctHHjetotMIWGEkm5Ka0+Xw21
oEFu7SNH0+6jQLJiW0eVHa4bDeJfA0ozUKFGd7MDzmGDCdIfEkrdRPCIP7y+MxGl+QAz0Nm6w8Hl
0FkJ8yNnzmbiOXBb4Foo+EhpxEREy609I5yw1sLUkt1YdpKotYR5Tw+ertCui7HxbzTv0BTDmbrG
m270u0rvNlGGA7RQrIPiATuPaJ9SK/SuYr/YJpK9Z/nTa234tw7dpJ1MDSq5hbbth7bDESQX/0OK
KrXN7moIKSsR+QKJ4nRr51xQSZk7wRvf9q68HkonB3Y/0Meyvpg9ima3ZyLSiKxiaymnIxq/kqyo
bzzIa1FzLfQQKuxkESXGUY8f2mt2YUGEH8Htm3Ge0KULH9Ap1dekHsO1NelPGW7ctTdryX4mxQKv
B50c1ybHljRKg9oDZhFvVxKkjvhWHhYPjxXTyZxgMYoSUW7RMQbipyEvQYewepkvuprbQ/swkH7D
icDnECX72kg+4GKX20K3Pghgj3cjqts9qkjvOsYGavRsMToTSDAiCWFd1rd8NHUuFlUzfeVrLYWV
R469yhG4aCEoMzPpjHXqON2+i9MA+kdZI14PNdSYVtMcjGQEP8OB5TVR+iDGD1tX+oFfipGCQfsu
FnxQ5X7tgTdhmntP5weMz/kevCEFfEudJ29d94kMZngCAA/mN8dmJlkmw01eho9ZZH/QRbIlqZix
WIj72pGsJjayyMN9LzwNVjHKrzqCjeGHjgWGxCc+Kqtexo5oC2+Bb4KcIFijbW6sFKQTlSPotVl2
FRpVEEs6ArojGIhRipI8KE+mXcFxmN89ndJZaQRWgYhBgozZ6rn4YiqFtxn0G+Om/ahUdre0B6Zu
GBm13WRrJeoxU9GV47wDxiRob9Ju5YyuJS7gCIsFWpxPQNJ0fQSxHvU3BAJM65w4Ar7a2tg3jfOV
fAMuGqTVrQyHoAWRoBkxByAKVt2+AIY+tcLA5W3NH3q6+J+nB7Medsn3LowMNL/use98hejV+M4B
OGAMyplDpPazIfANM88HwmHDJNHEtPUtE0AmyvjQInqO4iIrqnwNiMXfskyGqzYZlOfMvAjyd+YY
YxslJyBO5DqQB560eImX5nNkynu/RCPJBQNdP+r2LHn2dWtVm6SqwpNLd0lqnJHq7vrZJPDSp4pq
9wdnSh41OP9reorRRjTwOzzNLnYSgDbmj8pjEupQaClTk4S5whJBV/SPKWULq0m/F5p358HDwQxi
j2B67SC5V0XTbPNGcY5M+V2RFefJMfWAZoEljI/WssxAte1VETVf/AkMWbpgtrqheKxnqHdpAdOF
CAkEWiGBWuNcI3zU8q2oZuYzFlQcm2KC0QauwZ/JJlXdoliLzpp+TQzhc10ruhPW8BYim8DngxZ7
6iZa13P0nGb2N7OZiEVcSk/z7OIvZ0oBk13cW228FdZaHwECOY2wrhRnQCy1d0UEy2oQL5osWbBA
Hjz3Lf4Cx3kWRnfUG2DoerOGPNpz8ZsOkdJudVIgd56BNTRbgJazIBxB0DuLQ9nttNJ7jpdAlEYv
Xl0mek1LsIrZkQiogKqR8ek+gjveGyEAVMUZms0g2F1E4eS/2cCvB9azBX3SKh33eoqlIYd5kHTh
W2wj6c2stocZXJ2TzvnaUcDd+i0GiEkQ+hy+9EabnDC+fHOJRwHuFa/nikViEvprVacN82/qwl7C
kRn7DmEDZtmsEOQRyWZu3ZL1hpdMxF10qtz24ggPEeQFOIQN0/zGgwubJdl0NSzgXmOoAN837b3p
UtNo7PxRdVvN1ayVxdWTpSqwjryXhzw1jZOMlyWeUuaxrdrH2mdd75EtsO5qYq4tt9d3ic2Mn6Hq
qCvY/GkysR6UOD7TUmw0vc/3Tht9D0FxIFQRO6YiXJYHOtszhhkoKAt9jmriaqlQDcRaglpm4NTj
6TSmxb4iIb0u+5UNDZILpwsoZ1NmCPEACj8BmsjWpTlCAkrGW9OeoMb2FIWJRt9WOtU8Lt8DfEtC
d7K1iCwABaQM92O1ly4RaU4BbIJ48k2/nKSYKPKAvwhMh9ACP0qot5GJ60X7LI0LdmwKc8mA1+JN
AGHgnzsBnPsRYwKca7SCJW26qyb6hvsF97EUXpCaNeQYL7tPQZXsOqOeNsCa5soqP6iL502Ms8kA
bT3ToP0SZdGXzgbrBiaCyZHRnLSFZVliFZkd5kBwRhw4OjcAnGAAaeLESfThVJDWML9Zxwk7Fv5A
81obyDIMI6TIY2++RCQ6egQTFvae1Q6FOlV/LdQ4BmZVXyek2143wj1IrHvYu/xhqwTZIG5jbb10
39Z9etywcIPjWOgAVM30PMWFv5/06X4Md6jntEBJuXNT2bOcAT2XfIXOBZMpSOqJ3WN0NQGMtIRa
wuKlRSB7XtvPjT+ADFTPTUw7G/POF8CP5labbzo7xBhltmc9ZkpiF+0ZCd9Jj6xbOE3sgUGQmRDf
uJz+axru16nTF5zsTUhuC/VOpb6EnTtyZROgDm3QXCNDY8N6jGME4Eo7zoGjEK0Jo+yPRnRVje0j
fYJ07Wl+AWcyvZ+N21YWi2QTxVNDptfKnojnTtmcDk7frMkr9IF20I89Uy4f3KPjNtcErMdnbLH3
ndFT+6yoR9J5N7SbsfUfisWWeaEJUbqlKE2edxSkNdWUHw92Pe11iTjIFBWNJdKHVoWm1QyxtfUU
mfSoukjTVkqlJh0ZyFftXJWbzq7QrEO3TvduLIJqMUZfbkSEJcyOmTotzuDLjRvO1SYWBG44HRY6
sdzA4jmKGZsxjH1CqzoiGirIc8QKmMcBWy62ObLc2kElp8F9wuVIn0DL51fUuThBO7E3FsdnPUoU
aFZ1FS7BZ5cbbUlEu/zEcIXxioLQ+vIYuHNnbNJjtljfW+Cdx2T5CUwPTVRjiNpdBWnfVhN53pSl
jsPlE/68b3WFAMWFExscndWdnC6Fnlm3FpWftjpi1oHNflG5WwMMH/xK0RdziRunJDSlJB5f/mZp
xYrn/vzzCdU3BSGYKBh3OFKyTouVX87EAczag724ZtUrjWZcoMvzlxeN2NSC0SSwYrZCLtCt0uCX
ZwvXu3TW7hKHHQm9DvLFFk/iXcmoSDVC9hPpMUSIkh1erssG5xGxBt261HtsRyXTCo4AsCb6cpOp
AkDdNfF61bGwIbWuZkzlSR0mBx9n0I5y0P7Hk8v6nS+SRuH4PnsWATHpEr6OwTPicxZ8Eprdd+Oy
/rzcpAwVm5Gy1cpcfMlTgiuiAOuP2vc6dQs0qHWbbpjFwVePyLMalxs4aUhmaJe3e5mCbWwnE98k
s+1B88xXUp7ag5dke7TcYFOz6K1xGy2wSo7fti223QTX6nJDPXtjdIKp8oDJeCKPg4oGHtPLk5ef
8uWu9Go6Ka0Pxamj6RlrJBhZS21N9OOzyrHHoWaOjKWCY8aY1bqnyrUmSmnA2rPplSsgNL0VAihE
NH0OcgGfLUfiQkbTv0cVD8/9cJd7pyzUn2GD080Me6q8+vPMunaFZPXWHK0vhmk8Oz0OzxYAMUEW
92HSb6d5hOJudgfmxN+qiHnz18jpXghKcFD18dbYRm+ENtyhwHxWRE0g13kaXWYgmELx4fK3jabd
aM27sO03xJd3o3RZbNb6uEazdCi88qRR5F97AyVz08T9C5i1Z0XJ+Wtj3e0LpoxclSoAxtMV/EYW
dctDP28U9SiaDl18KKd2dXk8F02z01LW7Mtzn16a5MvBd3nLy9N614pAjvaXT6/r/cVVf3nw8rpZ
OR6BB/a5ygq6QmVBGMJk5WtaDd/BD5FVjtql8ZMX0OTJRlJtKuol24gZwEoUfnvspb7xtFORht5J
YgEOXPJ+obm5a/qCd5rybkLpQseD5qwaLO1DxBdSDFj5+vDetpZOmKNtiXVmDQvDzrF4Snm0Nkit
pm3c1uKBU87Qv3cQ0W5qsO/lOAROJc8GF48rVxztAZukl8Wbye/Te7i7KTN6JjdllaVHUASnURXj
tUO+3Voutbsoh6+g1e17g8xzVyH5hCO1p5BggpBqHln2C+Z0zc5xiAhwWn1rolHeFEk5B25nPBhp
M0IcjZh0h4zFHnOMieF6Z7nXliQGKG7U7Ug0VKN0Ev5C8yCdmIAAEuJ3qTfuY5YsTBVRXP8ne2e2
GzmyXdFf8Q/wgkEGp9ckc1JmSqm5Si9ESaXiPM/x9V7MvjCu24ANw69+6AK6WyWlOEScOGfvtWNE
5ns6kZz1e/HHcWbeUfD0XcYkKTXTHziaaNFItXXY85fpXRfueAci/JdI8n4Hfuary92LY3ePcJWu
dh/9llapn0j/C6IICn08vk6ZsdezzoLdBVJOp/hdun1vueOR4+xr0boGs2EGdaJYfled+9YYZrRr
1kFAVzn3vB2viRejNxBYhgvT3bl9DBlw+sFqz69YHaVpcJaI4xcy7a6OhciJeb/KgdIXGe9ZP9W7
sWomZi5q2CP5+tZ+c86aQHzYL8KOyFpJSNzEO/GC46S/s+SifGL6Yt+OnD+E2kISVrDHOmRrrXnH
HLPwNHTBBK9bmXqWHFYKy8B2XbybtvxySsKa1pxBn7nasl210D3T2Nnh85hhsmqpCOoaGCIN0Af3
SVtcafVS5XI4N+PtpBmHoRvO5ayqnaVBttfk6Es9uWKq+nDM+DpF4zVFDACJYiCIB9gBCV7AJ72G
1nUWWJq+BXjJSXPbZPZpqYGGmgyvMpQkBr5vGkjzSyQYApdt/FszFQ7XRjuVDaAqd7jMxfxTAuDb
xOZ0zSrnsbXpVfTWkz6N73E+/ijjGH7jfEjp2VtpDWJsKT5cB/0ZcOuNqfFayKk6V2X5i7uPb1lG
j2QgfFFrKfIX46OxZGcWep250m+7q86DPX3PQn4PjORZoH/NOYK2ziLTJBmuqixacG/dCvYxzk6x
fBad+wdyHQWxhWmm1Xk7xdXsfqOB+RyF/WG8gM9Pae+wUKqm+lp0m6sff89uRvOMbBIfGO59XJg/
M7W2AgxmFt34tnjGzJkoRSzgRryiPR0K8DEI3H/yXCbbVAf9Q8F9v0T6W+/acZCiE6YPr++a9fug
FyEbTWDiXubsZLrts3BxPXRME2mdFL4VkjuCVmeVATrUegSK6KXB7Ba/QG6os+mYDOn54FkHqxme
6kva9PW+VCWj/uYUD/3PPtdLRv/viZtlYCTFphBwYLBOErRAIkHW1ptesx7i2Wz2ojRogzb0KNCQ
i3LygknM9ybh1BsEBukyZPuxbc72zGCDw/VDHBns6qTdYRuSzWtLk9eOrHO/0Lty1jXLsIjtDOOj
HktSR9yI1pr8mnRkOEbaBIsr4sCIBmpffXhxu/Rp6qYNWUGgF9YgKigTpUbrFycPqxUPIFkHtP+K
5qC1oE6A+qMTPqZT9ziY2q/Qc5+4wsTHzuzt43WJWHqKektWezCQqKgN/QPJjHdVZB0w8HNgMCAd
TW80mExH/4P4uRxIL/ec7KmqluexV+/1BLzAE/kdHOozKTXDRuP2jBb6R0EDSyRfCEOy3Hw0Mywq
Tu994ibo/GQkCyuezF2X6ChqrNGvy6Tbl2aFyrVDSvIrQku38cbwQ036uAXcUeS8lbF2teB6gxxC
UMO8cjA/aU2clIVPSYb1F4kw75K+Tlp3NqeM73pAhtbaIbMrxyIjtHuLE/uVqQVNtIEOMskx3xCY
2DOF+wjSdT80P0M9BHfo6Pd6oV1SAeAR/sIM78VlUoggjuQPS1E0lG9ay25befXXajMfqf3WRLVm
N7qh2HU09v3F43gqux8Mk6Q/pW59wKqAzWsc0bUZOtXDvBwNY/wd9pxfskFdW5twiTAu9ADZDM3y
8o9OW5TNdXwED85LiZoAVgdEv/hFdV9agu1oyFqelr4/CQgeGyb39I+K56IVGMcaRG1VTLbqRKZa
CqB6iZzkknjte1SSaAfFlQQ2uqkbZsmfgqHAAfcT6WMF2XQxa4nUGEQgTCgCDadboDSuZ0r4A2pQ
WqDKMM+Vos+qO2QLjrF+760yer0O7yLXundnWz43C/DjDKVehbxCoMYjVTdlTmFv+S3R/aztJYII
vkKKmlOjOi7xhFdkCKe9GqLmYHIQAweRgPEyYWSENfL1yuZ8CRZOMH7u/mRiOuQesidCn1lfDaMO
HLSMG9UirSqHor9LCC3ZwWtoyCj1XkI3r5/7NKOFIrtxT7mZbL2BHAOrz5JTaS2PDfO8syd752wn
jbHDWxIjFLOqsyi8OoiEcfGM/DMaHXUO8VEcZ2Zik+c052H9w60S0A2C24t3z74zVt/JMuenaqZF
rteqJNCEA2KWrZ2lNcm0zQes/i0MvrwQB/pnD3aKeu72hzvArTeKoGgsb59ZznKXdCaaINr6kT3B
/x/YRIWEwD5lHf0xtpL72x9iQbmneSjNpbq6DO4h006rKxHRJ3kY3nmF8O9ye17RQiQVjKh+jaaS
55nNECTmALy3monrGDr9mVp1fHZgPerq2bUg+eS6ZZzsoTIIPWb6NUKeeenFXOxwRVAlpqmxd1Me
uai3tEezeo2GCvTp+i92JJadWGf4QHI2o7QmyWuApEAaKLqzrlP3sYrZV22qmVqHFuv1XB7bKOU5
HsvvTvbJ3jRa+5wrnFWiTQ42Ezrfbjrl6zHiHyc07z1nRjY3kDJrZ9gicjrBvnQmuSUKrd8bhIhu
+lTZm2mEkrB4GsP1oue7jQyGVcWUf9HpufTe/ezuJ7MGAmDogZH2BKQ1TLpTKOdyFBUyvHH27cnm
e+4B+oszaB90fkaGmNHQiE3NZg1n3sCRIYZ0uwz6IRzNo+ZhMYopJ/JUpKdhHtmwiH/0mqdemTGN
QEGACD1zTHQMMZRGVKk1BG5M7W4PKO+Qx/QBr5lkSQ0P2pwqHtJmQTC67Rt2pqTjL5t6tLO5ZPva
phGv1fQVu653g2lEfYF4ABOlvIPbo9GO66gVnTt4RtdqTI+Cxh8VlNbhXnpzdc4eN0PvUMvE16MO
yDonv8kc8OexgW6lm26FjBZyp9tLNDfOJU7nfK/69qFW8qw6UiNnp/2ZjdpvT04SLSl5OdEqb6lI
puoKLgR6HY6uYXbKS8zHFIHFxp1ZYdTwKZflXo0lGTkjNH0PYjicGeLmqeHMim2zxNSSONrWaqNk
6xZLtOJp/2Qh4KSebh4Sp/neScPT+o+y2H1Th0SUxmveY0RijDXjdoKBHhov9ZIsD+6kcfpk/TfB
9cOv+Ane9anqtM0sohAhS4bCC34TmytZp8zO4NGzVMsKTi8CKB8iLXFW/bCGHESfeQoa2jMXWgNL
pS5p8pWXlkf4e0kD1e6IoGuBDskSGWYSYinWbOuSlc0aZoAlO/JogrXZHY1XMlDMFGg00W2soDoz
Mvsdl0x67aPpRxNSfsTDcCgjDmxqSs9eSprVWEjgNMNqmSZexaNksgW05ygzI6qZPj6YMyfrtIA0
A+B/ZzRTeGfaOW+lnvdPpjAOqfwdZl5MDY7iema0egrT+DpYo3YMmUn3kSAeOCnxKcXi1KWzG1Ru
hAArH4ttQY9wfcb17WDSGlZe1pyWXuyakg1jmd1jPNTtUcd8lVqSYc+oHnORX+OmsA+EmUfUHECP
SqvWyAl1HtgPX/W5/skrRGSJhtbTVa13dFYGW0UnzzCqN4Mp1N4e+s8yTeHtWckTquLVbTKfl5R4
liFxOQVTX3Tl9NaSaa3sCdUJM4/ZpjlrkxodE+bl2ykTEqU+mrEdaCta507HPiBrTlSkM6NLgjOO
lTK94/lK6OXVV4vcKgBfmH+cGvd5KY+DQkoTPZb1KPGPWycXNrSFaJmphPWeo4gwrdHFYTJi6C7l
p1BC25WZSw+dicQ2mesg9PrPmzX+dsWKsodFlzzEGJPCDluoeq2tg07CyaZ2nVPHpQ3KtuqCSlIi
5oIgoYzKCoU57s/EYR7e0qRwJTHbnvU4kgnt3ywUN7OfPvXWyeYB90NrXlk/ljpYKPrva/l0+6q2
b1FoenhawRQg9oZWuRvjDgVU3HjcdDAjVo8QwXD3zmR7e2wYVAWpey/Mrgq8BpyzLNOLozM3aeDF
1Rnx8B7iuEvldSZ/F7xA3+xu1kw90gD3FS+c9ZmZqfjA7OWUiYxiEzdNlX3GU6QfhE0zuFNim1nJ
Zwm8k4OFTvjm6rUXo9xNEwPcskDCFPIGwNHi3Kn6ch9vV3i1X6woAQzgmDSR6WnSwrPwYdYTNm9k
o9tqWQmkDDjdEvNc5PzMacb5nDBfUsm3JFuUFJcmPOYmVxxdFFi/TMAX814GG81skr/IZuZHZ1iN
6ZkcZD1ewRkSC9Px1+MQtWTYgv7ywmFz+0oHQtJfS2pmNYUfyfBnOoYvUb+w0jFDQr7GaXcg83vy
tD/mSKBe0QD2HhUTmgwDdYs1BJ0V0WcavSuA1w0OnS7NrqKmF2dMpbkRLj8ja9IgjpFCTAbBpel4
TizzlyNYjwjNvK9iKmqdnIDIYJ2PmR8jZ+RdsB60SXKTDOup4SFZ+FRup72QbuT5dbr87AfOYmQf
s1sl3GxJCEW8pBRGGiqzrgvWK8MwkvgUl+KumwmjmFF40ODcO4gLzSJ3g0HEn7f9RDXOMY/K45Je
R8P6imuODrD0E//WvoMjw4Ew/pypJedy/BEr7p2oNOjoVYkdGhEKXOo1ePJBCrPc2/VcnFIPEnqL
gaAb+nlXxBxyXYNy3s0n7dWO+/luEvLQ6Pq96uzu0jZDf6mYuZMCB6s3K+fjWgPb+dRcSdjj4LDI
n0M0yetIGanPRovhL99qpjFes36d8KiAWVsZQNhLD+Vg/wQ8lZ9uf2jj8BHHWgQNrba2RKKetWjQ
gQkuyKsFh5ATOSTv8QRVD9mIcVlmPTmECic46+gTw/Zxrwz9qbZ6e8daYp3MITwhRqEeAuFdc8Q/
NG7z4eXC8JtOPMYkWQX9om0nm01yfaj0FesQD/KHRthtkPbr9aO9dmctONNWpqmkCcpveZ49knl7
Dw4jp9m5dzYInPRj7x6cJvf2NPntDVoEBneNHuST3h6XDMfTTXYrhtH0BXgqbeDuURiMGwITttN6
UjNaI9p2DGD6itEfL2JEwGTyIx1RgmYObgbqx0crq++dOcJSpoIWd08Hz2+1APEsTdp9RSWDxIGi
KbezZ9lbJTKcbxx2bmADJmM3nPF7oR3is9WLX7Vk7Uz2W1+7LccgyqUIdU/ZNW8tlbHfzKxBt4WI
9goEe1DQpNixHYe5ZvGyf6pyPY0ODmf/hAjEhrffYS7B7J7ittk0M6kYKCOOhcPUn87aSFLVQ6GD
LJnCpTnoUCLWVOtgNCSKDqJM+GmsxkM3vgsNwzWsY+pfj/43x0NS4v0+B2wqCButRjbV23Wy7R/a
hDZNCjzzBo6h2wcmBJSYdqotfYpeFYVgQOnKXg8DRQBrTxii72IeAYQp4psQkDngnQy0SuLGGhBL
uFNI0TrTyMRVR0eBdzUBUU/KVErPgAXLECw1GXKfvh8Hqh6GDjHZ9a5zBArqkH8Z37VO/Lma//su
/yxKniaEtIi9hUY43Wo7d8fnSPRvC48VHiVIKv98BPWWoXeK5zuSw4sIxowVKyOO0C/JLWzugcCx
P7rHRMQ/cNF3QTlhRIMKQVnCF1W9s18Ki6Nv2BKkl+nfOgZ2umVuADGUtfce3i5rsj1daF0DDgUH
QyhwD+cTkQn6gG5N5OQKYHURxRPn+HstwiDokIlwW8nHbjciikCzz0reLRz4Mr5ctpR8GERoVRrp
p9ctl1tLHRsJMEVO8cgkKlpw6RJo0j47a5+SpV3twnqlXGTFtXaGS8Iis9GKz14MDTZifptaL7aK
1L1GqkMRdnFg0T4nzpz7+NeaOEx3msimnTelnxAwyawxMcuQup4Yo3nKUwQU1uT5+czb7i4PnEni
+4YpFLDhYXkfx7jBLVJFUBvJGyvwHOqTu7Yzhu+Ehs6hATh4dSv9e56fI68yPmhUoHgulTon0k4P
lqlaP8KsHmg0qCqdeKaqqY6JZQwXcx6PxcjhzxPSuBCnRgypQmddkXzukcaLmxdCSol8E20/j3MN
8mDTOGRAR1MeJC05QK5WflqlAOCR8z6uT0grhq/eW17hdl5gCtxPFTiQsB2hObLv6q080vvmkDMI
xnr0maf16bH0hkWKKlFfV4LZy9hmWVTMXCOHJeeNk5H7oWDfOjk+Z1tm7+t6yHuC6sAhWzv5jJ3w
pcqax1LJH/0S/85z+xBPJataag2kelukvNLCJ/zsuaG8Nic6hGaydvZzyl25vkTNzA/qKhp7ylqt
kAAvo5pcRhQ/RPdSduC7BXq50HzTWZG9nFTI3DncNuyQs61unDDNkTofgWdMGXgM6Wk8Ga37Wevu
MZMe7kDjSOod9qy+/go7l2eWh0sfrJfZZU4uCx8/c+kVywa6H5ksmFlUyebrjjzakkEKm1/6aWOm
3kTKO6zvrpF2alfwcWbNfZl7lrtWh1KpaT0BLtSKw1pOzGa4kw1uZbd6CGteBr3ELd3R6rYieV+h
w9vcPnk74tJO7YW0P+15GKXGOB77G1VErbx7Y/UGL4qNgGi0btN7LHIxXqvZIZCTx/8Gorq9LhEJ
OxgkLhraaXqL3N8IE8IwEMdu1SxLZI9tMWy82et/5n2YN2Nrkt3DrlLhrw1gxDaV8PxlkfckrXAV
pNOygBESl0hV7tf/ri9IrShd3SAfkQohGWrDhjspmZguFzmFAxRFftb6tR0LHHikTRWRFnY77tSO
bviGyZs0JBccUWuXnk0nLsnFdU2YlgbtkFJjWmKz2NYDD4WLpym3W25ewR42FPmnUZh3beZiH1s5
WWlSHnKHjiIZmgjswMtydkoXENcny4VPFa9n+0IjG6uyvqyak0pYsD/HtKCduPb2uabbWyqft5Ec
Tq3lcMfTv8lzLAM3a65LvCQP0NopnEvi26JN03EUL3JKBMf1Agf4EcMdDBnaZD43hpVskLfZ7OLt
2q4gZ5jMxmbdNnk4Kjzpao9FQ9uqBvcZ4aM8cx8Vd44kKe+1w1gjEu2R0KoIKbvH1FSSM4Tuzg9h
HO4FeZsBAcXPchre+vWUlbfOqR+J+E4itmlXZ1weT9cUb3eQq+RzMnjpW2nvhzWxys4oaxtcHBiQ
2kOExB+NpUJSojxaxuvzON34SNUo+bR/bms3XjoaDQIF+1wdRiJGqRu5ZbNpPrtNnd47i/zOi08w
ZvMPxqD6QsCOVSLEz9H04mQ+EtWz3DWizXA/Sy+wnLT2kTVkDym9B9JewPBzt0EXFR4z8Mp9Zpzj
l1NsBHyLHUZh5EG47wRv0FGm+Xby5tdsWOLAazNEOEvHiF/vE5/mITGCBCDpkwgvmmLFMpzlxTXR
RPHy49YYGa00njqMXXcVfMZT6iBkW+DQymRqdu3y0NHxUuiW3DR880rRki/Y7tDh2Hu4uOjXanga
MCMEoYdYTb1215sDe2xEAYS5oSK6swS62/RXsEeYWoAcPwkT5U3F8o2RZkTUZwzppeME75s08UpN
L68zp8UnhYBzQE/yF9Ln/+mE/yOdkFztfzH//5eAlcuvpPz+z2TC29/4J5nQtv9BMLslbdMA7WBa
HnyTf+arOOIfOiwFnObEqNhwAghy+SeZUDr/kJYLasHxdOiIUDL+g0wogRbCMAY0pAtPX4vT/1W+
yt+5DmhcYL3xjYDDeLaw/4Zf6Z1U1/pZg3C3bKzNWhcKZhoBSmfjS9y1H8MLKdQBERTWEXvRv1yo
618whH+j0X+tkrLvYDbyC/4nbIPrQG20LFdAJoHNeOMp/QtupyqtqoHXoWiIEeSGhaM/kX+Kzp2+
LuZ+TOmu/Y0+///4Y1dWzr/8WMR01tgm/Nj2x4CftSDRbw+YzF/oqncnC+xJ8T/8yL+zj/7+i/6N
1YW1vA1d4hAOiLIG9SgcdKPbCBl9EvTp23//6yFo+C8/zhXA3xDvGLqDIO/vtMku12p0i81tZQ7v
EEfsobasmjtKstJtKIMJpjXXUEgbbnmwcHK7eMUEH92xig0jSAwvCDNSLSRkzPY8v1yYzE4NIaaq
LSwYFiZuzU4fCJ3S30NnFJsKT9luKfBE0rtkQ9/M3HiCuZyS5uhqsTGLfk8++obWDAyndHoI6ZZQ
KaCGsQXFperSABteGdg3U9xIODr9xr7Sj7IyngAYSxw+M+mWC7YTxfGDgMz7EP0d2R1tQPbWe+ax
+WvJ/Gq6nBPJNHuenTx8vgyJwWGlTg7TpPRt6OhgHuk9CdpoB7v91S0zT57J+o0FuyqXV+IA/Kkc
eswe1ioLcnyaaRdnIgrVsu7KeDgyy/gyKyqqUDEmKc1v0ksvSd180Id4nZY66LruolnA6Q0yxZye
K6tSxoIdnY1MMFef6LzbHenwCqlwbn8CQK05YcGhU6NskBFPr3PH7lXX7YceNdwYZOxlou1IXqGH
VgHQsMFIBMTENNkXw/FvQnNB95rcCQMrpG3wrYwoq33XLXxRqsdKVPt6ypdtO0zhlst20JrlR6nd
2WiUwCsqRtE1LYQcp20i1qDOZCtl9eHQVk4TJoHD8p2p+TW2MfBGCIba+XUhmdnPEX2MJeLSzFHf
WKhfo/p3WXS/hq7JmaOv1VXaaf6g+UuWFltnqj9C7I+aY++MkvGgaY+vAM+/9anaJn2fB+v3Kcz5
VV+sh6W62g2VddZJTpQKWKlFA4zqh3H6E06xGlACTutS40uqaiuNjiRLws3xa03BABJ/gw+XqF2T
Fk/RcdVcHOOTjekK2evmSKYsTvRKfmsAXPaozH1Z6OSAaMBQJoFDMvnTrfVh0THxIWTjTJQFrjET
QIORtz/oP6LqrrrfXoX4UoudeTtk2V2R8dWaMr/1nGj2nFik0FC27wGVF6KC6eryQRoJbUmVqvD1
EdWrnhqXHKMR+sDMjxs+s9OVj55on0AOUdwIca5SDxeeRrvL1FG45lp8REGxRcBL07Xh+SEhhWCb
nMMlnYgb0jHOmpZHhr8wNvvbjfZcFp0GJr7nXvlewMh61viQizEB2KyZGvDT+0DE04Va+xGOwF+P
b7kGM4fIT4iBJmrPzR8hnxAAH3Vq00siLnHFYm7htws1gbRZZaD8LIUFxc6O63MzL+ULfOr7xbAi
+on9h2jsyIc6AP+fib10PPAGHiEno4Gtd0Y6DkzxO9dwtcP8PowDOvNJnRzDSY+DzkitNu3tmLVX
lGsQNIbuAtDhVStbvOQDl+/25OkEB7PuluuEgYM1r2GeNMU+TcNt0obR1lrfuApht+/saWLsvBFP
CL4n3HHSSA8j/ZjBqPERIwIHacLbmUVQ9DX9uxD9MyGX95kh/BWL4ov1DxMDi98NrPGybXeePb2O
Dte4s9oPZ7W6O96AJc8mO9lbwORGzYbXefHHt3BsDao2ZNwFxDs63LP0WT/X+GGFHbk4ro+TWwGn
WgwWs6hPENcnr7n51jaG3OluTaxEYT9aZA2kNi9kTIr3Ui003tAWhTqvON0OKC4s+bflCDnB0q0u
E6TkgzWQWpRjkS9CfimvYULGD0kj+Y2ClwDrhTsCjJhUgAmgZPhESCL/m5sqlfFNYjlrsecdlGk/
xSazUD5YP/MfS696TCRIknHaD235qhlZu6MXjH2AEKz178+q31lO9e4Z02szLq+ttzaywwcmdPi/
E9QyUTq/rjMy1BPPg2q2LKrIwyccMRWfE7Esa0xbfLSJ9dqU2zGqiUVvTUBJNDAsnkbWMkZd5uMk
80ehF4+F1/zxlBOMGPojY32PJXdUzVyuTst2ckRJozPL9BkG0G9HUCy14i5U3WXQuRQQ/fGxMMqJ
uaxIVB1/1liD4HBxWWN0ciApCC21V7jY4vjtMl/aXGPX9FC00X79Zl7K2pkmL3n/ANSmUbTnMjyt
rJ+ax68WuSm5kNpyJBiKMdjyuoCI5kPSOsCqsCmw/UF+UbdfUGgoeJshvrs98DDmPnAvYQ+nX0vw
EuBJGh2CfTSprL3T9T/ZkUlhNuJtm3LDPbKetnpXPDqyu7C1f8Rm9KPNcK8njsQTqrIzeOXN4EAi
8RIaSnOcB71hboc2/1TCrv10XdWYia6BWBnahlY1QFXJYE6mZBuuAphpyh7dqV0OVY1SoK9DRIRO
95guJY0CD9aN29prLjYuyZJXKG4XX0zFY1vyUhjzdJVVDD6nuzQlcVqrGj5fd764zy/MZB+lRuAQ
ASDP7NEnbiEhOmPFgR5hpzu91tj9d9Iy1CZLK9JpZu9PH5X7AtdigAKmDgQJp53LrwCFCxeAhR5L
0WbSeGPvXDS76KyXV8+J/RSf+JZVVtvXdQEYKokhDuHHWrpTO70oFEq6kz30Bka03G5U4M7uj7YB
cToYxHbE+BcaZ8TygX3Wgffp91GXb3WLb8Wm+ruz1LYmUBbpBoFq/XzO+KfqkXAvYU/062i8I78K
XKvY5yNlTZgOpynth1NqI6tprN3IEPusNFBQcgCsQkQraezWT9vhUW6qiR81Gx8TOWhdhSUorju6
8mo4jnYDUi7yHlQ7P6L8wGY9ILsO+xHdGDG049SBIsmJ+nFNfqmYrL4dpOMCgFH2Miq67wbOAkbO
8GarjFRwW7FXoIwncVbTWbTXWHkJDKIqTHStkVydFVA4pv6YNqXpe4ySGfA9Qtb+lOQE+1mvfWg9
bGtEk1yNZTwkjl/RYWK6NrkbFr4nbXSPrUfPPjWYI6H0QoU37xwgTDxrEdFuLS4QfVDuQZPt2VDN
gznZ5alT2VuksfiMaEO2JPRsa0Z21qgfXE/AnhKEmZQJ4kKQoJRl5Mw1ooDLyoDrMLrTl3JqEhnM
lj6eBUfKcv2lH1+wTkv6easumPTdPtbdDf/cLSZ7eisnGjPdb1a76WSP8zkymZj2M+YmdxpQCw4V
LfHwFx7xefPXh1ij/MbFOsjlwdDU2ZuTD1RPyWo7xw9v5rCA4pjaoMLMbYIPwVgX7VJNf9eiEH1C
XxNRNBPoUuOr8/R6ndHFaBl7xNgcQjdZLF8WM3kyY6cInH6M7lpDljjfIWOZXlgSaEj5g2S33c+z
ey9pJJJtdtey9xKQSMM5ZfpgOUd4I5+hK8FcaYWxh8Yl1Px7dHipwljUlwTwNAswRUEf9iibMbvF
Ua0feqN6KnNke1rTfXW8mnSJfqN2w1A7xl8SjyydSeCAxHuulBQVeFS8Qbr04ZaJfGbNv5U+iu1c
5ljk0ArQ38t4W1hyG81LKPD48LcnioUicdyE9yUk8sxOA2/ehcR+0EaiFFvOYqptxAQlzXFpQDSl
5bWeJMSG1KwVWYZDe9bCa279jnJudmdX6RbjwgVpdL7F9pL4HWapubKS7eKGzdZMks+sH4lyLBJO
ICnCQw/ukmcpZk0NcjnpkmUTlj3E4wauvENu9nYQCAk0Q39NTCjbkZFtc05fvpc3sE8m61dRjAHF
1hH373gtkoVlwEJyG4X7kC18l65TDHPq/8wtG/E0Z5+citCmGjTl6kZSCxdwb0zalXUdsaOj/+Yx
BjJKtNfKgd6VuvG2KiL9nnzS4EZhFtU9qCrNN2P6w2Q9MxmJs6dax1q9tupBbMR7TzQD0V2ULUbX
4IFPWY96w/cIJ8AHN6ZBZZlnmSAUKJk7NOrI4K7wh7X/P0t5b1fW74EDK6NBppjMzdcpP5u+dH4X
kfGnlArSjkVpC5Yw2TQG99WWBCXMdnNEapb5nU4Dmlbne26PT05ND1tUzipFjo+RC0g5N8L+sY2X
YHTEtI2dlMHS8Mdq53Br1R0H2yV9NfWcDEZjmo7UqPcWfXQjB0GTuGa1E8bYnDpKC9Qymt70HDbJ
WqKmJNuq7vCydwOHDZNH2h7wLujZzl5Qz0ZOuDPbGXVC5/7oM2EFrdSek9p5MmoStjKt6Pa5uYre
YI0jWqFqZr6HXIwidqm7fZgevNFKLqYVPocXdErWUwdlEbUC9gv8eGkqEcyTggd/nL+bQn2p4Mzh
LSqP/Nuno/o4EJq9mzw0LxEuiwANAKvNuDflO1K2Hg2694wRqD9SWTEInO0QMdMKWvUclvDJOlMI
F/tx5r32Ju8BxD4ncloG8TBBXO3akimK6+7w/L4gdwC6MH/KllhPh1n3kEf3KQ7JY0lnNsztCZjl
/LmCOlkUec8EIp7tFJac3cmxDbi6PO79tIXgZgeOjLxjP+GndmXLTMKeOcV1/XkGILiVaTsdbGyt
sJLdzW2myWmTx9PDBTRHLRZrS9uP0/qk5RIDlaXvzcZAMGztppgTYys8OtGsljRcEa4mmnmH5u+o
NGp9kJnLjlsVV1FAB+JQujoeNQcgT0e/ocy2GnkMENccIAC6Onhudqqm+tLnGKs9e9kbzBydBPZQ
LBUQq3hXY38L7NL8WYp62wqwUSMzBkeLP6YUAdFXS16rpKrZ1Fbzq5JAULtZIDGTd40OdA/mk3Jn
cFVM0sKseNRV850tC7QprqHX4v6PyTNn/ef5pV94sLvyp07QFhMXcVyq+rFKtF81DkBm2Ry+Cuzd
ZEr65K2xp1HmMJD1nnqgmsGDqMgONdv2tz5lMEzgJm2MEgwOWOudAh4EjnL2/Kp6GixOsmFfxf4q
/0nNqNvopZz8RSKh58c8l5LOYbZCAMLtCAk+sJldn0MH11KpI0d/02an3CvbiokdL+4NlxZYgmQZ
8iSJeGVibdH0E/+idrIevouufhqL+Nkpw7fb1NLOG47scUmMVc6i6mgnU7c0otNkywS0eoffaRAD
ZFe70N0a9KM2zcTYkbmqz1xHnWo4qHnEJ+DqnufWfOwSeTHtFoiTDmM6rcVuyM35KCWfJrfdg7Tk
2VOIsBikXLSQTkrKbaOqNa81Js8dYst1YFbApdLkXnJCCZys2BV586oT1OTPqMTCVRWK3UgGUV1c
7VULIegmbZea410P0ykYKOzhn7AIhjVC2Wa89ubc0h1a5326TXTgRJZbqflFO7S+IwcbA4Z+xDLD
SP+woJqBnDn8sWMC4NL9bb5e1gx5jS6iRlpH13A/0fHlYLTbggFlI8K7HFXV5t/ZOrPexrEuuv6V
IO9EOA9BkAeRIjVPlizbL4RdtjnPM399Fv0FARLkoQ13dXWVLPHee+45e6+N2DrNknyjF4Vh031+
oLy03OV+h/qpXk/VU6aDgQ4Pl0DO9gaWzQMeyZh/0ZtW5akzWI7hlIaHNKb8mVRhV4jyLR2aNyNv
wW1MGIX6bDolRm2xoUB8UYjnnoxkdkPcCZ0k5aTeNpMzRWxhC7I2yVUAZ2HCUGnsybQZMZmRHYrk
YW42U7YAT6Vi3AhKbSPoxL6elsqzi41Dh8jexXiceyra4X2RENcWM/9WxFLY9lp8w/GbbQtZuyqV
ouxziiB/2eoTmMWiX7jIdxvWHPAJhs8SSgM6v0oQZHYlYMRQRFQ906x8hQ2M0qY8ywaOM2XRPFjT
hKR+qF3ZMFSWs3VEd1RvuyHd9rJ8TqtC249wH9SgGry/xJoMGk7dhzScsL5g8/jPWa13VmoPXNPi
kFuTZXFga01IqesbFu00MXSGuXoWc+ZlHahHE6UemBiu8NKis5B1k0rO8C+WUmAZaRRiwFlIpZxi
CKGTCVDmPA7D048hw+myiCdwCnd/eq7CUOptNfzti/EDZnm9tSREqHpD17UuAg/XZ2v3MrGVtUqr
tdKeUJ2VtQyUptbr7zIT3lNQSdjqRty4CadCqlmIjHgDZaZgEh46CkrTLRk8BsmkIp6LLC834tru
2Xul0NfAWVivpoa+F8whHWYU6GvNTNzMrKGqqrt0qvc6vPVQoGvYWJyYw1hQsSROTKeNdyZ3/4RV
PDUraUqYRC6CRlUUdAJjJnfqu8ZRl+er7ZTIIyIKqW5G1vrAk5MKjFKn5p/uq7TrNPkV+8QxSvN1
E0QhIXABV6N3vZaGQ+Bw4x69sa63RQYboyUckbBtEmkmKf39m3gnYdy5mkZZDjcOuafEM8/DPe7p
+H6TDUJTMOWV1YJ6TBXh3Me1q4/jIc+lRTQoJxe1FL5yhppBYjiyWH5aNSamAd0a88VC2gUfuvAr
z0yYgSJhWkJxilo2tHCrgXhReoYKBnYtCJopOqOjVIOGWDRU/ChUWd1wBc95EFQuENYsaXZlJd/5
yP4+WVXs5Q9Qy2skXr7dayJZ1EYFUWERUiRYkEcGibayCJEaIztoVkh7TuP5A52Pj3GZmcu5cP9T
WEXKoNkgVcil96FXGQRMrGqdTpAFqk6sgoEuLWLU5U8WW/PemBNeDRi9iZz8G4YRPPKUXaPpc26s
2KOLctQFrAohIoLlFI3AENgkXK3Ib8Un1mkWI9mlCTjTGy+G6jzIjEm57LWQAIrH0AJLDWrGAZB6
nui5ltpa1kEa6udBoAHdiqSVF3bWZ3fhW/PRp88tQd0pXKwp1AB8Rm5bKmipBNXV+tCtCGbq1Oqz
0rZTnaBVrbiSN5r/ReCu6yO3pbhyLRUWkYVaxYgkJtC6+VRGZU+kBANbwn3zVjrAMF41MFezhvVO
3ufKLOrPpCbTACwwGl+yj1fNuqj7b+LPUJFJ6UkHd68lAYV73Ezr4jbqB0Vf8tflUVi3WkaJaHDm
tdg3S705BKXP9LiT7kIJFNuEZggriTdSIPhHC68BhkWtLiQ6AxAMxUR5+qj21Kr6NOWJoU0nXKlQ
P5cgeQA0zzgwD8wJro3EZjcIuzJi/DzL9eeYTKU9lMVGJyUYXmTxSWPwGY3KfRbU+0AaatQOR4GZ
4ypRLOQuS/I6T/wnrskXVcjf1ZpfSIR6bzUdOQIaZDsB/JIulLe0BEbacFgms4ZVAQULfay3P5lO
GVmHjGcB/VTxTxFQ5bU1gog/MeH0mknSB2xW3hZVJkCG8+5P8mIU7OSEwNtVhRQDVNF/9Bh1xB04
NeyU+5WInchTqxgJVwauIBjD46LikLjWAlkanQz1lq2pt0JXrRfivvFycglEbmfnPqzFsTETry6p
uTXGLHpc63bfyji7txNL0rZ8v/dEsTZXg5kZ6Hbj4QqseYM7+UOOUQxFyrmhv7SOVROsnT5euEiS
q6ohUMzoNcn6MWlwMUyN8Zw1/U0kW9iRM0qnMCyGNUTFcFFg/AnG+5ibuxh0FJ1AFv90GuEiZfm7
5KUBXQS1p6QTYzcUwLon03hqNLb9CGv9KiN5+E/jN08Ie1rDKMHQFS9Sr5joQunoTXhN0flMMOTl
ksAHv7WuQ+aJ2c/QW1+5CY8EvxBk+Op97NktWjycvXkX6pG/L0bKkloEfGgB0h8KIxIvxNS0sSsz
TYwnesrLxbZVNppPBLDEskoVCTlpdjWXSLsuZoMcw2JnLpptq6MsMSTj3kvBDd0wDdR+wK5e7v4K
lgoBDfCMPt3jfWryuEacbVzGOC8OSFPKqy5ue0V8zQYwME0t6jttjJ5xVwWo/QgNSSbFFQox3BfM
6oiE0h9aNagbfDq0BSIPSLu/z6hdVEZMVVXKmzpLbugyqpNudtsCGak3N0HsAVGPobehGVLu4TR+
NwIqbZj+055ir95rWL6EMbPQbzCC8bnNd+PMadIUHLoBl3DZ19mpeM9Mo0Bi1JOjpz0yIQq2qFGC
jfCsIKNgLtnOtblD3Q7ebKlT/85CQOKofOUbCgBOg1E/BRpHNoiikyLQAEYxKqxT7VgpJnZADfiF
UBr3P/ljPYbgGrCcRoSickgxRhT58P42ehQLBHoP/rXVULZVSPf+Hl1IT1zxxVQD5rQEARLJpQDB
+E2RJjqqYh3EzLyIyN2dLOlPsEsxfiHDMtB5ARvvPxYVGtnSNBQWwRv3lV+l5nNHLldHEn3lqvzt
gnBt+vyx4BOhmZaF4vgTst7laeiJFbOW11gsAYFVMjutSeuiKpaKiD5iFReFU+SFvgonGqHIoPSS
cS/Cjc0YoX76U4CF2FcxFcxY803djsi32smx9WkNjEmRHK3L1Jw2cUIFEBvEp4jEzrMRxblDsHHO
h+NfO/VFobEIUGCmQZeuUdwhJUvxEtIdDlHkrq2ZU3luOkbfAJhc3qG4H6adBG7EyfPZgQnPGlSy
mfqEFylz35Dhy25aYDTWojni7gVXUhTW5ij+RhI4HCu0jF1v7KRW/yZBz9opTSCuUAUoTmi04+nv
OyTPksODKjHQHyOXRAKAtCQ1IlxFnStyRLQBSYkqYSyrgerYLhHXOcJUPnBnJlsp2RjjVRZYs3Gb
kXsQNiXJkhOAf5PdOpCecuTvmVemO6kXWMlk4C2WFemMlRCZ+dAHxHP7ThiTeONzPm5qYbyQigIE
18qicyumP6nKKTPqNQRnykfdl9O3Kla8WrQ8JVXfYVSP11mbuEpGl5DOjBvM8XcuGoxJZZOpjUS4
Vud/YJIyGPcr0AGzj2kIOlrZKVWjccxDB1+btRL0Nj5Zi5+mmns8H1H1zIl5WZtcpmB1gfTC+hG/
Tbxy1iQqUK3mblcGloPTFeStCQ5Ao7MgVwpCwqqMPKPQ/w0M4DU5Zc2WkDk1LOX5EBMMUVSXYTnQ
UGEqZS1y4MVYp5SYFI2ohqkYTb9dSxZUiwERXcSl5x6x0iLoOnnl0fr/9svoKLS55KSKSOstRBiY
Wcw1ogBpsBH4zwCK84fRu4bSIuGf70WFYnw0mh+LubwjAP9U6feWLRpMBvRI0uOeApnRqqPGEZpD
QwNOJc87MSlmXhTX/ZzWuRRVhzIPGSJlfbOtyuSUlRWoPxkQvpY0bqEwwJL8/hPsXX4fO1qxVgKh
o24esLqL7RCh0KRiXax7IOqsJVlDEXd+A9WfxtjJSKZF3hxMHtXN0gUf+4NaqiFQPUiRqv+QuZ7h
4tLIGg3vklr7DgefSRk4qVuff4o6PzEd3/k6kdSDARo5yM0jBul2X2bSZ9qiiRxh3nsDTyOoS2o5
VJeEIRt97WUCw081Tw5KMv3KDEScDnrtTqa35KlJ/paHDDstDLJsXoBYw9HtyRTYI87eNkHhe7rW
Uh3JsjfGAg/fPDfMiQjgkYKe8a6A33QYIgDowaKdkFCnGjRKp3x4KUVi+XSNI5TCBkklsz7TmKub
oYLUrtBXFtZlkGl06vPIJdzElCcoidvG/TlRB2lXzhmxCom8zmEqbyLuQ0EFbYa0BWgHgcS1wwqb
3d+XglN8p0gQZJG4z//nW1nkAZPw84r0h1XdrfLm9J//lfkh/+nv91ZtPStvf39CJN5jX16liBW4
WQBEblWIzjWfI/14/liS3SJXif2HGJQawNrjPY/M+pwO5KlKeaB43GwyGyCUhQJltq4WK8BWSmkC
Y1FaG8lyEyEP4EwGZwt24edNn4say6zlk2PAw5LLX3lr/CTEygvSNmqJCykn/1w2wz4JrfnCzxDt
xBJDV6yhpI26FZJ/6yzKZYmRN1hPgUz0XsT0mHiWBAHMj6axj2WiaiBsS5jv8/e9SBzoM7JpHz5S
kloHfFfbXGsLNy7L9yRMWjoJw3ucSXY2+v1RxOHrDSbMQcIi8MhbyjGoVbjhKZ+hgklwLIfOZa6f
I5WPkn2WjZ4V8Y5k4FZWcqb1x6qAmwdnc1MW3PVkSqYszt3IUvZ15CdU1uDhsqJ2haR4jDLCjNjP
YJqoVJDKyCeYdc+2ANaTlC8THKq1JLcXvYZdPOhEH/pNvacnBZlvxhbTpr22ExY0Vygl6pYwPaTc
eED514INoYUZXvzSWqRI19KnVWB8jwx30PySj3cHxY9OaUUUWLwXs2WlA3DBXjtGN9ARp34wjFVI
53Atka61Y4q/rUSmyzjdXDTuXH2GwIkzvLaBqCPpA4MYooQmKWcwXcNQmlM3U0EFTXtSRBnE4GwB
Sh/Jg2sYq9F90LoHKp2Yi/dE6JFcbmkA4sgUrc0AnpwbKXyy6WcCi/lEULHCO7gjZGTc5g3ajyhk
2lzluN4mjV5e3uPn1C25c5Ochx211qpKIZJ0Tcjoq0yCNdgKedUJrP+kLL/nUDHcMjRvZTnQmSiZ
4lYTo+l4kSH1oRbv1VED/FDru4ncCCzgw68cD6QQYG+wmN0Zc/EbK9qrNkz/iKVBVhSpB83Q9sze
HBpDNCOh1yydpSeyPADPXX7nIdZO6kRKaVun2KnDWX3RL6YQddcugrsiBzQsRSl2oDvlZOH4OtyP
wdjmEKIEI4O5ynQLWpiisVR64whMevA0I6VpxoV8U7eZucd/DEu4EaxdD3JlW0Fl3g0aPwaPf7YN
LHD0hVg03EEs+aB3/uyNiawcY780yXHptVPhM2GPw2NTqf4JPRRZNXIsXgzJz9ckXeabmWkPChe0
8y3O8ZtEH9LRJK2/0YHtnEHQhJuCXaQXKODMIBtfWpXRei200b1SCdsV6kq8d1Y1Ycs0sgeSHViH
RkEBTEwwLtZ23Eo+FyqVFWbruV+/DlxjsJgm9SsoHZ5wLSpfA1CA9ih2+WtbMUQqCU16lUwc44S4
JK9iXaY27cv4Ffl9apMIEr7+OUElKQle/Yn5UkuR+hhzRARpbJkPNiYa8k1pPJBXFTae1/qCWXuN
0Vymw408yqxRJP79axzO8gn+trgeo7cuJU2oHJit+5bAaLESLmGsadtIb4aTH6j9qW2jAax0qRy6
kDnm8uttNRDSZGU9cypDOzZSu8eVt5E63XxtE/PRDugi8/kLOmLkQB+lJ4JdaZ2ZwXs8t5jowprx
cdAYjj4CftTzeHSLAWpy04HdN3s+CGEsSM3CIs+8cnKjusa83OvquiqYjdaiNB1l6hIaI4myTtrs
U5jmAwyQ4hLrMbCQ8jQMSuGlVWJcZl6xEOuHPIh3Vlylt0xjO2YCnNF7tdjP+hxdFK/fT7AbJIPs
cxAxEVRLlBIqnvNF5NhCTqlpgAvrOgp1dAFGf9TUnunJ4Js7RDtYTeru1gbxvq2L2auagWmNllyA
Tm26eoh346L58mc2+b5nnkwC28EvzMFu551fGTrmi4jKjnKKQ6D9yMVi3jBka9bZVH+bfkzDDRvr
smsHpI+D9elqwhtAsZS1xmx0udcyJbEhtWps7mwiOOsPVc3RoIcVUz/dmwOEWAjBSgQCMl2eUMGW
QaoP4AS821baizxVJpQkTdePMcUmlyZQJMrU7SVADaucFvDZKOIDk689IFEAd75ZuKUZYRhM63HD
47eEjJ2FfqwQseJ37COa5wYQhnyC46jCBrO1NNQ2na5zpx9zB0OFtMYFwc0hZrCoxo9Gl6pLMI1g
hmiKsW0TLVJUeCwUtKPR6zz38y2gjYCbDm1Lroj+sQmH0FbwdHdkFuyQxAGEI3rMD1O2kqC2k66C
RTnSE+CHnCEHEixnzJJMp+5oilJyasiVmoZOPaQEs6+JPTF3ak8QcxeFGXSTCX+EsNzL5DNTQYSq
ivIU4vJnSutHiJCZJwuPXcmwfNQkZTFnZBhzeuLq2bU2aaDRtCzo1WJ+PYh+Q1MgnoBPW8MZocVo
sB1b8LN2nP3+etLD3MZj9SxG5iOTaOE16XLwK6M67EFLKp5snIHwFk4TMrDpSjnbCWEvsut3hxF5
GUYlMIaxWVQHKrNTMPu92/G8MVpPoICExZ1rnYTaiMCO0Rp37ajW9O57+CoqSO6p7VxuJulOM4R6
PUwo8YrgXRAtZO+0jL2pqy7TuOSx4fPZcIa+yTLXoFAxl+bPpjbqkyXjVlabNHbzykw9ooGqteUv
Hk092HVmxuFZ1tdG4QbcUxDAVB/ooeaE8MzjyCzWFw9UNoCpjP5gGK0L8LuG7Kef/y6OvJOrOtMF
L6zmjZGCMkw1FAS95qFJ1a+CXuN07rR03fHzuPCoj5qBHDfNe32diNyjK1FGGS4EpzmTy0Mzc70Q
lAlEha7S1iFvgGqHluuQoRvv4/hVCfx0l8xwdkVZ31t6Cz5CazdqHF+0YqJLkgYEAVdqt8Xvy12o
DVJpHxSdtJ975oMwFGmELr/296VfvvNnC1maVk80q7NGczIdMFmtNyQYGKR/kHMm2HisXNWvsq0y
TuI+Wv7D33dyzpg/txbG8NiC0j2aeHiufetpsj1DQ+I53UXzCpWoee3fBuTu98CptpEjXfI386P/
Zx3IT1VDvMauQOMXmJajvnJdUK8VD4K6Hq5Y3fxPBSPccG0qz0JLKKyWtgqsQNUNrZX0HvRu6cUb
cZN6+Vr/xy+cixed/xUZvcR9o1hlrzI+r9P8bsTAiGxEdtqF1ByCh+uHcYjc+SiIrrB5rTHQ4QSl
wD8TzWTdGRGKX8ZWPsWKrbwkX7rhqoUzgzzwRqdKnPy7vCc02qqjUZ5hQevX4JWU6qb66ssjG8KC
CuEcYZSZ76VmDZtFkZ0OpyvOySPK6AwqZE7DzrFMLyq5MaRuDP3IQwoj36qvAiTFJkuPpnEXhH/8
6IjzXOWRtDbSHnpMw3e1RVjSMor8hLE6nlRkWrVd7kqvSu7ZC1W3CqsAFAZyRfaOKx6Sbpu/xq/C
B1ICWknYHtaF12lr5VX9SuW9LK4UcO/hT3tUHtYOQnW66TK0x5uAYeKq3wOQy2DAr+KP/jPrV8o1
dMwLP9xkq/9Gb3iSRQ334N69Si6xFEhtj0QqlEC5XjjVkBB53DilNXKR/qQaK+jXKSqMVf4glQk1
iXCPgdng5uzXfev47Wk+N4MDMyZnnsPAh3blCt7+ENugC1+GDfaXwmXYI8Rrplt7sGl8NtMuP2Sv
0lm754Ot6tdO3qQofI/qDgBd3wG9c60X8Wrc5cmReXCELUkqlJdv3Q5vwExvOLaFQ7Y3jzSOuUje
4206Lk9AwI1j2gRPBna9m//Ux+pduI5EoLmKl23ntbp/IJxck9fGD/OE/Yqghm7yv4aS95MkkZN4
kr5H2v0r0NXYHM5A4tsP7BBPNuBM2RblWoq8QfVQYrQcqidrGyK+bmxjO2UrUdnGD1O0O26y486g
ycxSdbp75eYn7uFoCSZgybvwlUgzS3f4RBpGLLXTHORVvAtexofgxSfNi7bGo84vWrQl5tkPnKd0
lS/+lto0ARD5bKFt/NT7zGYbbGiW0Ft1A2hQKEHfIbi81XsfxeazcwmLvy2cdnRsq3YTLtlxq/A0
fqa7+mhcSu9zDO3moHjlGlVu5eB5fiYfGEJejCsal+JtCSyGybxWE5fQ0JAkid/4F4IN4ommWiFC
PInKpd1Ie5o+wwdbmfLFnG8R1KMA9+h+p8jyTgpvDErNTf5ifWmJjb/zIdiMTCAX3du9OSB32Ehf
zYe4cN5say0cq63Y2ahALXu0zbdqa75IEKP+AeVzaq87Zy+LowcpLllhm+QlHTbCnV5R3PKR0g4S
74Be/jVv8Se4nGpteNp1Nlb1swQF+8I9cf4Fttimm+wgvihX6xrGW9pg/namgXziHeKyDsbaXDVf
guq0HuVGvmZMpO/CXXHW3wbX+PAP9T7w8k3527ihb8dfmLOnbmURqs70hD98VaqrTlz5xYY53b4z
bukVTF7k9sIqfdC3fxMVG8un6miLq9tpNritESMjrRt+A/EIYibuOBJXxjc6zonsFPM0IK3Bh84O
dMezUHHW8NDAqpygmyDNI4kMpDrJXFve+VX5Gn4KBl4ju/nHjXVctxMhnSuGsemKcLiNdCFiBe0I
EVL77hDVfNg8TOQkLEfTon1YmefyitHcLCAJMdvZC4MHxRUBNPI6fd3s/AfRlypU5vqGIHKcL8KL
zNzxFj/Qcwu0gldp5mEglY7TBuOdumFm2trsuv+Ck3ksQR464ro9CC/jxTrMZ4EhKhXD0ToE2tH/
GeANHsg4pAPMRPTOiQi3In/T7sbFeA9eOBLeja3yLRyaDesv5lJPwyDDj2aHm/q13iEGilCK2uLZ
WmNmsMN3/TfYIxMPGL6uZOKJbQi+TCRgKfIAQx5cRR6DXGvXBOgUSANiMTuWtTZfanJ/fsVgLezi
DwBE/k3aSueq+4wP2RPOGF07gueWIHWbWxsyGbg4Ay/nnLKVTf6mYj8UB0/dNpUTbLPJjX+tlhSN
leloA0emShyQzaBXsJxAc1hZZAhDs3nPtk25YaSEpsLgOd8KR0awqKwnR0EswwBkM1/D3BPlVb4O
ILnb4dpAmn1VppXstq/WURK9co8JUjNWlTcedM9imUhn4S1ZtxtKd/kS/QTHuHDMb7Hf6uypF4AX
aBc6x8g8dMIUQeq/fNPumXFm/IjVA77dNNhybo/7JQB1XZzyd+uNGl06VAIYbuCOjvBJnx85rv+t
nRKIsJeEeE9/Rs+yar8sEZ0eAuNj7bMtOPD8XoL+qo+7eZ86jdfYAQYgrzoSrveVP+X79JYxRvmi
9RPuzD2UFnXdvIev5bRu/rHkoHe1e+VLuPHuuhLBOA5vmDGceSPmygb2Et2TcGNZ13hYddJWZoxG
WqnAp8SaXilPMdrp5nrcaskBHPpG8mZEGm/tpkW5a65gpOrfPqy20QEQKO5JDDaO/W8LhI/el0wv
yMtfGwSDdv8Q3mfe6X5N6DVBSSAamTet8+kGtTLfEzfL3X9VHcKN+qVa1w5oJsqWyQYo9M/fKoJt
kQJwi7WNQELDg3BI/IstTB88W7x5ewyK05pElaDcDGetO+ihhxsD8O4v+bKET2kA347M5LUryHZF
eJmoNyJbe62vAzL5L6j1WPlxelyAaSOpQVlroEwG0LhmYQL488xNBj6P7AkIDJes3Eq5E4o2Ayvk
D90+bUFor6Z8J9/4/QZJSbgN+jUZEf2eZPJFW5mALl8xR9JDV8ldKPHc2SP9SqUQFw9dPbat05h3
LpJCd6RgK3/qW2tB0dz4lKEfcbaVrmxQyJ/k6EFTML815+ic46ncDdU6eOmeSeVBZmTFMK5ZEZWz
JXXALf8B7Q059F+186jgU3G5FaMM0DdBAQxiR3OOcg4VUnQKPs0P+cgmkf7E1/7DoHe3Id7kozhU
23DX7dt39Vam3sREGE3pC2RAIuoIabHDmURdp1xXxsb6aDPPRFGU7QtSCfIz+SdYAEMAJedgfim+
y48FZ4N7E82DSWn+Q4QIdo/8F29Xpv7gLZve8C5iw0p1YEho57Ew2tSMBDKfa5gqO9qk99yLun3z
wrTTfwrABI/zb3HQX4q32LT9jXkPKL92+SseVFtp7RFv3rHUnJIPC+uIblcsVj4lHrZrJdk1ChQ7
fVDHtflnQBIurdHjSF/vyevEHIp5gONrB+kEg455Y+Lml0+tvwqX7AWnzAhakWXGrQOp6Bdiz/mH
g63CGLGHpkqP0t+LT3QrLw23jh2gCI1Z+8nckBHF20dgt3bVjujo49fJ9alRv3jwBSgtO+pWDD/k
Adv5R1Q59U93gIjMkuF4QlWHIP8VYDdZVxvqFie7Am+uHc0tdqkL0udoHkq8YCZVsA0u8kzlEHyw
ZtJ9X+xKLDCqR0RW+aLPJLG7i982QcG+BlRCdChqOknbaScDAPWevjp9ChWsJlJ+FyAIE8/yhfFv
8CGxYVFRxQ7GknyfmF766kvk4X6/Cx/l+CEW1544vTe6zgE8Q5cKKvKQKCCkpjwjEXxUCSK6dSVh
LZT1LVwxah9xZX3zYXCqJpTxXGi2QKGO2X18mNGq/yDiuN4BCKPL/j1pK+2OoYXppETgzKVm5OdW
T8J2AVzfSA3i1h41+5DCTybDyDXJk36wQAuU4y5IuWvgIbI12T93RNweis/eXAX79B6cSq5QFrVS
h2Dnh0bATf1iPsNFlILVXGOTsQ4oliEAIhbfRZf8xsuWLuIHuKo7zQz+WtxR3BHe8fpAA6UWF/eF
w4cr7NMPendcFNKfxt8jIFmm7Pfgm92Y/CAUVe3JfGLY/Yp/603MSG9brtV//sHErOlz56NGXhVH
64aXkb5eeRh2WWODRVyH31nMDIv70IZUQ9ZRvYvXnFE8Lx35A8t53b3R+mgrm/RnLg1OcFZvwnvm
iv/EyQVnCBpYuCTshwg/ecvbT0I31H81cH0s4U4725CPhm3YOyCa//n75hnU+xgx71Y+CI6xy7C5
hU4F98PcAhd/t8g+GVmhvNm/SOgFsOc7fCAGWgnHH13Ns671tX0g5nyaMELwPyL8ZK2iCHWnQwhJ
eR3/svtJqaMD8PmaaPAFq5++tCkRKJvQZ3PKt8/uGiqH9Ft74+m8RZ++Rzy874yRY+2Nk4S/8JvZ
AqILa36FiF2sDQUp/Er9EA7ipsIov7ZgoTjs/vqe0YkTEk2A0Gcdb5tdiAX+Ir0sm80iEuMOZ2yl
S7lcYk0mDB79vOA0PaS3t0piLO/Q9mFoi+ecg7H6SNGy26Ornnhw+JDCq7wPf7C/mjcQoNFvfO//
cQgIL5Kbv+f3KfPItdSvvjdujRf2KBaF8c3U7aAcph2oIOOdlDkgMzOBOvb43gZOBx2EzFGFKs0O
t1TE/g/Kca7raG/jH5UrBpWRCqF3FR6xV4k3dvlgNWK3OMZ4YO7FqfhEjm4RRWcjDCDUzr8FLyHr
aeU/0x+e4f6NEnqCRGWL1+jMdiSz5WA5WzHuap7NU3tvnmyP4Y0YylV0qdzhyd1VPeYHyTX22+Qq
ro23mtVWISgtXDZPNkvtndr60X8MG6Yxz/KBQI3UVnSku55S2p3euLDDu2wOJTrJymlckZEfw75X
a8fT9FVfK6J4AxseJFvGcDffpnFvOf3J/zeMz7hxhczTRK8gXYZT3243xom0dq5+i8OHS9yAjXEl
vi8LaITgtS9/CUSQN7PqZlQAHXkem8DjNxaetp9O5ZldEM2htZt4sbVX37Td6PEOiAdl3TAQfOAx
DldEE9OSIPOvoC/EQclw67SUz3gJv3LKsnA9rsVvogeSZs0G/hTYyBfhwqrcGMfys3nDTiFz8ZSu
wiPS7EBre5ZSp3oGIujBSoHHM5rZ/X0HmrbHgVpaTkPsjWPULGnE+xiaPpY47IK5JinQTN0kaNtr
qOHJPvr79QQRVpa0FY+KlewbqSegq+Ycx/Pkg6rEMKXM6ZuQKo1rtBo/t94I8k7Ucr4NTLi8Kr2z
KsZdElF7oVJGITp0l0SMKy8l9NEJyx6r88RiGJYvMbIbu2Oygcd7VpDBNQdVGimXxuJ/fxnN+tip
pe4lepjuRvKA1ValoEzrtNpZP9ZP0Vj9wQKSDpy+KGjCok9YZ6XATeXviz6TlS4EHsMFmpgIjEl2
rCPKh9B8IrKsN2FJYY7uEQsijWcV7ylKDlq0E9GIWnwXkktAx2IoAxPRgIT1uT4NqvwtJ+DF83jh
XptXn593F0FwQ8vUOUXFnYt8p862cHdXwfSjlP4RwrxMCRt0mMfeYl1uWCoi/mM+iE6VN+iVMzLf
Zo7H8Wo0xBjMWC3ozDA488tXtXlOKurV5fvIHGEURs23EMd3C5R6PTa3VpgT9kjVLsb0c9BLWqjT
cyoFxWtV6Ke97kqTcUmmYFMK8knh4gnb/5ZL6otB7tzKkEkJIDiUKBmFkCL/6jPcWQ+t+Vp2s+Ym
AWogf5wfwyyf+TgoYMh6pU9UfpsCOCWj7xwoz/9MmXBNyw9x9IXkQdaHJh+bbYfLin0mTbdEvrFp
jZtBnMJTLWA6wYwxeX7Veb0YRPYCBYOZYRzN1Br3fU6RSSq0q0AHYww0q55lyf/InVbI9jP8VYQ4
Axq8j3/0OXfarzrUCiIRVl3Spa6WUi4sSV4Y2E9xFXIblkz7v/6X//Y//8e/8b8HP8X/j1wDAuj/
JteYiJcMTbdU3Jn8pf8P0EUfUznvBbPeDP+LtPPqjRtrt/RfGfQ9v2HaDMD0uagclEoqSbZuCNmS
mfNm/PXzUP2dA7tURzUBaDTabctVJDd3eN+1nmXCh8hdMAUt64VODFWdEuuSluvKjHaFAVeSMOrH
rz/+M99l+nRXM1THokNknkB77F70UuR2Bfer++X15kKtfUoHEVUMZRIoEQ5EtUvFK/3152pghz5d
tqYbtusImlumPn2x38g5ag3UVe+1ik4LOR8VTrHKWod2dzdYeOFHFTV9Wl1jw7u2XPSctJM52ebG
1nS73YWvMl3jP0ih7dvffwnT4QloOgEbJN25fKOTJ6DFQh2Qh1YbTwWLEJUKWAjlPYCDvVFuA8h/
9CcnIAzDt6d71j4SYDESjrfKW3+4MBzsM99Fh79lGI4pdPf0u4jQ03QlD+mVgwZmemCBn7ACyVC8
BnjRPMUxLzwJ49wA1LF42FhMVMu0Tp5ETMduLAqFiPWMcp/dpY+2IdBJstNqRlib0+23NflSFCSe
p9m6xola9mztkQPgMkl2BjEESIwjYgU5wIDZ5y4JfsiLV9hucVxV1ZODBqQYUKbKlMdbEHuCtJKy
bkZaUrkMHXn4+qGee6a6YdhYZJ2JenUyrgffJOkg9uuNk7IQkscGJafsLrw8H4P0dOQYOu+OUOFv
2bb+5yDucToP0tWrTVuJI2yaQ5va+86m+C15YwpKsHaXHcaiBcfg8h+ds+0jcY3/A85hlxysgBGV
1MVdRwqFQxgwPmjHfHflxCwpXpKyuh4HABqFVa7V2rtTm+BXXqXV6uubpX+iZ/EGGLoldNV1NBCf
0xD57WV0hQk4XDc4DrhsTX07h1YA4rCh1TKkPNOxCtMNsOBtD+1JncrKziqrkidfg+kaxBBGrP6d
0Pd3J64ABsJcMHxoBWPn33kpvN6vv+7ZucMwadyxeNm69fH7v31do3at3A75uoyseaNBtcFwNR8n
7JSWto8xLfXJ0//Si31kULv0EcBRk5kljiovfZdzb4/BxK2aKOoRhp4MAR9hiaY4Q7WJBd0Tu4yH
xUQbGQJqQqVern3B+yRbWuw+bYwuSN++vhlnX1/DFbqpwnmzGIgnzw6/yT9jsEdQtKg0nSJzGyIS
HR4dMJsz3chn9fTm4cuKAYJMD6fVHyKHutKEk+mxyWFj798JgOJJI/afy0h7l3ZMwdW/LpICdk/C
KZswV/LOj23g/YATscdGScE0ancTZUlOGKqvL0w7f2cdy2Y11k3n07yEBpUBpFabOt+LhhK7ZeAK
RLW26kHNkP4Sb0fN3SYUziPIL19/+rl1kRE2Ec9UgHvGyZpg9p7ZmClrwjBxehRKE93EPm+7aK35
9mMkMgoknbxwzedmLVOFmGTC94Fkd4KTi4kLb4ekqzZjz7NEcPNiOfnL11d26TNOrgx8so5PlAGL
yO96tKq16aQXJt+zY5KXQTNc3gua3Kdj0o1gteiSl6LUVkZHC2BgFnF7BpjIswN52hS+zHApyuYa
v8wBUxPNePTDSXKVeOU+rNrrVsUf6ugamXgJXSqbikEwBC9h4a/kxCQlEm6ABTY8wiGhMjoBo3z7
vgi9HxNwzPFQaXx947TpVf5ztjdUVTgGeE7VRbJ/sqaYomgMBVjQxkecPpMs4zOTUHIdERREcl4z
u04ecXfTcgB34yslXZOCrW8BRf7rr+Ke+yaQXNmsCl2zTyed0rJVZyiMclNmvxSfZnugU7+2pUYf
dyDsUnp7A2BFYOy//tzPuxNUkw7COtuCre983KHfJl7X1+RYxUlJqEuwsHXeyZqbPc+LFj8ak+6U
P/n1J04j/uSec32OsDHOC8M83R27dRiORBXgDjMh9EYos9nKfiuq6On/4XNMXdV4wMzm5nTlv10Z
uQeYyyo73zjUbkaP3CVI3GCqL+w1HePc9fz2OSebLcVILLI3+RyQFFJxzQWab0751kzpkQVouUlf
8T4J8y2Bdz3zdvHdjLZ2GR25fGoNbdOuFHfSXBnp0kCPpRmBuorYCc1GUqMJ3yTWwaQERehmuClN
ADeNT82I/Efs94VKloKOvAVSOIpe6D6N6yCq8PwHH9ayrnsc8yNjK8raX43tKk+DlLhwOnTEYOVz
1zcRwOdyGeTjT3zmyrbjQIlnskMeSS+/aH62joq8IA7IdC4zXDt9/NrZC46ntNomFrKbON81G6UE
2McCc1MnF/kWGZJ2xMe4c/zge5daKsJV6DqiNw9Qt3+pMPEWsUcH2xYONcxRs1eVEN8I/ozGOw7N
5dqjwpq7NMBbC7tNFCMecPrgKRzHox/efj1StDMLExtKWzAZqCjDxOluKUlGxeCYlpNnDBBAD7qH
NskORqc/OJX7g2pEO1OH+ICd59lNo7vaDUwgTR1W/6s8FLshMx8wr38TWrnUguJxVJIXzSIrUzck
Ge+Jvh6HgMJOacHx95+q1iJeMfCaOabEdU9wUFXjr7bjA7Y2ulRm8JS3tE4VgKCG+yPpugdB6tUo
mwcdMnTdAvyOMhoiqXtTlcHSxEYoTX4gSojj6JtF0OHljA6pbl7hJTnosn3AMudXb9GQbQ1Dext8
be0poL1NCh1Gpb82mbYuelqPIbfdI83XDMOEUtMSkjTiCjwL8+l76mYXL2q7eQgs7e3j51rrqs7r
A+rbRd1CqNCR88nE3UEl3wjagk2lvtZRu/F65jTN/Gbo2RafxS4Js+sx0O98Yd76MWyIoHpUxvwa
twvMnSB4DLr4e0WC7JUMYPJ4vnIvs/rabOw3Msyp5jvVc44d8S5uibrJ4BuPTX7PGZQxNYHtL4yQ
MwuF7kJLpfgkUGXaJ5OJl0It1asBdTQYstyvhp2EXDq3XOqQaSVWULTfQgTsSDIq5Cwqjz2ue5qg
ntFtLnyXaTk/mUAN3TbBTbiwPNzTIwpVlrbtijTfgANBnk7MtBJORjXCENHLNZbW7hDeq3Ol6F57
W/7UcvWhrlDWBIFjLvO2oJvoKP62k/2FRUz7fOowOKGplqVrDlTM07m98odWCRqLRGMsA9S7Cgep
LI0XxOX+3uur7146Qie09WRT23C2AqXbNuSsXFjUJjjy6S2Cb8t65jjkALJj+XPul0NMhMbQgJd1
HiECpGv8f6my/OCGYOqY9VE/7LMEcaJB4u9E05CT59xsXWTFCTx01fop0n2CnYCyfH8H72+8zj0F
+RPGEt2M57qLctar5GK0lDujTbiWUOoQ52BrmTnJEo01w7KRXFg8z81UnI/If1UFtQ1dP9mH1bEs
khhPFYTW5kbqLq336hUG1axNqmPZZcekGZD+GCOwmPz165H3eQdtTqupZoOEtl0hTvaZcVvgbtIi
7CgO7Sb8Sot+GI5U61ahVV51eno/KoiHvv7QM2OKXTu4a9tmY2So1skVF3WeN37bJJs8RvKJlrCI
69fRaoB+RLfCQyed4ZHrX9PIPqCifvv64z+2gH++baZqcNm6ZmqWJU43Zn6YFJmZlKTeCWnSW2wZ
HZaO9I5M39G8jRLr0GIOoL0t6EkroC06qhNla8561XmuGuPYTL9N0PvtUOPlL3qHikn+Ogz3RnMN
xm8X5Vj07erS0/o8TfDFOXSwaReCrz9Nab/tf0pB3dpqUr44pvvAwA08Om8RJnwQlBdOB+cGhkHR
z+I2sRMSJx8VIBX2HOnGmziGa2Dj8PDtdSqaaxudN5YxTpTSff76wXzeMHN5ENMNIOfTZHO67TIL
wJqKQ0gK813sFq/5oB1BMizUQnv8uOWxly5N3b4wHj9vX02VI7mhTpt1PvjkJRA1RQzp2fFGaZrd
kLQE2cW3oaVefX152rl7KlTKXQb5LdzWkymMbVcfhvzdGz8TB6vlDE8g91RwY6nMv5eKcRWb+ipS
xcqBLWDWzLKVgdOqGbYhokAgVcRaGIRWKd6lkXVmEuIeaCr7d0dXLU6Efw6tXtF7wvyw/Vb4gMYw
eDBEzxzgXclQ7pv2u0Yg4cyKYERpl4aamFba0/dxmvpsASSMlebks1lACKAJZLxxBXAJE6MfFRBY
C6qdM6/n3VbCdJth0ATXAIkkI4OZK0BVnJKvOEW8da03EhIVXn8Abx0NI6DDS21oeI/7NIZYw0pA
xDyvPQUzTa8WOOMQhRRNtvLq7D4xMZH3E0HmAzomp/xNHzcJPrFkcrQdP1gGSuksRQe86OOPA8Rz
YScBfcJETqkVHFzXvcha7D5SWcZcnUzx5Ew7RjmHfQySI/xBXQ/lWw/cT8nbDSAud65r5SuA51Ux
HQMuDLjpJf10Yx13Ks1ojmueDrgxguEamEx0Q6e8eBF6uUAsrWGXVqjRSoAonmh2eQaJBNPUG+6c
pVHUd19/ibMvF5EDtC9cHf7/yUSSmiWbBz9PNng6kVRx2WqsHR1bXji0nak3MoJdi3Mvk7pFre/P
EYzbzciKMks2nUHTCW2i04DsYJ6uy3bHFuoI8wA9OLgMaQjS2vSrymuvOme89EU+71SmCr1Gm8ih
+Mnd//OLjJGKjRg060ar4V40/GvRV+vaf43T4ZuYrJwf+TaluJmM8Knz4//+hnMXTBZ001HV04oc
r4HVxgGz2RB7b9P9rtCXpZV3YbLWPx+SKYIxM9JnoHyvn761fR1n2pgzY1gxLQYXzv8sKRLUWfYh
HogusZizIkNuwtZyZ51klEOeJ/J0WOlEGbGXRmkOkXN02fJO7bvQdJ9TmDm6R9hAjzyw1hA4XZ6G
z802xFCYGm2HM2UZx6ocEH5tjLKz2SnkeitF8cqtnBM5fzWoF2f9s/dJN2Ddgb1wPnVuEm6SbVH9
2gz9raI1IJHj4rWhbAoS0kFZk4Q/muSHCfilU8BVdexIrXIXZghgvh4Y9vQGnE4HPCiavKZmEE5y
ss65jQ7gyS/jDSZjXDqA/h3ADxAoCa+KQ7RfmKRyWd8F7CbYEhxcp16rznfbMY8p2pr8vfexroRp
u6nZLkUskKCmyWgc+VfrkljU9eJauN71IPWj01PMKBgMqlG8mjJ+cg35kBb5q9urVwWgerLA8DJV
3ytHLEuf5ClslK+UqilBusdRK+8NaE2EX03g4fcwp9keOKmxzHXrCo/xfWuAgCnsah80BngLAn8I
jvRsG+Cp9ZyFHHMZ9iqK014Fa6lfBQyHGRmmsHZePv7btlJCarnLRUlFJch/ROqlVdU8++xtKqzM
f3j7Trf2lVdPJYWUla2sdhmwJSdudx1NzsX0QlRdhz4oGDZCIwW8JymMOx252jGqstfIr342Qb0d
VfOohOwyZceEXVblAyyOu9GsOral7jyugp/RD80FOdIEiBKs4Q6H1yaHRRZPnCk7sVBGK9Zby+By
ClHPWwPd4zQXGza/pULABy9V4NZpcRLk/r2s6WfZyoVl4NwGQ1NNjpEYvN3pGPfnrJjYTR+FAEQ2
itRmWp/d+723I/VP88vHvBpe1QKtjpcc3Hy4cMbRzyxBGpPhtGmmWWuc7vd1jbfaxL69GT3tDVzb
N2D/T7YWLEs3e4iKl0YzNsZmeLcmY5lAuBN8U3P7KveMV6eVD1kJUM8p6PoVU6VqXfcIKHQvW1Hv
wVLlyoegSrZfv6vnZldqWprFfp/92Kdjdwttta/8PN90EYo2O9uWDfWdtHuo4mw7FvFO7eyVEeDQ
QqU5ZHw5dCSzTm0eEok6wg6wzgS3hHr+jHrzW+qobyMsuMh51NLhNa7VC2eqs49X02hL0ovhTHe6
+pqKG4WVU+cb7HQ3pdVViIaefFnsVTU8+Gy2sqRfDpG/HhxxMVfozMaaz54qz7omXObqP8cWU14n
a7NkbBGeMicPngFmXvHWrEW+EEr0gLN+F4zqW5Gob9SpVxDb1lnn3Qi9ecCaP4ulg4wZ+LShZtdf
P8lzh12+HMcZgz0YJ7eTWTclfw3gPE9ylPk3cGOrYRTfIsF06Qf2jPPplZpRW/KFuLF8d2f2/tOF
b3DmXMWTUV3DsThgOafbwMI2Q5lmVJfKoX2Ynk9nuRu/BmIuv5lu+0C49VOeWld97NwQ3eui88gj
4xtJhW/S9g8EUX7LgOwrRNbiKb7wdp5ZjjUDVY1rmKxJn7rzLXxLMiDLDCV0w7k6fxeiPCY1Ayj0
y4PTZJeawecGi0HMli40HUnJ6UTEyPByvR6zDdWBVUVAXAXPZAZ5dVFYwUMUDPzP/sLrPD3jk5WX
fr0qDIMOtKm70wz128G9GLu+Uj2KVziWn0d0jD3ecFte+3l2qfBtn3vav3/WyXhzlSiOTHMqlLnw
serQw2CqQerihKOFr2WfA2BzkDWaxjpQy5uxyG1MOM7eGVxeWmuBZf04EX1T01759POqYtiqufkM
qD6lk086CbilZFwXU2xuZ6vbWimOWGIDEPqGpFgLRWJv74umOn6Qj5FoprQfYfMV72ambYhf3kSi
BbsSjds60LZlZi+zvL0dwjdft5dunaGks3cOHmxKLjrpgTIf1mrp7ouqvXFToC/KsK7Gmvzn8hgD
8GkUrKYYQJP2Om2HrdHgUiubX1Ekj23Nt/Szmz6DYJJ644NI6JToLpFGOSbteWiDsEnI9i1+ONtg
Cp7NTRfmi6d+I8rme1xbhBg2M2UwhjkgbbdftCohOQZEmlWJH+2DcOlyKSsTlSRuPHNnoQmyI79c
pT1KaTV9LZBmUVmsycGS+9EfElioGeuIVZLkkzMCwQusTYN4T8f1wx1vME5QWi3ryO8QbsoONh2g
qG6ICIho4vsmZZNouCZgkERN+Csm6j6yRFgJ4ibo7WANWQjJOBXsGSEM38jZ7IlxMNYZsUCOUhzA
6OHRYdSPTnYAdb4wCvZjttpv64ylUECNi/ELt2QHufG7iz3IDuuj4zlTMuZ7G+YHv8oOSi3RUnho
nkws7fnP2tGe9QTfYhbnT1G/hWU4sy1wtzQOnm3gSF6ByRtIsRtsAsHfFXvXKqFWDeAAIxArqWyn
IdFb5cEd7L1jDZhI+ZLTPAAkfY2+dW3EcA+94KoLm2+57feLrBnWX0+XZ98fzbY1JgcD2crJgdUq
61IOFhOSXnuLymJGJhdzKEi8QCVkDtayGd09l3hhHjy3SaH+wekVMQVapZOPFcEAQ8UndFnS/tFU
9yaLU+r52YWZ6OxyJNhhGnRsaSO6J59jIg4CXu9mm25wN03X4ImCBJ/i1qWakiOnmxVhcHAr/Tok
FqfULu8Uzs34LKq2xT2mCnt6cHSLtEyLTtBRwMORlChOG/TvnWJd8b9vEApw6HNmnj/eM/kvA6K1
FyARr9QKQLJD8ZFc2ispq7tYJ1LLsfZeqtPBEsCSPYJoOsiZs1TLeAVrb+Mn2Vvuy/sm8Hdwxffu
0AJTIG2qFSSlNxnVfJ+gEB8Dcdo1iyG3jkYDBi5mumyGqUeYKHO9glYaDJPTSR1ejWzcENeM6Nue
awQmp4GKkP9Nr2OEOS0GfHK9CCkP78viUDk5GnYT04Aqx9fpaeaQwfB/9fHCiawnjlJxSkZzMYDP
ig4VvCXIvexEXjxCYf/p2AXMGwYcvYXmhxRq2ujaYZNKVkEEToEqVJ3acqFHLWnlFRhHDYRwQrwx
kR+kECBQl0nxjpEKMKkKm7tvwfIjjOh8k0gDaR6LngTTAc2/XUgfvIOLQ1uDQ0Hv0W6tXa1iokwq
f9b0eGzb6GmMC+gb6SQSx/MZenzAhBX8+h08t15aBkd0F70bQ3V6R39bL0O1FmkWtxn0Q3pM+mNq
JfuhU9exRlzN/9dHnR7R2gLecA7ycRPYkBQz+MIZNXYwifNOKhcu6+wu2eJchS4FORrHuT+vSy31
Ii/NiuuKN3VAmp6fLYM+X0379kgbvmskpo842cENX7jMc7seqjSUpNhqcQ472SJbFbKCLGF66Wn7
QkBPUywvUt7YgbvXCp4vv/76xp7/REElfwo2/VRtAE6NugWO4aaKKgxg1RGqzKvmDc95Ur1L1hCo
TsuvP/Jj6jjdZ036WGqdqJXtU/HPWBdQ/UlQ2ER9EsxNQg5bNI6YLV2CRtVqNkrroYbNRBZclzw4
zpEgbAQxA3uEqptafTkec3lQWKhqzK74TFPJjjQc1+6AtEEoOdQJkkfsVOxjRG8UujxMcePWKmxr
PhLR7HuFnNsO71uHK42sAWrb+xaO7oJ3ZR+G8KVo3takEj9UCcY4CRMudY1NnuqPvVveZUo2zDwq
sQiaF4EMoAm7SrzQyU+gNtvhOp7c52UNNAkBICFh+ZzTZzaH4/89cqBOCOB4X9/Vs6OWMWvQCqI1
jQb1z1Hb9R5ZaYGbbrqyeE8GAo6ppHjjFnzdjW4uZbOI8DuOlwqZ5wYQPCAKmRR0zU8ng7pVhqDQ
rXQDofo9Gnl87li/Dol8TScNRl8VB7g/x68v9tzqT+cJxbs6/etjd/3bzKO6VYwgGfJhzBKSg6uZ
u+i0pqW/ysUucrTbJC+P0/7k6889N+P99rmn5+doNJM2F2qKsblfO0TVwxmqbzpde67y9p9s5//W
zeCeqVCTQmwhEuNYyqxwUiqXnUOgB6FMGyOL7vu+7RYhsnWfaqxeJZIYl+KXIMyN7tO4HtQAL7sD
M4O6ocaD9rzanol6Y/hvSQ79yLL628g3DrAq+9QDcGokiPwU7c238GLVJrA8T3yP0EgudR1ZXk/s
Xg1jMIgA54jxUTYgTcb4gbkRdi/kqVWQbdnTYovGbVLj1ia57fnDXGI5kUrsE7Y79ybOcSOVCucN
Dfz1jJMXBeOcvb6SHYnZqLGEUHf2tLXfCjLuZE2aHsGQSKmWmei+t6PZEQLHsUeTYo3c68azfEjO
HfBLMk1YgiWMiXju6zCEY6M/mEmwm/bNZWU8O+yI+5qxQaTC0g/6Z9MficGSxyhvboh7KJZ2rOz7
WCw78LOhEvxSxmpYikDuyJiVN6IKSIvC/EpC74Ul5txL404B1DQeeFtPRZ1JUtToLgvq6gWnq9x4
bsFRSNV8FoXY0/B9lkSUXZjp9XOD10WTgRvCplV8Op44X/rkFjJBWIl9owO8R3br6QutnpeQcMMp
HUqbWnB16G4sLyLSMPVu+jCKNn6UPlQNbc1Cp+2bktqhR78yr/iG3p5wq3ac0BLxHhYvvIQGoDrY
rGXSYgHWBDSIr9/BM04BE48FOg+d6YZa5cl74StDgqYygXnkpSv0UzjcVSrefaXdmClXRf4W4eyY
+pQB/nqsBITtuS7C7CGnQu5jRFRcuW4bZmGZPZCqh34Lq9Oa1AKcuPDbifRInlpj5VkG8PgC4qVU
CKBI1CkaWiX3NWyDzdcX9VFfOlkT2e0LbdpMOZR/phHz24zmWoOTSt1INj0R9yVFdVBqzlHmVjuv
9H6luV6xyFPQ4amuHQP4CpzhM+y9PtkgMovXYcwxAGqlEzgX5qFzQgxE27SOpl2C/akw6/diLLyW
ybZwgqsmTF6VpDwEOcZoYWJElmScVHC8a9EfgT/eBr28FrS+Zq3HyVPW9lO3SoPsXcY8KCj1yNzS
94G0Arvjr2gyZ09oDWofU/l14Z6qZ2ZQtBFIBRC40dg57WqqkedblI1S9NkVQUoxfr9mYNrw1B3J
z2hEuLv9mIfbLti5HeiBPIrHa1eF3dAFb+pQ6rc00OhuJxCDDG/K52xKVG/a8OqPvC5D8oN8yGzZ
ZfIWOircE5IV3YIaR2bxtoiwVRYRXFVyO3nZBqjjwgnvmawAVGa5vUli1yRtN+Ms5Ri7XCchxwio
C0+dL7gpwQ6AGpC+hAJF205cU+8dn+L9c10aAVpDV1mqZYHyVDHuHRE+Z8iQZkZjarOuYK/kKM5V
7P60O6ZgK2refKEuPMFuJms3CNkWpfUCsfTd9/xd78N+8iOx8I38MK0nrf1IDObLtCmUifFcV9VR
a5o3nV5fy6/bUNfo/vMXG6o8Buz5u67duoWkQR7soda3Cz/sfl17qnHjshr4ZhSvqRZiSa9KIlNc
+0AcMsdHiIBMsS3Mr0JuxmTijg7qS5YPPy+MhXNDAUGaoSJa4VB72lUbaCYktTTSTR/lCVhIYwbe
9z71637NeY77E7qH1lQI8ZzmL3w2capdUJac2bRgEHTQmYtpRT8t8BJ3XZbptEFzcx5flxRPlg1i
uHVL7g1y0o07lMsRH+kshLV86S0+M/tTKqGnQxmXHeJp9T2jx950aZht4oYQySKLNmYOw8wGdL8w
SuxVOWakK0c8CN6BVeoFwEPrjVfk5D4H0lnrWXTjNaW+NYYpArB1gRCSy6WKbdv03jW0zAWBScfQ
ITiUvcWaXQ17wqr6ZxX7n39si+oP0+fPvCB41Q/kyS//45in/PO/pp/5rz/z50/8xzXJbXmd/5Jf
/qn1e37zmr7Xp3/oj7+ZT//3t1u8ytc/frHM0NUMh+a9Gu7f6yaR/2lWnf7k/+lv/o/3j7/lOBTv
f//1+sYjgEaM7fmn/OvfvzVZK7HPTAbG/7LDTp/w79+eLuHvv7jiIPRfszM/9P5ay7//Uhz9X0yB
jH82HZN+aBJvdu8fv+Wq/0ImoGFOQ8OLwNFi7GZ5JYO//zKdf9ERYcRYbFgQfk0rV503H7+l/cty
J6mUM9UAmGfFX/95A+7+Wdv+eXL/jXt3+pDf6+86vRdGJwdvRqhJD2Qawr+tgWWv9LJMam2veNqD
rMr8msRLscvhJeed+6PX+mqnNiDc7ESqtJjD8bYqh2BPgtLNx68a0q12aeIeAJOanFzTbzQFu/3H
r0SfaDNFC9KVVvg/SZR/z/T6kCsKUu0MbuCowVOLMy/c6R3VwyFI935sEUBdEqqrpLw0g0i1jVFm
5bQZ/44a1NrbVntfV7V/y/piPHoRJD+lV+sdEpueXWp6y72+q6XS3+OeDleW5eX1zFUrJGNN6u1l
1G9EoNe3pi6tG09dp7rvHzTRkCg+YF4ORQ3hZ+yCV0uWm5QjAM3ElmCeXsseyhit1+A5+jLsM3Mr
A8+bubZhHuhckPnrWXetpysPaSReDcRzh741KzCaCl+6/Gnlfvdgp/CnxwjYcET+QF7qw4uvqpjR
gexSmBMtADYIbqbe76VOrSNJaovuoIqoHXSTXzruldP0UBUCiqBeS+ggjw83D0rlGyCsEwNlMrhq
UXBF1sFtYYp5lclhq0mlvSHNkMXCz95RoQDA7mr3gXyReaPr+bptY3tWx5F6mxO1wpoRpPOwjaHi
hHV7ZVEesNTAW+smxMzC0iAXwfiP7ak5Jom1rkPnqquBCgWGmDeidVZkxng3EQZ/xSebnlTTUQNu
5kYka+qKUc+5uq3q+NadNfJYAuETkK3G16nd3o+eat+LTq4HS5c3Zun30FJJwlA6gfaCHAMy7aLr
gJjkhJS9pZRuufcGAFNJ+eRTl9hr7TjOA7W470oXd4fNiWJoY4eDB/w5vbf1betM5lrgM04EotYc
VA2jA1CjriXoj9hFLFnGbaMVF93axukLZ05Wy+kAAguAYtfJC+fUYJK9aqz2nWUry9bLrUWK2sqQ
1J7oG12T3Qh+yggfiPTVthnpFwB4cama8Mc0vOYXCkNIY6dP/G0brLMqquyBTWzsjoUx9qT0poSJ
USgAd/euH3TbJE4jQtwKkE9Fd9/EqblVW+RJnF1iaLzWC+FvCq0RqO1gNEvXmKwJpTX3SmKdE6Jt
iLQd52Hq+S+d2V0BI5+lZtp9t3lus9qI/KP7s0DOuKAxPuzbJqLsI7A3m1psrTGMe8uoFhwyW2Xe
oodAEB1cW4m1KHN3WMmGH/Stgq2OS0/O1+tui0cN+okNVlaKZry1h+i6bdg4D4O9LdvWWWTFrZaY
1j5ojXCpaqRCR/Qxb0x1Kw0v/aG0o1ioGETWlhJcV+YYHf1mEl8H9h40hIM+vpXLONYw72vkTyma
DyhNRRVfQONqikBeoxp8IJ/mhQTD4d6pjKWo1KdYj8yr3Kh3Fnkbd2PlrQMPBKWIQP27bruQUaEf
yTLISewzo17dan5335M3tgk4/M78KDHBkAB2Z8u3abtfqWfIdRk1j1pl8XKH0xnSwPCPP+dmyIgT
aGzai74fXRFW6S6N9HuaSn8ZdplYmokrF5IoEIRL9SzPRngiTfNsWz2hSVOqTQS/iDiGZKtQHZ99
FLwpsS0I7IUWOKZ7s8Y24Ph5takg3h8yu1nWmFv4SvmG+n+1dOJhGUUTSK7s+iv8KfrSswEwFE3Z
bCJbm+la+2a7HWnfUY4DIRjnmuabS1oO8B8V+4r8gHyPuGPj2DVEqphIxVYQtyMYII2s0FoBI1Qs
ompAH1trYjghLslRmQsl7vBu8ZdG0ztSCWVDRYwfp6DaBnAU2yFaSfaZONYGN9+XpptSo9C9+YAI
MXELdylpOEInNs29Pg5Hrul2tL0Hkw3XMjKhideadZOMJbLVptduEjOc0GQTFc4hzzuAvxa5ZrjS
vSpca/pTWw6AXXk7sI169srGN21VklDS3JX7QFU3OWFwV8KzD4EVwRjoDLBpCb3j0nMd0JXhbaUB
QZLOYykYA/+EXhneKySDcO3TNawKLVhrXUj5xXtQGoV0+sAurzkI0T+BLS+yeWDJHGAzSVmEycBr
A5w9bxqnXUMUg1JWH2up9fcOrCEbcvicMuZwPZB5lsFH3yom8qe+ECQ4aeYtKVyFNhrb2tB/KpSi
OL1xnXHoHVGdPOWCnq5iZGvU6OFyCpe6grxWaD1px2V/hyC4npNJeVNElbLwMPAvvSx84gBnzFur
4HUIaFGRcd8vbXIzcAy2FDeqYkXytLsMUD4QZhaSSKezF3CKDOsKWAY6IEBnWaXKvhIP5ENWm1Kp
FXKmDuxJ6mWG3mqBPg4yG+2aJeKbR78dfph03sl18u+iygXMVqrhOmSX2Ye0nEszeXEV0JsfM085
Vi+BSl2uDRQdd2D1RFrtY90IZaYRO7PuM7T33XQf8krs1UghtjGntp6MCGu8o918q1xk1kK7k6oC
c03r7Znf+KTwGGiZXUsuAeDQY1TDqzzAShEkilh3hfmzCBPzxviZwr5hzwD3t+xWptB+dXSsmRi9
KRb1LaxDa+lOL2PmeXeBhRc6IyfcaDvocbROPua4goycWWWyyaht46roW7kfZLhJethQqSZKMgSq
F0qZ0UZJiQCriXIjAQCnFSQ9B8raWBITG7X6mnAizLmDgEs8vbm6OUzxHuOy6Ehvwn22Eum98IgG
+d+UndduHEm3pV9lMPcJZET6i7kpb8mikeNNQmpKkd7bePrzZfVg5m/qoIWDBgoltsTKShOx99rL
9Cbwp56ch24scMtYnsjciteonklU95pT1VJQNS1mLUMDGKjJnhsaHCpt3VyI/55XTJfrLRuHS/pm
9zMns/Eh7/ud8HrjEMrqIWyEfwtMFdx8HAvWlRrbFXbzNOlWf5n7Tc2xEXaQWyeXPjuead/RUafP
sPjOdjW350xRwpZxdOyCal57y6SnNga5Fi6ufowED0WF1w7Zl5caa+c6loRBGBjaqUJewzmxV60m
7ZIkqggvv+SY+9pk3j06u7n3fo0jzx9cfb2BM2/i3WP9dFmNDylRt1tcnXCZCNA641KgN1QlWCaG
TnHKlL9EJ6h32BrFE2gYSElZfiOGMTk1Vv9Ueml3LlhMHprMkee417gWVJCB6R6OGYT5Y2cS79d2
ATqUrtoZo/tQFg+pGWPPhnOelWenljj4LTrY8tzBwdmh1fxu6H6Gl2FBMNaeunkquAKzUZARAX8Z
cE+f01XHZvSIwdBMroD0N7NZ85j0Nr4YDHrXRT6X21KQeWFG9RUYAFRFjd/7jpS7uuMhHLpFIqbs
+Yw9ysVlTdv5+A+AR6Xj2hzIL25DsgxzP2KDsDFkqS2P72bwMNoG8aJeQzq1kdR0ziGBWPA8nnCW
wS5z+dNIzA925VW8Z6vB444t9iWT0cHRGs86Z4j3zPRWQ64wKmnCdGMOrOUC9lLSy/BJYQhokpDu
++GXHFX8eh7qfNfBh0UzO650IoOtdvzvmVdlW0ZU/baZaUuGFou/Qtmf5uatCoNuWy4LbLwstT3p
EFtXO4DwPEpH0c9frVxHF+mThGCTrj22ktCfpMUsue7Z4hvU/1H03HX+T0DO8pxKQ7y2gzj1AVVT
RklL3dK8C6QwzGTEQ2WJVw4nORRpDNvY7G6D6xytNOIKTm6+V5BF20rgQWR34FgTtoBj3erNsFz2
eJTxgx6nz+nYVxuWIjMetyp3AkJVjCPRVo+2lf4i+67C4BtCEfeqbZjNE+GHD0Obshlo8Zdi0uyk
PkwTUrQMHjIewg0HCnlxOblzkuwyrzCe2bpsdxYPRWPeTJbdg61bBuoTdsVNlHlHJ8i/eVjDnBca
so7q4rlisoTguUevmfc1dSdQshNMz7EpyXJKWCysjGlBagDM+YTdw1GyPrWe3AZQfeOg7G75BOgx
ACjtorIuCJbmpS/M9zIhYxhFCw0Ycs1z1G1UivVq0gcOuz9BZFIPRxTPDdmTi6taxDfBbX5y9ng0
4DXtOtim3hvIJvb0cwGvICbyAHMt+1jFi+E5MXqbmGpwYxZhu5oby96GUT4dIo1BX+JLdQCSfcya
qNhVIxa2XgW2KSsQ+nx2gd/y7GcYusHaAB3kr6YDmGBkH2MPFvwku1UQ99W3+12ZKzXfCPa8pKbz
SEpjdYtqIrrbiaxp6Uw/IjqkdUIOzK5sTLkbAyrvyp6rXeXVXyTdHTOZpF1RXVcnPy7Feihc+ztH
xuF11bhhPutsejfN98kwY8tIRvZOW+PJW5b+Di4isnYcYguZHmEFuLSh1QblUci+ZZE5Xlh64xVV
twfFWu50fQiM/EdoBi3WY6ueKepD4x9nM623BM15x3Zwny0jTra+kZ2VEfxFQrp5Is3qpx2XP2hx
beI3cMwVkr5h8DHiq2AgTE2SbcaUvMggstK3kYz1bHZ8hlGmxybHo8zPXQhRS7Rc2ItVYeGkWzs9
0yhgtGEQl6GXPwTScEPZwdqapdz2lTaxUhsxrCRzDEZXWG+GyPZXhklt5fhRDHvcxZB7kNm2jrC7
s/EAt8cAc3L06RfnzWdlI65IPFsAEZisIfgIC7UzS/+YMTr/7JQxRp/FMmdvPOtxIu12GVs/kU7i
k+ze6305yYegWYwIcL427GY1i7wmgojyg73COv3licl8yAaFd0KAtL5AVW9J/C1jk+KaCd03LOKa
l7STL6h7931fZxc1jx6pfkArNPgSJozCxykh18VTicBX3f7FVYlPGAYSv7Xgo6o52loQLN9jfiDb
tjw6Uf7U18nnMC7dtRxgIyXu8hQErgZkYAEI8vpHmLbWxenhfre2dxZpMj/gDl4U/jUbM1iPEVN8
szHaC+SPa9mHKYwV7zt2ZN6TE5Jy1uuOJlE65hV6xrAjS4qYZPvWlSkjwraJtk7N423lsf2ZKvcF
W9PBk81xKroHaoAUABVGUNw+zrhJ7CInnW/Eva2Eh1y8ioGZoiIRa+5N+v/s6uRNdR6dIN3kOOw5
te1ccVADJF+qOaKbcYNO1DULPXPnuHQORgN40FG7EzNGfLo3tyS44l8/MvEGueZFx9tm0UWGkTC3
TSL1tu9InvZKE0symtpEju+p5EkaBz5CUltNTmQ8j1gwnIHnhwWILq9xtQBfOsioFQBvMPMg8rYR
R6Och3NTosIJ/RQf0MmNzjGCgfP9XS2QdgwxZsh2526qktCUyCeFhwrNP1hCPMaxmTyDTxaPTp/T
obEQrFWC84nkZxtv6r9bYZLeeFbS22RGzcbqaR6ZOe48JavHOh3DSyg7Bn6DmKhFmeydKfXTc4Gp
GD65GPAKU4fkRxNQPsquJeDBT/7SbmLj1F3kzwCg4iDmXmxlh/lzOWJLkmOPUITfYLfli+MBT1bh
Bhu7T/xT79BGDF49IYCRxuuYYkJBrs0ya8MoP6+hiQFMEVkebokbnR9Frputgta1HnSdn1OwB2VN
6bNR4hWb/Z23iUSyCMTZj2T+OC6glzFZDwOMVSZhrsIqW8WvaiqcU9FxLEZsRq+s0voyl+od/5DY
ezFrz3uJUCVRyhfuMZqdZt14ndyzjSeMVdJ1LK3hbJYZnUrD2jgTSIdBxlupcfWAQjCAmQ3l3ohz
eev98GWgY98hH0sOWdQb63kqjWOa+sf7l05IuSwxXFvPcA0tvxHX+73SCQHxJn8aqYVvVbVkQSwg
JESQ9EwUWLixQ/kekoi9ok7ODnU4PGqyncxivNF9QYhJ25NIJujjoz9TL5MtAhhIGdya16j+pL1G
XxrQgGtjuM+Ifsd1zUSRiYW5E3VgX2os2GGbROUlHlmWYBt1gHuSjbfJk31D6bVxoPGcS0Kr13Nw
JJteXYmWXoESphdPJtM69dNwPfVTtVF+h0u24iuJGAOvoCQZtfXb14KC4tBMCHXaRj+4HnSeKAvH
a677cG3LOn4g+L5dZ4U1Xi2TVAGz9etNocfcXsVEN2hMPfMeMDK1bcwZWdDZbc1pH2nxs8iD6tyO
mIFFMW1SNghjH/ZkqCUB9gcEGwG7zmi1sg4XvOXFLmW314sjySC98zCaFiXl1B/uBYhvNCetSHZo
20kQLtrx4VqQjemodVuYOI65JeuFBIlJMDXV40+MlJ4nrz6P5JiuWVG/K6sl6QFsfCvZoXZB5/fr
VB1aQI+VPVj+0XDAfswEQ7ZBkzJhW059CJOHvk3bz0FWf4K7du0RO30q8qskh3PlwEN5yAshro4R
74i19A5sGfiDz6ygddr6N91h+TAP/lPvBbh0ezq9kMS8YkhqweCoHpvIKc9T3X61Kqzf/WC8ukTd
r8NJ2UfCQk+2U76Gebq7N5Jlm9M39vlXVCKaYA+aWwM1hW93BexRvn47g6SWbvk9bvXPMiI2Kmix
9kUn77qEb1jxNVQmLEufcieHbL5OElfvdWm465mM0oMuT7Fqgy0XGWL3NBwrw0RvZwyYoUfx1VHF
1ygm8SDzgu/O0uLlGBkvpfRU4CoexjkThYQconATssufinOL6oyYF3p1u5bgTSE3bU5gCS0vYB6j
mh0LTUty0xIrbHfqbMc4SuPWQP6FX0v05xkdYGZseyrlTwmj1ES48OhKy3xVzuIRXhUtCA1Bh/fr
T+k2b0JDk2BtV1+MoSv2vtS0QtmQ7ITbUDdbn+ecImzOs4cBFPQSeIRjKyUvOmO8MM/xkrfdWldS
PXeiJzfICAqbpgIgs0kdMBPRVhfDJhaDvfIxmrdjKtMV5xFvFjxpb2S+b/DHrPaYoRI67s6/RunW
15aVqe2R/AiQziVsThHYMDqnfCpw3c2TA1gSHlwjC2HTw8wtLB+DG5zLUAv7YASDS5IaQGUVW6/u
SDszIcbCDwpinuoJBVQ+mYYy2tMm4NHR5CB1adIc4pmDw4K5N4Ph1IYFZ0GBYlLpxKctRDusWgbr
q5+a+qGx3eciT7GTw0fIwT+USxtAaPo7R7NTB7sN39Nk2NAPs2eZeYMzDD7agVPj3lkAc60A2411
mnjsuy7wkg8y/MsrRH0xMmW89Ax3XOLU/gZT+rD+ytjjuZrSYasH3A5yTexATrbbTFrkKf/sRqDh
irO0shpKK9st360mPs2zJO7OorsoDMM7OXWXb3BGOgQoFBcU1DxECl/6vIQ9XAfEh+U+5X9s77MJ
ua/nAtu4NvgO+Hu/zeuo3fQV8gbDfUvH1iKknXVnlF7xNEBIVpVzovKy4Y4RnG0O+YixFVBQImxI
ETWilvJ71A3jW9A5ryUrhy4YRCXh1ZqH4skkra33MWuy0jqgzRTVN1+OJDQEBRmEmYghPSiKKfna
VZgTKruLz1Pf1gA9mljXPPqKN5URg4LekXuL+9rDO/rB6uLn1qXRDnR+QynLm1KSVxaHwech8B+a
VNM7LI4EQzMa575soYgtrWlvsYZ7CdWWn2iiXhb3wJH5l1JfkhiJiWfise/bE4g3vK0VYvr4MNhW
eAoGCj+WLzAuxEmFEv7KQiZAG6Ng3ll99NLONooetKFbB9+Ds7e8OLF3zUyFZ/5StEQSq+myNXbB
YtkjuXU64esB1KjLd0q0Ccft12TXxKScyIB44MBNjw5/NAKZX7C3yy+Fa3x2S5RCXUNCuAhG86Ek
wbKPWKq7TjylAruz1vrlG511KLzhzVKND5pBhhsRmYvFNI6XWau8MzDpLRzt4jSlVX1pJf5Kc6Vg
zbhvpqHqfVmSeOTWU/jUjjFJVPpHWXfBS8rKxbyEtEl7MfVKtd2uQW2yV5fEBKNLhrVOigU+CpBC
MjddVYgjqV4G60uku7/ShZ1PVSROMoFfbTfEM08pyePBVKxwCvBXSM9b9nFEwXYz15tkgiqgzfxU
Sz8/dgYy5G7qmf+GjFjTilBaSqDD4LWYhpOnu9VwuK5J34DPyPjEb7YW2zb92voU/Ri2bpPAGw6j
4/m3LsnfmmrEGcKUBN++t1gTbTzlmTed1JdgjLNdLeOcjA2rJHsJFMzS3SfXKcKd1VSAHWK0zkKW
n0yf2znAEIQVLiSyYtJfSaNut5bzFa29y5Y6VoxrEUxhYCNpxSlQ8Nne5wwDT2ZbrRNwTeSnGxei
zLNmSnvRgX1T5JozkTWnL2Md/gpTTTsI6nbxh2lnspR+LSr5rBKwm7Sooi32n2SpdIGxhP61t8Ee
KFGcC0+HuCax0W/CsEvhdFLV6hj/9qzHIL0gYHkicxh7chMXu9Svdvg3zXgHRl+NblZ7byBjSmQZ
Ab6ttQSheA1gHKtk0FFhuiSO76awrr5Vfeafg1CPm/v/Zc9kLmqugTGLi2uUmKUzfFxXmn7Cxjue
yNXHPqdJS/pyXzvzLeyj4aiMSF6HjJAPdx5vPIfxnkd9zVgMhbpPGnUYfa+NuVtLEZJF7wOa0BM1
8LOD6oqLMjh1QC3fFxEaibBNvjjl+xyphFkbRnxJaJM5FdfRWZEHzd6fT2cSUwnKrP0n2rclLJCo
PljoWzfXhCa43S4boUmu+sTgafTwj5+a/DLPImVkQ7JlrBMKkrppHxGXWxdT/JIBrhLLWDtNqPCD
tH8Nu7h58ccviItvbh8z2mQZ2cyx/9eQIZVpYu2vYIR1L+itgjNgzg0r+PexL7pnZW0B8IONYxOS
0GnSuQaR/JpYqDZNbX0vpPnqKsi1jhmku81kqxydGOzGWc1q3U3Wo93CIswicx+T8Z44/Ysth2NC
87Ed+hAaN7e56xrvoWrtTUR8MSNhWonaoSc32mtHb8u5JKfKOOBv4Z2mlscnMsWZ/oZYDRxt3RLa
nF/k7d4b0ecNT16adFAAEo5kyN+FKQgNodxhlOIKPe5Egc5M5OZbZ1CaM3z3iZ+H1JwTSrtqDBif
RQVTkIYEb6g3o4oljwylC65gSeUEK3esL2aOXo1M2uB6f6eUcUnbMTh27tSbGytD1gi/4+uo/E+j
AiVwrJCRWB0pRvu83N/dXwzdmqdBGocChfeDKvDQn7rovbasFA5zVkcPVTjC3R0I3Lj/rF9+NrYE
kXY2+wTT1gQvZ1dsx9KrCMehAn+4v5jSUrsePs7fPwv1jMK1Y0Li2VPyYCo/eaD010el8luK38/D
///5/Z0wS5eagEBL39uZsQGc0ld+cnLc8mKjbb6OZf2TjZwltvbmpYZM151RQEXEZWHH7/dwU8PW
ywIQJhTSwpyyT81TENhvcl6sbgTJdaYJM81IMThCN7SRum62IqD4NWOiCAwfJZIpw/ElBZq8DHG1
QQv37LqoSGc7TggtIPG0A+8Di79hLhOtDRbB1s8e4gKEzArdt5HOa4Xj6SfY6b+KMf5sjaQU9OkJ
PJngw2Cmea6BcrrZ2jcWnohGY5/FxGgFXcHKL7uTV+aMp8f3ovjmusN3wfCvV41A/7CXolknmfcl
Ew5jtahFLOxecC+SW3o7qjYXJ4eoUM8tc9TU8XosxetkrUHOVoIujoitvnThaRgBkjInWpep+b2Y
0KtG2BD88JgX0UnZp3KcEMXWJlObQRHNkqQPmKX4a3twzRUxtcZKJrgIBZBEyRc92HY5PdqNMAGl
v2mRodNG4qtFDqXC954yN2PEWzUPDn6htK09ys7GBFuzw5xxdEAqU0hUTb8g0ZHTP4VA4vgpkRYU
Zf2DcZiyKfpiOZUHb4X6IKFoNDobHK8jKzriF8Jh+FYgHTTnomXZrbdsGmugYweHb36nmS1dYXtI
IVivivJHNhBPljhWSS5G0W0Mkh0Sb8txOBtLpBjZz7cp+IFBKHkjZbQU0pDw0VOJ9RikwDY7plbU
w7mXbWRPSCHzPJoc610T3E6dp1dycF6CytvEOn6fBCzZ5blAP7hO4ijGYcr7S8c1mZ2kMe8jf3zO
qvShzMMnZsf4B3TSXJnpVO/cJjxLy1tSbmnObJ8cuoUBUNfOq8+YCC9fIJ5IjGsvcn4G6Xvakwc4
tWoB9KxiBXYcb5zSPeTKIowwLPZuhZx9RqK4NfvuxN9+GYe6XRt9fZbJjFq3ILR5zOyXSMZyJdzW
3FYJSXVY5wOnNV/weNhPDk7G7B0/Hc88ULbvyCghmrVLj6zwgPHRThYFV6CAPpzr+lk2DlJk0j38
kEGSZXhPgTcyUVBeBf7boShUhKUU0buYrFvfgD7aZGRaRdRtTcKYuzr+ibcGFzIm9sdv/Z03JRtk
gmrToSFmk2z20ikeWwAey51cpvSkeHSp+cZQ8hvnNa7I4iZKMnK5qRCaU853DOh7Y8vUmj2mBEap
WrK51EhVb3B9QigR2x4pySTT9giLk4S4qmDK5jCEqQDt00FiQTceSqNE/jwnN3Iq6ElTR6yrOgg2
IGhsOLLEydpqm5fF2nLVknKb2N0W9TJzQ1y8ipakb51DTMrYDkfCZenKifed2CqUV19UE6dEfJE6
KgGbIMDntUu4N7dzDL1pm/jVWhjpU+knNj5amV5rI9h6MWOduTdsFsKCWVkBvoXM+IFxKEbugmjq
0cWvfwzMH11GUqSoKe1TcoMRnBdro3qfic9Y5xWgvXbvOvRPZYA+JgdLaQQhzAzcX3pRF6tml5f2
X7nCDBBHD5hN31NWtJXn1FiNQajJ2sbdjaH5Vs9APiAYq3qyPvcjvhPea96LbqcxP5P+dPAwIihz
RrWhCxBnz/m6ENhmLPWmPTrdET+pldQU8aY/pvuB5HgoL6gjI5/T077MY0wwdAGTsszVyYm5qK7p
ovFJjzR2X5Ik/SGisVw5LMYFKpggHiNshYLXeTrXVvhNshJtOsZRO3+yn03g+sgHXLYJ9rDj9Gup
0UOrSv5Vlepzz1OXQINe4R5MoV7qtzzIf3pDW+2r8hwO/lFVzbfc7dVGW3gFgPVhsQd0GknACGI6
+7xziJYdbqLNI9r4ML7ijPkjD4nEzWzm5lVSXsBL32EHvKlyGI9u5/8adIDxPhtunRm7sfHNPwho
Pmo0JFbWnsV/6IUxwkBK84GfWuaWn2RVeFoc5eLZ/1K5yAjhjGbraFQE01ukcPaNJIGvD7dphrwh
Na4pjf6m90Dm7dRtIUsSd6mojv6D7Pt/2bT/q+hpWOOia//P/xYf9Nr3g1uI5ZiZEcCCadY/D84O
deRFzBJOSetbx2aBv9wgJokRx2QgevD8LLgGVh8viFa2HvzI2+l4nbsMZg1BXTZqVMItrPeuh4kq
5+c/HOAHBv79AHG1wmsNpqHEy+efBzhEpdu3gQpPNm0edPOGaqKIdqmOjX3Nga+jdsTdKmTiaC5C
gIzkXgIX/sCD/41jzDX0TFNwHYWFJuTDNRR23xoK6uEJNg1DCo3pduyirHHeSpeiM1suZoXndlhi
UvvvZ2D51f/kNvpkgnBlUCEgpPno4lqrwKtgB7snaxlJt4wLkzhezAoDYuKWb6xc1Hyth0X3v3+w
XK79h08W+FoJ7lw875yPskXhl0lZZLnDCCquH6F9nbrRwKu8FYcOq6R5zFm22um10P6v0tPNxrdv
873ay3sfxDD+lU9ZupmDAfytmCxm8ESCJSQLOE75PXcp4uE6/Imean0wW+CO4UwtCk/ihLhlPtJT
5xzIB72efbL6BnzF0KdxgWlKhg6b1LKHm4UOG2rGAYKerTFwDKXOLhBw8T8hlmEHKzEZZXlRKTN3
g8zwpm/nQyqbp6qr8Ms0q23fwN/zLILfrBISuX7PR7/fj23CwIHRxCqHcHGpZARXDukwUHQCeyKR
e0bTVwpv8frvV+r3u9NHGsVdYiKkZcj4QdpWFnZtcqbdUw9uvGp5gFemVW/rof/aWlSCcQMALLzk
S+Om5u7fP/t36i2fjTgmoCdxJJTgfz6fWShH2O+texKmuy301O4gafbbiphab4FN//3Tfl+uCCLA
1wcz4wBH449rqdtZsoYt6Z5iafwcy+oTHG/MCEH3U5H/mqrw579/3kcV23IzLaa1SOugFiNZ+HBq
0zqvQT5QB6dh6G1jgxDGsNmL1kZA3C9gxzIiiEtgfxzPqwr1fyjJLwjLJU5sGY/WjWcfLVU930mj
eUW2e2HRVY1oHvGL2KUsWLpTzqNqa6zBQXL/8A1+X0B9FKOexwnDhIlv8c8LVMRDOI+Za5+ihCh0
MItin7TNTfQ+Ai4vmA5CGF/RY7Huc7gQqpYA9wmMbaEj4qBJfCGJUyHKsMzGVUSX7hWbmc+SGJBX
XXwKnVr/z0xalnMeoEQXuEfjJvfbuhPIMTZ15cgTUAMAv8O0g9gBYuYZnoiwFJtiEToAhavc/INS
+67t+7DmcSej9AKARiX6cT/0AG/57Fye8NvI13Wh55XwYe4MTXoWFtP8sBnmq+hIi7STjlnXwqlt
JgK34Pj9yb7iozj/fibwNPDxl3L+GzPrwYwLKwpcTD/cmvVqYQ/phfNz4/6L9rr6RFfOA0d9aHhG
+Ycn+26N/M9zEaDSQW1so6xbArb+eecssy7fLCLzVJnmNzBB4p8jC5dTf59b2bOOGUFbDtFxebiM
cMyEVGOi5AyYu29eLA9hZogfjfAOOP07j4N1Arlfx6KpNg0ySowwk2EXM7h8nGxx0xElRhXaJxVg
1JcO2Lo6DnYwcjD3HfrPVRctPk5wah9UrLYWOMsKwYizy+uG3W92g21cZsGG2LznAWPSHvu/M0OJ
ZWlwZmzhQ1awg13BmhWzitZuJKF+tZTpQSPYy0TxlpjqWeJYhpsSg8JRYDDTrUmiEZsYM6KLSqS7
HyciZVRlXIQ1zIT8WgcjgZVk5OlzY1C4UdRe2mHUzMUQ29otHVXSm/ge+4N/KbzspVPprccYi+6s
EH9YHP+bDRv3D1pW5HqSBuK+mP2HEqqI6R5nI3ROarT9s06dPUyDH0nU+nhRmGdfQcNIiYXrE0Ej
0xL3UCTFKzo852jqhuEyEKyq4RXLPtsTVgVOAJeRYUnVHPva+eTowlihUJB/OHDn9w1sMbRFZUnk
Euk+9zvxPw5cZQO0FWrA050m6sAx0cb8q1fK+UEG4ZtvzKcsc7xrqjUxFVHGTLrob11gk81bsZ1C
ocmpv1izYvMSYu8D+mzBHmymNcNOiwSLElwx+ayYVm0Hpnx7O1wChCpmDTj45iL4aiUj9Hph5PbZ
ypjkY9enTmKqbvfKqqPvv+Q3yAosjMEkt5mMwZCZLZ/t3HqaDGYhWfMXwvjyvJmymEkhS+ahBsFr
8GLaGW++RQa3k8fWBh4W34/q3uIMP+aYWK8a1GCHsoPn5cjx279vAB+9k1lEkI86qONYUHmI5YfH
2KzbSA8+W1jmHwLAnofW6+otdDb0RQGOyarLCeZdWKNpaRMtXntiPUWQInBpV/sm/cPqLpaK/R/L
imtx9hdtNQweDPM+HE8dtwwum1mfuLzj0WuhVHjedirN5gEPJGj/T2mH6ZBXwXuczGoXaZjqhcfg
LY7KFim5iP5Q6f6+6nNIPtJB/MkDdsuPK52vUeAqwMOTjGILmqm7AqNnYMi8IY0E8IyEXue55nwF
75+PLj4auTnI8+LD9Qefgo9G8tJfjgWusVjcQdmwl6r8P56FHHVO1YbmfHKUQBeIOuHYYo4WMwZc
jT0XLZQS6itzz03nGmLj9RybMVbEsmQFmTX5jbl+yL/p7U1Nt0szGSdnPem3P9xXv+9OeI+T+EY1
xrnDfXK50P9xpJkVxRPeOOPJaGRAnC9ypFyZF9ixAX1a6h8AYPGzgfP/GIbBwQj2dcmjHRAsi3/n
s6URoYye8ylSTXNshrgnudbPL9k8XqPdBNH3uaqnnOgO+dARyPjCCpGfmVgiOBqrrexZhsu0rTaz
nTZbXQbfwqL7aWron+VshTvD7HJ4VlVBZnEBIdxJMOC/E6ujGguIwXdgFrrt3oKpb7dYBTo1iWXN
nHvbTta4ViAWOjsR0DbMtJ3d+96+b7OFReYVB8ACC3qQG+x0WcSbPtHzI880Il09nsBGQ+iNho/f
oFOcJ4ux8P2lIihwN8ylvb83ICUDPdivVnfRqCVRhxTuo56hIAzbvPfkJzFTziep+pTL6lvW0uIS
b7E17E4cUXD+akz4IIOlcbcumquKHFxN+j54vC+iCaDh2fSHl7nuv5mlRhthbEeYVpdYGM+t7BDi
THApPFtdVfWFgX+C5iAITm4zH+6ddBw2vyYyJpEGDZwNdoJ1oZV4EFnMHpeHh9YmRuDfb6rfml0c
Huj00RsHDrbKH5vdmPCsCjZXe4pTi26tWd9r6GrckvuIUWLNAGGc/+dPvyN47G3PZkjh/WZv2ylT
dsMUkX6Vpt3OKO1r1g/BOTGK7JgM5NJrnwjmLgalgZWVI+b5m6/g9K7/B7G//NDgEK9GqSUXvwFf
OOZvz1SB9EPUjWMzmjZea88vLjxEbMEOgC203z3yDfvoRuHVsPt5s+g1tMedSIBw8DlJjV3UjIzK
/PEax8UPChGAY4LpKoiOk5FTOy3JZTp6IlOr3pQws9cav3CHwPJymuSfVnr/I7xk810wTXAtvovE
I9tZpKT/sUTYGZNKgtCSUzTVMQEPkTjp3DFPeZuAa9//jGRRnO7v0iJbt9WMr4YX6lPSoYRe3d/6
BGPmZIfm2W62jM/TlOrT/SWmiofiPlF4Ns7m/iNsvAAPgS5Wqu70SeJIVNddd7AgwjEEqa1NmiKg
eCR3o6k1w5TEtU6xkxDdHVXT/3trwkwxFMAzynHrlEQ+Dj9u+ysPZuMUl3pif2973GXb0CFiHvdA
KxygLWVYRdhOekiMirl2gqluBl079Cu+9kR8Xre8nRELMZA4FcvL/R0hezSUZmHyijqZYtUyscXs
EMs0yUsXEhZCKKM60Iti9eLae+mb0Gym6KXu2bRYxWDM1a95l0M0NtgFIqn3HqFcuXL2Xo2cjVkC
fHHDjVeyiV7vysy/5VfwBZHcqX7tTOiB+pmxTJXZ9c2Iv4uuORH6ho2sTaYX3gPTzkKmtTLbUh3y
MM3WE1wSyXDjORGDeC3wKG/hspCilTIqwP1kLWa7OeNUEe8zVun1nPv+xcutDdhzuKvw6L2XZ/NY
3exEZatKpf4us7vo0CEUux8lM/Brwez92MfNkhpSOC9YwsSbIOVuoH1hMg9FaONmRncxrLK/JJCf
aC4qKPfS1uuGcO3vXTHcwrDG/kmZwV7BHW7sIHxB879Oa54h06gt9qW2MjaEKyxsP/uKwU/2WCcQ
ZssUBpY7uu7xLtdh2zJWamR0ZZAGssq6Ann7jFwetdaBe1CtpiKCvGoZxT7CyGyFW4haBY7CzrH9
C+3sobNG8TraqbVKMcdHAwokP5dOfoHlsrCdnIuTwjxT6Cj2HSTXPcqt/2LvvHYb17Zt+0XcYA6v
EklFS3Kssl8IVzBznCQnya+/jaqFs/ZZF/dunPeDAoSyLCtQ5Axj9N76irli/+S1Yo3is18QjOlB
hrpmV5f4IfOhxm6ZKvR/4jdqRFesVpShNHPvFmB49dLcx2z20agvetBH3XFO5ZbWR1612veqtN7M
qvzuihhh6QDQe8YVf9CHLlRGx4IGpmHli+uDrWLxbxJcfd2of0M4y9q5KsxAdmYK8zCQvGg2dNON
t7npbezxfyqUao7s0O2eajhLEiPZ092YOq+y3Kn1XnT0XTRhqGVaLP3O1TRca20ZtpWSVYErkVeN
RfoNJWy7G11Oo7u7OEJhezNHOkxKasP1SD7VeLF3ntCKnUzQ981qoW+rLKmxtbJdx2XA+brojwvK
mBeJRpxchBWWs/5YEIOKkUdjtFVtdCNUF5xBImpJjOmWdqz6jTETYZm62V606tmzlGpvjPieCZRC
s4fhLzBB2uHCjown9AK8/NI9z3rh+KqlBpmSY/YCP7XJmHm3LoRorz4AnG2eITPE26ZrB5onZrE1
FjqsVbHqj7De+j1XvorlFAFBsTfj2kM0FK9T7xwjtlWRQHbJmWJJcjAzRiGhckFUxqCEnZELv0c1
4o80sB5sXVDMcVg/SZcJ36FDDU8GhR7OgpPczfnvJkcqiravOatpuipTMJwUCCvPxGazU+nPlHqL
gAKkt22dzAjd2nS2BaECB3ckPTO34/aFde22divzkRUTlhVPPFT9oF08Q8nwRDxh3Ck3mKEYY4RY
Cn/sPQoq5iRPfP4EtrK+TVV3upHtS9KBS0u3wnI1SqcNCVl0b0ostGvDxdSynd3GiDGPKT74tYAr
j2OrnAlrz6OYJtmgfq+biZpcJV9yHb6YxEzv9018RUDsPuf5TyYGOqzCcI99ya6HnWQb69g2EfOa
ux6TxRiNCKFu3qRBR3YsLVTb2djmSVUcpyI+ldNxzlMHa0n/CXqz26Ul0UVxk8O1Q5Z0grb7JFTy
r1vvMxnig4dPhtwrRHAz4vcwpa29sQuN+MhuLF/L/HUQxnbCbQVHcpogLTVHuowgYy2muM6zIjwg
DbpGx2RZ2TCkPCl5HDYK+g+thuneq04Ih7zbRXn2aFaU+vqGC79uKtNXVDxpAwrzQ1pW6iGey1em
fAYqNKocbZVCnycGDEno27asiT0sSNPoFzSDd/EajBfX8t5NzRpURKYrTg0e3HQzeDulbbiaVQte
k/GVx7Y/Gwn9WJ0uTWRNVpCimqpi+t0IZ+vTXLJcbiPfrsyPqJ2JnhwsPexdspzTIicdDjFymzWq
LyA90AGWOL+UXUze5wa32HKhJUmhTV08X8NNHCbYlgNcMeUuWlq8Ep6Wnzr1QR/gR7FtQasGn+Yq
OwMnP7JWtEm6EbjU7HdT3/k1ZNMzArohqK06CZFuqTuO637sizms23w6WEaL53x9aprC6VZbaS1I
d1wujulZMgoFDkOoyxgE4DAmkyoeJsQTN9MyrOeWobJ0RHVb5rraSUjfMERtDCcE+ISEibrbNlK1
gCOZBRCV8VLOYrWMpKRySVR5y5R9qt6bnV/MdHDebXgbwmoL/Fq1uckmOT6jUtvetb91ntJmSazP
0rFRFWZFcvCUPmgjxXwoK3MOurG7saX8paft3h295aCR481Sio3R9As5B+7DUjyCdBYbtdasPbGd
lyKPLzo17qsu5vfZbCK/iIuzLlRvr3elul0MpLYx9sTtEEviKywZDOlikxVuRcCE1ZRaHLuOhLgt
e16DmcSYsGu2DyWR1D6k3Od7W2bojfxgK53N+64+DEDuuD/tc1+1J3MVW0+xAcwmPxMe2h30nETq
PooxWo+9iTBPTnuDV9GAS5/sqt6lcaKdrdE+LW7xq+0z7xIhCzIo8Oz6pbu1kwFvOiYjuY4WUom0
yE+WUzV7zQV9GZJiE5YanWcgL2rnBTmHIwXSQCkIgsCcPdUQJh8s7BParLngwIjHXgzL7yL5eXeW
w33auNC6gm4R59bt3Q2JOZfMgzd5b4b0jaFshjH321bT/AlpK7xaakQ1heiAfj6aVlUe8qwBhl1q
jw3VkWz4SWZcixjB7CLvkKIp2ZCLRoy3iuHerLDe2w3Wd7laGHGI4hPuDBp1yQ+kxdO+6Y0bilay
0rOuQQQwREc2eejksUZvtdbtzhH2zF2qW59pZBgP1iJWo1J20NXiezRJM6Qfqm2SEvOCg9cnJc/i
1Dn2swcINDcz5RiVbYtmjx1o3sjnyhDqaTBjnybqvO1ns6JYLPYatl+dpfkTtb2XctbVU7GgV5FR
Tnp8YdHeHsdgdgj3Qk4SygV7M4AS56wNPcYTOaZH6o9agCmjOFIWLNkwWzdbSd8YxrujpHh0XZiM
DeStB8NNGED6/DIslneldGKnCChTOoIILGn7tWL8oPrXPNqPd8AJ2afT7b4ORTQdFp6RnFnvGwzj
SLqVtu8ChSvfV7pFRV0YoykcODkX0zfNfjgg8hDw79zxUfHkQcXX/NAPikAJb0EZsux8VyXONVPN
bqeUBaaZBeEdzAKEKiL94Yw5UHw54Fj1yqdOy5nQSuVZjc1mlxnCY7jPEJ9YEjN4Gh28qW2eqgVQ
gqbY68wZg1rjtaYx/zYa4rktpzdbk9ET1SL0UE2uX0dM1pSHAMzMmUDMl8NXEzm7FrxNWPPG5ZQK
dbnqA+CBjuyBj9korjiRBltxvqIk49MSCcx+WPHJkz+nHd3RdqEK2ufagbwa1jcm50axmqpwgIkG
09FoC3k28Ifu7db9AR1Axzl2anu6ZEs0l8e8bpvAtDwD4wZ0pz8iYAGcAPEo7VTMRRu7neURjs9r
a+lB4jUk1BN0TnqPO9EKGB5do3Q+JReYt2ALGgpRHWPEkU+NjeaG0eSQxi7242nIMKhH65zBVmsq
k2NmfrdbhfVgJZAkN6LR/B7J2lE0bXpIyvkWt0sdmuYSfbcT1DaTvZF1Nt7i0eSay4RxcRZm5Q7p
95wm+i0yzKsHrjTUpFGcZ7zUXlp4L66BxxF538PQmqdGzt2jJRrxOI4oIsdmMbfr/uF+3ko04VvZ
wXARA8rfwTGmp0lCJQVV670x+3iBNaOHx+gTzg1AghF9rN85ZJp4cj4sCvs8dthvpifNk1KqGCxV
vdrxzXybusqiR8doG2XqtvFQh1ZdGT+uSJmmQxw/55MJoMmYnsseaIHMRyivGLspG7rPBIVHiwUA
RfOeJfiVP1wRLutuK5aUaX1tFww6tifONsyLdUQbsQLcIswmIO+621A4Q3NVTYdSJerB7cBxm+M4
gQMYA+jO9aloDQAXRQ6Cu5DQDYraPDPVzPAhdARITfVFKcML6KroW9GVZFjp03xQNVwR0WQZYYZI
78GojRAxT34qaTYdeqc/61PSHieaLK7V3Xg6xL/ZjIQ5z5td7yHVmNRe2XXz3JNKpT5X9ABOMwXp
e3lrEcnPaqSH6+F83ZRDlJ2xWDM06/YLLfgXWc2Xjujro8kKbq5EhuPRwigqko7sNbye2k4pgID3
K8tIZNZbSgj6phWFCKLV1YRVX1ybdhS7KvbwWWnuiYFk3OGvdkOd4pefDuJT7we44WJc6Cag3NmM
8TqGVbPyqiJfji12Bvas+oWrX2iWTe+FhQVlDsuisFnakmgbSeTtcVOx36pgTfd9ftT66Fj2RX1y
2/xH3LfKrognHB0mXbDaoB92RyT16GcDZFuEkuVrhIpbXWDihJUlOgLVWUhGWfdjTryZpTa6LDcl
MSAq8X7q9F3sdCp8ACn9aYx741imFgWz2hqOLIfTMxHNTbTED1ObyBATADBIWiVIwMGc2DRZrYRj
WKGi2lK3wG42kTbtdPY+jaZLjOByP+n6l9PN1kOpuueZzBLs2nhS2jmT+wRZpq8qxoeJ4jiw2VGw
aRqXLVnP2t7p3qTL0KAbTOuDlE93EBRrI5UL39tokNnumAmk5tolmtPN2Cbdg2INLy2qxS3gxTJo
XDtiw54OwRhrxQMl5EjW01la09FlD3FsQIANKOsCFL85VC27OzmZftWkK57Yn3N6rgbZMr2Mbnkk
g8W84ss91UMxIbo14xv1e3/MvDZw4lj1ewdZ5awk7blrGyILuvaqNcP8bQjRlG8aNe6uAiG6iWvN
GYnLcQbrFI8J3zx4iBBg64fseODdemjJpfKnobqS8i2ImkB92eKq2ORu/9YOxsuIDRmb0QzsxNw6
WQQmDAbRlpH/R6kkeNAKvX2QvObBk9abUnsfrFU2rekWO2y1LHMpauyKrsJAU2QPLTTu+y6zq+Y/
hdKisY1D5Wih0Gi9LhZzl7pWLb2xuLR6woJ3KJ4j47cGjAt7eDuzrLL2alvr39zoE4rij3jCM2M6
kpQdvcAfqbHtn3TDDbBZan4k+jjE2baPccfkiyFIBocdk3jJA87BX+bAQs6hMLCxtdbaRD2OIATT
uNX0l9ygJKZpg/1r2drVh7IY8UOdVOx2XO3FK+yNiO13Y7TGq54Wh051ilPWlk9xx8bLNEy4L9H0
KGdTQYGl5EGf2+5WpI17IF38JIZ4DoQ0rM9RS61Ama2DnVfGlb3omVO+tskhoHWm+0qKx/i+gqsZ
XbWU7kWK6piP5CFoA8LojBWakj7eLarzlWjUo3BlYvQekAXImWtVoFhNHPavtWTY8YTxXXCub5J4
7g/GAimXLWEVeOocMEykYdoTiz7TAh219vIHBLkKyIA/TX4GfheDA1WJiVRZ3yHDI4xmzs1xQGdc
1dhZcoqVZfbs2au9UiAcRO27c1tT8dG/NVtDiXpWzhExWFH2gGtMkkELKrsdsAgty/TbsYHzLWrm
URGcktUruA7o4ldDztwelgjW83H5oezg8uD48UDlD/JoS10SN5RAll1BB1AFYCcRcLKL9b45Sp1i
7V00SaM4P9oUL0mEBOhixdPOdDqqsGzr3KoRO1Oy7PYKtlNMQfaInrfCWL7pxzzQCe06jn3+OfR2
+sBSngAJ22DuYt10SOr+UfaecTCEw5Qyq/eiKZW89T61m89aqcW+YVVjGMvxXZpdH8qe/IY8t6l9
Ok4XeK5kozetFpVeIrRJhLq/z/hDD0mCQNewY7fVGvjCOCexoQK1m4pSfreFfkhNXM+OesFEq1pT
c6gmWmYzwCGgK1vgptMNiadDNDmdUrULpkE3DhGD7ODa4rSo6uPi5tpFdgBChk7BsS0l1w4bUXfd
7BR99KOTUBPcbuBsboFsuJaoyUCU2dEE/bVdXHtXrM1EFW8e2yiJnL5ud/RPjEODPYiEHILuowVj
lRa1H/wO84s+BH2aamch24suJ/ugzBjAqaXfvGN9JTbKsqkWNVSncLocslwVvtAa19dt8dwUungq
usw8lGZPKVEpb93Flpb5aOXxmfydn6pbuEEzmkRfIU6gUOEOIRVf7aVlqjpUdD3qrr4VFiw3meLm
A0gO0iw7IGmen9ICvEU+u6t+I33InorWtU72UGg+w8fNsWdwAbKNtzCgp82SzPaZleg4X6kh+wYZ
jpsM2ilhqipNuhZCuWVLwdWYz1cDlxvG4abY4IM0HhWXwdbUhbuPgMxsmwFHI3tli1bEeua2ay5N
3Qw74KcAuqwqphEuzG3NlIsPWyZBOelOmGsD85qiU672Uvtdzr/cBHeW0kRsMfWpuKhd+Rl51cdg
UTSZixdR6vqrPi64TdE/gvVoTro1/mLPn/iYpqBwo/69Mlv5pq1XZwGoJDRwbW8oa8NUiM2nzrKC
hYHzuWYwmhP3aLFoCpPJ/NG0c/qG3uC7q5Eu5Xjdb4t6Z5y/upVrnIdBTR5MBmSyS+uzTrw71htH
31vV8lumdYK1oaBzZYzmWxS9syN6KakYPdVxbvhpkl/7oVDpZJBXuCQJBlOZ5nsW9GdJ+sFGyaL5
uWtULp9+tvB4t8MmiiQJmAs1qcSOxSMerzcCpOArNGdFT9WdVgHGPc5JPtANat9yizjwNu/ad3e1
IkSyma5tW6uPUqu+46drbnMtvqoBGpkus2KXS8X5tsz6SqhblEs94/3I5WKGOluvvRg8cOSGIi7x
dBugINU7p4h8wyGAqqHEtoVAwlgFzj3HmNTm5w719DFKFwqAs35csMjg50Eme0DJSaHLK4jD1atn
mU3folqZwgSE7jnS5MlYSyP2PI6sttnMlWSrXtDRzRedocxXpomq7jC/5kNs3saZJ96YvLW2lax2
C7D609COzwmWzb09qlwc649zEw3Pqncw7UIl/yTZ1U6tvcaJDBxdLd87uiu7AkxF2NVa/+q05YGF
vz/auN03QYRXmfMRQg2oSOVTa+Z3CfTkLfGwgZOYGYylbxV9fi4XZGTE+x2cHvoUu3jX7k91MgAf
5rVxgOSbtSWd4XcAXzfYwe6Jf79/38bNuMH/zj/m6wCt5Q5eyMm66Df3pfhm/6IarDcbITfSwOAP
yYW2kd+zgkh90tix6AQeozB0gHkP3rg7S/eaymd07A2s4s5HNbsz/SC4BJf3C86yzae70bbRZgqm
QA+tI4Gxt/Q2vrnfjS+wN6x6CcfClbxCVdmAMQY8tX0wEAZiBXkZuj8m2lV79UCk1U3e9BfxTvwS
zcgcT5QD+2lL4ToSPk4wpQ8HSaTQHvcqShAcJOolmYlls5rkJRmaUABEwy1Fo3Jo3GYPCHHcRdlg
YsXvvG1mzMqB6JoLtrv64g7Ju6zLiQvVDuhbGz9yFgIblrMKaNDc2cdVfS7yUX7WDTCAYVLqhxnJ
3W2Q6tsSV6GQY/GN/2Qok+qYNWZafKOSvLU6JAi5lbR4y03zmzHaVMwylptZdTIwfFS8iedvXWBv
8NjM4a2XPo7M4y0HXBU935xHfJVtI23fEnN7vN+0ZtMeW3Cff3501qyYuMH1k+lZd3Sgth2jVnTH
+4/3/+WCU2Moy7NGO+1I5+usJOeSym3YkiB59Bq7pl/O//7xY0d3ZL9Yo5+5RnWsSweSRxK33Gr0
y8KpcJ/uv1ki29qmVkeFWCurY5QZZ4cGYXj/ZVSP1RHSfX1c34GUuvJv9zeVQxEOD04ltfJ4v4mz
qOTi5ubv++7/A2uzDvvM2QWuZW19TVExX0dL1C7b+1u30oZ9JT3dbaw12HCG5hiJuN7NfdGJk9ro
w64G77ZY1l/PLkRa/Xmdf9yXtQCctK5YEwmK16Vqk7BzSPbciiTtfSY0iFBKWx3Z+VRHGPVwZrJl
h45RZ+jRExxCNKr1Qv33m/t9MeEDlPTqEzla9fF+Qz+W2mnq5dxO9gTuRkEiYaiM+iPxWtS0+/qY
ry8kae//0Q7+L9n/P5H9VdNFPPL/Ift/dnPxWf36b2T/P3/0F9nfsf6lmthabBuhiUpsLtr+v8j+
jvcvVIOWgcZeRYmi47H4C+xveP/CWIFOxsWQgsjURG/+F9jfcP7lkvSiObblrMZ11fgfgf3/KYXx
8H+7Kk4OZgCiAs1/yMsqdcjYwebLvlkG6RMkSuyLKXC/MqHOEF/hzeXE61DKbFtgiCMgv2OROy4V
eNpqs/3LS8qzWfXGhpn4P6jqtX+o6jk4KpYul0AkPqZL5/a/C1v6woPdvtjzXhED3H7TZGWgVZhm
5XXuMdWbZfc2m+hMGbS10mHHbhviP8hm12/h35WU65ugiI/NxbRW+9Y/lZS9JdSxtZJpP2Pk3Knj
zKa8kcWGKd2CDUFEb7HBngp11v79Ay9PE1gjkUfKN5ViDaMQi1KPtZ2Dyzbrza3qIshr1OKj6D9M
lpU0BXnPSuIW/0HjCCX+/37rxJ/riH1RgfI5/qmzH4aZwtHs9HvLcPzIG76NToGmzzD2RQQSMpsY
Hd0yPTE7qH6sou5R281oL++pyqdEKXuTtMC292O95CPyAfhgug1QiNfb5xabWUOWr6Omvkw60q47
7m+M3jlIxj4r+5NT8TJ9kj72HtjKhoFqM5GoEtMqpeinz1u9ddN9yn53s+w1poMN2Cw9IDJqxrKc
gXimbAlL6Uk3DX0bQT0KbXoCVMwljQylp/JR+IbKUoFir1vlD1PaBZFaSgxUGOk0jEbC1bNtN0eg
4BF5mkPzDHfgpkxYdu9muwKX3QZtRFDklrt1Un2fd3z4InLdzQTKwGnQfExW6ztwP+heImherNy3
PPbKwCjYia5Hcn10xwLTzm4swIC8LCjtMwWSc950TEEm3TAtj0+NYwSawtYmEbYbGMX3uHLSfQLd
dFtEJog0Pf5CMpQdZDlimXetZKdHwwdS8+81AtpNu57geE45sdIKRapnjFjYmw/W+xy7HAFJ87NQ
KV0bmUu3UsFIneB6oQlIcBF0uVZvpe+w/pkWZg/bIDBurWoPcYv+Hnqyh73crJmZAZxAGWxuLcmP
lF0he5C2uqu8pdhEHklK4kMj9DhxryZVmbYV866ndrWWpFhaaWzJenZNotF/247icioBTUU7vZ2p
mP65SpVR/SJoe62p3AjH+oBvDMoFWofryG/Czj6sCowDChPFyz86YpsMuL/bqPReBoMOapvQ0nBM
gcaIAnGs7meeBK5qfJKjHaYiw65oZN8mK/+4/4aiQbkdpQwny0StyXfuDdDZFwopIketk1M0GZMR
/B1t0k0lxaupCklDz3xTYlzMdlSEazhTboJccOmC9bTKQ6fhsm6X5Mtp4jNxsq86NFBbgUqQrOB3
26WeXHdpmLuAgnWdAhkQVanQBHIYPDpy7TaQeS+RxslaYWmTmg2t3iTQukBCYGTVRF9EY1hmr37/
BDEuCSiI87MppxEBPmdq1llcmGN6w5Od+8tofkkbnkFHcyiTLxJy7FbRcE3HfHUwbbaLIEsOPgYd
HJETfIHXaqJLmjiHShLgG5EqgrZF3bhGcxMtKnwSJn2kEQ9jyjPMrln5JnBWsl44MUYnDrzFBDgQ
l+S5dXXhUwd9hwwrtzodEjTu0AVTjxryxOPjYJgXEBCO1YRRi03cU+bruBRvGbHOR10aP3SN/V+L
8SiMy/q1o2PNyPE7HroGuBnVzEzKt2q2xLZBs7FN4CMYak0nJHJWrAdnb+pVkGzS8rUvJcl5BX9Y
VvO+U3pIe8LjK3XbguPFkatVS+CqpRqjAvXd9rI+k6QjNunIqcTX7CT0Ie+DH6r1catE+jVW3oCD
/IQ+yRVoupSNITx0UEP7IrS84W3QGNncDHDW/btpBs6P2is+5kXFiubuaiPbtYK9VDNwkdBRQtId
M00kq/1ea7QH2i4/upIpImfXCvMWltrcAMyYuJyz6+jIHnYv06+Zc2nfvxFA9JQ1qV8sk/LbmpKn
bmKMmCuGdpN3PRUEI6R7KgjUt2M+XRUBpwbRyujGsycY0suSDn3Fd1Tr2Vfd3E9T8qPtfvXb1rQp
nc6f6leybn6ZaLYWmX9oBs3F+wuxSuGKno7WgADkLj0v1PQNDt/VyJhe7qcJc4MexDJ+WnSx6pu5
NEbCOzTvM5PJsW7j7/dTZJGMZlC3vkTtbkvoN2B64tDVkJU76ROZau7GaaoPr+jyUGr5lw43128E
k8eQwYbUdPwpo1ZcaQ/UyO6sQMQ5cI91pQCVivcLfN+7wk4GfM1GZlOqvrfOFQrWjF7Tf8aGqm6W
FEvaeu6T+cFAYBY1n4ED6qqgx5d+YA9sfhOFRod0ig73E5NIGc60OP9SIpriiL2CGbRoWC/iR59G
RG3qnY9N9Pl+Fhkewwppl58GJRik+IETMUuoOl/nXe4Og6EgdxdYka6xk2npYCI/gYSBAYHOl/S7
jJFMsesPvcCcPMV52I32+5r66OkMKuU6RNfd4pclwZ/gRI5Va9HBXX/XlM0xj9ufNMvRl2VUh7RU
RNTGAjh+fLH0llSPY6r06xONuLDIYLDXV55rxBBDfi2N6qNhWiVAkF35GL2MdOs2wIjJ52uMkbmB
IVnFUsogz/XujS0YIzpz7LKln7WZrynLFQJdQ7wHPYOIx4wNRHKObeTS/XSGHAOcxY+9Hp9rpj47
wcqGinOrTkLdpp7j32dszWSwG7zkN8arEMWb9Is6ZSddGqEZWa8jn96nBfRxXwcoE+c9LpcPyXey
WajYAfe4zPBigW8giDSmb33LpJLlFNFnkX/lzfDemM6ttPAY1YS81OM20xhdliz/qqYXUgJbHMfR
hzJxcs0OWOwB1k491Ss/n2nQ3oGUjzZDw0CmL1Rz1BXjnnEMOGZU/T9HavD3D6I0QQ4ZC5Efs9Ci
spBuO/dnvZ1SD934OnIukmOa6vrOYbShmc7B/bME0RA/AaQnv4NxrBGcFj3lkrnBpudk18aIdrZu
hEnCZU4Z+XnslzfPJmLW3OSxeTHyKkhBMW5MLAJbZwKbSNzdHkqefwd0dh0n0hApAWnT4Dnyh864
zK3yi00JSZfoJflln+9ojp6AbXANmtO3uCBQpVmHVS1his0bjk5XNx8evbxNa/CH+sUWNVARQjzu
x0IMMNGbkiZjrUXZVnHoYpSsrwwLSEI2IWl3xu39ktUxC8WZ1W77nGtZiXky05l/xS41SttkICUN
p8QthhKit5TfnkkYUY5U7G4eHddCgLvFHFmQMFNMQWwqb7UsvhyXqRUzjfTrVClZbHyx3wgt2vh+
xxQ8V/r3vts7ZNvQTYsfRULXkZXyvFvWdfxkIlfti5dGKZbQmPmQFarthGqSwFOJocCx/VytQyQ6
e6/keOYJA+g4p8Sa5vG1tkle0EtOmEqUP8UwPOkt6ZJtymWOA/HUZNY3heUG9pOLPrxjYuEczTSC
Empna07DvBvkWz4Y9qYdv6KCS2chBGtjTMOJSxDyhd5fexZ6m6hIvtz19csxR5HrbGxVyqCwsTF1
xUeWVbdG+VEAxYQljcwxu8+j9a2HYbmnNw0TKf8o4MT5Vc08pHT9scwSgnRq+uTlYJ7m1NmqZDMA
Q+RcFUYJhqtmiZjXH/fTzxtNQkjXWupI+kH7WS5xwEX54KyD6n09V0/l7b4MSvX3AlsodGbOsExz
X+5rkPsgngkmVy1TH+lg8mc5sCY17wjKjIL1qxwG8ephFthUBKrDU3FfmjLFTSg+soZdjb4bneky
Ja8GapR4YZlBzIZgEsB8GYn8533t69hoPyKFOdxQTuXIGrwxW2CJDWwzNy2+VFy6CGiaj0Lk7x7b
m402soS01eiYDulXquUfWNcZL+3ysY0QoMC9rs2jNnc3d4mAec3Mfy47bTKQyC7NaUWsS9RlHf6X
PMcYagOxKdfVhktAt6O9R2AxsWyN+0RYHzkOgwBB83Ph5Y9VxrGG6f3hCABldrc1KM6aghqxdF+G
1INtixCPHtuJCv7HfXZcFDauuj1cSgnPnSU4G4q1UmXdTHJtUsGqBsbELxYoBBBwNhdl9EKqKYtB
PvtEpoAXj7dxXTd4JRk4MRFymEC+WCWyDWHes8yc3Ds+EFFdPCavz1Q+WATQXyeebloX/3FqferV
7yFlkMDmfkKFfct3jZL/vp/7zurbTCNwzPdHFCmkSSfa3imi1SCecSI/ONU6vxCPklTp93W9YJne
S+Gy6R5TzhnDhtm+HhtXLg8pYpaNNY0/6v4DlCmA4nWLgzknHwh/9bJ4CTsruYEF3StmcZZg4VdD
3weJYbhK9WyXGhhZiV2uw0b8JGVYm1ONwTr7WrdIRCuvA9oz0FMYsuu+ZJ2HqeHu1Zm3tRI6yry8
jZKuivY4q9Pa5KStOuvDb5aaH6ZtD6Egzri0iq/eACo2YnCZkaiFoHIRqSA2AFKKU4uYQsRMOKb7
c6PSSGuanOIgX4RZu2FrL8peUdp3I7Vee9X9TDzv4hT05Gyur1qjcA/A7FdlOeOOqNU8vObQvlmT
vKAlpcmayJGCPzlrLIzXXUpaI8WJkNJKX8cTNS2wLuDKIh2LthAQcrqlLCrXGoAm2K7X1jRszbUr
u246KWzbRKmyzGNBSIGVPlD03ann82CQx+binEapFr3aa+aK5ygT+y8myYUOUV2CeWhNY7vGHe4a
+plD4w2o/XHmtJriUZM3rlXhfY2RgzBGFgjtrDz0ftAEJU9i5KoZ4iickMXSdanOTNbn2GUlhgz+
oMegcsEZcbED40PlM5F2TFiw2vElree544yHdqR/oNqIVUh8fuZirI+WlzbH3mkIT5yKOvJrklkx
EeHIgLTi1FS96VF6TjEec4PKurxVRVKrtGRcLfQU+2Kv1ea/b5q1gq7SHGT1ry8aZpway9YScaeM
t2aJEQTKUBKa7fhqrC99fxORzmJlT9h0fbzfOUR6wpWqpYG+FuuLMb1SPLdDdR7G48hC7OhYMFVi
wxn8fFnZ2sNah77fqFha0sJN9n/f9echbgkbDrIuJeT7rxBb8YeqnrIDjlpEOdO/P839IX8/+O8n
oyUGmna9ud93//H+v7/v8+7P/Pedfz/m/3nfP54ViT2VKio1f3288v4hRxxmZH/812vf355woKSg
zCKF/L/eWaQWkDrmmqqhQs3//uREyZvlvx8U7xfevelg1O0Md6XeEBiyGkzU0swCrTPINurWhoUx
ykiQ80Tz4/5z7NiP9JLaMFrbHIB89J0spl3b0xtVYRSincOmMcljNMSEpIloAvhWgJVxzLqiZNDb
tARcjOTrnfeb9v8Qdl69bTPbGv5DhwB7uVVvtmVbdmzdEHESs/cy5Pz68wxzNvBhb+DsiyCJi0RJ
w5m13vWWJo83VpRiCxDh5AoKFtHFZXKLo7x3inLiEJZ/sZ16J5jOa3PqjYNjdNces4ddNUcm6uHa
PMUAMqdwHp/xkhx3mkuH2bXNr4x9qw5pOI7RGCCVhaxQeMXWJVkEtiAEPKGne+5bXqBOK1Jo6ARD
tzxUwXgIYxKpia8g2cCuSwhA9luuucHvAcPR2Tq1ygk4Sgl3i/BCNMwa7ZxbuFs7TR7Gilb+GDgw
fn09zPY4zpGZGqoaRKt3gQVHPX5E4Q+YghE+Z7R54l61uOkTCgjETOCJtzQbn+sRW2WjKx81P4fD
2cJH16utl7xFenTCoB9bvXBI2dB8TPgNzA0sX9vB+nrIXHEhJA22uuf+6sLsWlu2ixWJMaz7UdLS
5MCdWVRC48XrVYbR06Qnz6RwXaVWd1jLDNhumK8DktazyJOIg87HD9jy/5iz/csvPXutNYhERlH8
RvsBh6/pfzXFfpxGRp9NblMh1nAS+6uTDo9djcke48VLhEiBGQ8bL4aum3qw/SNjAlQ+YjN2FU2p
JaaNGH7nxjy+dF2H2awdoj9FU93EXLLLgvBz71CFRn7E7NBa9yl2d7lVPU2F17BVUwHOkQdBICEN
szayAwbL+97tSjxgPJwDK+TRSBhfpsJ1lQOpfdYdNHpzXiQkrgzDKu7Sci38V4exFLXA/GHGI653
o1UzJ4hW+PvVaxlY6VpENphvMT+OhQZDMJ3RpjXGjmwrEtl7j+cjkaYhF8ruRmTnzNOq0ZqPY95u
ulqsdNDbFTaodwNiPgjMuBHBq5kAQwvqY1OMBrituNQ9LLW+9vEdKZtDbUG7KFyazDrsf3MF9CtG
GOwzi5l2FuFs49KNJCHpAiImqmPe23qMbEjH5ituey4j3RZJdpRR0t8wy4NFTtQbmbllCNmkzKqf
4HH6OrWZvOu9cwzw1LbGPlwPXf2L1vAQ1SYEyW6A0uDfSH7X8WLMEAZkYIhpy1M1CXmyLgoVNH/k
B/qPI9g1CyheGa3e8BaSEqmPB8clK0lU9s7BnADao3H3nTxatZH9pAvGoZ3Ws+6Nglhf8e728RUY
4c0N/f1gsVm4cXNF8/BQGN4txOaelIaQejV56jQx37RO/6JxBVJx0/OgVT8MNInrwBuudTeBZeHJ
mdv1iAUbnoBl0HzlRAAaAiN/OeNeBIT66PX4LGVi5G5pBfn0EyI16wto6Ivp9cNoWGctd1kM5aP7
aMcppKGIOQkcIQ5jQsi7EHd9dMTQWVflpD13RfbTGGoA2S5i2YaANqSDTdGIyBG4KnJV8BJ8PJ+6
/NA23o958vIn0yEmlZO/dGV3JA/6D36GKo6R+9WcL1kJilDIaRsS87hK5dRumENfW6tGojBYu9mM
b31dPAQp8uZ5UNhjYDzhR/4A23U4STZuK0EhD/DNjZqHkNP9IwrOrQxrczUInAMH0im70UbjzQXE
Toc2TNcvZZ7GDybU8XTSkmNfZFesAmr2Tmy7Kjduz8/wcpxXDQU5ntl4ysbhVe8DwCaEWNt+dt8d
23mbyrUf0r3AUd5qQ73uTfE+z8GVSg4fS9dVkTHzqvT3UMV/hpLQohQurb1nq7vBF1+PEuyvCn94
DPfWnmP+6HFnjRvn0KPHDsbqVJjT2ho1xQqmOYUahMqiea0LqOuMgsL50CcVgkwUmCE9Iqndlzgh
Da0eb2QEb6TpXXVSh9cZh5jvTM/YJ/zC/G2bhNUjIQCgVvNKh9mqHCYagwxvI1k3EFpFQ61iD7/S
eAKbgIK67ovgMjTOF74FTMNAGIHWmZSg2822TMkeZWc+EFt0613jXhbmE7MtaKM90dbFV8CE0FFL
2ojS3WVE5n7pK2urdSgSo5BTmvSguuK0/DTCfDt52hWvnSfftoizyW6zxrYRVNUDARH2aH7hWUSP
BOWz1I13EZnPnkuaAvIGx0ISVbsO/HqDspwZ/+PUNecsjZgDDAd77E/qPS/a6pBI80PZ2hh5dDET
8USoRLFyPIB2aFinyu5R4hXPnp5f2ohareeITaHUZM1KKu13FgNToUnZdLn3YtFzEWQ1XHM5Yc4y
bdO2fdd064xM5rm07Xf10aiHSjxxaNjZEO+yeT+k/ocNLYqOHVluO36GvvtrarwbRLQAn7Fp8t7I
cYClUn+SjIYcSOL/8OaE8ZdDnkLgR5swd5h4YSdrEMeH7PdUa8UpMIaNkeHQ4doC7jbBPwjMyR7i
gfqjNt0nBNpowdpVTpxlFpMUMEVErgQv88sc5fSMempvQDztEL0vOWUk7gQvuCY0K7alfp/nDa3q
WWql3Aje+DlnZ0MB2vnFT5QDp766kmt+wJuVjKPmrqWDBEzSfnbsZH0KsmT7hb2RhoGmZs4fLORb
7UM/mRehwadtU71eGU32MjnzHzCxH5Qqm6auf7XJ2U9ZhqQ20qAbBNBVRra1i/NUFAfMm8FFYXfK
Jty5Btl7QeY/Q167e8KBWNuLA66/1rbMUlIJDe9qz5AiB1pJQNHiEnr4V+s2rEfgNSNoTxo3MzKS
PvVxqIacjZp9MyuvTycJ783U/KknlFl9F6BbQOyJfrEpNOc8zfohrUt2gxJJjqthTeNPX13WfLkd
p35pswj1jBGrA6hcXwpj2hqg3H5MMGflXaZOfMcjMs7SQOfhIH0PS4gimRN9Co21JiQ8VQhD6ykQ
W6GNEZGbjtzoQ48oxYs7fHebo+alb9ZMf9QU5r6YbNoLFLOQ4mipoBu+28Lyzq4BcpxqLyDcz65m
WcruG97mBEZrZnzyiI6M1HiZKZIU8pJt4D8AKNMOxt66mgeBs4N+TqfM3rP7/TKM8N2JtGTf1+Mn
8TLRDnwJD5lpuFcMUOOJjzS5VpX81KcSu32SEVb1PF5sUewdjRPbJgqnqn6MJmtEpMWPIQA4hZPu
7MpEJDgb8luD82DOxIKEYvic43g36NBRPci1awnxYV0m2luEfkBZHb9p40zYUfyG4GbjmR6eMkoe
BdX4nJrE87oqKMJ8ykJwE0+PakZ4yZZpGaJLOX4HAbjKxmHWtar8+IZ++yoK/80Gk7OyL1tSX1Pr
uSoTey7ohdEyPKdTsxehfbDN+nMcnox+7fjGVyOZvPJnhhdBvb4eBImTLUk1zviqM31f+URkGD05
rLsEVKwpAbscGxjWXuki26pfw/52bf7f9xICLmzKe0ijhI8zd/IJjWSB6DyFy8OrR4NVCvnB2I/x
z3bUNv/6VUi47EaQRdSPBMyuJhIvebrKCQ7qIYh1QMeiDA8GUsLhPZvK6XFtWrhkJ29SXtXjRg1h
c/ytfjjkOQZ811ehAWdcXdVkle8yG9ZJdvMrVIMAc2BnqId2BgcSbgkb2I07JPDb5d/qe/ypA7IS
WDlWPShHhU1NkWpgAtCmABb6F8kHWJZZVrz8XTPepauAjkNINYtRw0+C31c/UhveTv1b3Y4Bj5OW
wUM7dvidYD93Nu0n9qG1AWKHZP5bXVjZk/VW8whpIp7rFME3Vv49v2GkZwTS67EIgHDQO077mqRc
9RPq+eq4PsXoSNW1Ol2Tb2UR3q0kOKgnr1scP9ULYHBtIZxmljw15UY9nLou9bSaejl47S+vncdo
nH1Et6V+G6X/U8sk2yCTS327xa5avT3q5am38F8vFRXgxpyo5sDNGkkzYVHBMVirJnvL/r1rUBAi
wl91TMAwsMDxP1p+pmLer7tfOm2LXYFm8KNd9vfHk0jfI1RAlanszsKVb/ZrAxwLhAKG4k59KeLb
laJu8yN1jxnQQIdCDKZt5L/UQ+m4thUGVwPoTkTZl6jKq3pI9TNBRej6k/oJdU1l9Sd+/NdFRSrU
kwuOKueonoqneCCVgp1akpJtLE+nHs4Vw4GHsVocKTBaCeRBxDjnDCn+49WlaD/wdpIrvyyvkwmw
2Eby1FtM9co0xU+6JQbUZNIRWcm3R7FtcVdhdIeEQ3PrfRzpGsf9fF0G+HWffnPc3rSJ5VrgKy/j
AqcYMzjrBSoFJuamgB3opjprCSxaL1mKftzjiRZOe+gI33XQYYDCNFtWerIrs3AFWb85OC0Ctia9
NNHPFECPw8Z8plv4KsapYODuPS00CLthoY7FI4ckYJkaitjNza4Q/JvI6BGVzRWNfFceS3mIzSLG
VLV8hZt5Q3AAW6c36JuEAG4gLboan9WfImhMBPYKDKU87CANmWknd+PO8DDvQeLjIMOMv/VwrHaJ
90sL+mbdOvMP/FFIznWAqPE7ybA8tbaOBd3Aar03S6afVgn918UvOKdhEDEnRH2fnf41i6iHpAPI
7ppMm6yZM8PGLkDTjx7hjMdZHVhtikt71IBSujW1px/ptwXuxsaPn1Tx0ChtYZpqal5pqAkMgB05
aVgDmYl1mAmpPwRtRTYGSZmuBSgMafjaDxneInn1EOUUtq4amemIF2CYZr/wFMDfKaJ7NAXXX/6p
fPwcWiv/hD+x1bWeionh/hHR6YEEsnkPYz5b68RT9vWPsjbKC1416YaEgVVr2TtpAKWS84fTwKCj
0QDTZph2D1Gy/Y1cV0OKKgqTAxY4BLCr4SS1M8I+sIMyBujGPyDGCsnay7BnEosqOsU5fTWLeU/U
SYnt3wjZVQUUt/q5DQAj8KG38IpjmOngzLxA+PmxqLjMhXlVQRVb6bWA/4en6ESIux6CZRtqDA2l
v97m1SsKJOxvFNfG9+Jpg8R125LsuSVoetgVdDIzZg57nGgy0oYQVePDBKiolnyteXC+BWIih2yb
mSzhWeNTHVDxiIy6UfP9A3oS8eBRLTFWcZ507xRU2rsMp1+JL41tEqS75akxIIB7gyPfdjLLeD3a
UXnUqa+dsllDZ4BEMuFd/ptWUPWVHjxGblZobsp7vSwfUpmITRf55yJhXQjdfc8nnxh5AXA65Jjf
B9QtMnkif33eJzO/iUKFoHAqKhhhN0sxMxCb4yC+6yfNWJgM+9JpbkUJ1BwL0svNOTzhq01E8XiE
h49j/Q8nrPxVA7rhTq3clUaMncX0i4qzIvpvNvdwGs49MXDhZH7oBsOJWOQX+kACqieZ7QZRXq24
+sW8O17BvAm2sV2fiKpTRqgXw02//fwhCCiNGjwE17MG6qzuhXBgbWvFhD+gGNa1yx5goMg1EWJj
V9lfkK8bETjhFMPeKkpn5SpK399xqhooLiypouJ6KPKUZPnuCuvBoN4nu5tUDEF51BN+CIXsWADb
IBfUVySZq5wVwahrpNDLMR4g6U6Ni5ahQZszl6P8uGcUTPjOMDFQ/9Pt6upI56WAQciwh8ENN/BQ
41s4WO9OSgNXImZj5JiN1WV0my3HwU5PXWY+Ysh2BOxdJInFq77aZeF10gcAXH8kcRNeXGlRlakn
EUyiy9D4kdfVvcud1yyGB6RYXhwdVI8My2RPKkjCDVy4LLPcz3dhof9R87OFmCNH9mGe9OxY8CbA
ih+iOWROS49mxxmKiQu9ByiS6nOnCPzNGv1zk2Z30yiuVs1aKIP4U8NcadUx1DaH1CPLCoNdc9rG
PTlJTsiB38tguEDYf5wIGYuj7jNWMJCDYSDSHgdRmeLIQEK5GRKMqOQVthNWPQNh2Os0jjiyI4iV
QZT8hiBmMVQ1StSDOM1ELjfCACfCbcVBDMQy202OK6vm72rHvNgZMWeMvoEOWSDuyItI1IdE4All
RNFuq6bqtn5lvdZdgNU29nlJNUxoQmF6VKmTHwPXfrIq5566BFIM3ZeeMkMmHzAE2+nXychHENj0
F2TkQdtfxox4fZzi0Gwh1Y3kj2fUv1GG4mP0FU9LjZmGlu4B88idx0yqYDjXRt076Tf71OGdaz1m
2l7/Xab+7S95SnQ/y/pbE89JdSzt4ZwhqNwuI788cR+kaZx0RevsFNMzi5GBEzOyjusRQk3XQhqJ
yrua2LlqyD4xvMGaLPlWQ0HXr987U7xmpBz3qt/AX8pZAwQn66R2n1k3L2WrrXSN9K1ldjbAEqmr
4KMV8kNMbEBVyuwThyg2YQJf8eRK/4th4GLN/w9rWIjAhmuQ9gC12sMHePFp/fXzJSkjlV3xP63J
jQYHtsfVAg7FPCxDUSa/vp8iYMb6DRtTPuAOGNFG3JRKnIrUrZ4OvEmlxtRd0aP0no1v4mBXXKUm
YTUoEaCmmIzEhgPaBt5x+Z8TTmq553fek+YUR+7ejHv3YbbocFA+pPlA/zYyjkT1B/dhwFQgEC8y
4n37BzP/+vcV/jOGw/lPOvnfl41jNRkTXqBc9v/xwqFxVUWNZuNAm3bI2TgmaTxg5aYfNI5m8uMw
V/mu5gldpOE4q8Y3kOgainNRpdwQdHKwAihXKvh3s6L5xDABUCOn3xQhP5tOFWAy+PKbEaG7vxsc
3r3lFAVgW2cQCsacY82Mi1dsJrgRoCCr/AZVNsVqnWaKijxZfB5/ufaK4FDim7DCxQmzNxPVFzu2
2uEKF0NBqJVHX2+SQxaf6z9NIp/IYbP/y5tm/Ztr9LJaeKGm5eLRz3D339403/Mzb9Rwl1nk07IO
b5IZpadKomWWO7WvPSFD64VMudAjmLocKxs4Th0tNCwXrwpc9iDtbSy1x4hw3IUcs9CapGTzQARK
umySn7Me373RZQnFevwMTPr5l81mW28jHjQ7SYukyA2RSA4ya58xFOVQjY9ttYtiQGl1B/7/a8b7
zzVjOWwaqDB8mIz/IUGIhgZnM/T9B13vzF2Sb7TQJws75pgotIj51pjA3Gav0M1UCcST80LS0yw+
yoSA6X2q2OThHD45BORajbdl8ztIl62uGI9dDcVyKRimZn6eYBpU6lCJ7OI++7wzZRDcCAfhCQ3g
loFwPr3TzmEhmBEFGC2owtVJYyhztBV5rUerQnRb4VUnRLowqdIJhkc+kY5KkLGcFx5SKmwlCquP
ro8k1lVnGwlcwd5J7CNemT6O/yOuRTljIAv4KKEF3wct7M/srodwjyKkj1ATpIcf3XK6Mq6qKcgJ
plsKZTMNNvC4AcDsYwMT678YyZr6v1vmsyQ9y0S0YiHMsFzv39MwnEGzavyLybIlL2kzUqzuyZKf
NqYNZ6cUj650ccLqPY7SZji5bmPipBh/cybXaGaRQEZvs+LU1YpnVTblOQ6KB9+JXIIb+CV0VT9a
k+a/ZH71d1PqDJSbw6obsRHTDPOnLuRvL4nucM92oktuhEd++xkbB7ZCAB8cqKSKLayyrMWNrKu8
h9Qe7rKo6+3chHwe7mejeJx2CDakjXGyjWcirDztLexjIq7rQTwF3rTtZX/GHUnfEdi18XGaOZeG
cM4OdNcswwa1ZUwS89CXEau8MBhbvlIax1CYm6RonjqwuoNFagmFV2cQDtbpsMnhzm5qAdyY68WW
rQ3xRnVXHHyvcQE72fAUM2yhs1k9DHTH+q12/DanRlJFmtvm33kQYSnH3kTWN19VTKrl+yaFnNVq
z/oYfZdFjo7YghPT/V4KygjNr6sxwWzLAR8BdWco4lbrYaATthfVF0d18oFk9BhUBNHFxV21pnTR
1npW2FCc9x8icD5Cvd4gL4bSSzbpSgbtHhjy0hB0A2xDjSCrkRz76lMRg6j417YWU6Y52bc9Ts8N
Yd+mHrs0iXDoE4sqXAa/5zJ6j9r8sDBV+/hnFQ1fmqkeK6aHCLDsKJFEOEUx0W5q2zFjpciYiR3e
tVstoxNNGnyEXe+WaTB4FatLVZw40mAmpHpLSOUXH9M4P8IdAwGtRQ08qL6jxLoWpwdMXxjGHxI4
pFgA37wYqEMR6Gxy7VeZsmwruVyzK+SO2RPce7u+DQZ8fqy24OJwAVSyWxKU9F03WM9+WH2Eahfy
JE+u98170pgfyw0et1ifOeX0HKcjDAB8Dpl3mNc6ncJT1dLjdwAPERO9xG9/+JG4OiRB0BIgxHVE
unfoyX2tpZQrKP8MIhLQpusvU1O9EOJynZVuomeU3NMeB9hZ0ibmpOXZ4Q0bkWwTGuTFWzgmLG13
rwGcjAZQgKS8x+eLiaPGL6bTEQOlyxD9BOnXtGXZxvHZMFpOD2ZGmH+eaxeGf9pbybnlTbZlDUmi
LD9EIbeNr5xXBINrJuNvQ1YZ5wF6GuZoWLBkyTU1xXGefQLwTHwysezEgEqO4Q5BGpDFkL1U5ch5
ogcIT2V8degtjyTi5Js61BkA+uIiZvnlZLP5mkmw5GxELYsWTCJi6b03P27YjloM/LwexCmB76nH
+Ll6dQ+8VQLI4ti8K+POXAvTGrd06BjOIqwYyIRwe81h/D8UeEdPCiXFRlHaDO4wthtPkDTLg9c5
24UY1CPrwUgn5ZPYTk4cnmCVnSz8EHaZVp6kJD+rnXRrNWnywQQ138ejBpGlLI9Fr1TxgXyISzsj
bdK8aoNR83C1XBcy20tbksmaftRz03B4N9FOON238ujfOBoYAwFL1glKmnXyPMLHl38xNjQyNLma
iQ2G4Zo76GuHWsdkPHatmxtU8hT074SPu+BLUFHE3OBVuvyzZxg0IEAmrHKCr9hoZ9Nrz1AepgMu
Oto58VLv1Mrv5T+d+sryLxR1DEFbG5ptOatAVItkO8t/kJDXDzaRK+dwkOneL60fCSY6lymacJGW
xQYNssNoatbPUVc9kNUBnUXIx8jz0kOe5gbKkQG6ed4U55x81nU1JvUaGNE5x6N5hUTn7JerXK7C
8nDjwZTvuwrhsGA/0UJ+SBip+DMyd9rQdYU/zb7wx70ZzTHRBjnzHTwKyGYP1k7C0+lVci51vT/U
OcC5wfBwaxnweDsYgme/eG8I5LNMJzpmeDVh8EQREhoVfLqpm/aIzZ7tCP9tQWyMZwCpZNSdDFqm
9yDViZKbN5g6/bZEmm3TwWzPNoZ7Z7y7fjWQ03fFVA1nfLlVunMR7Sp33mbTaBw9u2SYA0p4FiY2
tGnE2JC9+DWM/PcsGbGHDnXoLCGio8LFzowe0rIwup2fnX5+LDtulzgwrqZGawFiAn9Q69LD9BqV
EjPy5CS5gEHp4os0NPaQnMY9vsJYzGEZphf4WSIsk93J0bwOJINIeMkQZZ3OxrWE4XSCYJ8e0yqE
e4xyAYzQyPoTbWGGyOTks1MrMqa3WR4jgsqLa4g1rU0Pl7Q8iR8TGOIbU2lUaMaSVUlpVnbGaWEA
Zx1KlKrqYWZp5ZowdGB1Lz4sEq6q7znrsvE7cuHrQFi7LLtWqbQZ0Kt/EyL4ZhfybakuCnIINszJ
9gLrjXXUdx9jBNvRZ9wHkzu/q/CuTBIRoCs9g1MBtBOxCcqzXajR+USQdoyganaqnWizrzmKzgs9
uzSJtPIopBnX4UdkIloTrvYIP2q3XOVCmFYQkQxJVMEy2a1PRkyuAIG/3KTdWg4B46/uttRJ7czx
IaJiH6fQrfIwwO95oDvjiDIAvNdYijyr43PhkCN+gdXfsvfzKlJQihcZgv4WXXYXihqsQzunTG9v
sinuig+r2OeuBQMdYROjxGnTIQlIEEGGhPUuqDlxzzirYT2euzxSLaDmVPmlC8FuekSIVsYcrm6w
Ec9PKbjiahh4nh7qM8bipTJoorXiK4tIRka1vrov3P4xpnP3kp2XgxEUmdgbg7jJPhmVuwbZoVb8
0Oai2undbtFsLQThJZOq1elFR3j2W69BWQaR8tuqIzglHThnYdHfNpP0V4lbYPiG8jUlZJN73jxM
WvPY6sEtciSzSvNKd4s2xBU3B+ZukSffssm5VxlBDdotm8DNXBftQDvfRx+GSq83W3Nuro1nH8rZ
RWjiHJYG2lNs46HznmBLPImis3YjjhOr3muPBM2Dpik9IDHEbdheF5PvIpqRRLigq9WpC+qNzK3X
XAGatVLXaCl4jN4EZxEPFC3WxTHhTdHpjx3KF/5OBFglKRkhluHTOtWbbNeQAA1qfLKIpWUgg4oq
Cv+MMQ5Ly4rAxRsskjISi4n6kSIaMw6lVCM1st56GF94Qb/HeuoDadoxYr6CrjgTGz0VKIm46O5Y
DNBV7InqqYyoi1wEA9Yg5Tovinunabsu134sTxA5IYQe9gerxGIhdbqbEu3Y7A/sts0PVXsu+EFo
U4k0TrRR9XnXtK8Zo2tEMtS+BaBNmtLWx1qF36ZWr33hveSz9dho/UPiwYIOW5jOXRvc9CiBVMv8
1g146wKdJN0kfXQI3oEgDy45ODfh5PhITT90Az606XGD9IKPJ3IwZW5nfhA3wXKtz95vwC34/EKJ
wIpKfULuH8yCqy0RGMGlV1LUREmRsAfj0mzmdEuLqPEQgRc/+GP0W8M8Dc05aPWbboXftSbJd4Y/
iWkFPlaYz1GlyasouVYs7fGfjr1+jYf7U868ld0HqQse44kWfWHYg5yXKpUDe+vO3l2K5n6o5uBT
L4pvw0QsoO7b3oifXb/As7n+k2EmaygApAD5RderH7O5/T2CnFrqGifq39ob0k0ayJ5LDGAOKZPK
QlbhSbb1sbBM6GLk3NBoHITGrROEtrPRNLGJiRRb431oE6gFW9ea0u8FEfFhOkRa2K09gMCNzdB9
+bIWz+QcG69+5v/0p+ARDAqPVhy8x2GrjziHwrXiHVBqvyq6l3ibb+WQjYB6Z+zLGVAoTKuL+KCx
Hr0HU/bTj+I/Zew2oNE1SmpyZkIvLHeTsVMuLntI4myHHboJnI0nS1BUW4TmDjQ4SnPXaVAax8bb
KdGK6sdVS+LMNEbUZDxJFq8b+DNzNdMqKH19av3EBBjBoFJ4LP1RHXNqRzFOO1Wfr7wxuC3CqUWB
YahF1WBNWeJaTxLqagHgFtzaVFUzzq1YCgjUNxgqwCvF1kZQ+BUKZ7ZFma0tbtQMIPIwkOddTESU
LAOARZ+jo3PElB3I3xuh0qquwzb9ddLthH5sXYe6l8p+NMiI8uF0BLj+9vuiwk/HgHtyTDoDMpbr
M8VJ8lMyxyVHy9tgu3wYzjm1o6Nhm84aR7d8l7ou/RjEf0S62uMo3Ze+LsM1UdzMePoR1Nv6Natd
NqMHFX0bEgAB8Zx+DT0Z6d9roAx72tUxlFY9cb2tbW3Mnk9xUcTqycxJVAZb5LRTTsioUdLoF4Ju
b7kEO2XHFWHzacdEo6ibW5vsp24qOV3ZkdKCZrHBVp83ij2uozjIhI3H93zFjBoCBqqLQQbl0ap1
b1XNCIkQa5wWgaggbdkZaI36DVJPrXxaBpxLk2uO6PYs7zJoGCwFoO9tUX1avbaLKvnYCW7URXUb
eswrnWYadtbXEEy3QOumTW8jUFvMA1NdoFt0f1fIIMj/9C5EoTMl9wDy6xl3uCr8sqsY7IHMe+y3
D4tNB0na84Npv+cR6TSFGBGWKMTHibAE9jqSb8CmT16A9mBiC21n8V1lmGHh7sdNV6UEjFzTBJaQ
T9VUKYnhollelCexbI7saLfAbj6Xkds8c9b5/fwpA+OS6vJ5LCTWtD4VRxdgLmtE5aYJ0s8FtkIp
yrkaD19eKJ8meNui8m59M73bebn1MveGjdxDWzl7X/WvWJUVsMbQbClfhzDSqm2hVF5q3Ow2iGW5
+KWf1HT8GoSGX1ZcZUA+SQXhvFmhOAj+nnxp3V67gekx08ydUmMud1dmzTu76c5+aUJdyt4wdWWb
TJtjMMChw2gR400EMz3b83LLFWoisww11KBoGL88l3iRCvIuGSzvuU3v3rO4rPSaOPrvcuC+1LR4
N7rsnEGB24FCjn0PrqseQPtQR7KfRV9aWkFV5l3+O5I2SF2EEuUqTdQgtUuoOa/LpHf5DKFaMKtP
AZ1bhvmtig/0mE103o1BEyeLqpEqnZ1p8JHLwb8+ThOxN2oYr+nan9EeP/pQPAOHMXDIMPSKD4nL
7VEDYCyrQWuVm5+6LxYMgTAkUHDU+gqf3M+696JqZkib2WaZXCwDrN75Gfr966IlCpA2rzRIjQ5m
VpvJj2aARPkeTxqUhjDeldTDYI9cqw1ouCJ8cM2okYfPgKAabIq560PUA7w5AInYGCg4Y5KXSC3I
mlxYykYmnxZ+CvSgR60tr4GvtL1svEbO5ttRMyWRBuMBtjeFED726sTzoXwi5caQn3rMqqZNgXWN
0gviDaGwL1VpGZSey7ucxvYPQd3pTwA+i8TLePMkMfdRpjOX7DROsWwVUe0Y4XCe7ehbzfqSGH6K
bB7rMd0vj+Woqa6smaSmbXOj8f8uNSTRk+adfD759SIsLtQ+zq4PbLfPsZtfMKAJ1smCN0/Egk0d
Mwk1dYF/5q51qj0muDXxl8l3I3q5UyNMqGbMvHw+lqK9Im/+6Ghucbh+Q/rA4AIsA0a9+ZDl8cdy
DzWGgVHw1CJY8aotuT1bv0dhojxqlCTOnSqWvx9dFyGtrwT4Ss3rab9zQApUTMEebQllhroz/TG/
Axzpkj542SkGBtrGPGHbVtwnwpl5M96XEYcsMCWo3dc5fhv+OHNFAIbN2RN6j+hy7iUtNaGhfPId
Q96mzL8tr7wnhbgmwYzcMsItn+bG9naNBfd40U9qPoeqWXNyFl15mZWZQOFl5a7GmhQ9QGXTN6jF
OifU9r1Cp1TZwows2cwdYexKVajquURZIVgF8lelUVxoI45VkJiUAhk3DLWhT6HW1A6WVxFxapHI
nITAximrVt1YjH1OzmQ/mxHzMl2bxc5G7Cxqm4if6nshDECxZ2Za9hthRf3m3uL/BqO8uCZyoECJ
3DtamIN6y9jpPvSApAxg0kRpa+2uuMYe1bEafqtdL62HLWx//E+byFqJKf+tMEgxUEMuCm7Oj/cI
Lx2cHFjXPhbJjo7WR9XpNdDvgE5UEk0qXD9ZLy8hHvEmD0rctCu8xZz4dZlglGptTn54W3wtMmTW
nJGwf/voQMLNPcMpcp055j2YaZdy7qukAk/3I/kykfC1anAv4vvK/ZbRsIleNeo0FzIwmha7g87a
5c0qMpqXmRBeOl6av4GPJajRxw7OatQQErMslmIFJdS1LMnj8+Nv9Y6qZ4utlo5MKTo6k5GIwqQL
29wwPatXjpNdShBk6ZT5boH5dRpTAo7b4veQJw+qcpIZJRq17S5PE1TFJWuHscq7ju+mFaIRLQwh
Vqb80QwIcD2ADlcVEo5pG/h3yPOyZ3RKl56mEJoy9JMrdCznsJ12wOJbLpdGj2H6X1k8lc00eLTO
PliugcNS6wKTkm+NQbS9zZBU0O1GxUY5XwATMd5RCoei7f/oDDw0bEzW5shGUnxDHQXcDb3jYATg
KXRgthLcOv24gUv2v+yd13LkRrelX2VeAAoAmXARE3NRBuWLth1vEOwmCW8T/unnQ0k6v7r/M9I5
E3M5Ny2xDatYADJz773WtxI8IOmMGqP/YScJsU75y21NTJOYl+sS/zYPsXVc/5nDSIkj2O2YqUcu
Un7rh1tigehIzJJRBE++CI7MNNdDrdmbpQd+Qxa4sUWqi3u9oQqMxRQfTXR5SwuzVM4Z8vb8RMLB
wEGbd5VnOeDzOTwvZy/pMA+twvk6DmkA0blBxed8mmpF7rP76dZMuPUxNAXptevNpxsco8km1Lap
Qu2JH6hPWUZdqPt+I5xjlJUPJGaSC8VmY5tu6KvnWbJ1pynOrNztsGt8TBIAUqphPa0t6yliAr4i
Amk/ttwDBfnBiL17wy/TfbdgXnKnvGgdjH3GlK/u8H5zqQd1iryEIMcZLOrWpUi1qvgc4dQFu89W
MOPr8gYTHD7CgJaKiDZ8tc56HqIyoA0ZsQ6JoGa7JswEzmBkdOsQIvYyfdcduo+kO6zGofrcsiQv
nZW8pB9jVPuaysjxEP0hHv64FdDtrJ6E6D73wyjXxH8AQs7i3Y2EFjAu0QQH3k5sxmGMKM8R3w4U
GI6dvpNYcpgynSMgzHbpLFLfpVE/18W3Kc5fzYglgulcvx5mnbUOyZbpIM4AQNrF9VZWCLmIPD/F
ZN4gqZMP+aL4yIb+WjfmzLwmvkoXDVYzo4PLF/FUFXJ4t3gqac5ue7aWcLLlKpvpvtV0STc6EVI3
yUVru1SeVni2OaSsiVJBpzS/Oxxs0ebgeimcooDQxTlJn/OveY0bAzQr0yCH7zcmUPqNAmFXam9v
4qHIRks3hZSnKmBRkln2lVyDm4pBGf1r0iqIkbxlp3kRJgNZC0nuetnJl5nYjbwT2wxAaotvqknt
Q5P69tZA4VLXnEq+3OAqcVpftLJ/WvbNGg06jfvuBKEKG/lSwidMhxyDx5z4tx9l9+W2hN7WsyJ5
iW2KAlGhpZRfMi/eBTH9Absf69XYNBeH2atPmf+iRdaWFJ6HqH7v3e61qpmruwnXLDM5shExkq5H
BwOmSM9KLuIkFpobKoTDeLWC5kf/9WWp7ghF2LvxsOoR6ogC4r4e7ur5bPbRggdQ9GvQL/sEeZ80
LdjlBkkGC5Qj11jh8qU1jYdg1SyijzBwn72WE1ggOIG5LOdL98sBCnDTdAxzdBzc+CuKQ5p74+rW
5qwY9cA8dXde78T7GxjqpvQa6pUI2QduwoFl+JcSvcs4On1H8sTJKABkK+v0/QYWIgeT8VJJ0nMk
vnSJfE9U9mkBGC3bpk6YCLrg5s0t1QUR5dttXIfabzep6su8ZBpA3alguyzcBtpni2aoJ+J9rZjs
RsvDB07zGYsm+HyWXsNhYkeDBomldw8L8C5A7rfFlMFSG6J5b4OnpXwaR473JUAmRpI083pnIVhx
OswXiV8n84udeibRg9r7rTls2oudmAwwE9QLExKErBbX3VAo4YvGRWO9wHX6EJ0M8zlMRZ3fI35b
325SBqP92urtda4M+OGJ/dhFqGeXT5+bG10PA8i8rc60Cc+LVgn3wv529rvVbqV2jfNgO7vMNDM7
tvCMOPi/GoSPCLMFgCYkuvFulOmuTewvhsmSjNr0e7RIaiMDxroyGZFyDhGN++hS0x7jvvrSGm69
Ybyz9uz2itYMIfyCEluqtHFBIuH3kysZf1uU0n2egQ7QaH4u7fVSPStY1r8LWduFNHYbo3ad+WbJ
oth01huAcRyFC05iqWyW7igxPh+FgscgRgdbIiVbxh87i312kYJIpCFJ795NnX6JyhmpgKA+k1Z9
hNbJMlo4r8sDkeRI00x8Ncsp+iaASxUnLWeOv9V3SUNBkS8/aLScANruTtvbTV5sg9GFEmKohxu/
K53ZrmPXRzdPSMNkwu5j3Lq1kYarUkQ8y4HmFxPGaZOR1brqMG6a9vPSHZ9L563QmteFaLXUjAw+
PuFp2ddZfb8wRcrYOs80PWgic2YcJdNT7wlsKck5DT5MVnKWO9aVe+jPzzf2Yba8fU87j7qmb+sU
D7FaaHSQRMhwE8h01Ykm5uuty2KMrByRAlmrN5+IwZ4xnoL9D4lQXz7CaU4r3nL/6C5inrIMBAMU
RDCUWiIrPmf6bap+k1AuheftyZ0Xut5Sg916T/QojoR2YibNf4ilf7p8ym41X/LKPToV47rZ/pEP
NTYZJLp6/jEtzCNHEqM2PiyXR1h26keMN1nuGQbY3IdcDWIgC2Y2Nbjnjmsq60csfGzojPGWPzY5
oo24NFb1crJaPubbiXhpp9/q69Hhob/Ripa/PUGHQy3OkflWAbbgFXAep6db+Mmyg+M5SlvIe92Y
IJIgy7SbCIDFwctSqG2tnHqYquEFX/I3S7Hwko3EgRtODZ/EvBy13aV9D+vyzh7xqy0qz7lDcd3U
7uNtJ+lR+YA70jnKM99PKk4i3KLfbICF+ZwfZRDCbGOJ6i5p0X1b1prb3m8F81UgPNqiE5WTv6DY
OuQ4KzOMPwI4GOSXxSejgm0YF9XXtnyahPV8I0gth15bzC9Z4Z1w4C34QRIY5jD80l51FX2rNPFW
PUg/lSXRaxUXdDlV3DYbzcUNCqEeSaRLejv5W1xV86qAJSzJQ4ekGA7YpO6Q6H9WA3GouOufi+GR
eDP8jZr9XJumYJCYsHSlL7fzrVZIbZ0Hq1hZn8qmHn7vxhkGzQDLwtlohuJ3FeT/Jxr/E9EYLx1h
939DNI6L4p3+8utPSOPf/9UfSGMXbrErUFEinxEGvfp/IY095zcCYYAcu7YuYDbavNYfTGPp/QbD
FzWdtEzhmZYDzfcPprEUgJA9gakcSReJZI7132Ea8zI/I3t1z6DHbTouMamCQ6Gh/yz0xHfo5a0s
dCbqWhlxyq6cvhEnbCK4NCfltsHJrlrxHowY1TeV6wAPWjVBFznPdWLmIS4eMVhv9JxL7ZMMyFf7
PFRNqz7CCR7g6+xgmX7rE5fuSzIDUZ/FjDJ/5EScohp18T9SzDlasikrO1NPjeVM5gYqmvocmwUB
KImqom4/1tz7C2feKH3PzfrghxV1Y7jMQEPYX1Gf3aUawis8idA5/b7UWtTYejdG587zyGypCzI/
WKjQ390hVMTqYQMOMXdmt9D5+EnCGPtmVrxAGNA0ZoVhihwkA3/D/mx5WAEXu6u+I9XZgFgxchpR
SptGZL0otVZoWFobqb/scKMSl2Wfp4wBSnTXFeATybmHz6wUr5Yg+TlEDLjosiSZFRuvTtSk4QF8
DoNSXWX0yushTaHaRvlAeGokH+Vgs4CKuSahp3RQdBP/VRGoS3X0HSF2xwIhvSy6tGEPDZMlBP33
ntNjlu/yOUL+xrbgBd8KYuxjXw9A1ZLpIXJ0YrExHYmsFMmG/c5afAYOjvlujhx8OYNbiyf+ole9
2REssNAbMJgheFY7ldYKJl3TVPg2MN/zrSzRwh9Mu2ArvCG45guewjQD8VwYIF5jgxCRbZ1wUED8
AItyzcvibJSmfCjsTEwrg3Slel0ZJeMXVQfOp84BvOoXfdWOD15novuImBolG9OcdOPYLOBPNhlB
eDqnQJOENzm3dnU/j8qKtzG8FizMVMdLAKwJCy1QSUlSSIddfFrFWk//M6s198NyhqUX5VE3ABkj
Yayg/eXlGFrjxsGn18dhjFQytMW0yU26aWtZVbNbbQq7Z1bYgah0QBE70t0l7kCaE/QjzQKsrPLw
GlbdZO6TGHCqb1Ms6NcKYfxTIitoWQOnjfqStcQqXDTENs5ndL+Mxafac91jwIoiJIgDmJLpNtYr
rgrW21Sh2Rw6siAm9JW2SRAl5ynta0Wd/tQ7QjwaSDC2WhBDUk7lcK87U3jmCWCPpY13Z1Q6Vics
cfFbJs30GaTPsBsKM9phs42/170d7kbNtE4EmlXkvcmAiKC82JnV2G4ddHScg+0SDateNFskhuIk
G6O+xGFNAGtBlJSWzhqJg9r4nDU2OB90AfhdazzVkY44NhiYTQBsJ1FB5oeGiuDJrsNg07QEzuaJ
kexD4KgHPQitzzryT3SMXmxd1SzeZT5Mrx327avUevlQdkPwMPQzRnTDKB5wpIZ8HirCQderB3fR
JPaZUR06PRZPETE+MYjDZSycjfzFrLZ3ahyMrzmH4r3AVHKwJx6VrIswg3gxHDs3we2b08nZK4Cl
e80jXaLR7PAcoqPBG1QaJPSwQt41M0GxxQjqqO688N62G2fXNQm6FAt+UVzE7naexmavGlORZEt0
pEemMRDptrkIbsVdr2ECpPFp3fdI8F7NmCZw3ZXVZ4RU7T3WSnAghTb5mZP0dzO59Ac8jxlrA1MN
Cy3yvW61QK6sSObX1NWKTZQk+keuJ8VT0+XqaowuIx3bYHciiDo3D1LN2he9mtWlBXPOPGma7J4J
QlrdRyJzHryeMLlpGlEDiNyBc+H125yx/hbfv5xBGZNoBqGyXU7oYDiMdnyc7brz7UAYBNMHNJfb
qZr2QUhXy8wGeDI4tbeushbnC1FIq7hznPVARNKPzjAT7hCd5Vbvoieyi+1rM1rqiqG83AZcn70Z
V9YhyPHx0rLWfLx/GkNNIY51bACtzOiiu9A5LlpiZuxWU7FzW2QjALAdODSW86MZaMHRk4/POrh0
P28qYppNUe0Gt7TxVXscz8gqu7pNSxbqVEWfApVNl6hzp61p6olfz+NIdYdl2itzcbRAnjEA5Rmz
SSraZDxKeLClc8nyyf3skpu5G93EOrXRSGQTNPidOQ/jA+an5spngM9LYIcFeVOWO5j6JBNXho3m
ipGZF7jmbmrQfJbmXPl6ThhJ0cjI10KjONRmOW0MO2ivzoRP28qm7hilnAajzBr8lnWTs79D7GDZ
Gyjn++DSGWHvTxAy12wI7m7kifZB6gY7UA5knEk9vbRTY76RntVcrQRubOVYA5yUMt8ReB6vqxQI
hQZEiq7mMKLsRDuQzDCiukTUW6hpXPFp6g8Rma77Iu8WqJMgEEV3dFQqiffFQTH6CdGveacFMNbY
MJ3d4CUZNNBWHgMNqAGPN4toOwWEfrFbVFY0+cDt3I9I6uHJwP3pa7PWPLqIwVa61RnbZFCSnq8B
MSufBWQzRH75RL8rz73kiBKmAZmKMNzVGCxoXd5fDVYO/J3I+jhjB+t5hKeR0PlhIuHgUtPpGFha
hAakFPFIuBN9AWxAybFXlbpUHnTF3BDdJooxNoxeIDainLkduh4j9JwN8yksbYJI5og60vEYlBEx
u7UMez50CTGB9oy0EfR1snG8hCw0gycjl8XkJ3nDwA+PG363pvFbCKME/w1Y4hO9o72fLxvIQFQ5
+x1RiQzSxsrgLs2TcJONFJkprqN4NVhkNye9zh7aoJ6Op6571LQEJm8+M9IySvvQTnHra9bIZa9n
qKENy4wSnrYnitDaEgw9buPC7nZzave0b6ZUvZZNVW8SvZe7AhkHDcixGxxAXVX00NtZdchcNwKO
4armS9WVcF2HubrKLBkyqiFpOpskHAZMLKlSAYEDkvBkPcYR7EeG7Vr70RiH+ezyIaECr3F6PI9I
kyOf82XTQrOshgubOlhpYSzBe7acAAjmtdkxjiYpoqbH2fSTBTe6CRne6+fOceX3ELC7ScDk7Wj/
/7oK2r2X19f8Xf3P5Rv/KKupAUXV/q+fv1S/fx2+l5vX9vWnL7YFmdzTQ/feTI/v5NzwT/lGf/zN
/+of/o/323f5h/pG2LZLhsn/ub75EqsfJftf8df65o9/9Wd9Y//m6rZJXQE8ylmqmf+IbPHM31wu
nel5PKmSDBb+6M/6xvlNdwVWIbK6uQscwdv4s74xqW/okHskiJiYVniHf34Cf/jW+PB+/0T+Ex+b
IX4qb6Tredh6hW5Kwbcz7JvB7y8+NuodzqRWZJ9IioBNHLTjnWwfLaNo9qhHyF8s++hqMf2pjFkc
irAa1/Cnt7Ej9F0HtecvH99/9naWaupffsLf347DKdGThqVT3PBz/9VWB/nQrMwqt07CMtEMVhHz
aPMHuSPVnV68elVAn5W9hR22uhs4bx///vV/Nqj98fIc4smv8YTrmr8Ue15iz8rjrHpqxuBbCdHk
yRrJ+8KBcBoYaGwHu803nLjPymJi8fevbXC5f/3ZuVW4VyzLZvGXv/zsTTREYZca8pTmg/VaBlO6
sydUVxNSCfSs5rOWhCfYTylY3SNH/Tc7z0jmTvJTomS7E8y8EMHoEdIcNe//4c39XAbfPhnuVYv7
zdUNz7m9+b/cJ0Od9pOuNfKUBaqh6Ky/WXiyyeYLDD9XsbbCGh4i5mCkaC1BG3G+y8CPbfAaPWWl
Nh1QotcDgcl//77kEtvzyw3D02DQA0AhjUf2lw9tLDOVOyycSOkDuSMqDEVwW+kca7wPPU1DojeS
nTAzgtRnFJxqSQ5HiG8t5pR4l+5VIs29UL3PiXciU7p1fE0POtAFYXJHHeV5kLzGrnkC3WnSIaUr
ZuO0Pg32SNXXgOcsv9m1cvZeKumqQ6iM4rB8sVvvE6ct+ahxZOQhSy+eUWz0NjEebI5L9Hkx1Hss
c2HwoQrZPBAbiD9OueIQJc43zTa/kHjhnf/+0zJ+diAuV9HWeaxsHdeP7SC7+/nxSowo6JBzyVNc
lgC2A84ItmUgguRjZGwe0LUbAUzFJag9t2h+lEFU40b8v3sjhsHKY/Ck80D98qCFidCzaJokbPF2
OC7hk7keiMe5g2Fjtk+0indWNSkcN/LQtvmhdSmY/v7D+Pc7Z2FkuNJCDmgtuVA/fxZxW1GslJ08
9QEiJnMvHSiscNAPy1xGxonPNfqn5e3fV1te0zYZ5vJftoRf7la9T6TTmpk8CZ3NHUXaRlPmUxm6
9yWJ3H7i6fMpt5IrcBSGFrNz0RkaN7UhPqOR/4dHx/z39Ya+Gvph0xZ0IFC4/fwBuNQi/axBVizT
9lymgzgLr6X8m9d6knmPujv9sBzYDjmxQussHnqfuNgLGLD5oOYiJrGnMi5dGzEKnSyL0RyuQ8/O
HgWD2UM5JR1isjQ4uO1CvVGTn5Ys3gbQIR637p+Stf595bZ1yT6mL4unNH+9swPTMIPAxqNFZkJ5
QqoREIiBiIUQk3w3Jqi+As89V5rSGNQDKkGSQAE02S+irOpHBZGHyCFIhR0iH5emHBLXhiEFnbND
N4gTxlDtmtE4CPTI29i5kW/1Lp22GuhTyk64RcjjsbRVKK0STzX7v79Xf05W+/25lVJ40ltuV0f/
5XFJM88e87TivknB84xaxbRa5+0ORUfrrv/ahTj9/v4lb9b9n1dWm91IuBYNUDzbvz4fY+U2ZePU
4hRb3viYh+F0X8XNvVHh9PWsxvO93I120WKeu/3iUkHZb2ld5P+wKf/agjVdKXV8uh4H4qUZ++s7
qaK2zNBKacc2SDU/NvQnCSdm58CdIJo5HndEvup+RbOU8DRNXEyl2AlVI/auCTjVy8JNGDbhU2H0
zT9s2r9yAHhvcA8cnUMfjzQd6eUh+8u+CDlemjZxusfagw+kZYAmKTTWRLqDN0HftLnR5nlvFx0f
wMlou82SUHG37CvhwNTSrB2mRz2O/gFk38oe473VI8oFcIC23EIQV3IbF9BZ9uPgbj1OZb9nxJMw
zABsgsIGAeY0Gp11ZsYcgh+tjasb2/V+al1vM8rgQQ+h2IXkRhXKOrZNhZIlcfUdHSekosu5L43y
eEf/wK+hoWEXwqwwzbFJskC5NdCU79Gw6vfDPjbK8vT39xmXcFlp/3WnWRx9naVPT5NVF4I23y93
d+ESWz7mQh5DxIDgBO1P+owGp0Qp4dtFfieA/bNpwytJtJYhGO99XTLSWnNCY8wbNOlwTBL2kRpo
3zYm6GylL6DtXEzpISG7Plv8iXE7JD7HrhcmbAckkgP3DnlfeNXEcUoWhqljP2CiQZyfoiLBdt5v
DLIx09R0joWraEjaw7UOEwrpsDe52FjJIhlOzFBJG5lnCdDplneaEBJFiOZCXL99TZiX2CgSHpbc
XTaZynFdHzrZWlDLHbSs77cDc/JTHC3B5XHjHXEqBt2A721A1JV1OXRiyNGtabc+xwNuoSE9oW9G
hza5e9aN+MFuhbajceQxnQM4k/YHvMaPpWs9sq5F++VY1GT9yxSP2ymL1FNkMiXtI5QHXo14qbLt
4C4lYgTzsLxvWUPvBq0tNz2BZFsbUNOB8/+uJiDnDMwDYJ4VOttUUG3CiMJrEjbM9L0h5urh6pFF
FxDuDEDCGUHA6Tn+UUGYRIJrGLrocgN3sAr68VWxCT9lKGOK5KsApDGDoTc6gGSgnUaEJ8TMz4P+
pezDEFma9doRNL2tFELlWZto9xtBucMJAGvE0ZlK5L04+mVRi5WsQBBY/TUm0eSiPFJyx7I/FY1a
Z63nPJFgRgPJDvzabdudB8f3OM3TpwSII9lrYm9aenTQc/u9GF3gc5FX0xUhW12UcexLA1OKE7Xh
fd8z59U7GqTQal+wjd5Jt9jnQdw/0j7bKJyar2XbPdppn56DrCB01woK+vzZopCIngk/cx4iI0Dp
H3LwyPMGUJPdHmK3zjYxSlVlq/CRuPiPACQUkcXpwiPOvN3Yoo5RVjZfsJqnsPeOJWtNDO/w2gY5
Q9vZdb8yZwIaWFzqZHBODEqqHQdVpJXkFMFi7wWGg6l57vC4eE2167RgLVw1Pbo5ze4yGq+aZa8F
TbztXOGRt7mtD4aXkojsIDF1qytekWKrZ9a8514TKNY7zjMG10Z4Lrm9JizhjObjpg5x19/ucGJw
tm0ecKd6/J9RBx9eDDMf696bF7IHe95c3tNzvLKSmZALZ28XiiRdW0pnENPZxkap7xqPxqdAfGM2
/OilsXmeB04Wgkp6V0USz2jRI7LL/KGe6iclwl0oh+C+tckmmZTG8pEbG89+jwu3ZdxOS0lpkQEx
qi8POfpLOLnEbCZJRDxkEj5MSf0qxaj2Dc63PYKrVyYlKxYM79ojFbjnB1wywxrngD7sVXrBdGrz
El1XP1zCztAxJgrCgriqK9l0MWY+7rAiPiojnj7L4KkxY+6KrnPe2rM199FjaSLzqnB9E0kkmjt4
cLDF8vyIuk7AsPvwBkO7ZJZ6VVlb30mnRxI0fw8J4TgW3aS2VirKXYo3LibUOgNtDeb9JTaQw5VW
dGeXgBTIAJdk13npJQgHTOwOHVvFC46lgy6iZglEuMeu0GXXTkKn0jWulg6cD8NaBAaYceS5rLXP
DeXwzhrgvDY0yVkIyh9A3sUqVeiUDKO6r9JQHXoX1VAZBxczwkJI4+lJHyPgt5449AjRImsS26Se
8AppTkZsBpmcdf/SRKg7crXzCkVDraSBhTtvWPOR2ufYNfYTDbPEG9WDwHtKT9i3W1CJ0moSHju4
UQ1K4I2Gs/y5cPYh80oAB4SKWVn+qZHJeNZwl3+upXwP9ZFItHlKKaN5J30B8CCrwC3l9uB97oBU
XEXAipQ4Wb8pIh0FsdCKfewgD2yyGal+/WXkhLYyZAgyo+vGc47uPppIeK1VvxOjAdMzIrJG5u6m
xmNNc9uankM0Nfieb943uEHXuCScsg9r+HdQoA1JTZ2P1kGpWjv0rXFfBzX/HDxHoCBP4sFvenfw
b8VZQWXsm23LR9Y0KDKRzpa7piuYIJhzxnnxCSlzCaZZYkJhdSLjG3JZAdMXouJpSuf7om34yBgo
+zlcqa2eqGeaY84pzLGt1qn3EuR2+ZhjVwKSQGAqYhJ64OYovvTS6H1wD9tRY3ESc8oOYar3eVLA
8dHNH4qAIZVGNUQLFlxqUe4GaoZNBGwAenk6cpOYDyGy3LVtUUugf4x4dFNri3tabqsieybYJTsL
dZ76RgOtWXebFaCJCfdURbVYjfcKh14jkYRGKrDOlal98hoDHrDWA4wLQ2s3dsTFyLRhz28cxMYd
a4rduOtRw0U3goi5M4d0sbQp34Sb97VW09c+I1ZtzGW3M736m0awwFdG9jNWeSioepiSlVbrAZFg
Ac2xpbhw5aDeJiblLJCxfkqx8SLyoWtUy+IDly0mOc0SZ9ihDy0+oztXGRp01Wr0yfY5933bPHAO
n3k5jyDMwPKzqolOCLDo4RsN0d2WX0GlPMIfkQcxbS19Fr5dRnBJC0FynSv0LegE+zBMI9WloEEM
wGQXz4buj0QG4E5LUJ2N47lvkmRLI50U+KFDsjXi80QxF4Kzdptz7Wp4DsbqFPcm5o+5H2A77Ii2
SnzPmRzqcUgmdtluMsOz75qyrtc9pLEVyu72MNmGfjL77Op1zVttiuklDpcDmLlrokm7MF7ZMp4i
oCKwY/AdqQd2xbsmtaDRN1flbiwEsOGWlpdJL5XN30z8diyIW5xYFsM+heta5iMYlHJgXgY3Fewm
kDyRB34u4uQyZTQcMPszY769YlJHHQrmmOmm9S0LjeGcBJ6+ppMH2ttMrHM09zFTkQYgXXYUaD3W
LaGghygq3G2A2PKCZ6Xbob7yeN5dFLiZxpDANraQXt5BcnxEZT8clCtf+sJ+q6qEchdRbxEk7cbw
9O8ps2ZKEuymgLDv+7y1fMwo3P+m51eNIGO4mRm79VdGCxQqsv1mat6hHU/axP2dG9W7JKwBFQxP
l2nDexmTnTHG7B2S9jpZnbLPv3ZlGu37NGaZLheerv045uPoB64FuLeIXmz7tDTDxkhEO6ccJ6qU
j5HwTCbz+XfX6b5YKj0wY/TtePQ2FSwkDnGWPw/QRhpE4SOP7FYBkl4P1YtyqxRgtzFvpxw2DtKO
AwifwId4umkmaJVBZFxkTchGn6iLZrrjXsfFyRjUd5/7AZpqM4rPLv+dDC7b0E4v1piStBuNBxc6
yCqD+cC1Ll/1nIk2M+9uMn5YW6ZZxQol+ROJsCFSmwTzJ04Ygrs1NNfrPPXwmqOZWzfWm5nhkVZp
k20TkAqrLiPLh4tRSsbcrmfWK1ySxaoarevUR4Bc6haaErHNa1EhTy0SjctSzwx+S7mOwuJhGRzF
ztRtDdFuA6EZG7dapzq8FKbbq6iJ0y2883M9uuMmTVCEqiGE6ZvVnH5xOCCa3JClTGBJXF7LRLbb
tgcwCPShGdunrsJ2ndVmfyAELA4AOHjGWhkqXMkhuw/bnqyPedwbiDZWc19Re4TWNrIW73ir9hPI
tENP5pXWW+m20oDs5yEBh3OlJDRGCLa4WTZGbGhbir6yjUnrc7CYJx5+AXu+q9OrJtJvmBNfCGVw
fWmP9hrH31pYxZ3mNLsugKbYeyzoVGobzoiu76m4w/Nr4IKK36l49+hj220DunHTN/IzG8M9Z9E3
OdukWEbs3KGD9sgZcOhozgNS/nhnKumLBmpxMdePGcAPlOAFmH838jmhL1ITeLEC8evIKufo+0qr
3yeLEkOU6CQA3TbBAJmbVhJaHY6VIfruMjSf9IjVIs8xYhCpdZKIFNa5SJ+oKo7zoIAwYHWFlVXs
ihDJil2ST9BVTJiVKMjrxL+YdQ7a1vTNjaz3YbTYM4Tu+GpKdoSEPMcA9EjZjNgIUDDkeYRqPAzP
uiFqX7R4dXoXvA41/kNepdfYHR7JHc9YP1rUypr3o9dYKvuGNj1jn9BH0mi7GmEKjNl760kMyAfI
Y/k0NOJNVHl5Eh2N8xydbFPH/Qbg3eil2wAqIyEhGN3QWnCvtcSFG913UdzPGUgLjBXWJnW2Ibao
YcYalloCdEjP3Losv2cavsUWguM+Nd/SHsibV/YW3gloixopTVOhziWK8aE1vvWm1aztFnsFB0Fy
hHugwORzSqtyWGnH6Mu8a2t1dQMLuOrgITiT6sE0+Z5aUEXLGzlYAT+F0pFo9WTSaXy7uWf4WTXX
3AYd4DoPRQ8DDt4bRDojO1r2N/jTi/GqHO8mUqESE7BpYuGoJoplyeqh7eHFLp9/ejX7MIcKTDku
aVZtZS6PLtUES8X3+KUcPUxu4/gKooWt3uOkDC4csofwVoA0W6LspJWTp9DIbuXWDhVX+CjtDmx4
KvDiTBFEq9A+E7NDNKdh7dLM+SKMhlHsrkdqtzdRqTl2/9pYXzOzfSNdnONJe1y2MHOcuk2o5EmJ
OFtT5YhdORvQISDFRnrbbrQuPcoh2jt5+LnQqw8jZHkmQINDrkc5TH5862bXkF0ugJ29Tj37XkMz
4ossBW8VJ3vHnsO1qXuPQ1xtMlX0Z1qgw1PolcaW2mLemp7yOJDVzdZySaDGWkrWmJ7thWHA1xOT
R36hfKHjqR8bYpF8xgVkN/ddtjdC16GFRQZnB69ok0GEWCOPRhQ8xOZuJBjH8lzjYtuwcVmGj0bM
QXvjOb7eN/B+9dLeunJMrnyf5Hr7v2wskitKwHsxRTMU4D9/X7XY97R5Mlh1ypiKSgdvYfJc3L68
/UJRUhF+YLPjVkIhq5AJcXkK/0Wf1dG1EiJFTVP207EOhkO7/F5z+72pjd6iIo/25diE18HU9qGu
9KNTR+H19ov1H/9nCzwZI/57MLouyj77q8xEj0x+pOmUITxGkqidmfnwpTPU57SyuIWQIHgGc4I6
xo8UZzAT/LLqEA9qWb4vYrxb0JZxFzhwp7Hrg9/K9Req4hGR/Tz40PHXqc0lNMJtnFdvqoDJ6KZJ
u1ZB/wBPzEORyG4NPaBCcll6BmeYSDdOk2L/1m3nyI/UF8rvYIcREKAuDRqXqG+TTcbwkIWT9BLH
1t4sqznPMkJ3HdIfs9hm4N09JUl41xGMvcPo7/Nt72jKhOt4pprzDC9brZjSpn4MTn6FhoDoVPE6
xcreUJ58dDNqalvW/5u681iSXEmy7L/0HiVm4Fj0xuEU7pHBI8kGkhQGbuDk6/vAX3W9qRGZxYj0
pjeQSI/IoICZmuq95/IAbT1GZVH9N2pfOnSpQ1qiNNJbaDIdvLMXX463zrTU00AYjUzVw2RXpzml
I2p17njbVkrkVRY7d0JZW2X4MuDF0RDpxMXJOQ3Wa4dPpAj866yH/uZ3DeHZQ/UIIHr9pJOiPrFJ
zYRr8vDEWWq8oH8h3gJsIYdo89KJ2bkW5fprsWr1yvTiwTN7dfP9xjijc9oy/sipxX1cOV37LHIv
OLeUFruVrKtXZJntPkbXTxR3Xl47p3zsHLJYiqQgWaRcynOew8YRUz+fPGDLu0XziKomiUQqs8uM
rNAwAFZ1/ap2IzE/p9Yc6ydBq2wHXiX0yqC7xdmK2mr6XCoj2TPecG5dVSH7Q/aeEjtZI6DpGs99
mHSqjr7Jt1yhGzuxb04nt3mqROcdgIjKZ0e95FtUzhSnyeexA82vpfpRa+iKSPdSsm/2unGsvWH2
IyCK6SuWmeJcFkCiirkxQm8p2nPtvWdez/I+zesDX6vI0RQjOGs5e6fta5FdCtOurw6A8LZpu0dU
zBBURx8j4MLuajrzN7xYH5CjZgZAsrzyo6uTLnGZznMSQS+LKFTzU+tDWmPg4V5xpR89Dre5HSQP
0/JkonbiaZySAyNJcPPaJasD5GTIRHBCmtsuL5ryHglbc62T+rNZA8dL5wKUrJcbN7+pXgMsZ4FR
N0ffZf/v+6Ikuov+SUJgQz8HyWd8dN8N30wjt/ZfIHi2NwQX77Jw5FUCptu59OgivRrvYlH1i7Ss
C8dtf1830g7vh0+zbpJLP7oPdIoSwOjQG8sK4FVuJc2ppH/4ABFZPOD0lg+dKOod89jg2HViXXb3
F+8fM4HTfvBfq5XqzXa7Z/Rc6hWqYHdMmQHTsKIEQLBJZVKV/fMY2P2FrXDz9xZ1sx9q2yHYfLYO
8MNJDkUvRbwTJuebNUx0R6rk5PlvUhttZGe0MdYa2kyFKb/h+HOeJvcNnVZwblpC6z1Qmi5t0ZOe
0Nb5JjNwvnXmWibYFp1xfC5iM8RrihCtUy9qlV/E/AXl1rC3irQL7c0oKAia8zxV8xjMRkjUJ1mT
FaUnC5bgHHog2oZYWSzO1sIiZyJ1zWIqOxjgU+bmYVmrXylgZe6kvWlXD4zzEZanDm5bO9gP7WPA
gQxf+oL7ucmJB3MVXnfDWKIMn9igXJyInWFGtjm4F5F86HFYovuF5+hltbOftuGzkvozwZCCVgv0
cebwU6uj+1vkktDDJ0ClQ2iEizLrk/oqOPTvA8gAPLAuDL7O4bdS+LQ0FW7UCFhYSDUWrbJLr+O4
DeU49084cYfaAN0sISjB+nYTjC2EX0A01fRPfOvmVjwbgqVZJEBSAiXhGSkoXEFRXLqWQ4i5QDSY
CJNMMKJl7n19lW9TMzunUernqcUJNbNcA2ucH9MsoSc17hTm10NrYfauhxREk8361VkTp/8hi5TV
UeNZfXdQw++yscl9IXLGICmBxXx1927pXPKcbnSDFd5pc4MQouBMF07vLDxBSH5PqebIt7jWdCKr
BJKFDt716qXPqUcWi5P8HuzGjeqF73h2UIOiWWSj7CzIX23yIN2K7Jwy0CFKUaqsKiPpCR8YCSnk
wXhYd1k54f7ES4RhwOZYVTzQaMoPoofAJ2hFQKwOPnBMmGRkGq9zK7YOCPyIhGAaj+a+nwARmKfg
UeQ0qIKi/TZylryACjtNsmCJGrm5syUeSbc+DDP5aytO1yNs+s2aJsJlyhtELbTBFnOJOHYi88vW
J0tejGnuAGmoU+LaL5qRVuisQ4N0EmHJUO+cPg0OQyZs2iCuOpWYlaWj7X1GTSIWaBbSW2lsGtbX
VJriZBTtQ2+35aWY4f7MdXxSujgxUvBDVWr3YM4/ac0ZnNZo6bmUofQXvYTzjr82vwRNorLwaOE2
W8tnLvuD0t+93FSf1Py8KgLi11w8yUT3J5Qz8KIqH4smYRW1CQRlAMdn1NMAlLBljC2JOTJbUgix
5u2qtNyrVdTX0R342XxFVVex32j3N3r04Yhd/NninM3BB54PSY8El7THBPevD9IoduKvZSCmQyOD
KaQ5AEM6X51dzboUrnomRMPbzwvnaj4Zw5TcbPaOrp9HEpyOUv/oaIaf3QCSqoLhX7oviT0W+96M
f7UuLIwEMSp8WxivBLul6HmwJVBc2wWjtMbjHJQqLxKNtkl6K9+VLF8Frv1D4sZfp5L4y2zEtz+3
dAmmDl1DzrJ/aivmNACQzoWwDlCaP+Ik+Rq0ELk0vOOwcsmuw7Un4aeSyVJxWlVpzZ4YM0y1yAI2
mhGlDAy0lXN711kmwuPso1cWE4+8fcna4SdIRm7FP1NKtQDTfWemk76Sl+axUsAKpCmSDodVfFnb
lBZ+irGtyBOWIX85rsGYHgwk2Dgt8isHeILPfgZ6a3Ewkd6T8hJmbVMSSZZQpqchsvcTE2F2vGJG
nCWXm6RFcURG9u7MFXDirvhw3FbvUyqrXelQNAe6SXdp6Tb7vHCfV8P+tojRZT3wCRdMqwO2+voQ
mFYLDQhD8RLbLBbWdnsbf5wM5Fjbki3lLrZD3PZAy0NeGxv7EMNX1vil+YVEjMfD737hrDH3cz9P
hHgovTcHecwlTaCJ8zh4H/wRI40MQQT5tL4bZf0crNi6DTimXT+JqNFjc9BwSJ9Gcj62QpLmF6SO
NGVGSlebQdzcIgGT2evMEf46bdGBHMKgVuWRFWTUpG6Qhyhrsj3LKqhOt7EjJ225g5r1qwfz9D0j
8OLRVePjMAbJs9nF58CZ8jdYNAxWAeS4t6lgTYgNnZ1Mg3nyBMAPmfIyAj+kpeEl9XEoLwgt9a1r
ToiW3yHBfEehq8/+4kFc6L1HMG/gaFoFS7XNjqLgYFGaHJ8QYD+m63gtYaW/lowMd0XVv2Feia/K
rvybPaD356mfrCAG02oHJ+1RKOmyy2g5WZyDTU5HpTa5F5tD3bmM8xeCEZgbcP8N8r2IJwTNGO2r
XBMcaCevzpr+hoBOK6deq4eynj85gz+dFhPlutDlz2odOWJkHelkhv8dyZa5S7QlPkwE8mGfWjuz
yruzTjEt5X7DwH1+qii4IkXAjG0HnzGW76zYTL5Zc/0ZuxaEEw+2GVUp2bb8NPUIo8YvSQ3JV2xT
fYbSHCYqcXaufCLuTpwqr5z3VID9OcXSJcdDoXKSqgLClfzEJkUGCGNAqwn4RS0YBTMlGvlCb05S
/aq94afd4KrpY/ng1K5/s1JQOKhJLq1PNmxtFUBZa+tkymI6WA47NDMkf98p7VFN6ORc8d8J6YWL
AmScPCPhQwppB3lCF/ODeXQfMh58Jh/ZPlk+WXeL2+hQdC36w2pLqnGXT2WxBTakMX8eupepo5lw
zfZzIssTPMTkEyZ8xAsteY2sboNN8bPEJdWWjeU7CZqeopf8ujR4GVpHRHFikUU1++4BYWrYNeVD
5UzJaVnyCK1OchgNryTTcWAsyTxcqpJE5YRNN1aLd7RS82s88pdTiCMKc9boDPKLYOUMYa3IPQ3d
3OmLyzpyt2OZsOeWLiQ1NB3BfZd157gxVGQd8H+LgnlmNjfqQ+Md6zfCac3kJhToUg/jSoR3440L
W41rXXC2yaMpyDoZV+RRwerqa6Cya+71l2psv7Qe/qlxmw3aYvJDMmnwbS/NTk/Wj9nJSTLz18gu
Fk7oTZLs+245NUlD3GlO6qc/2x5WNJUA9s6N17g5+Tkm49RjYmijHXE9j8Td3x5Qo2TW9q3uZxcy
oQlNgCy/3HXMs66P0OWNRwM0gLRaNm/UM6Gt2rMxwJSY8W0c1BQcFiZrfdcR3gJDflernrKwSzEl
bvEns0Rr1nC87lwywWt/uGQ5ByqDY1FiMhI30CmRj7J1ciBxHdOSw2fi2QezzYOI/ObsCRHVm0CV
tqtT81OBIecIJ6/aZ2YTn2QjD+4Xcy7lgf5MebOZrxtz9pVTNpAIQg6Ocev8ITAc44ePZFCSuYId
gglIum0bHUrqYIrYQD+NRX+yOZY+Oh3JIobsbmbbkovmJkhoBxAPbvswNnF/tOrlCuiTSNFVcv5c
pUfngBCSHi05GFJIE3emiJd0sDAF9MJ4bN69hUcFS8m7FpDEVDzRLxeEnXbKxPBfsduPzvpp4DeH
nqaPbI8vrbux3a2Bv+7jBfBBlQ4XdDHnxOzPVtCYnHDJvaIh0TJ64OyatcR+gp4kmDBBdrWp5kkt
YIKytEmYyXKLuPKWp8kRFJ1x5x/8obmhWugPlb0+GW6FM4tTGN5LjbDB6yu48tjCWi2X07i4OCVM
D1Ji1nMEtfw4ysePLMSZaD56NS7cGeMigDMUJGr0dsPQWEfTpu2+zExy9MjMxC/HlwSp4GsZmNe8
5ffWyCyOYhGEeh4OnTF+xr82hgKs705vPpwEdO4cvEO2+yEHdaYuHNh6s//zcn9t/Pd33F8zCtGw
I1hQ8ERuHGzNMLrr6yhNzBq+8RbFfH/z/uL90njEKnSdO4VDW7WnGolm3GA8zsyMONlVwjy7//vv
Fz1DtFHD3rWR2njz/pFdzH2meobsJQYmBmqsFhBS24XpPZ+trNZrXLNN5qLme7h/ZXX/du5virIq
L3gP2EAqHf19acalABvzrxe9hTo0dbOfkA2aqOHHi1ZHvLTQ3o+2A9HRMLvT/X1/f4BoYpdjq/bD
jpHMX9+tTNZugwnzI94vanvLG8YbNL+Mst7tt/hqLtuvfeLxL8p8OXvEMUWMVV+bHGibs/2LtN7H
wHVphW7/ur80+UR3don9SgBdyQqagPDL8/qS0mHtacKv5am2lvRMvMTWyk++u6vz6/7f8+2PpG2/
PckKZIlF9wSXT2gESB7uKrv/aXPOQ/qzrbv6T//vdpy7oYRh4j+9Ov+bLDyWMLEy/L8tPG+/N0RB
9/v3v1l4/vpf/23hkf9wN9Et4zgEno7toj2efnf9f/6HEYh/WNKxPOhf0rN8rv+y8FjuP1yfLiz+
HWFLAb7gXxYey/5HQAhQEHiB7/iIof6/LDxb4N7/JaD0kQS4KOkZMtGUxaLx7yJUb2ktQ01OdVHS
M3Du0c+4Cw8n2+ovvfgAVYhADGsNNbbwJ/xpNTrL7cX7e+4Xo1xGxkJy+ueLs6Eg5f/rY+7vuL9W
DSNoqIEgEc+jy5FqmOBjQkprkvCg3//915u+1V7MAlA3UCj3XNiksk2yjDxZVtH9rftlSIVHrxrj
/9ForMfMt6pIgg7Id/c3p7gOyFfdXm22r5Iz0FtDaWlzVztGe3SbFIfnZFwa22UcMpNKy+b44RRV
w7OmZ7KiSa5cr5OVH+aShVUKdDy7NaY9QKKjRGVSXWlNNYAeGxR0aJxwzplH0sa/o/6k8Tbr91Za
HFpy76fxaNniKz5K9Wkxs8gBP8ooa43P4LV1WA52d9S6eOzF+DQBIz2QLFSHCzDP3WK0yPNIMt/q
SDUmgpy57CTAKpwdu2W5ntNrj/kkmAbmv5X6gjTgisE4O4LPoAuxta2TIr1SrD9DuD2ldg+f78Ry
AWVnIkVpVMfS0bsBchvtaH00S/uzcIu3DpTnwaWNii+TGXk1ewBhy+elS+EIeK4iz0azaQWvPl1u
NBggtVfpf6lWAMy6nQ+UY9Z+EQHqG9TCCIaMswABeUi7jgp6CCR8FUADBm57lJQZkNh3Q71MffaV
mQ/eUVR9NuaSJiZ2Jbdg4QXrMOHxtIEibo0yn7Ht4E03M3FeS48mgsDGZEK3yePBPnqyMHYJSYnk
BHR704c+kCn/we70fCYs/g/jKZeSwUR/XWxs/7Z5NvPIGZkFLqAoKMipv4RnsytPaMIX0+aACh8P
AtoLrs4WGFCFiN83TmkRXJGJxYg8qC04gn3FVZ2EeZ1KqN2gqKDF/Zi2z+IuD3k2f6li0t90Co7Z
8tdvaWymR+mvnC95gtbXrqjL/WLOT6IiVWCbbWAMmizKSvtn0rsLIjIYsBwcNHNMfanSClcz8s9u
gO/Wm24kwWW1ZRGEhkDmKFraj4DtUEZRUVbJctiw/bPqMSPkfn5GQA5p1W0jJGVHp50uK/u7BgV5
Sw2/3MfPgZlfHBIqKx+Guds6r2Y6/igGKpplrZ/7XlShXIlHAjmPKxE1fWsuF2Wte5kj1Iw1A0PD
TEMv7V6qduJUPadhPUNjh1uGLLvjQezPFdUVqj0glXMNolM3kllO/kaXDqWCIa9iPaO4+5XCm0Ct
UTpntxY32SeAuul77+Z0RIln1T+4O4iQHKaUrjFywiWpFWKrJaPfs0NSBGKRPlKKxHF0huRqFydD
u3Uk6eHFeWVfJU3YoYeVitoeTUBNbUSvDuiRTb3hA1s0ElRRwblAbm3UXXtyRREcuYGe63Yh7n35
wsSv5PxA0sOyfWNNhQpk2PCqpDR1l9J+K6X7LfdifZRHoMz7CQgoAiEJagEIRRCP/s46Tg9wb34P
jtefQdwg+25RR9jMTvZt3n0uuM2Ivhu7MJlWViiyeFFZXmPSGg8d4bg6eIBHwJ+HQnfsiRB3qlMm
ajKgg6BjgoMKKGiB6nuT/NUsl4Rg6TxBzCW1lSG3UafC5tFQ6OMbVT262xep6RSh5jJOCmndPhYP
QsLxs+bWeRqEDRONNTUZjkM6P81j2n9CSrWEY9smly54jZmafHQeGWEaETmG6QqYO9z6YXGPa0Fq
mzJJEV6IdDuNGQS1tto5QR6QSit+mjn/KkXyPTFCSH/wwXPEX23F0R9NZaxelgRNsKlYOUdEX9rx
0n1fHJKOXoatmGw0cUpslvthEVHKbQIva04SLNEgtvcEbdEKQHVkVF4CeRfIJdEDF7fHQL7EBc2t
ZqKDYu7GChKJMy3uYZz835j6bBjaS3GGDJuEcDCWMf9WuNVFx+xU5It8cew/RskJXBqoG/oivRCw
loS1/uPX1ZY6P56NVg5nbBxvc0n7cTba9lTltCwzgluenA0CX3X7DgXYZZWsm8MvUKwrSeHWB2zb
cT/nKAAhllT7ugqggc/eeDRZprQt6YcvF897yXwVtiieQ19CoEcATqi0b0yXaunpnctyvHFqWLXF
57F658pRnjzHb+PYfLPaDBm8HLp9MzBuETniiSCrfpCI+R1jr+aAyFR6foRbwQhHBBEVdne1aJ17
QACXKi8unhl/bWsxXXw1sMswoog3bTi+ttDuUZcWFupSA3nAqS0UgUG2CJFxl093LKBwUGBuqnWg
pyB9KOT3qm+jYL4CGaQtNLtQTVT2vMwZnOKPlm7x0aAG2esV6OEEtnoOZoLonAa4vhOcrYyWMQic
fEUVXamJcUqu3pqSvWg1p/gE1b0L84pFY8r/OMkIs2CiwcOwnLghMTAIRquqzzAYHxjSs9AsUF3X
4rMvIHRqRKWFDW7YSas/VeAaIRan9lApxpIVm0rSLY/oZN9aF7pz7mbLbeQsTNmAKkxa9kuCbyEz
Vueaq5U0qe5T6uKycazmo6V5BeDc/WRkx7Er5pPRCaY1rQp7zBUHi84tmd/0RVzbBUjg0HHEYFXV
5nErXxilxOiLsPhK8cmD6MqT80X4BWIHredTmytsK8X41yWnkMhx9nCMeNEOp3vsBXtHTZQPo8Mw
VtXdHgsGgIAJqfsaiKjeLpYyv5Vs6XvQTg8zqmEk5Czqa148K62581TwDZ9NedB5fZ4TxzrFaKZZ
6+yG1JrSeRMjCFUVL1+Fz3h1YlRnoJ2igw1K5ZD41Xe9naoQEA1Mfg2QdkxzXkSewd1Az5FkbnIB
YHLGirFJthq6ub/ipWsOjqSpmyJ7CHE+wdOeK/joxg/W/I7hbvOIMM5BfcHS7xo22vgpoLvCIAvZ
JcYUeHgEntMMCIslHGDGEODbPVcpqXGlUVz6XSucEa/jtn5nOAg4+M81R9GRAVDXvmCqoT+Wm4hN
SrS5O6KhLA7alNa59eJmBMEYrgfpazuSgpZPLhVfsxOViMq+hs1o8OSdXGd6TEW396xCMj2jiBVV
BclfcsBs04cJzF3kWeZ4mrssSlzlHCHrPs4Wc8XFNttQLgTcq6wwzzWNxX47ztpD0RzNwn+p0BRc
rBToOVmDQFDEMNaEzvPtuEG/rbDq4gXkEgADaxD2ojidY1qNLTwg1zSjaoFdQqwJNWFgFkej129Z
kPPTLlTSx2E2HtYgdyCUmBPrnk24IrV7ohXeqqXMDzKTvxvH6IGxuwo6V0XDr8n2bkMyJEN7h0Sl
Ee1j2nl7PMdktaeE8SrLpEkcf7O7+J3xTXek80IUWfMhLP+l7K2WQaD4QOXaHclwGxWnYyYWTKxo
nCHOtknblYxKxh6JYOt+2SQiUVd5xL0E9ogwN1mjWgj34AGnRsbendaC4Dpj6CKPOqovuaWS6lsz
vpaZ/3tKWS+UqD9VmWTQZhZR0FjvM4DxvMnf0sYww1ETkjd0Vo7+zP0OtAkm+D0Yz+cvL5a42TPK
oTbncZJJ8UGOtuQbt8OkDL5QB6pjYGKUqNwU76s4Fub4m0mXcVgr+rj4zxZBHs5cXOVQW5EWb9o3
rUvSW0tkb4cIuzaOyu2csPB1Gw41PVY+jRdWSOAxBL459pAcKkENJrQG5DPnz0bjNCenHFF8AeI2
BL6gGEQnKH1iWHXVLZcyeCFDyIv0dpmSn4XnL5c1JrnNbKoPy5IoLsUqg5PKk3NqWDVTfIU9qXG6
k8XBDcmaRQaW/kpFwWS3ZLFhJAGohkmMFuuuLVefgWb1jo9DH12ChzTDkTRtXsdJFad68Mar4dMK
XX15WQZaLIURdWn/nerho2jqlMequ+I4pauf2ceS5JRJLZGJd3CXM6vaD8qxGcw6p3QLo6VfOh8q
QoIYKxdmZMBGuHj1Z8QT8wF6HIiz7aG2p/LZbExafTPCpmy7C83W4EGxkZLOhQdxOKnl0Ru/eVnD
7a5hv5UCqSI2tVsx9ywdrhGwrGCiSMqZp5t4a+xm/Ipi9BG7YEn9cxsk+3LAR8nJ6iGNpzRanoDl
ghLo+XRoPd9quNHwa3p1HcoV3AxgWqPKaOpjrUIA4H0kHngotTHg5oWbxGmubrVmUVOFVZHytQcQ
9v2wZJck5sxcd8EHgCfqBQkr/H6bL0oQozN0OUbsr15qfoNYVYfjom+IKK8uaO+D1YKYJzbUmRy5
S+/9R5CrUSsoqT2SJWi73xqEnhdlfyP8hjjPmnFE4/8ph8GI7hchFBVY7FjPxGNyj25nVzshdPB+
KfTwMTL4OU6G88+XGpeAHEuNEE63S+x67a4qkuEmhHkv0g+rJZ/ZSLtINkkfWTkEI6NvvjsW89Ig
pR9HzgfD/9XpsaM3Y5S69hAVq2IYnLv1eaIl4ZY27siimZlLM8DvP2OBlVG8CjtKN+DD/a18IiiA
dINLxT5UYQno2kNSEYhaGQzxrVkZ+z6ZhnPX2IeeiGxajs0TOhp1Em7jnVdkuh4M8Wjc3vf35f4a
UY9YqwyQ1sH2IQ35qBGo/JeKJPHjvNRMIdNnEw4dXzFefto0V5gI+A6BbzkbaI2jrDGS5KRgOGDn
85guN8B/q7anU976PsaJ+gtk3569ISB7hXjLEPTTb33WuOH0QK+gRD0NzbxV3My+/8xRrCG90Nd/
XeJtl5TMtTBi9mt0v4hsXM/VYO4R45UsGzVlLCk60f1irM+NZbhI6NjW/n7ZZCjl8AwtIBEjsV3W
Qb9VvR2g3h4aQjFsTHI5JqbYnK4rcSCgLVl8V+7Rc1LWl3XNpyt8wJJpaZVVBz0X0O3d4hhU4yUx
jDDGG8EaINhdlMudgyf1fikN8YOM3Fen95hxB/K9CayBjTM+4JrdLWQREJmNjng0e31qOzOaKUpP
XYZZ3GiIJ+XOC+0tOsjKpX0TGcEgRfaRL1byda6g5+6qYYu5q+pkrzyZfrfHjTiN2e4ar/EzwnLv
VWtKA+GHoGl41KGnPcVByrqqil99a5zITfajVA/gg+213rtzthxcusEh3tTxbVDW1fESMnhtDgZE
JSfX1vy2ivLi58HwteqQYBA3TN/c+tyhQyLMhpyw2Urray4aflk43qeso3Xvi/kCWPI3ftg3Jcrg
7AxiOc6WBxGL41msapBzBFnCHPwel6X8WTV1RFPgMzxp66Vl3rN3ssrem4mpQDeg/PCS+ZNOUZds
o5h05WhZ9/bGssoYbtfBxelN72EUPYDRcpmRUk/BLdU/5FRYV/04F6X9wgmEeOy6nI5tGuxtxYpY
Y2K5ZCYn30TLMlyTYTwkCfXE4lbmsZ284cTpFnF71ZxRHrW3KZ7jW2JnL870fZlV/s0ka6UXvXvI
ZusNF/53/zM2nuATu2KyB4so3xTUvLIPzAtmYw7OqlpufbF2x9UInNPdn0x+E8Kcrod3XVr7ICk9
Bo5zpLUjwfnky8mz/rSqWi+uk02nlXKEA4iPUayL3+qVoJ1EUGBknj0/NB1iNqt3x73yJ7T0affo
VN1nVfsYReS24W4jEjiHsL18NtP7JkzMRhstaV5uEuRjbA1EuQZyIhqF5T8f3TXy26E/MmB6u79E
LbRET00RDPS1uCzLMEbZZCENMQnNHbYe07j1ZkkkZGhDFMpGKMv9gPE07JSwltyAhRQ1GLDkPd9W
bmxW05np8RFfexWh+K+ixWyfONVPf71k3puu2nTfe+asR9MbGcxsF7FdfLc51n1ThGBi2erVU5fW
y+X+foudPuo4nuFDU9QKRAPrENIkxbW7DUmKbcpxv5gzk8iY2xedYLcb4OeUO4cOQnQveuKOH/r+
ViGh3+WV/LifdGqONV6p5GmeCR+auVFcKX9hVUNVmpaXckT2Z7jkC5hJh6aJUOIkoK0SS5N2y1Jl
Z42MCFlk4VLlBsOZH4+myHDigSF7JVasH8bTLHMLPi38NcQTyJpn9/e4zGitbf/q+xkJL/Gqix0D
zaJ+UWDvlJzGiM8+7LI4f3NXmI2rR/c4NcnFsnC24aIC+d7wtcYGowx/rqfETGIUTC4hqMsUP3C3
otwHV8Kph1jjA+jAQ+uv6hFjssbFzNiouSY+eDefJjvtowklxLbUJE+D5T1lI2HLQw7lrjHNi5d5
LwRv/aGplePljnLsX1qJ9lCsuB8WPb7nGap0G5HA4g/5jrGGsWv5E+xaYwGgulTmwe/kcmyz9yK1
fg9LRT5empOAlqjvnOMfgYyc8gAKLC7L/tgGWWjSXGR5HI/zxun3ujne8VfKpXVGtgPY3MhGZBUo
J+1hniLCvVnL/aUiAJBftkek697rtnQxKyWmzsHs5N9yGJz7YfV+VHlw6YPiVjbLxEiDHz9YP+M1
jgAUNuacPzYBKtDWlc5ed6qB+IAjrOQ3ZODQdXKX/z1sa9i6XpHx5SdvWF9nGec7ildAgCnda7zh
uK4sfTNzwmQxNcvHLYavNA1uUD+9WfxyXGmzlLvmhL2SSisPmgeXXik8+9+zoKc7Bc1tZh4QWi1p
T+TJn80SYLIoiv3ar0AVjetiQYRueuOVRv/rJrsODS2/jB1t362Mrabv5HmTVmCKDodt+iWhKnrp
ND9212R0z/uShjPlYFokrxwEMuuhX0jHTlL12q3awMvEjrc6OFp0+Qbv+cGjJh67Xj3M2x+6Wezm
5mXhTIjSznbNnx6B5kev/6iCAmdm6aG1Wj4QjUlUobZ9gsH4MHm0QgKXJCrazTAv8NcOk1GyZUii
3YgI6pQ0SY6UD0XGblZt5oZBHP12Jj4j9S6GXN58vzjiWMNNyJrFroaxdHRQ/w3TObfmnma+1MdB
qhBsMQGDjvtimgwE0jGIsddOh1W6Dy6tOIb1jE1KzUwZ9TdKjRj78gPQ/GG3mq1EG4rvJJ7GPUq1
ar8YDY0AFBsGCrdQAIO2E0Y9ZWAFsFp/G0H/y0InaVYgA0j+KyiMvybqSQHiuizJyNwY55OgPIAW
i9wydjyaxy7o3W66SQJHQ9lNB69Evk8h3fDLEiwqceQb7Tentf/MPyumhNgDqgdwi86tTNTnKvvJ
SRXurtPnh57wjhU3OcxAjmz6aUktC/UDXSsEHzNKW+bA3CDe+to4wue8ZO1tRLzXATvTgGdwnjY2
p/slI0SK9gDhjZjWSRnEbDgUbqTh5goNyHmcaAnYClddIizEGbRZWjImsDvtW/MLLO1xn+XWu92b
P1KLhMxmIlkAQfMH4VxDSCoPkcZSXduhrfHfzpTKdBOrRb7hY2jaBXYYz5we7Lc4Ddpz7I1Y/PO3
3B7sMMhgS7ojxU8Z+PBKFsVCUX1P5LwbNX5UR7UrKuiUKJTmxaMxMlH1dL01AXtBJ5+yYWELCFN9
XisYLL5nvAgR96/KNj9vebKo12a6bio49SzpnXI/mXH6J8ls9FcTrBxfY8vyIWEXUAzDUlFBZQnT
f7glI08/tUe3qKgrmCkczNyA70TfOFgyJDbgPWANOORfS6IU2dgy4r2NH53RnZw43mssmccs1WTa
zNI++K2d7rzxRP3xk4d9r1rBn7HCPQlXhcO1QgBkPlrldZT/xd6ZNDeOpNn2rzyrPdIwO7CoDcF5
EBWSQtMGJikiME+OGb++DxCVpch42dXW+zarYhIkCFIM0OH+ffeeyy+tir9WrM9WyC+LXaHSrKgD
7VGkYOhYMx9AZp8DwFlmNMwFvKRY42g7J0Tfkoy0ZU5zrXVnI4FGeypubw5zmVjd8UUk91Vp/NAl
GA5aJpw7/UuPgQPNl9sesiq9hA8EVDManmwrpwNUgTIWLofowrK6+AqWCiV9BZbHZCVqnmgiWF5l
6FewqSqZ6MqpQty8MrF4eIbJDCRtrqQGFisu8JmXZIXYTpvSQhVbmrqy5lePthEDqchxBeWw16uq
2Hap+9H4Bd/MVNqXIJ4O3fyDqqkR+QrsGFeuRIUQq7VKfiJcJ2qbUm/O9ZJgtEBbEVCzrsa2Zg2k
io1jkzCe++2GZTlnYe61qXiluvlRFbncmhGg8v4gMF8/RIWgHQRtxZgniYHxEY3NKRkL9cBYs56G
7GCr9IhcEWycbwIZBkqWNBdipcRzyaijxt5j71XVa6rHb3TYqm3UYE6mem+tTSW+l0VCsJ1I7rqR
U0wdaNjl/KTXzTTmm7REO53kENjtengwRXHEZx5vnWoY1sQF3IkQUmFWN5JfV8igKpxia42rqHGI
VLfEMZAzXIxkAHNkXkmwLviIbM/s97lKLU5NHZ9x1WlETJvbPs3fzA+8IcaNXnYvSiuxJlsFEBzy
zqdeYMlDMrwKcyywFgLCVevUPxhjhFepggC8oTs1Ad2FgTFjp3VUXsOp3TiZ+47X5CQmWsFxL6n2
ODf0cu2tNpcOi84sgCY3nRnuFtnP582nUui3xz43f4qNWI4FZK2AB0KUXBzzhtwmGqbcjRbpEFWE
yqOFUyIoz3iKK1txNFKHC+Ln/tLX6X9nCM+Wly/7/HL35+Hm3eH32ExO+Xlo8yEco71qkzbRxZvf
cL5ZXvu5+fNDfL7fL4f+bfef7zf2pboJNDyugw+vZHkh4Or8GMwH760YZcPy1hrmlT05Oy1ubR3i
lRHtwIDkWzNoPiiKjfu2wWZfFU6xz5ldb8rY/rDHZN+hH6sKroZG5IWYk25QOELHyl/iqR9fw5Rh
OhTi7OittVd0LP4slmi7zLTU/+9uXiHWrRwWOE3bviJRY8d5+bLcxI6NImS5i+rA1TbLXbAFoOyX
u7Uq4iOcs9TvzEORnX5/fjmeyKlY/zwK3M36l+PbevznkZZXuqCNV8RkMHPmGvzzofnDfH6sn8f6
3P67ff7uMVNpnIOod6A3Kkg3Y3XsKTWiIhyN9bK5yMEWtdiyudxbHvvcXB5bDrDc+9z5t9f+trns
l7VFz7yNfws5N0f+LWUL+GupAc7bf/ugUUrWHJ/PF3N1n7DWP1+0bC9P2xWrn9Y59HPrAIHypNGv
5q5fCCxLy93lqeXGishjgirz+fLf3mLZNNTe+Elp/D8V2sNYfv/nP96+ZQhyI8br6KP5VU+ma5YK
9O6/V6FdUMvM/yvL6G9e96cOzflDU01NcwwT/q5wf9WhIVEzTSCes9jtXwxpw/oDBqQhBOF1SMZ0
F6jkrIYN//kPQ/0DJKHQXFdHy2QLy/nfMKR1XfsrS9UyXcty3fmTUUJGhvY7oTESEWG4JQiRtMMM
6vbNK4HtNy5FGZJpB6bHANlh0WBbGgC4xFF+CIYRrFcTqnupk+BklqS7INtNpNGcoIDh9GuKg62U
b+lQJF6gtd9psYNsCyY0YGhHWJX2Pzqi1s41iTUEP+ClDUgvx0StrgxmgugQRiHbTah0N0b8jGZp
m+h6wTW/dtaqFOmuD1GwNhR+dHLjBgshSZ+lJ7QQAeZ5taxfswpj09BWYjvGzMMnArTbjwCECtZ8
897mkjmrGQjfDEKaihPEMdWf9hnO9KFl6Ea0E+I1jAh50wr3GmOo9yZE5tsYYYCr+OlNwiLldrBq
rJZTh6ZrYOYypeqIlCX4QFvgHk0qQQ8YIqI92QUvoRFHN5RuwhvSsJFIaCQjiMEfz+TG9IB0COmi
qw9HzjAjWI+oJ2SsKBvAZcY8xVH3yVC3szieD1eh27aMcO/4rBGjMW0urIIvo0uAJSunC7MZrMAJ
ABo/6m/TcLp3bKHgkUuSe0d9H4CldWHefYck5E01BiuzJRPenQZPQe62wxahrQlTXdw5fVGLFdPa
bJ3Y+iOwLsqOLBC1MifEu5YciIZWpdCnL/zOX8dWd3L6fridljh6Ixx3KI2oGlcjnjslPQO2XxUS
2w8lOmMTFfLNAOGy7I3n/8aiq30aorvMT0+ObzK2lpQpVA4YZ5TcnZluiUOaUpSL/9AoFXc/yuTo
u7rcOQZ/JAumI9nB4Uk4QQCeJvroQismrIIbNez/dYOZO/llc3l22W/Z5e82lyd8E4/WYFF9no+k
2BiRso7IARm3dCB+e4/leOXyzHJ3wge7rQL77rePYcZQdjHFP1VGnR0/P8XnR6FpTperqYi+mN/3
v/14y2uXZ83EgPKnRjR851d8PrFsgsFkcrzc/eXz/dxTmTCZ0V0JApC4v+z4y91lx+VtJhJCFd8q
vUHH6hw6KMKWm1rTUf1NTsNynuCCPsAPBenIXXcjHRDLtYihCYaHPDsvcMXPG2U0k7PQ0+TM4qDw
yKqUa3d+bOhNbWv4eHf6l2X35VHMJSNVKX3adAF2sL5+kri1KTHpLKmNuIKv051DhQifocg3ocup
pAG0PPtNr+Cu4x6dCQJsfKoUDRLyUyqGI5Ot6SBjvd80i4EIV4+q7W2SOM6od42zMt+4FuxC08PL
Ty4XSQdPgKqN3fK8jgJwL+ru7AtlPOWKxVdNZWfblb15DnCgwt3gXpPm1EfG8Q60iUv1FGMaJ9Y0
U62CXIHIovIdfj4mQtp/LTOqYd5jlP6HdCGxpYmxj/rePpVZbp/CnimHFibF1py/9wlkVEH8Clyw
kJmlG2/9WKIBq63Jm1JHPS97LTeoTbWfm4YTxvjIk2fQ0wWDZ/rW+2jPjMxNVr470pMX7R4xp3Wq
SVKqR3rVGeWERoN765v5B3ZQWu7Eg25zVSsvJK8/5mVj72TVZ9saduRqLJCWqC1CP2ZVwxk77nAe
UYbu3Kx4AL860HbnZsDKvSo16W6seQ/q3QQiGaeMkZ6pOHbZ26iHQqBQ912pXWEdhqhAqpSH53i+
Ib3cONZJCL7R0japweq2pgafCw7YRWAZbOqjFyLLbXDmZzJj1B5LkoRQsO1JgT4ro4YxZeZ71XGW
HIBSH/HN/+vxqQ+oWppOjOqJx+L5zF/uvWNLRDReEJF26FHSbAmPYpya0Ww58uBmlZT6NTfV7lA2
GdUAR261qAu9rpPpGbYZsJ5Jifcd4R9Wc49pBHNdZp7HYaLjnvV7s2jsco04z9jkZc/Jr0DIKw3r
cTmxkJIPWzuca6uOn14qHGmXqaZcX7MI3S6bplLX29FkXdqhBbk0roQuI3A1EpaFVcYPVrjRv6RB
divJ79gUAq5MkSCUhQZJOFtcpgfY2TU9XZhqLRmbV2HNHgkjpXGfA6jx46s+r46QueTHYVkyAR4o
jktXnJQeWhfz2iqQM5N8Xm9Vy6ovXlZY8/Jwuffzwf7f28sLkVCiUl+e/233ZVOf14L0FK/LW4t5
nYi70fZ+e8Evh/55l7LkV4AGIT2Sefm67L683/L207JwlfMaNrBZzf7yIX7ZX85rYH1eDQfULZn3
z02j5caZl0Gfm4iSJBXHvzy2PNvO63DTDFPW5Pq8PpfzSj0PxI0xW9UBNm3ARfGDs9+J63tv/GDG
k1Xv9iReMQx0lxaMMpENUbqLp2cLit3AX4NH3eYHZCYZTGMafENs7iB1d3vpJwBF8NMR8oBOpDHT
zTBF5bZO0S5mpfZEJNjBJngrqqe1iap8pYda4FmivOvsfE9N6w6VzLCieMvfrIRXpQT+m5gzriqi
faK1lOAoSgU2wMkg0zzTKSJGiSkmE9Q6g8tu9rTca+EXa42oBhqjTNKc6kBXDoZaZ68xDg801nEs
U11C/KM/9zAHYLnEYpuJTSYzFRpM5XpVUz9AjExy/wkCEjpoG8epjW0Hj3U1EI3l3MSF3CZJCA4s
U16zGYPQQkbHVejsqzDRofFqGaC3KVo7XdSeWxqN9BG5eqr0WrWCaNhYPSiS/NS8q91DwS22Z7Qe
BEcfEvh6TFFI5vOr4RBGBl6GKEzXekW51wjoBBdzNASGbUySKuDOqoZjMVVIX2vEwZU7oEWq+6cU
Ebfnk24Mh0R8QZp5kFEdU5+lMZolAZVQQH+rnvLdWunTt7KrDwlNCIJeoQMZ3yK4v9tMvbc1QG+B
WV5GhZwXPauf7aBGiOibHZ0ialojAgc/zeShlAmkYgWPq9IlDyXeOZgUMcSZyX4lZyg40YJCtc7p
yVzMvh2tNjvniXzNHwX16vWUkjGGBpumYfuMdTJZu4N47wV9K/yp64SlFvBG1KIuoZhOn/drvVeY
VAyQTdSEgjbRs7oagym4CKe/LclEBNropgdtJBy7p1pCbKGXxpbpOc3TNPnfw9bdI0it1sI36G+1
9sGdDNoPg3GReTCs1BO1m/TScDqCdEDa3bssGsjEY+2B8d8qj2ahyq8QwUIX30NT/BCmhAjit+pp
hPHY529F7kfrWi32Et1wOGbNmWCZs1q24SUnlo6cPK5u9gBnEq2BC9WtM6R7wpt8MHWbbHjNeB2m
cfxiE7wow0ReMA4gzsRYKlykuVbDCeqU6lUqKNnaI6hsKphc4LxionRt+S7/UuY8Jrtf3VBpN4A+
AIjEADp8I8XoQH/SYEcVtQfWyUxZ5ww6a+BQ56RH2AbamJI2/6V6r+nBV60Sj2Ys+Un5wb5DzL9v
e30ftnZ0xBLpWbm4BCPeTqSkUke2XWjFFVIi1ptuX+cWVFHHRMkVxO2+Nfq9RtPS8Jllp6aD7njf
EQD86FrNV9uI3gYQ+qsB/gHxYLpBhMxNZZj2SmkYViy6hgizw2Bt2+S5jKMlNqrifh1q4zFO6oZO
fupuAlklOzR8dsx3O9EAYBa2s3LD8OBizz49jK5xcrU16rZVGDpepM5I9lzxBuyuLI5ifpbBMzkp
6qGvh+ee2M2N0zc3YSScM4C2F6fJr/RmQA6mTbjW+kbf24OrvA3gSrY5TEV/ivV1NvK54xnVgIA5
2mQAMbI4VLfYAx+tFAitHtJs0EuaBDrJB9t2HDejESs7nK6kkKoQEiInQBTu15d5ikP+HIDcNMUR
nzZIM2obEVToFYsOXh2ndVsi2bTWGFE8mSgduir4M00f3Pk26KwC3UWZCs5HxXZQhCF6tTVM0jnZ
I3OZG+05rq43J0CJZCsOehLGEBJsIiZSYK00lal8rpfH0pfuwVF/6L7wYSBncj0G+DdQGvO3t/FV
65qURThfra7t8jolJhHgIjUv/Fw41T0jKr8F1jlu3jF6pHOfHRxBNLyyYiVStNNiDxYSiM6wAPo3
Ff5+Kt2IFid+ktjoLpJGpg7SEW2zzVFr1bhoLexD1+7oFk/qqk8Ih57EC8Zyy4tMZMPZPOItDrWm
ip9pCTWb1Idcw/xpCqqE+bdJ650uKwN7iiyDHEZLOmTkKua3oD06k+/fIzKleHqb2bl/wqXsYEkx
f4SUMODpRi3SdFR+Id038Bzhyn0xpDygiGeZDk5DV2R8HLUNC2QoBWn1InMuSmbT/CghrnkZX/SK
cRUBwLwcDfX+Eiphx5ATPUjRsLLIoObRzltFavbha1wBXQMjlsTVX9HO2yMUIAiBnlFsfQngLRoJ
LcOUaNyxa9fFDI1rR6wWWU0zS8tJWE3F2XCyqxqhIe6TS6DeoXi7qGtEWFCoQlKcZHPKU4YT1XwJ
9PSxt/hnsLV45Q5wMtPgEU65jauvJ5kzvytZeVYW0UE5KBda+xhaEmcba4CyetACmzG3X0HHNDQL
XPS7NfAL6A9xUazJD4P8UUUnXyBxVGs3WiNhxmvr9a19W9cd/gRwBzJ2BB0QusW3pVPgc6rs+9xR
vyQ5Pz8lDPt1ktff0jzY91Fq7prB+rBJGbwzle90/Pagudy7obLINmI1BK9mZ1TavrS6ZxkzsXDw
iuM9OwwYc/OW00tJQLqgsWCKPHlFAxcIoAxfO9gjXWbrqYy+95X5YjeziCJhGI9LP9mQ/YwZ2D+l
BXUtxC78Iypi7zq4BLgwzv1Qht3SKt6aDPVrYbfYp+IQjab1ZuTkfhgDhS3dyB/CnKJN8LUEWEev
LNkk5oglx3aewSZogHGUva9P16Lg3zUMNC9g2UDjZHht8gzoujPG+7qhjDDcRbNzJcg/kJCusRo6
VclRlf2o5q9NpSRrq1EYEzu6HrG86Zw4oqnfTessAahQmeN00/m0kNSkeM2p0aAzBpOWvypWGe+j
plyP3Sh3JGOC9YZc6cDC85Ypl54QD2FKLtBazOo0TVj7TpZL38x1YC8GO1NztnlvXchMJS66UtCT
Wd22smmtuUG0dROf8UOVnlvMcph6eipI81l1YJ5w/8zxDaV7HR209qlFLo9I9pGRgGvoIQZVaER2
Q+e761r65BfDD+1/WEYj6awDgOibBCPghFMRbOtT2+LJM6V5n7fq4xgC6HTQezRxe9HSwjgFxtGi
BH54TSB8o4WQfM0Spwh6IH3o89Ogo7pAWvHsIu7fZZb4Tl7G9wD8neeT+bcqwwgtb407BQhHsU39
m8I1+yuaSVhcru/ZhcnqM3Sig+kcTAJi9k6QMI1wkHww4W3O8ktco/WKIsRHKXwWYqfNm6bqazql
zkg00WSfyJn8ujfU4hVkVDClBpSq+DYyA1QRGRLqTM5LdmHtCIcwiQlIQRbXjc/82t/rwgyugAPW
SYn9JpP2fdSaP/RM7TBYoQ/WG0R+DMUd/Xy1PjOvKxLtPWTS1PoDmGFBIFUMSwBIjdtvV5EJLRBv
66ri13+MIB374L/CMR52fSue4CUxu9ZRErdTzXzaOGtpsgZxRRDb3FrMUVQcHM24qErwNS8I8LAm
B2mSS5de2NmLYo33TUcSsT1U6sZy5QvFcPuAkgp+kpnoHy2VmbWlT9GhMfRH8AAnOaE90SThCxbd
Ww0J1ogaQg/bkxu3XBSVgEDw8qaruxHtD8Y/eALmxiirs07yZhtDLQomF6MjWWh9MYIZTmLOw+q2
08M7AgyztRMD3MmH5kENzraWd0dig1uvHqZNphNmio7I8oTbqkSwYg00B4fvBN4vpdKn2q83WtPP
/xSscHzLvhE1lcC+jK92RsT5RJ5CEli3lN5PVtZcCG6jXzW2F74ncyX8q44agsgD52kcalQ1Rf0I
4eOOiKjHymiZ8TbkCyHLuUs1zBdo8K1NChW2h+rymoKugGWN8y6Jqx2yY1JlDdjG/V0U+84egPRF
hYZ7mtrYXtPUz+Jj7ezGRN+qRp0fWoEYytBYx9jSOlRaF9+0bU441jBs5tGiLEdWc4Zv7Guq/OG2
7/RnNyBVjmjrcFNCyBpyXHxdmBhMpQMijRT9W2kr4sQiaGX6FP9LySx5sgovKw9y4HA0yk/k4DpE
q5Rzhor72FG7frLDpjxC6Zi8dlZw5/k3I71vq2SkJB/QlnaSu0gvo80IJmWTcXFYl8H3rGxRuOMu
RexLRm85rFWRWRundFh8yRT7mIbyrR7yjCQZ8C8ZF0UbZjPVREpYDZlS5Byw6rG9hDkxxGFrVeG4
gSZX7P2a4oLN0EGCReJhYOmYulzhvOAYJkeGM5mc5qF/ALV2K53a8fxRgaPmKg/CDWAgq6C+YGAV
AabPqWV21Bx6VHsg3U4OwJkV8dcZl1YiT1IbjUJttvjboCr5vW4xzadEGjiT2LGsPJhNQGhMl+6j
XOC1hH9v5MATVTT+aDmQp7cTugKbMRhRTkdOb4LOzYUE2hbNA8Qn/ViHLHqy2TiQdRJYR0SbAr7P
OhCKgZwEuFT8QKIoroqquRtEBGmtQ2pVt7iOAbtjxs22nXDyde1zeW/FsWtrQJ/RyCQ4p8ObckJh
5N8LHa9+4FrjRkRmtqGBziWwjFGEWxDkXQLMW66WVZoSVqVZ34WqR6eyD15gIDvk0XOxM2OC663X
Ji0YP2BUa4k/rSIh3saghEeTtsyDRb9v5XjjUm/2AlIfPRxvXLHQa/CNsbQx7NU49ftusB/w6Spr
rRUpkfAYFCyGfqxsL8Hsc/Bz5zHwJaliIqdagw3NM1oWz+rsCG3LaofS6wtZSQfmbzSPVLDxU/Vq
ULLW6kdJjBlayLq4TBGRmGbznIwhq1mpvEuKFJo6GGeAS9WGFYnAP+hklbhTUivh12Idm3yAw1iN
PmUI87s7BY9jTRxpFg4J7SQ9whrdvxVlnUHzjR+n6iaAX3lB1lzcRilYw4m5+SaXjzkOPK4nFHKE
km4bs9paKaYpTDvaKsEZta4m1d91ffZgBGhshoZpqa7mT7VBDXgawIsl0zeWgpOlE3NA06gccQry
L0aNO+Y6f2v0TKEblRrEMISr1rW/mFX8IxnMa5d1D1LpBdQFWh5aU6I0B4bKgguh6FvtD6DsKluh
rsqCdDJsiYEvekhZmR00EwTWhG9NgPp19ItU/RjXFvQYB9JPHD1SNMJFY6qPVEUhlJvNXTP/SKlH
ogwE0pmn5rFvguiECzh5nzrYh2OPgEvrR9p0hu9uozT14lYBZhaau0GZ9o6ht6tGAXztNpyZAD20
nSr6bR+bjz0Mfs5QxMx2OP2YehLfG4W47opwsurDDwh+Cft7p8OKHgzf8J8Pu3BEhu1Uz/5A+DoC
RBeyPH6kmqjSrBXIdSvrdZqdglw2scSnRKLQZblyWjSbbMyBP6LUw3EZhF49Xx2dUblVacyu3Ood
4NAZqNmD0anQpXy4a22pUYpOvqiq+dCnA6dXDUd5AmFe6YQcxmZOVDT8CzVgDTy9aybc8KGSp1C6
GjM2loqBJFkD2dEmNe34PIbtSmgDK52+uJacIvyuXcyV6NyoHqfP0oB5GJaagfDcrFfazCmmxkLe
Yu66+6wF4q3iiAnEeDCkYGqN7TIwv5H2/iDT9poqOqDIZHjL0e+ttBGMsY1IOG7qC+XJtYKCb69k
9139TqJHf6oM4zVrZusIvVctasOVAdz7YA/fmGPG98Km22i13WlyikPbQU/g62ZR3m+6MIbRY7Fo
i1DhB1TBVk3a1XNX9PvUTYDGTetGF8zIUfpTeclvdZfGc2gqIwK/no/GiF06nXPjGoW2t2L+fNiR
3zDf51tN4gIBGbEPKzAewrJpMrbARoGJGSvB4IlHvIXrx4C2VhqFuiReFDkV2TaZgotqj/JAojgt
1N7ZIYLZ8QMiwaFvj26Kl0MJyaaMzGifpBGnRjV+HZsaqjj4uu0onUMTVfHR7OK1m5n0oAqn2oUt
n7iwYHB2uRadTeWCxYSuisyuZkyiTk7xUIqk2AlKx0ejo/pSG0+Fj4B2yC36D7a8wXnGCEF7vFXI
RlH6WyXSxJ5fDFWDJvmCT49rZo9buu1JN6zJMa1Qp65M0kR3hebeNqn6Ylsqcs8QIWBXuGfDRmLu
wkGu5+VR7AyrXG3XjE+7jJRnVlaXaRboKc61r9ybYSx9yoLKK3oo4GRUCnajg6WOzLWLYofQBNy4
2oyW3W0LOOYrK7/p8m/RWEaY3A56zXWzNlxPdC2OTtf8iOwWyGlxb6S3fQtVTvoK81k/QHSvCLFR
cpPwOmvMPYUqg6LcOfBpScdZSQ2FHwlsa4pA1M3VW4dq6S5X3JwTCs2umxqXyLQf0GPtLCJsdnJM
5brsJiR2UQrGDu+sO5xtMFBe11rF2ii1L7kznqwY63CJ+f8QpcNFh1+9LmG6gQQsEKLDsFFgdtTQ
U40o/zIl+hu9KX0lDnoxDttMEmKoJRgQqx7PdaS+y9AN7hibf4jQp4ji0uiPY73boupPNlI7ELmQ
3kZZcS4Iykmgb5yBGx5rX4HINSVyrxvdLZ1/rNcxQto41pg1+DaFnJRCdVcl/BZz96IO3VOIWW8z
NQlfcNI6wH6RvlZN+MhMxFjrnNS6qnphBTkB+haqdeXVJ2GJ1OHuGbDXTlG7/jaqTQCcdqNsRxU8
9dAFkedLbEGFE07HXsFOS3ug3XEVp/xZD2+CM4GGxL5Rw47zo0bvYKYBmr6zZWB1D8biazvr7UCz
5seW8PajlfU0Hj+3l3tyfvrzseUlTqAA1ltes2wv937bJ6KL7U1WpPJT4Ai53kWTl00YVsCJ3/9y
mJ/v+reHdFKyRtQRHOrPnZb34WpIE/rzzX++UsT5CT95zCwNgGno+6T8OAET3vlP/Px8P4+TN9qZ
JFW8c8tfvDwtZXtizRTtfj/ysv1zx+UvqR3rLez9brMcOqT0xFfx73f5fKvli1s2wwzupsDL6C2b
n9+oSn48PH7tFEnlq08qDd1GapVRTEQCxtt1qNrFGnGNpHjXwcVPFVYu3RyVpuusJEnianQNI0bH
opg585cbcutVwmd09xAbMbgWE2hyQyVsnNqvKSNc3OhrfH0fLPmDVVjEFXyQtkcePDLM40vqXdr3
RH8A0gDhB/toZef5V7clI9VAz2LFd2n33qW5isAkazyrTW5UAq/IXsdnOypiho2etXw8dVX8Mbcw
5Ix0jtvyUhrTW1LnKUE41rnXzZ2LlmTFFENYW+BEN0aGb5VYS65PcUBkI+kM2IzcVZ/5t6rBgBoL
FAKGBULV78FZTqBH+cHmkwuzhSEy7+AxFdapit2jrMJsExlm40X2rqUXj4kWkwfMWM+GurqCsX/C
bPw+Sb7eghaXUYKfIxOVimH9tclntEhCu0Zw0q6MdDhwYdsrJUkCTaihvBzfDGp5Y688o9NRvEAn
KQxhjUHNFr6zmnrAcnclvJJNiAkcaeQLshxWDg05U4QDuRAuzKHGi9lDt1DN8jFL7W/w/od1V43f
egGnWk1MBm4Dj2NMmgCT7IZAy+k5DPSHAmQxvXrIMJjViV5+alWqoAN+A5I/dF2NPKlE1p6cNn+T
axBKHUkDPY4mwFuus6tUQny05OT7wJqxuM9E+jz12obRtEtZbrRC0w4NdIoVNtTnqidGRpjJQ+8z
r7BLQs9d9WVKdZJxMkE7Sr6P66BN30cuahsFice2wfKtRXZ/FlJfR6Z1X1HirMgWwStHVz6b8huG
sY0LZoEeDS7WOCOJ1q7co4p5tCSajh4Z2TRDbT+iw5zpNbaXK+AcmnHLs7SZXEkGZltcm8l9xNtz
tJLmLRui22mka2mG7Ys6tKBftRRnSiMQ3s8KKbvExvqL+vD2Z/bu/8vb7BaCc1P/8x/675G8tIt0
yzCIRwduhxjlt1jj0DfHNGopTkGWNVZZp7hHkdBZiLT0NlVRd0Sm/2CVlbFRshy6aUOgoxNQFUbq
qnmKcailvqOHgvY0CNqTlinuF3MYUZeL7JpwIhSivmcoCP6HD67NWcG/ZgnPH9xWOR0IrjZg4v32
wacolzaWU644vZMcFNtCrkE5D1MznbM2hpcFIIWefhperTjEo28QZ/Sfv7zfkrNnNaRN/YP/z1JI
h1ken/GXTOgIpKRN7Hh0QKwxXrE/HRItJui37YgZnYSyL9KeAGBWBxDvLlGrHu0rCarly3/+HAba
z9+/C6SieGUgyjsaeY1//RxJMY6mTATJuaU/bkPsKgc05dtaZRDs6/i5mwKcKKn9oDlBdXESbdhH
FFu60oSBVCuXzm2qMxP6lcyd/kIoS8j1KuWKDuRqYwYM0yhCtYsvghNU8KPT9PWFGBqdgGP64VKh
J52nPpTnSHuzQVDsh6LCQVgIbC3cRPMNRt3n//xn/825K3TXMDUhNEd1hJjP7V++/lZtnLDpIALb
mp55fV0WG8gm40Yjqh3fuheak4T72bO2xPtu6eUhGwDkx+nEtH0456Q77zO1N/caJI2Db5Kn1gUh
/O/S73YwB/Q9TJT7llzX7fLJ/08e/T/Lo+ff0H+WRxcYVn7TRs8v+lMb7f6hupZrCt2eR65PQKf1
hxBon8kq/VRGm+ofOIQ1hgnBCh41J8f5UxltI5o2dVWwg/q/R3My7vz1N6i6nH9w2iyLQVQYtIX/
ejJKzY6rtgrCo95AUjIDakN5s1vAr9DUQTkkqbWzEvBV89Zyg/JpI1UVituYlIdO+7YwNZcbpxjr
icswdmCV1b6nYjFNiGzgJKXghR1uj4zstVHJoQH7Lc8aDeHQyL7bNUJIhsaLWjGtxwm+Hef+gESz
yMvjMxUJoC36urNb7epnFQASO6jOYOTATxAekrPI28CxTFYONtpu9tOWs7F2dtjas9cW0ztl0Nl/
qzGzm/249ezMpX6Pjmx26ybJxsa8O3dontThCM0PiAH23gKbr5/773VJngFhdufJZbWGH9iencH2
7BEu6Pt7+uwbRkaOg3j2Euuzq9j3SzKFFJzXTeAa+/DQSehD/exFdqp+qyuRS1Ug8aLZr5zOzuUO
CzMpadcBS7M2e5tbGefeUKrfDf3Bnd3P6P5I25gd0fXsjeYiSWK0Q6uvMHFOp3MxFis15UBE4L4l
N44+btviVBoIvmPs1/Zsw0Y8egAOs45mh3aDVTvFsu1g3W60mHKzXR5hkACnQhSj6W23c6ZNPfu+
AXxuYB7ObnC0Cqdq9ofbs1O8nz3j4ewep+VyKxShsfRuKBInNSoQWuiRRvmtS/jEYnaiJ1jSp9mb
Hs0udZYsx6y4g500vdUECFb994GYyUPmqywdQQH2o0zXdarSJCjSe6vHs+tgzSnyGsdZQ23FDTAu
MmgPm0n4JOjJmLTVRnariFiUAwm0x2n4Mjp5uE9L1AmJMB/cTGLdaZSD2TmXTJbKga/mJKpCO4EQ
+453kMrY7LeHaGJ4iqXcRt3sJtIQd2IiV/nrZEotV8ja3rpgg5i7diiZTDGjJGgETkE+HmjMRBsg
218mAOV0VPXwwVHEJifD0NMrqNhVqjI1axrlqup8mYSgHihFvAytRZMAeq+XztUHgmk2PZlDfY3f
lHkjGBdixbpqCI95TS0h/TKGJLAEBH5eJ/o3qCisr1Qy+PS6dVTjPvMKQw3WHQV7Rde8xjD+i73z
6m4bWbftL8IeCIX0eBhFUqSSlfyCYVlu5AwUwq8/syB3y+29b+9x38+DMZAo0SIBVH3fWnM1906Y
gHo1AXh1XGce8r8Dzf7pnjAD+B3wFgMj/xq1h7a2T73IjwJf/sogKF4YM9N770s4F68GsambII7F
VRQH2BvK+7Ai0YMc0yvfKnRk8z0YBkdQ/IVSFMVgqmms7HN343sDn16kKXqGRCAVldRaJng7dMAk
ETsrEusuJbCCrsan0BGNvgdWK4n7nMNb6Hw70yYOVpBXmFMbYlisGh0meXEdooMKUvW6xmccVTrl
aielu8pAuMpyShuEJJsWwBCiGs6mEd+g5Cq3GHpja7jk02PXavPerhqIjR5ueS18sDj9nJAJiO3+
1ZXeoR3AyBiaS2iXuB1zvsh57stTZdpvOn2+eIaD6UDNW0MgkQzdWcfbrPuHMH6MByQGfUq+Rpi3
d4FB8R/4ZhgyZkFQ0q31QuLf77VsH+RULnL7lmHAfCPb9kWT0XMiCMduBSFZc1uXhybwdggRN7Tu
39ALUKMHU4PweUsEhgL5kBsHJRpzMzGGNRKjWKeFpZLLuvyPCDBf71fvQToFFxMhyWqgJUQJiWlB
Q5gU0Q5ztDF1JOUBaqF13ZAR2pLJ2xeEv+Mu3XTortdEZiBHgxM8M6UTmXGaZ+fGioOK3h1W5LRv
30ROG730/R9xLV76OgG8XCDcp/l1g0ccn+CI2zUy9WpvDY0qjiebglsbpB7nEFHy3k3T9G3CDkfb
AT6ldNsrPS8l+NXobIXWiQqMxZMIVXVMEa0uBkJr0hyIFgovyFS3DU4TK7hKXL3cV3RVEaUzKyKj
+8IMrZuf3JFJa9DqGApm732AZFaaPCJwilxHQ31bu2F9lZTZey3j70nhJadAUm0uNfLIo+nZ7VKc
z5OHxMIbWekCerXzt4YwTXQwlClaA8laRTlpVZmpvWpiwvlSffhjGstya6TiPLT+hHGXLEcyK9ay
mDVgm0194NFyp4uHuiwhsg9PTpy9dC4OlyGGYOfbPDUF6oZ1pg8/Oj+Xd0Ui72nWehvPZzJTWP6p
nZkpC0P/GoOu8dIzmoejXmLvZSbdjDmyrMA4GqCpu4r4qSwIfcIf0e/AHCVNQsrvuf0c5mGoYmuv
yrblrpJfJh/tm04qJqVNeHjtXW8RZOwQIgIOkeAxkiqZJ74ZHunzPraZ0EOKA0ngQS9zMlGjiBtz
nV511BQVQZk+ImQUGGxQRcv6qzbhb7IwD699fwh2OrPtNcN0axs54yPNjJdYEI5CYjbaNmSCfD++
lpDptqXevXZMFsEPQJLoDHcAiprsoHnuXGssuPiddmUbpJIaUYs2AqMcSZLxi+WayclWOZS06yiV
6iTNY4bcCI8eA8qQ+hLTBUVGQk724Gdbe5AHD9/TbWkM+SEs+FjdmiZgoarpCdRkB2OTk7byaIs5
2bqSZkkKWIBMrByeh2qCtjSweNbe4H0moqzpVhmy76NuZkzCrGEzhn51jYIB2oTdEn8XEsSJGnXn
lrDSdflikaNdTJChdYum45hGDp0J63s0EXrR2BethcNGG3hfVEa2NpEKox+EO9dr90xzbge+RmuQ
UQhfuYzjVvsOKsUSg/bF15Ob0JIhgvruomNv6ebuCN5s2kYxiI12ml/SiotXmEilwjChKly0Lzx1
7F2BXWMzejzMXBvXQ6PP8OdmKnTk0SIx9sKbMoxXbUXUi9uSEU9gI0gUAzt1Nux0jZRQ6ahmevs1
mNEdNpMbHxvb+BF3jDOCubhKAD3tbUgINW0Nusoe6ZthPm/tvEQoSYDs2sWbeGvoilpnZ48jHV5V
fzDWrqkHFzoj87bzPXr17pxep9icNzljhXX0ohnWC++SNCh/5l5taHCEyXDcuv5ehK6173EZO01Z
MG3UI4hfdnLk8lKlbEB7mLkOOjaXNWIc9Nw5LfjBs64FtjSyUmOeghUAVXAVjEgHM70j1puqCRUv
3fF3aW7s8tkIGYc6CNbo0beGfdVKy2BuZ1xIETZP+hiQi2WL98bzyysHGelsM2Lp7S98P81tOQCy
mRw9BceQHzWZe+t86I0DD28F5uo2tUkN3PO9gqHZFd236ORbc47YBvBPo5k/wpTOoMJFCzqtm7EB
+1Wkw6EOx01YELucDGLaVdhteOZEmxEvxtZC4LiN+XtOBEagUuLWmbk+JKn2xqrE19HkuxKL5jT7
0Dzy1P5aeNgsJvxCXyiK6xuz5/G4bNZ0fVbkN+U85HWeIL5/m/QMTifbPnRcHJs+6Yt1kpUPZCCT
sujG8/VA7hLNRx/Emajk3nXIVRFDeV9D6OnMFDATdOGnPGyPo0OEil2DQ2A4gitOL85Jx4DdtqN2
PdWbur4DXg7iqHCjnQ23l4C2mYlBncA1dG8N5hhr6A/0NfjI84Q7d072H1/C8knWuXOegxh6xvxc
aaBCS0OD7D1sQhMmTVteeQPuKtexYWwk6b4NUIH6mBtwP6VvY0LIURahOXWANW4y3zwJo3OuGYjc
+JFEeuMTyu74E737TMWv1WcnRlXX1tfh6JBB3lp7yirMPwAyM+donxGAM6rGHjr5OIQavXwoRyvY
GhFRzx1qsM4oneshncnXSpu9cPnhdO1Nz7wfzf61jf2DGbmvU1lSGE0jNFQlAuvShMSHMGE9GvgI
/MTaySqi7R1HvNNzo81UoUk9zTw4G3Y48zVr2+0cfkXOMx2bbg14CgqHN78QpZrsW5PHqtnJPbfG
73GTi7uMgMkmp0zMeOlgdWO+bqrCOQqbdJ1jhG1iH4Xyuw0p8Iy+sV8HEZFV+Hoe4Da9Z35b44oF
vU+iLmnX3VNkO/k+jt5bTQVD1814Pc/Jib7tiajEWYz1Ku1ffWomFLNu9NmPzzjtUH0CGGHsCoqz
gSBSzy+ST+3blCAVG9Pij3ALgvDMZz6tHd1AV1Gj/+lcrunIq1emNM1dhquE2uiOij5fJfvg6gNK
/MYMIZDHV5UHBpUPnC5V6H03HVqKg0ZGUeAoUJlsH8MKB4RdbUKDixSGHyCgie/R7MPf6K+LUItX
ST3zHHA9LPHEAAmvvYdfVSpcqPiWJ/a2TMptnGjFu5kQsicNLu2qrhnhgjCfCSgLmQNvwyGlVzni
z4tvms7MvnTYw1a9zf+/MohgtUaZrTUzwJ5i2dum0Bkr83dZm1zdm5nyNaovo9ynJEvSG7qpHIpM
MVItpvvhXtcxA6Yjoip4IWhXYLAM86tV5bejbvbXEgHxLjY7xrOtWGckgDGwaos1bjouR4K9Qh19
ddROd6a0hjU2hKfcbcTOYXI/4jrYNfaEOIQW5CgrZ0d1e9z3ORQmxzGfsR+nBAwPw0HLFO3U+N4C
d+I6zf9I0JVE0IfPhpQ3JpNtRpmpRqHVbA8ykF/81HBOjVBwnFR1vy13EzIuuC5Ild1kwGloBgQM
LcvwXFXtD2Rgzhah0xaFPHpE/tiJpWWA7QydCCsqAH4BsqZOiHMfmqfGDeOtz31gNwrH2hm6NM7I
IpqOrqOsfZiLStVPxsKWQu0qbuPnxmliPNgooTXdfIgU67GV7pEOD84hqC9RojHEcrUWzCvemsqQ
P9rYeGxHoqldgEBNeNIDETOYYwoD5gNyTrTJJDeTyu+x0ZjpvZjEyRTEEw1xm2+pQWBgJUl+ZYxk
4ukpKOKpRwmRwv2IS6NGbkynuerMFXCeR7OMf8wmP470RKbHFhf/SAvCS76Zpp1QceiuQ5pMACq5
2pB4QvZuKnGBVWRwO7pyJtchq7OCxbxIvfgvFCFt+qrWn0HFwPsBWAsNFktCc6N5X+Ihtbdo/lCR
GT3JfaZ5rHXyc7lPuYBH1TbZptbxAxitNivEin2BKt5p0UNrd3UDN9zXItxXagF+2DiWarFscvM2
1ro5EJ+n6LyVWkREm/E4aqKL4zikKIoIHW3m3+L9gZKvflur3sKyqNBgHKULDOfPN6F3eriyMwJ6
Fxyp/AtV+p82W8I6ykJrD656bwuotHW/lXphHJaNZfdooltMZfNDbwz67qjL0FnODJzUm13WLBnf
ZAzzgWIHAB2XfRpNX7724SFTf5U87BEmqTULpubaMI10LfrEOyJlkKr7Bielj267Di+m25FBMqlU
S+K3tjU3nmOpFsuaT33uY63hY1rO6BgAmFuzwVLkDOhxGM12x4UCa7VhjwOzHDZ0FpCCz0ooYqnX
jWPLBJSPCTUlgAUJhlNBc2eEnx+LEd0cbLy/dkqeKHxLaJEw173VmhRyiO5KhpGs+Wrxua9gtA5H
kFC0MRiOnWP8XGSaxCDnxV8A+1Nuc437UKHZFwCzjOjMV72MN+bYgJX8a2FkenVkkF0d0R4OG08P
SastnfhggFL0Oy2trhZyeKZIti5jdL7Q6KZEA725yNFpMvBClqg2tZSEGVq6SmFHhTDJneGYciUe
DOeVJtRw1FHDg4CJrxe+ulR4lGW/V6boLdNYqmTo2UbzX6gR8ARyc2HrLwROX0thnc/5q5EQYA/J
Ph3tTEVfJv1RU4lqwzDM6zasuuPngozF7pg6qDTKsbhb9vP7kyMJtIk+Dzpciz/JzVWhR1TxQK5M
OB32YekeLZAamAsiPCJLPtlfi0L90lZ06PiWI7eWQpwv5OSFoVyrd9FPGUS3ZRvAI+knGUGIQVN+
AW/GWFUQcKJh5wgJoe9chbPTmSYVhe7Q6h7LXdQ9+aiR6Yqm3NMN8VWONYmP6UBdZHa+mzXVWTex
DkOqnQNchF7jRrTXlWY8JTXJ1tJ5PZQ1ShcygT23vIMivpc6wP4+MR5qy3+e8mLYIhHV4iTalzW6
9QlAhjDq7hx1JEnkjvOeaA8ATOrtmEf+2rG9p8kOr61EZLue0TpGksHf5RNYljHbE3G/zeGMAVLM
LpkmkKdD8lP2GBxGTBquEhGYG8c7ahA6t2R/PoUerXHRUUXFptT1vhIvgQAUTfZQVp6FbLv7gyFd
f+htRqVa+hSn8M+chPslqtlsggBm8xUkggp4Ae1k7Epy53tuf5OU/FhP86BShBjER8wHhC6ku6Qp
QC4OkKw7B7KI9d4RLIVWm/kE2bS8c+1V6HwvSkVn74DqEzsebOSAHl6Rb7Xsqc3deWM3DlkeGRMu
0yPyyUm1XTnAD/MTunAJeuAUTNzZLZoDIQtPfiHPsikniNRMz7AaWAiv6v627dERatZjjXWj7Bks
54P2XGJBAYU97+nmMcsEQmpAZ4C8gKvNJpz1VUJ1WUGd2WVk/DXPMYRzfE/ELDEQhLlmvPYWT1US
09xtWYzmIRyeEkjaX6hkrcBo0v9DI+9ng5p2ZnfESbgbmC072+X5VvvGuHWNnlwfj+FeTQGqc77R
sMneHAke2R0xPrnRW0fiONGJpAFNAx+GFvZopIbijT/4s5klWwJZUWyaxH1b5T6U5ju604cYeYVy
uoVhcDsHJMyPPXVP37D3HbHAGWWJ1eiM8b5B+5fmwuMOjka8T0p/S/n9phiuAh2vsy0DfW+VLggV
MSTrJmzQ/43hD0woNonWJcqTSFXX5N1cIyE1zBQBcM/MTifw2QA4OYmkhrbtPzJDGIkXY4rZMUaI
26/UCr4OYyI2oY06FlcSkyWLRwmJ07co9WKqHK1+ZXl0Q6boUTY03ltsGIjKgLy3RXTKjdvmfjb5
j6c0bBmCv86W1yEQmAwmpJJCaI0BqlTBRGmytU20Jc2ZS4tvly0uyZT3aOvtVwFEBib4fUloNkO2
8Uk3crELZfc10Ppso9l6xtyer1mbRFQuEgY+KqogKl5DPhjm4famDCOxS1BPEwyMH9BLDk1BznQx
zSSh16oJlQdfACsjEseFujNc8D+GHZ25uFaqlZGhqNgKb8rWMncPkAEq5GtIXNy8T+7FbYWYf2MB
/FGlrYhajHXUa++bMkNdB6CNmZ7bN5VZYZZNAmxklPomDB+oaL5OwtOOQWVXaExXDRDVNT5r484I
9Bcso18pbIO2DzEtDdWh8ozwxL0VsW63ZxC3jRo41BqhtKhlKoNsA2S2PHv3ABLJPjKbLxGNFaYm
7xiiYwCMIDnkiMyTpxeGYMvZeZn23RY5MlOp/9EMJPrMo/FUxiSBA1aDSyNAuA6YCAGUUCkI0n7r
Ct/Z5cFIOL2k/ozYnnuWsiRR6F45UQ57W8OEMx2ryHkc0s681cHXb9uSb16ApPhQli05ZprzDfTf
I1HlG4J3cfnXyKVDr76qbUG+QGrLDQzgq37mxm5mYbLFGbq1Qh6nuEZevT6S5NFO16ZlX7hhmQhv
mNyYVs/vpjTJ5PISkS0uY5t0sfrJnIk81Sx8XT6JzK0Rz0+D9MpNF+BonWb70JjOpZwsSrTmrrKa
6SpT8tTYf0qruFF8JXNvINykHpKTbhyfZRoiZ2b4KTLom9H0FmrtvE+wIq0y6Xxh4PmsR5ZGGWvc
uz7P/zJqECR2iK/y8ExWWLvV/ec+mBKoUxl+6XF4ioKKarJ7BHTGZKTyiXWe3AcoMdt50vfCVGBV
+jFM+Gxit8LyW5nJ55rOgeKjoPGS3+JyMJnXGveYfgqqI3DI6wDmaBkO11Lvb9o8+6ES6iXgSyWl
AyiKKjqgjtuWQXxI1L7lwLKIlaAwV3iLJMyeqGtia5gZpSyLumZw2nPT9XIyvZCnEs/hiMsw4T3w
m/scQO0eRTqIlGMm8Sc4JZmmywIyTf+xNgUdMeuREWOxCwzQDXgpCQasTForvSZPhLuHexR3hE3N
B4IZQ1L+qDT3gQg2tD/rVUDLLySL8OiKdrzKgvScZzx4fL+6iUYe435ieAQDDQ285kwcUl2fGOET
ckPoFJo8CrebrGT8ykOScMkJV4SDsdZM2vKw7K8RYO3J2GNS793VlO+3c097Mk7vh6Bz8B/l/tHC
znx05Hrs7PhYmT2Vwhw0l08r6+B6DISctsZc0tnDttBK4rKQ0G4nPctP1uxlpxm/MEEVRLYw81yH
UwzuZnA6H+MaHmPfUZIts03QtxBY46jFsrYshiRjSrWsIpkFJrmTkZ6eCiSGp1HhkjJScYDiVsfJ
49rOBAO4CXH6lmrZe6hD7eg0BwIhmXPHZZOpXrVyyI9upoH6h/rI3IBAy481OQ97jPfX9ejWGw+v
yXpuknSD5GWiYE9+o8/kbx2rXyXGgtp5WKxm/hwIDe/0PNb2lnDyqySwcQ8wzvxcWAUhG60ZU8pd
VpcjEwZMchf0KyAX+SnqEJnKIr4UUfWaLsgVnbBJksybs0aQ2u6XfZ3TniVUDi5UZn7O3IW70ZQ0
VPl2L6jLZY1+dHfoi6chcawjd07rSOIXVwJJ1krPIFTe0rKARFId51mkAImDbuNbObUZFeNCklZ5
XNaWhZ2MJu6NEnjS0MYnU2r7pKBOjZ/VWlnU845ge7HPh0cQxdTyLKIvzar2qDaryCwB/mRlug3f
MTXUXxZu3Ps7E14K9AHz2MXej3KiSspj/eDSmu+tCAg1QzgQr8F6iWh2QxKOPH2kbKAw9zTs4p9p
x33lErXpTM4vccZLsLGPlPLKCJnCFpBaVhMv3uIH+kMojv4nidH/Cwtp1b69tly+owDzvN0Y95fU
Cv5Ui0B2yVKnutpM+N7JYUb2ctU5Yi1VUkiuZos+XkmAeNRxlw9iAZFm84Sao21cBxsjdfaIQRpN
fIbkVYlpx2sKNKcoeDtaQBQo81Hbz7ZNAlQyU0/1q6sPgXBYlXLfTwKXNULrvAruA98vdsvvGRbq
zQfxtCUumtyD4a7zZto5LoTyHGWYZYuONysFrjqMJWoaU2lgHSRJJ4tlH+kpUhfiM0HP4BlZcmDV
A/64hMEumwJH/x6vwaFTkzyJR2YTWDokgFlwo7TUXNCP6pgnR88MpIXSRI6WJBKJorDVvznmdJ/M
SUumFrNQUInVEfwEaIJlewwlNc8m5m8hy/7kZnV8qCgrLBKcsRijn4m3pfp+NjikcEVJVL7cHKL6
Bd9Rc1jeKYo/JkSW2Z3dlo9QLrliS2plnW1ozvq7kF9S6hOQF+dq+elTT2Lrxy9atvUUC4j63bSq
arxmLMx25I1+bktptcSyzXdan36NQmvvDCCxWrlkaqtvF98QY4bBjIl8VDcXta8RTk2KpED+oP4C
wu1RMy9/h0RrX2bs2ptkhIuiDkbX5KdZRzfrnWPXkrYwwA77uBjVByWnGlfoVNOnU9PyJvfeAuT4
JP1Q0KmncO+oUoraCqb4XY4EVS052AHtQ5JRg3ZtuJLygHpby6WybC6LWR0Y+qjfSJ+a+/LOR2Dv
O8syrwm/uIQiQ13Cp5ssKeM21PHK2qWQqFZy6A8yz9OjY3HJ55gJqaC/8ATTYJ3kGZLmBlTOLqur
B6vH7eGn/cUoDKYP4KcL5jSbkVrLCs7VWcb6LSMIipHcucwMkHsj0QzHNXQ95Kj9vjYirkHtaJb8
VQExf6+oa65KP7/3KvMl6ZxXJ4OgXBn+hhklcvEKX5dr29dZMs97KJg8zvXuCErh1LrVq91b9Dts
/R6wW7vK0YqvpwiNQZt/DX0TG4A0czDT8bqIApWxppMr60ENjsVjP52sOjiXCDZL0x42pK5ekiH7
WrYZ91lx7gecrVh/vlOOb+8ltUqZYQYao+k+C/SrjvEYslC05lNxcGut27geni+SY4gN7W+9JMDR
dGe4wbitBHCQ0YkJgWFkHFfYsrwJK7XJxJhBKgOVbgAUVH7nipxh1DEoM+MAGpSOTa1NyLnzWuQP
dAuK01TbDtkrxQGiTP9W6re2G4jvUYA/m/kJT/mSMaokNc4b9KdQaDc+hYttYqTpAdP8H4bPuL6O
5N1YQ15pS83fLRcjRef+KoEJPxaNvh8cb7/cRfzGTOb1spqOoXkgSBUZAoqCqTNujIxwKz8q/OOY
u/rh/7SeTEG76b9oPQ1dIJH8f0s9/yf71qbffhV6frzip87TMP1/+a7pMcZzLV2gNvhT6mm45r+E
0A3dN21Fu1V03J8kXNf4F0p2TncFonDb+CWK3eYQuiCOksUrdNP6/4pit9y/yz3V+6G4awvDQXos
9H/TzaNoAFJOmO4POvx/KOs6jlk7vsiePBC/MeZvMRqi1OiS95rQLaZvhnXXJG1yQM1M3kuDKyAa
RoplEitQn49byLvlA50zNCAxZkwvqx6WRdh3Ntj73GZiMlUPYV1xRdveLaLohKRIpNt4snR5/DhZ
86ZjjzdjNc/E5npIUXbgptAhMP8mqfr8uXArWZ7RT0eUJmKoXi3RxpvPw8vacs6yJqULCbP9+CHL
7sIM6MvkPRhzDbtLVBsvlIIvNBz6H0Y6nmg09K9TM2LKGKEeZGGaHVPG9cxduvhB6Dgwa5fBozur
YZZeUp8wg/rMYK26Csrg8XPXsn9ZfO5jcLdFTucfl/0aurDrob8jxRCKGrf38VSoBdFk42nZ5JuW
XflN/m/7UXeQTV5WGSoldfay+Ngux5Rjyw9i6A3nh7g4dznf/nhVUYyHwrZwyzY0SRpEPXehUhGJ
SYvWeSbykyax/62iVOZkEYSQTX5fDeKcSUpFTKnPwA/XnhLgO0VOV1itzUPJHZducHJSR5cDXV2G
e4CP3k5PNPRlRKG/xjMVz0DKkBt+6L2g84FEUb36AQ3FkRo3cIrxEo35tBqgNL0aRkx6QSNAtSW9
eDKA+rlDVb+OJrQ+l+YX4zpOG2L9riyFde/Cz/nl5XUoBdYPZQd2SS/YFJoRHz2vhsqmNpmwiIsT
ENiQBw5d6oI2z0p4N3QYAy6QCgzaWGubWvjeDWYN/8ZWC98xTlFviNPn/j5CY+Wa4d2ya1n0M34p
kaXUMChifvwMXJDEzoQjxNAiGa4JmlNzcpvAZKrEFHH4fv12YDnlc18bU6exQLhsK8KVTq0FXNFo
6+dlCxgLsQ3L6u/byGE5BPnSPWXE64CZEBZzd37Esiia3MRIIc2f28tObqyQ/6hnSe6x98tCzzpq
kRpzEULp7nFzd6emiO9qGvrv0mgvpIfm36wqNlaULsLHqQU4GJeueWNW0bx30OeQBj1UJ8AM494u
/f4U6pU2PEZdHzTbAOHlJSLYb6XVk3E1yikm9FstsiK9LjLj+MsutV8jAhQydOhvPw/E0o9v32mg
RT9fq07MEyxgCW57yGuU0equ9ng++18k/6H7ZSFMPmfSv8T2cx/iVih5mnXO+7G7b0RGOKSnfbwo
YBDH/IvhylSa4trv5+I6pSykNuJkVmSmz9VoamGd+pUHCc76eWRQhymuo4tjlDnCWTNcvPF6dPGm
MEdEK85Jz32PMXV06dR+OzTYD6k6pGbJMO3jvH4Ofh7PW/3dysFEy6jbQ77U79smm+7xqav1j8Vg
0sdR6dN1nRof+1BPPzXE3F2XatcY5sU1esOXzxd1Ediy334obmR1dhnKm5qGER9jVNwqxc9M5/8c
4By6/diFEnSHngTjvjojM9ri1ifu7/Pcz/3Uj9pdrsEItrimj3jXUB8IidI8McESjHb+nWqdpmXz
GyX4mg5jnp4px3KC/fOp8N9PsBMoRfD/fhkP/AdvmqH//pDFwWqZhuPxzxZog3/zV5VYC+DfzfYP
x4cjTFdVp6XXGNem7UtEfERJ7eu8e0SITZM9F0C0OhQw+0r9FXsPciDsppuw54MypF0eiIETK6iB
NCzVPqhaiOyYm9Mqje2zQVkpx0blHYokecvI/11DXsX+EH5LSWL/kqESv0OagNmZrWWBfjHDY/5z
o4pBfc/xbRehALQ7PNq67/fXy5kVEot1UYCLWzZ1AGwE36jOmlfcZJmtHa150gD36QkSpPo2jPLk
3dDjl5SE1Ef6pBbAwRQ+veFd5xFVxmpI9Ns4ES6J7FZ8DFokEZSbq60Dx+HRKCqV3jame+Xu2yAF
S4/mUHSrSEpxTxdZ3LueoUqmLmlYdCLYlNkln0PowWwtp3ktxWymHNZual1x/3HaocdOAbzOwnLI
YH4/Oopk2MXuI1DrGyRk8o3IY4MOlz/fzjUZtL0fBhsvH8u34DLQ89kaOZUUeKAMf7rUufzzl8Y0
Gf79YoYTfBWAY9qusD3ceZ5v/PalcRNzzKm7hfhQ6RNTIk1RNRnznRVuU9zx6bqWsJnmrr51vAmz
e9B2CPHG/IteAfB0qfehUE1G5lQZ34BZBCfuJ9qJsagP6EaDdl/K4PR5YFlb9i3nLZu/7ft87W8H
/tPJn/sYYZq0FdwDymsAGGh1zszAtINhe8E+lULe5lrtYXPTxMvk9g++NQh6DSHQbiv83kc57ECi
kLArKwST7bbWcWh0j46H2o4YIiByUHs/Vpe9Tme3e5Pe+cfp6sRlv2/CMkxjYpIp6yWUAvQW7yA9
CdRsNIlSy3/x0CpNRhn8gO28N2SN3c538rXhD/olM/t5OySyXbcyZ7PLcT4sq8AIb5LKSY/Lecuu
KXCILsoTHnOpm/NosN9G2tDXncW1BkMjouchrW2Q6OkdmlmU3eB72MeoAEZCegfdIr3zKArt09it
iUpn33KeIAzlKvcIeV82lwUYYe3YJ5NS3/552ijzM/YaQteFvTEbIKgcS1B3EaSWgu3IR8c5LQth
1fS2MwRohXrufx5Y1pZ9bdw3//lw36TmajSJIv7tdR0BlzRRW+vbDN/x2vHDHyIbjQsxf/aTC8ko
tML4CwLs4SGayi3CNe2+0rXyuvLhCRuYvN8cV1wFoWc+u3Nu7yIJ3Rl+i/7Aw+X7cgICzx+VbbcP
0OnrA2ImfVdplvbc9N5eVIPx5gchambTH26clMgynj4oudWBbB8W6T5EvkQJynLIcgBpgrgpOk+O
WbbEvpmHoTXDC0Pj6KEOutsYXAeAcSd6MJio4x4AYr4cXBZSa26nxtDPy9bnGTX6yIflVX/9jOUM
CkbKgcDP6ODKrAYTQnwd1PRlvDTwjh+rSWkgALA89v6yStTEMGlERFrRtrZ77Qn7Acp9XdhXVuRp
T7qFJUh4PA2Wo04zbtB8aA9RWmj3Q97vbXUWtoJ6/99uW3+/awH8V9NJn5KwjZeZee3f7YNBlI6x
lmbFj9T0oXKYsloNSdC+VWl0kmmDriy9GHFOI1uGEqqqaz56fSmOXaJdR4twNLZGfRNUWblbnm5e
mqGwws10jGVR+vRoh0nJuJWPj+LvP799y/j97ePB9mzDtlxDx/2opv6/WnE1I9TcMnOt76GlndB4
Z8p6ncqrNEe38LHtxxFhsjXVrTHpEGAvJ3nETp7Hmbixbkq9FbiB6HbWZwfoL3fa5SVdijS2KWex
5kpMbmoBW7BoTFxdmgM+Xu1bFk7mO/s21kFnqQO2WmDgD/cSQw4iu3/+H6v6w6+PGT4w2MmClqyN
9xnZ92//4wlNoz+jjHqHxHgmqaB8GtH39ZlnvbRW1R+KIfQ2jmWJl0Rnji7xIV9UieALceGHOajE
C/39+CouLZUpwWbQl++Z1Ta3hJ1od64dPny8GsfBTnRRtF9+NmrHu1Y/C3pHxfA1HhGUhXmlPAjm
VCFmZPVjm+Dsj7XUrivMYtXUwhfptW05kQ1YlmUib8gNXLc2poekt3kToj+kni2b1Qh65BRnrvux
SEYlsFu2h8QjTa8yEZvnGo0s9bwXAe3DrvNeBHYQGkIlvImyah64a7wvJ6CRDRUUybufoVIdgrJJ
d+3ot6+ZjfgC4dG3to3SXTpyU7fnznwkj1DfEWtjbXXp/LopJhiNKEUfcqCW58TAtbSsLYuIrtHK
87wecN7fDsRzmB//+eN3xL9//MzyLZ1nLeAEfzn+i/fcsMJJ98fEeZet1zgXO0ZRIZ3mPOb6TYvR
455GBQvXJzo2Ji7AVpvLgUzrtonpTB+nhS1uwSjMKKdjsfUN/YDrArXPHf1j8k+byD/pff4kSy+4
E/MQ3CEaS/d2CGdSZiUUW70YrDUQ7Hi/vGI5cQ7DZx5R9ml5xbLfQWTHT112AEL2lp+6bC2vWH5q
bkTm+vOnRFNjkYdQx/vlPFy0xzokd9qq7SMtp1SsP1bV9rK2LAYvso8w05jELas9fSS9sQBtpsDI
/vlTMMx//xgo9QkDCgAVHIuC4d/vO8SNZugIbPM9q9pmHQd1epM32b1Pc+4IWC+9WRbKx3yTxKRF
Ifeqdsu+5dxlrelcCxakL/HE8YrPA/hnOzKLpv8l7Lx2HEe2LPpFBOjNq6SU90pbL0RZeu/59bMY
qluqzum5AzQIhiEzu1IiI87ZZ+33T/1DX0bHvLt96o6mn6564b7OBn/3uI2YVkno4FWcRe4/XfTd
D1pLCXJTU97w5/f9fUU6rtUa9PyngbTygDmzo3v0P36YhKbQThVpJwZFfwDyegsUAnjtHx0oLCd0
off251OhHkVUz4TPp39dhltMgRS1m5Smf91hatf4MC3MXHIWDdWP2CjHlNlMZ1YyV9FsHoywuQU9
5aBeae8LGP0Q/xvYY349kDHIfHsvRkwCr3vRHIjILesO7Q14TXDvkt+9VKryNjqVB9QaQ3srs8C8
SKP8EScO6aU2UvajZ6fPUDl2op/wQbjsajtfJxB7P1TzOqht+W4Sl9vkCrAiMetf7qqkxbj47x9c
VSA5HvgSndeHo4AksE0DZzaT59k/P7hQsZWoI6fzgzAPf2GTNB0KI9U+RF25rN0youae1lToLCO1
T3DcGDzKiafOv0a6cE1ZU3Hvqgc5kBe6ajssuvVu8Zjcj55zn1PlUYKBjgtME/cuueO5pUbNKlD6
+qiAUrlAWGDFR0Yb7qVzEV1pnVYUk0ThTE+Ra6jTIR/Ncpmgol+IPjEvqifBpGk2K9HXgZJLWIEg
GSXHnFJjuBNnj4PoM9GTLXlEw0Sa5llqEU9F1JyKw6fr/ho20KiuJYfte+Dqn+//6bJ/u1VR8Uoc
zMW/TXXq2tpC/Xd3o9xL+8xKpb04C4LqtY0MkuT/7O+n5qMPMHxJDkufFmNEzh/Xf5rX6V4+LzsT
su8/b5BlBThBccPKS5uFzW+L5/2fTnFHk6Dg2iFy6DeGvnOjTt8RlAupF9t5lCdVOFbTLwbtHkHH
DCtR4z7vcQXxxovrot95dD0uE/cEkhm4N+LZMonCtMGLoe5ea9X40KZgf4RWsiay8tVswxZgml/g
EKs7596Ln0rTLr7Yg42UYCjZU2Gxt6ceyYC355ofDqEpEegwYz+fSb4c33oVKw+rCOt1itcH5p0A
kLHay20rf8WMyAOyU38gKCheQy/K9yhHYVtOTQporE0SlTBpxNykUVdlQ9VoNI125YYa8yTAathP
m+6s9RRfDrJJItaQgluXEcSH/G/9kJ2P0O5R9BQg81zE/1e7GO1NixSYSLs2vdGb8ZrrlJCYYSmt
RZ8Bv/s8BBR3TxeILtIbzTIFDrmgunO8igHX0y5OnvkHMaPtqQLsCOo9eS7VU6aDUXc7oDJd3J94
vdGjn3CJew1KQfCCJ6U4iNHHk/ExEPFuMajC3z66OnGTxwP18ZMefWK28uf27lrZiPe2N468x1HM
pjPxXr+3p5f7oGDi5Cnu4dH1eP0r/7IaEPMei4NPt3tcyz8BZnKirSud//8sFrRpLfCPR67B5sqc
/oPrTWbxE6GFyuqqdPAP+a6XHiSFIN/HuauiPg5/9tBKgBUXVb6/n3rOWw0kcsuTUv7uSe5zxlP8
lSpA+cntDarBHas6sMDVF0kJxKOMCkwEGwCKamW2h7HXnGczoVDLl+33FMz0urV0k1IW33mv9eYr
1CXzHGdejJGD90FY//Lf3y9TDvTz/6syUXJsFkcybOZPQTDFiWy1h+X73Qx7nQKW3rxSdoNk3zfP
okUlsYpmCm5XLA1QmxMT5b7CZkyMJp2J1bCalLi4YTkdTYVYoJbdXT8U7k6c5Vp3auGdrUSLjKeJ
YGWaIg7GAOQacSXm6JOknrTctqBsZAdCEkU9ysCTH/S8colCPNvQJefgE/QZhTL+3K9siZ9rBN7e
MzkQSZV24kz0jboagiZ3V4+uxzQxt4laiktEJy5M3CsI2iP6v+KFRZixtOwgXY5hIb3Ww2QCrrvV
VjR1TXlDzmucREtGjtGPFEf0snZuivFSSWm4/u9/JuVzGtmC2ssHkuWBzNpWBVX0z2WAK8H8zUtD
+hZISE+bVPqixW16EQfX6GMSNOGZX9MhrBPgYYWHzboZzPQSGGF6KRsPyJoxmYwWLuQB1zPPAaYv
QUuledN8NTrJPYl7KdNdbb0hlaCXx8fPwFpr19ssuMT9RL8UlC8eFVJ1pI6XJvca/vyus2tcQ9ll
MB5wODDVK4AcBNVd233tamWdxJn+y467VRqb9le1M0GoGI53G8KxXrYKZioyWuSntizthW5mx0c6
SB8LflXE73+niErz6qBl24sU0eCkzSFWin+9KGhqcIUBF1jTBeK+kt03h+mn1Oi9QXsPIMEeP8GQ
inNgdN08L7IaNW3RHOBLHINIrq+iiy/F8FT4IFRFU2kdnA39mFoZjOktc48d3s80yrNzpwXOpdfs
W8e36r00q5HCMd5++NWb74XfHNrWCW994sensrPTWT71t1D+nvTBjjfgNJG6QPhdELnLdnD4liZW
k4fHwZfN382y7l/cqCXGfvOp69wRx/59UF1d28UNdAXE7JW+iQ28xKY+MWWoE23nV76yimR2zmWY
NW/q99JqtTe5LoZDUsBcEE1JyvtlqQ2QYMpAeyt5Qc66NvWOv6/JvEK/Kp5vrvzOL462VlB9yv/G
94rybTkHiwGLuzOldo8mObuZA5t9OUy/FAP8HSOQ9K3V1cML4od1Qs7li0b25UnSomSTIX97D5Eh
iPmJr0A7DHOdBRaXQ+eYLv5INZ6hBHKb+f/zDVRU+XPsim8dKIUpauXYKgWmn5bihteBqGnK7Jtd
saPRcts8KdOhGH2suxI5BK9Js2vykmQiokuA/vn+Mc+3827nxu6+6PA0tgmFgKDslZU3NM5bS2lt
2Krj19DBzKiD37DXM3fYaoitPEktz6lh8kJKzY3lB9VZdNV66Kxao1Jmjz4xYIwmX+C4PbguV4LY
CmZlkilLbKHZGiUasgvSBd1O8XHeNVp0JKLpeTmgVBPp8e5+KnpNs1LB7k/z/+rNIR7HYdhvxEA9
jd5nT1c7JdhKitHNXatLBEolN7/pvR+sq8gm1jekOAyVJtVlowVbNQSnjuAbi83p4DJxP+QAb0hk
pItHnzizp9H/s0+LOnif5vNjlphKjmzA5bd1qM+oZFKQDVBnqZDDuR5bxawxXXWDAYF9caetjJnX
kxgeicrUNVhxdpLAtmhTS3RVbRpvSUxQTKe64Vm1Ol77bMu0DABqUcbeWve0Ytnk5vDhBz4+7G7x
7MbR5PCr4Q4wTeMPY8xSeBXHLnW1a1vqV9GPGgbf5gFEo2iq7HBCagyN0KZAAKOkMIt2OPZVs3bw
/ed6OrRQ2lH33O49fqLNPMCpWx8wySlKk3znG/VO7ZuSPwEHSedvE2Pgux0Vs7xVvidvy1CpKJxh
1B9b1A3ykG8krBWgq3jBEZlKua16+Fd1GjVXdZSdGRtW91s3iQFr3f2JVc8bKenyraso9ZGni+BM
Yf3pmeEy9oIG0T3cye391ErZM90PEnl4gMG0Ndl1UTvCZSeGjSmxaug2WSioJ3odyavcS6uZLSVr
kdtJWzKOBjqnlUj8yBQObhDAbG1UOW8sIuJ5PzrxwfXt8UZAE8k6G3nPTY2nqJZ6nCftcGv0o3X2
9drZK4a0Ea0iz6yzOLNlav3x3jjacUBWwu6XgL6wkBDPXJu6xHWtBh/iuWukGJTcB0Q7GfvFOOTq
7tPzOTC0a9cAYUnCAJMZyPd4B2fdxQIlsPBKNXiJHRK9dZT4H3pm/rAiOf/eU6TX2gkiVae7UEFJ
5VJEw6xbF7QsB7swk33omjDiMEC5D0iSgbdQqrwHo0YyWwxIjaMe86JdOalDRdQwcrATZS+aNsxN
MDFTu6xMtPVWfr7Pm7ruo6LN10O+XyLm8RE7i1v1VXwKyhjTTR8fjTGU25s4IJR1kH1dTcpfbm6I
srkzoWGIMS/zs0OutC+i1bhpeyvK8BuMMHmuaIQAc9twT+LgFGG1sJGhPD36phrHU4dHA0wvc//o
tyJr2sO1P/lJ0kmVC3ZgPMuT+YBj71J0iskUMlKCFqbHyMrqDUKQ+B3y67o2EnJfhFjPTRN+E90h
/OkVhNpmKZotH/RZyMPshPeb/UxJMpZjXF3bVoZJeBAtVMWO36PeR2IfBd3SRtk/ns1M+ZJJVCpn
OQ+CtB+cc54mSMoUp/zqRqThke94F7RPyBa0zuX3bbslQNKAoi+p3olDhH1yPnu0saRI515XwJmb
5iRi2AvzZgevud4puYWxbqxKTwWoirPlSMm8KqXgR42bSF/338nxUmBLfckpCyuTzGrDOyyKrVfk
/RcxM1Dl17Bz7BdDGYalNPnkOb786V6erUeElvOz1Y3KrosVq1iKU72PtElKTm8PpD/PG28j67ay
M9vvjcVfppps+izPLKg5VfBii7sAw5WxfJHdoKbKMjKXLFvLl4zymaXtV8qTGHWSjve+i2WhGLXs
MtpUJoX2oknNrrzVFcTcoum3crpvWtYpopnyB7Pwr7h6Y4G7UNr6Px0HdZaLLhmsPaEL27a+hC6u
uwF8kNtYVdKT4Sou3w280bBf9tYdRi/NHMMq61gMuf+EI6j6rANbn9VWPnytannXYJv8hWpz2CSa
92yi8T+P2vBEwA87yUyKPlyzSg4q1R3PmRy0T0aje/AV9XRDCnbYZbi7JEOyFweFfN/9TDQbxUr2
3XR4TJFcEw9YIyUUVHvDUknDJxl5504ciAPXO90PSfzUcBp2OM5JK6nUm7XG9vkkDgjSg02b1l8f
XeJslEplqQOmwGsjAf2ia8OXRHVOCHGi59oKip3o96b+UJZO0CtufVtquw7JzqL0IpdCNz/DZFDN
juJMpsLmGLfD79Fhaoo+MerESGE6HLKR4/s5da2ycdTMvjqUJIDmUl4V39qSuqccD7DBa8plhYfY
BvC0ess176s6sgJGLrr2nbqknhAnO3FGrZQFZd42KcxmIzKTbIbFiG3i1Vh5kDtF8zEgLh4qo6C4
eUhXYkD03e9gqMHNYolGWWC1d3iNodANTmGXk28uqMgVzaHyunvTJXBNYVe+pxTOnSzOhl2dd7gD
KVZ0hiDaEY+V+dXZLs/MpqcYu7bCRaQEBgnSUHtJbaMgQpdMMLt/NKXS7JYuYNh98tW1qeycFYn2
LAMO+cAZA9OxFEWxDgkWzGet71D/VzunGYIVXu35BbmGRjkyMH098LMV39z4hCXGaxqk8kabWqIL
9534RAkujIcmLJepQSqcfxaGEz/CDRX49Rx83sHOTf8KYXRc1aYlL5E0Nx+YaCInM5tnPMmtfS7H
2VxNivajtmKJkvegPwSqOd6gYBycxG4+1BT3kz5QEY9Ml6PfoUo7DS+FhGfhlLgnQGFvRbJeHKxJ
kC/OxEAmMvyPOXrs+ovUKJ4UqdFvKs5QbdzWbzHfzx2mzQCndL9+C7UuX3a+RCXONMqfkmLmorNY
jjIqA5ZMtcR+1uvCPYOqRek6yIcMxyGkWJl7JkkZHjKTbO7UEl3ikKYf2MVpJ6CZ1JhLTr6JIJvI
URqACUuyjYulzKuaGPqsTkprJ5owIr7WQ2ccRSt11bUsF+FVtGzpybP65iYnJiQcKkA1Ku331dCZ
+ylj1c6g6P5ui86g6ycTxCp+ekwUA5+ajQVPxa3yv+4npv3b3H+7Z12QEZSpxmEdEhunRvWCtVbi
fBsQWImeYtbN80APE3D/b4PZmD/qlq+VrgWwW4rqhBuK9FE5RjkfNc27dtOnte3kYTfEOXHorFOW
yiBH1CgR9e2VNNkZOcnpkqfIF88IT6Un5c+iP/BxTxb9qRKfDJZIV7XFYjPwz0VP2C3P+/IboLOj
Ffbeq0Et4FpP2YNVGEi+lsQfxATJxD8kUPT+FAyhsjfHJuf74VXfUkxDAcc3XxLJ1IEW2tlWgV9z
NXvK1cWldhj+8NQkv0FY1DY6nmHLis/4x5i1czFBKyWXUtUxJzWnW8dcQ1SdTr9VF4N0pfB7RqIP
HFGIFlyowMVB6L+FVFycPQY+zfvUFJOLwI/mtgnR+XErcfbpfo+fAcEQTKc64jgM6G5pYCtDBflQ
f9jlMmspJatMDQlszJ+J+t7oC0EePCysgVioNqJowLBMTEuyeu8QRHl2zTjYppoEdAmH0F3fWeUu
gH20ezTbqS+ypYYFznQq2veJfy559FGT2IFgnBCI/zLZxyUcr+0AUVmWzShQ41OgOspzU4Xf/dxI
D/rUAiBqzKPOGNe1RO2SFPDKwvirntweJs0x/zzGwgCy+VfIycbxDZy0fw8yTVRCdqPB2z2C9Ljg
3g4BDFTTZHnMwVV1hr+VWorBKHibUKzwUMTZ1AeBqvilazlQzmGyQ7LYlkwH0XwcMg/hew2kcZol
Dp9mQV0z5iOIR2RuDWigrLpGkzZuQEuEnK8GUzM1lVrSWVxGzsLp0vTZLO0U3ZX0QTmYPSu00ZkH
WawcJCWSF1LmpB9xUW79yDV/DL31qpkwPFLPNJ70slJ3IcVQhyYoZIjRA6LIPKHazUpQaLt40qaa
KZ1Mvf196HXdhshtJitTib2zGMBCqj7JEL6nWQNUFsxShrJbErTbgjCZp7VXzjRPjn4qNVADJ/7V
Bv7PQLbJ9WAC+YS8fTz4pKa25dglq9Hu8ivSRH8+8oL+BjCLGVzEGulc5475LuN8DDjMGE6NiZBc
6/UnJSiXvutUC18a628FlNlJ8RwUtkWpaxEczUnVp1CWM2RjdtGluJupeqoCHpFOfh25L0od6CtD
xouLjHL5otvutUrN/EtvGS8j6NyrFWGNLFs2C4UCf1jRFANSWeFi2bZH0SVZCbls0mK19sbGGRWA
kv9QouqtTFyKXayqXmqO129lPPdObA1xGw769Lue7ewxKn4kbUHK1lGiS+xKxYZfvVo5pI+f/RrH
SjGlGsyVVivdB6UcENYLa0Ksq/a+43W3aNqx/jDaZC1+LgFxPqisUa85hJmnKnW7Y2+Ovw8ZYqcd
fBzKKf7T79h9SDApROFPxSH+4X8mP+YMHemCDHY8TGbjErhyuILB67+y1JMhEPgUqIumjRtm7PM/
IZoj5sHwDeNxK5pGBDK3rWRnRzDNfzUmb6JCwQ1MjAa1+05A2jryKA1e2QYfAd825/uNSDvD142u
4kIFl0e3q5NLM/Tz+3s7QXQGxAiS2vTSFn1NF5JDLM3Do0v0I5KDxLNva9PbsOEL6ysgKH+FXPOr
Asq35nUcwxSOx+8Ih8d1I1fJKSv4ohSZRipywEE7iirnx0DKVR0yJByFVh0bIslfgtTAARtQzNV1
p42ghNTWdKmHdAherCbPgAtRdRk7sChcxKPtLoDKoWwp0FrnjhFexcFp4o2MLuh4bwUVcVoT8PoY
R/cJtmSMKy2E+2LBJ54KcSUgNAdxcNUaGzJxOjjv7Rgux8pzXzPX8nddRVGZHuFKE6gDFfIT0FOd
mgCErTkfL2cjRkst/pGnun0UlxpxO2tkwmUEPvKrFhv3SSaVsPtci0Zc47lF5pnxGpYXIMjae3J1
liYg1qEpZ4OjLIfcAv/E02mmhZWtsCsMqj1sRqrSxFDmYBQv5mviT5AMcFm8OFHnFQuhk9LY7TbU
kotoZYZXA/n8u19Wu8Fg7UefGsdgw5ir+Wp1n4Zm9a97iH7R1QdDtydU9ZLJyZPYDJHFUp/ahoyy
pSbBWz/G9/5ExjDTzLJy40z9/5wv+tsyy55BEK8kypN3TdugIp/O1AR5uRpTqyNFBMspdh7XkOJ4
MP1ZdBo6yY2xK3aiy7Zs5yw+sqULPIpgbZEXEhSUsnv7P5d3YkCtjZ95pfisi/6xnnwsG5uoU4g9
N9gDmu8ETboPIuDt2jVC58mamn7QnYiPshCKQ/XgVaR6RL8WOXywy5H3l2ymzy3r/JL9hqdqL5gq
BRS5QcWVEln6iFTpS4lZ2EVztOgIsoGNwNRvYm0zY2ueE9By2ic1a81tJzvulo8ege4/dRuVgmFr
HA31WghdWW9IZxfKuGiJ2o88lMvl2KnwOqdCj8Qy8DINwfsokKaQZsAx70vjFsYW3u9OWaz45zVu
BM3lXWFq0cwDRHsTU/5c0CNuZKscIlh05OS5B0w4qlZwgaNB/UfJMxEsyXModaCcKhxwzZGwHaaL
7jGxEpcyI/idBtwIsv7bNI7rXQtam/VDfQADF53EQZ02XpFhvbsdoDXRFU4bNH86mAS15ugfIxI0
pPCk0cWvQvKwvk6zRtnCDzvcmyJ+CJDkEOSmCpiQaGI5qjxQbTCr5AlXLILcmzggcHzDAKCgrMBx
b2MEPpTFu/VUTk0QOs5ez6UvelRDlPPyfMnqajiLuVkwoe3GRrrfTQumuLMVGtSSFtJNU1v1Nn7v
OxljV2nI5JmpB+22rztjCaHD3OjhK2xk/ZfsUqviGPW7B7ESuzLzB3gsfaGGCdvrIKpJYugmbNyw
upSpXl6wNLh3pWnLfnyaUfe1dRSDYtrUZbvASWzwiOzxEJRRDmzvLRNOENy94CaXcrZmQQOeQp1k
D2L4PrNQxhEEAGyFv64UkwzP+xF1DZRRwmpX+A+XRNeH91Fmq0/4qF2KJvUCX2IeXucqGO+zlJqY
ml0jOw/YKE4H1jR8GMcWGe2fvtRL/Q0Z0oIyxlqXZnI8wntE6dqHLEs7mCdub/o70RSHMfNA+yEA
nRVZzlJYdCqx5PtLcRqhSDHn4lRcWS/Jb+brGiTzOoaLDLGRAv1Ct9ofCIU4UdtvcB8QA5Radard
ptt6Cq8ntzMR2rXSF1ITLUxceA6RcsEaSgaFmTQeSG+DFHpAtt9OS6he4CK7WduMWAPLHTDLVHtp
qWBIoK6djVTWXsC57nHCkc9irKPiRozJ08xpLC8j5T72v68TY8qkCP5zne7gQoLDOIA7mGlz8BJk
1Aa32aC57la8BvJbhjHmLJvEPYDBZjoxwdAEEJ4E+rcOldBsaBL1LI1ltuvwasE8igBfwdosH7Vv
jTf9ySHqkssNoiOiS3UuBhTNn0OBiL6UHV+asvK1bWDUfEALi1fhdO847HCfkYJXXyFsonZKtlbq
SNoj6YlY9GKjFRaJsa3i9vdZb2IrLnX+WsuSSQYzTXmMirPHZb6ey9STueGR5fqsLzTz3bPUAcJF
1K96J3bf+wSnv1RPvvKaqp9UZaJi8Hh+5p/pbPLgm3m+G8+KcGyf3dJHqhU18tIZpPZZCqOeyDlQ
YTHayhX1iIQjtHTCvMPknneNFl0xUGyfqZMnECzrI8S1/9ypslBvZ1NzspChPK3clfDN9onjaHOv
DaV5LpqVxR9/OrS2CelDnN4nTp1QhF8VPkkr0f84FKN3QXtGqX1evvLYr36VU8yByoYfLHnbWRs4
8XNuwrc3/Cbf46Yq7/QgxMpX6o9RafWX1kqGSx+XLIkQCogucTBwjFD9qjmJFhHs/nIfFRf4JSuE
Vq7nj3uUDo/vuOi3j3sEoOx2jl++iq6ER8lRyTtEQlMpMHJta9dO5cL1dHg0sUZ5C+Q6WOFGQ0Wx
GEDlLtdLfaoeFm1xqPD7oVipwI+BG3y+619tiLXXQtVtCtKNZK0gqV0oliS/6ioyDLPGgBcbXOW1
BdGH9KY3tsWoxJthCq57KkolPw2yZZz6yYtvOeMKDAwQPDONX8K0UDcYJsF97+T4BctPf2+mWgmg
cWr6VCmpTvYiWoWEltUpAJiPTlTsylArduLscZACmxSJaIfksrCcmGbCuy12YV0DNM8b5cmUmmcX
3vgs8eruJajCalv2djQXzdA04l2qpnjWyEn/kvmgGFxdpx50moyHrL1ve+hLsWl0L11gGweQEt/T
qZUS7jiG4fAqxuoi1k5OkJ/FhZHnaufB83diLNYD41JY0lKMZXluXV0P0sB0FyfljVenP8VQr/vR
i8LTyAsn5+ZonVqJ/izmpUMzC0siouJnw+FZkGa3F35TwWhozPTF7YZNZJCqRDufvYw+8cnMqY5i
zA4RxaphH+3FIF/zBDPMMtyKUckKcI1kRb0WzawlTpD2wNv1UCHvn9u71M2DQ/7PwzAsWrlT9qJ7
bEp8Z019/D0tVKifAuGwaLxArRZiDrwB5oz1OK5xd738booLxbi4OmxCeen6oJ+JyDjb3OzkLcsB
Yk68spH0GLG2B77TA/PUCjCBmsOfaursitJFhSkm2Vid6fJIcLFTx8PjMPaefFDBwm5R+G2UqSUG
RX80EP+mQtwpVxMSCkIaw6lCFTtkQ25zvzgLgqeqbKYFjfSrzVG3kfJFtwppeZH1JkZl08H3kEm3
92olcbQxML0PJUV6DQZr4nH8mSNOJSlM9hb/2Jk19KfImij9gQfwWA+r16Dg7d47hkc8hmapFtcx
ksOzaOnANketHW6sXthqZPvIK0A1lEW2cFUS5MEoadMTS7/4RTQsB5zhFyHYsHDOUiddQKzKlpHO
Z24OrbOfeTJ5s3tbKZ0TlqbjPtFV/SLuY+e8wFPtPE73y8KgPhqDiwCbHyG6KD8acaurf4mue/8Y
wyzx9WoufgnRB+SRst4Wg3u/xRhGcTqdVRPPSAzOq5M3Ui2qu9oBz6nqVE4H0S+BoPAVWTuIqXrR
dcaMf6l732OauOrPXNGf2EOxB7KazJs8GL64+AxISia/94FVr/vGqZchtX2i33PN8d0ux3ptyEWz
dHSApCxU/L1ehFjZFIUO8r5tr4OVdFdfWft2rV9EDysUdU2cU8JdzXEx/k3hi0m2UW0kz2qv+G/q
Z4X9/30UQRClOAHEYnGxn0Q/W4S1CxPg4WvTF5s+TdQLzhMRhYUmZRw8KJQksF/8r6KzCuzmVoI9
FxekPeGKzKx3YsxkvX9ypOFNjHmEaw+qivlVUwfq1W6NV28sf6gAjZ7DwjNvoPwrqXbqObd7kRxX
OujTmBlX1tyOsnotpsJMG1fASioeFowmo+vs/9xHHSpxnzBivdoFlA5XinrSpp1RMe2W8lS7YVGv
HUTLk2tiQXXfPUkZmyVc5srjNF8MZtN8uTI+zyd+2z2JQVcby6M16Ccr8REtxW6I+V4P7jEHLJV3
uX7lJaVfwRVgnDI42QaOvHFNFdU7Yfe+FoNimq/0+qLyCMc/rjK6W0bp1kVco+ZasxqjAVzpdEcx
q1fKq+2q4UG0XCmzMQ/iB+vTjE8/WDS9MNxHZfBimq1yKg28XTD3cF/BpfxySm386WvPmaTFVF5T
eazY6vhRB16DWkVDfMRrZlmUxriLMpfAmsQmKEMheQmsoZ53lm28unmyxiMG/EOf3KrpUHodFRiQ
zldpFic3x2YhoQbGXrTEDKuorJnj6PVGXOW0uDuWg/PN0i0DprCFaTaqZBzgdKvbUA2cz9TIj44t
5tqbxGpPKCKALJfiGLiOd1DkDzHj3kUhIgZT0xUFWSaUcfJOmbpEvzmyOUnDAovDrGlPmYaXWRhH
xcdYaeWikJVhW1Wa+wYN2k7U/AMCurvuWvyVjSAqiEHGlIhEY8UjVJKBQef5NZsOulvLM3/0843o
0xSFgC/boMb2rpTDZVeXICzqDlylxZiYlQN6oEyhOBhdq5206WCkRjvvjBra9NSsMB48AZPQTpZv
Xdi4qNtHV6E1+jFQLmrFumAmLs+RivOFT+Z8oykw+TGakbEXB8l2CHWJ06wtOM10b1gk7I7wyvrP
pKpvfk8n32uwAv1P0/eaTU9mdqO7mIsT6u6B9RD3HMe94voB3+CsvVHwa5HOl92vqWnhYalJv4zW
WUqeXHwbTBOP5joxboMfOU+jZJn7UKuUbQBPaZJVexeQC9vQ8NBpGQutr6wPP8bRWgmx+VCmJjYV
CNpM483WXGsTtor3lGFject8kBTx6GprA9eSNwijLxTcGWe1T8Pnkeyq6K4iP9xJftrPRdPTXGeR
tIn+Xy/CMTPFbr1EvUVwOlf8b6ZvqIu8rjW+DYN38lKYe7WWv7OvBIuOqqbVDeNaFO5edJcKlcRD
Cdm3CeLiPY3Mfpb3nUmCuQ9eycTcrwbNThjRSppzbCdbfOH9D0IxEDzQCS3jfPA+tME/ux2aPInH
6IkwfgFSh35oN8rddV6PPP+jGJddaOTvPnaRLDTGcOFnPQjZFmAwesu9DKv91rJjBIaqBnNpym6X
HSGgodXCA8rZ6JnXC66epLnLAJ7yaNfGSiTHqfaadyR4XrEuLnZDXnoLMU2jFoYqsDI96ZA8LsNg
vIvbFlmUPIFAQso0/ZTmyW7c4qOK4VFZZh0+icx6O7ofZLY7Yp9VxRN1LGbipmMuBQtsm/RNNXwz
WhmbMUUbbiG+ROuc3GS28lXbX2NuVu9HgzxC1NTOSq59nbKGuq2P9eQ104fdjuCqAln83pcFh9rD
VGJqGXrbLlkPTw7cg7Qr8wyOVpc4z0ExSCcD31fRijR9fJ6YJ9OQDaZxl2XQ5QlQUFtDwdo+w3yW
vBDVfC4mu3y6Mv89sZ3veWtIP1x4kSQr8DmsWejYXTl8p+4YHmbQGa+wYzDMiKEOl3IPizboy9so
9QMorQLkxNRsqdM9O9guDIpSE97WUGumFCw8+ZrrHnPVbm9Yl0c8yK9B39HokmIRaUAOxJjk5/3B
1wtKFhn0q4gZkfIjcoZoH1FSsOTnktSKNNzhWvYXY5Hop7yRlbsITO2LX6k8JPADSKpZLHBxQkUc
prT9MmXT/6aUVb7WdAPNW6+ZH2VGyLWqvvIt7v+Hs/NYklRZ0vATYYYW29RaVFWW6A1WrdBa8/Tz
EVmn80zPnVnMBiM8AlICEe6/WMY+5Gpurb9V1x9gsqNKjJZDqS0qFMfTMAqYBPXWTmygbwDIFLsM
ZFeYCxQDDgN/9/9r6ON4rW7wMHm0xeH3ZlmTLyhS9Yo8OErxedR+WjKwEGwgJ2ECu0BbAqC2fw4c
yf9UPQTri1Z3XsoC/jNIGPlMelxZOzBFUWArq70UVv4Mo7d4VyaGe0Vyql37Dh5IGGm4VxHrYEPM
+S9jljWZVcBg4H8Yo7+T5mOxboA8vw+l+WmjsHQpoTA8p4m29rlBsFrFyzQaTZDI3PfMZdOTJALF
0Bxcters45ADY8BSYmGglUuStnCfakASG9lXsw24G+nJ77iG8Gqrb1qkIFSvVdjRwcp8G3MUUlXT
iI7G1JQcaVbYWXBD8geIaWs9iXCd9s42yhN/4TJXeOMZ7wLK19qN6LUd4zckVeckOkVINOus22N3
Wd96HJ82TocXpt41ygcZsWPTusazmire0fKrl6i3rVkm45ILyIEXV5UQb+LeWapTE4xduSndFCe7
qQkxQdpJLpVwBK6CG0K73glf949aMj7SzH+TjcF4qapUxVc0yZYVX8CL5k5IWqv0520lGS82xYmT
noe3uKsQja+7fiWV2qExrOa5nRCeKQI1AHzDaD9MIFHUpLztGOPILHrFuLDGjJAJ4FW0ukFFHSEB
cmkXzhWQMHq0aW1efKAA/G+r/oeCMazdpsk3V8d8gLk90xvVlk9NjrO7GJGjKidl4Y+arNW8sqnH
uyOoDqu0VEzEkG2qGguHsPGEb8fBLav03QoVH7RY1OwMzU3eO7wfOh5Dt8Yy21OX+9QQ+CLe29hw
l8xE1TV69fhieuRHEP3yZkiKmz+z1l/GBX/zQEWYwtI16RSC7Nz1OY8Zrn/jRfUULKSKPL/qsR9u
Ek2Sjk6nfG3kuHgy0OTYPuI1yMtY72u0UDsVBkLff0hjdm7AOP/Gu3ZRmnL8A/HxaTEP2AkOYrRq
G9aJci93e3PkhWUUxp/qXHVnKsIt361cXYWqMfzWPHc3kI35VqlZOZcHzzkYBlK5UoSnqgzZ+DXQ
0nCHNM+AYR3N0sdBEcwKVbqpqUboU/iJa6zAp5WvFG6zhaVY9maYek2VhJGpFyR3pl4mQ7B4a34J
ieTE66gq6J/l0VWcKW/gIGRV9wJMZ3gZNGxTp2NUTU03bp6Z56bvPwF0Nb9de6vLdfWLYnCCKaeS
30zoNMtq0NNjopDcN/wkXQ/kea8ycMn54BvZZ2SXGzh69e8EJ4SORMu30PfKeRqU4zVSAyjOUlLv
0twfjrocoQXuNupNm0q1NtTNX2YzZ/5X/+YW8DMxI/m1jjFrAx2d8Y+DIR5DRV336BhcDAcEsIpD
r1HxPQLjb3dS+gJoVAm2hVWX2J3UFTmtwQopkehRuRcb0fVommoAqMpGt+xfx6QxrAqlcKQNj4/s
VE6bCszJQim7doFSZXYivwSETXQrlR39qydgTceMnTGiF1bLzWElUffbzOZZfN8YmcfsCFffoovB
q04dXeECzEgr9QPBLHfbiGYZhjYqhABWpyGyMeJXHLktxRcl2FMRx1tY7A6eMu2OabXGE+d07yla
N9i3rVv4K7H7r/G+fR5IsFwdjB4DsiNvo6ylR2qKQMqmZlB71QalZ9KVbuu9yY2qLUiajBvRy5O6
wHyn6Y6il6I6yl2S/GwMRfE8nbKvFelVnDJoRkwlpqY4ZUf1ayGaHtOb+ylFE62EtaEX1oZrUN5V
NdkqDzoWImVyMHvExF43mZAZXYkGvGg/NuK4R1PsPWJMWDaVUx+p8OhQ6291nkCP1lr70niWfbHh
csVmNh4ecb1H8T6JwUyIEaxv7Us8oRJrMrFUqP45VC35alSzxb5mGtLvdI2iLPfnaN35jX0spz3F
Dr/2RIyl0lfvX+P+Uy+gBPt+viz2ji5qrlGkWru6h0+IEhEMWdvRdTTop11dH5l1iN37ADGWYp46
821cTkRTbEpxvNj910GUS6xdrhg1CvdWAlFAKjdBC1A3iUvvMmKeDGdDYVpZAtMpUofi45+OIbK8
E2TyuRj2iDsRGrPcL4Dbk6q2Z6K71tUjqOJu/xgnhWqwq4LhvTcMa1tjp7ayKrnfqZHT71qcU5BK
m9o4Swy7QM5cffno1/OUfjFUBO/j721V91RwgYBAUX2ahfI5tdPx08vMcondbb3zg6B7VpX6XcTd
MsfyY+grFaI607xY9bxrUinSJbVRUOPPXi/KypSYdvhataH0iP691yM6Oxa1uQdleR8tDmFy6Zyj
/EU0qP1xVGegdE2J6yhiYqPFYIuB8HJXkdEWb+1qSp5OLNkZxpI6SZ7I4cpKpV3bRVBTveGGO159
zWW1uMZ59IqJ9PCOggDqhKvCz+VbfStdq71Vbquxr2IjexNY5699U0N4MvHGMzRtex6ambrqtFxl
fYVsEpClX6XWWAc1iPsXjL9zHtisngIcYF6Y6nqbhhn4QvRKVRYfq9H5LjrjQlOYIu3BJcTNPBjL
laJ5Z21oQTTqhXMUm6ShyD0z3KFetxKGqff2o1/sWUWzwYpK3TVNJDdrLNndRZ6SXXXCvN0bLbkK
rF2kZi/a1hQUe3/F7FiYdjk1EzF8tJA+Ae9ja8Ghbi3v3Njd18bAnnDeh2Ox+qsDwgCqT4Utzx4d
5Pe8c6Kn4ZH/y/yvuDin62fPA8oVW9HqTbU7lC6J5IkbJNg+I1YaW0PP4Gr9Q/sRcYNFGlS0B5GI
MVuNcY/Qfc+GPfQ4nYiJc/4ZK0J/nV31vb1iFtVG78dIgs2MdIXhNmjwJ2EOEwEVez3osmzb2tG0
S1vspSilzrQ4OKh+zt3HcrUTglb6SVdHD0WdYaG0Un4yBxflYSVIlUUohSmg+6lXZ/7Qtc6sGvmj
gFXm05VD8Dao/I1SHSV80UxdI1sgZVJswQ2Hb5oS/lInaJPojIwnrhLrxhj3QoHxUihS8AaW0dmZ
LXKGYpDXFyW3q0IF3cD5uayxAsJcdi8G9757LClHX23TpJ6GIJoIV4lRIktrBvc3peqs5aRvd+hD
nn4UkRldBKSBOUp1JQKDJ748kA5g0P+KZMpHGLXRBbBwdcdL/O/nub9OZbw/ztH1kMWgK++aFF/Q
GYlmf1/K7mDOAdADDZs2MBvrRTrG3CfSvIGuKDXhIYGwehB7tQjiG8jiXK19Vm7TINEfVGr9Nf4+
ShwQJVTUEf4CmvvXSUT3/aDQ8qNDs8ODwt5HTlOt28Z5IcEr7X29N8qj2A261INhRXDgguSmAakB
tB++zroE0ZH/QYCzJi5h0j4gO4In5ql3fta2Gy6mNCJO2FPRUZQf/3NRUnQBCPgqT0qav8LuLt3p
To9cCATVQp3QpCXr87so2b39p7uSO6k7/Wn2ATrVM6FUpqAGVC3iqJ93hRHteyWsvfVD16zWcAGa
XiA0qLKc/jTvZ0DPp0c8JukgdY7dVfkwDUO7ik1pqs0x1H3g9j53r9avpG1glQm/XaNd0yrWr1Hh
wRiRMIt6xBzuwYsqsii8TqcSHZlVYjuhUmF8xGTZfHeisd6LM4k499VFBX4cGhFHakoWXiSrvL+e
CGFgnVKebZ7EMaEF4bat1W3AGgvyft4ftJr7Ves6GIp1RThLEexoeOEuZCuXBsWuacDgegspD/ud
Nx2Yi0Fi1/UoPCqhXS0fszHMDeXdo/nX5OzR8Ziw/d9DqqiqZwC6mlXfsvAZwTd4jVeeXeDMqA1P
G7O7eIPR7xoe8wbANGJFZr2SgdW3omVFZXlONaU4W07xszcKUNV/QmLEoOL62aDouxkMpIijNpeO
qKxOZnPt8BaP0Cn7xq2f8D03MQaR3KNTt8pGV3D9UBFwPuAX7q21rC4vWGR2ixCvv9s4FiyaMV18
jZu+xfFOBh9FgcQGpsnGS/rkkBd7JQ2cg+p6dCIV/NUpRqjqEB501Z/JLIzl2Agv2VRYDIPQOtlm
uxQtsZG4C+xirf7ZDl4UAkMNunXu4BMKw9hcVGasT/6pBS7RvrTWh9F+aaWSRWuq7msDTCEl7YsT
nHBMiRBDZBPxNL7WSPcmtlWfRese95wda0HpQAFinLh21TfXDAyMcxgvx3F8tRFfnlG6Nja65cne
HIIGkISq9NePs8sJQqBdSuH8EcuqWFqOWpwsxGnECZuiwTc8VPhE05sypk2fRvU29328ysVbcGSN
uYGpvOjVOHhzHOI1nE7b9eM9N6aWXjLSp//903X9gIBMAmh+ettiODrs90/3CP35hI93EOo2JZHQ
Mzf3l0xZbgBUYfrweM0QNzHY7lTgHq/aBpK7hAr39QnFCcsg/fqE928r8G2kfqdPdz+3anjMd/h0
YrQ4v/iEFTJijzfZTZ8wqe+/3/1r6TBRLKP+69OJo2XL2EmeDSpq+iLE0VmSfgvV0sChidD97VN2
nPWlFC6A4RXP4I4mvqucH3OzsZ8olT1XquV8QL5BcS51AVgqbvGWKdhtm1JyylQHY/ARK4Hays7c
mIznVCUj54+4uBZBRNUz1tWDpGifolNsCsAYmuEM9/FlC2m+JgG6EvXQLvSbg51HPx/jHYX8Ic98
Jpy2vGg0ibleMcm0J32/qEJbQW48U58QiDrYfS0dw6k1FBamfyFfregUw0wXyXpm2z6qkAxxax85
ChvJ4+kcYqPW+PklrZX/K+ZG1coxrep8f5UhrMj5u5g3TucQR9WYjlK5ypOdaPbKUJ0AN99b4qi+
Rs6oMAvEOf+8Xx8b+GBU7IsIhQg+bBCTyOaP94tm+O9Mjqu9GBHXoX+01Or+miKEtjt50D7yqfb9
82a0j8hrm/tXAtg/X8thAoxf+9Y7R81N01MlKRBYBy84iz0jTqBOdWW+EU3LiFFyL1QQCIFeh4u/
RjuR3G9L2I6PE4gRYsMruOnw9QqPsBlhRur8eYVHR1w0X6+SQUJBP575kNyikSz7yRIoM6ltJh0r
1ZA0KPVetGU6j5j16PR7qs425fayODkOVgm97NdXDXTBgnqO+SL5mPS2Wtq/GxU+oEqvDd/DrD6W
duv+dkZqNanfMydsqSozNcPp0FaZn8j+D0tXftWWJ737iWOjl9WkNxVeD1atjn6FusTSVNPkE29X
WZt+a+0tqbW3TmqX217in4uprbBhYealuD+4uIYDUK28mVViqzDlr7U22YqeXnMmxlFKLXmmtslw
uEctzZn1PAiWICpSfoKaXzmdB1VNvl9SsG1WmJ7Mi3QqZyvXNKr0pwL9oXVQ5dugVAJypo53lh3w
IOCLJeQY23geqUl9HCtTfgrl6ibithdpi3AssdcGoganUlukuSV9gGdVVo7qmhSSObzvjpnaIEHb
6f6WS0NZijArxH1X9PJLeDVG34YGZsYYMjsOPMsV00SSkFR8433XYypWVXkNR3naHVVUK2xD2XWK
l5FfxLHbbnP8A9Pk5piUz5oecwTbMuNbLmGrYGbgO0SzbaBchZn8W7RGqbbPTugcxZFovhhPqKTP
UQrmWTxt7HQDsqTGIZdGF+VrlNvrqzg2Cceb7gXySbT4JOjyun54EEPjDhBgQ6p+S/pAeklYf265
FHJ5pudVQK6ejdYrwVy2Ug3TweArNibwuVC4rgAKG6T9xEDsFf/pngaazZjj25aBN/4Tz40p0dDK
ETfS8TXCbQVYdRG/tdKgIv/Pk180tZycJ7bdHvaBevzGHOBVNnD8hq4+vjbGQgxSUic+azimiZat
hvCZTIWZwHRIbBuU8yUXlMB0/kHh5thZo30UvSP1b3BI3m0AXXU1tPpU1nHypit2sB9r/GTFQVk7
ZisTjMVKHGTksgTKN2DxgMPKHvV+d+VF0DDFJhS+PE6AD088WfaIoAaWkOwoUjCjV5bPIWmtIWrU
axNpJdrDQbTM+IZXorMbbPdMnfHeEqGy6Tx82Acuoelwh5L2XqkxHNX6nAIksqA3qfFClgmciUSw
sw0hF4Bg/q0Y1XeUHYD9BBNNXLfyC1bkxtp0x4kz1yMCKPHIdhqzeq5V3Zkh7Z1/Vhb0KUzvvZnS
YBYFdOmH6RaYQyeZfMMtmFKLrqoksnVn06EQtXWkccKT5MESZdXsVsUszfhTdj/Iry3uZyrSCBPC
Vv+MdJgKJsTw56Ym61Vjz3zU5IzKHU5qm0C23LNvadnCVqLkLTCln4llGb/i/no/D6ZXVwmrlY/G
6GrAV610dVB9WLjjiEtTH99GbK1ecCjNX9oKJ6jISp9EKKz0cQZrA2T11Fk0SbHKSKcvRS/3xujQ
YszN44neHHXhl3r/OBf1uCmrFdUH0W85SbJscFf1pI/UadqXoU0WBXLGb41hK8AvAm0mmlpuWCvT
bwqErOvqjZUYVk5RD31iGqwl7orCR/usuEn5BLXqHu7NxN+n2YSOnkbFGdcc9JF+PciNse+kGi9Z
Q+qOkz7FQq78bq6bY38UMbEBitAf42kz4hy4wNKJIdMRHUK2A9hVekRblREsfXSLmOhFDg70VGru
5SoO5003uqfK9KxjnVn9fMAQ95MU3M7r3fE1HzFwyNyqWMPJDN49fcRbIrY/JQjN+JmPeO20SnhJ
Kd9A61WtzzQc3hTMJzwqGzi1ph24xi64PDZW7R4rJjp7yIyFjSe5E21HyfRx/2NcHFhfg70ADWJd
To+RCbVpZpKqmxVGXXH9izari1WR8PUERjpcKgTNdmMHlEewAzC3/FGOKCsJ5kBNC0iPj5oTrILB
CX7IZhOcBDtg6qunkf+P48RZdKPf2koZnOURqoBUUYh3jch58o3OebIr4CO2eRWRQSbpg0xOvRB9
ImbixN479XgWLZwSo03VoVzmYwKXzk23uiBa2x/D6WSZq9qrEcx3oBrmk4/HCqL3CQsTrTaf1Gy0
r7EFzIU+EalMQ1q68NlxV65QbQxxd9cggBwVUNl2WYbzMIzKVyVLv/ZEDJpV8zz0+RwMRfDN6X5r
Zla+W7mJ3yMEt6UIu16wd6xGp9jL3QrrGKQMki74Fo7yDyj77dWPmuw0aIM1E+OrVEMqIrO6E8aM
ydVV9V8ibji5yzygMJGt4Tpz7OIg4txba7Qzk2YbGon3HuoU56e3I3VSvI6RYFuLJu/O+PPuus7u
l9n0LlCY2ReN9fXuWqZS807F3BoplbDosl+FpZzJyGbvY5gZCzPq5aNbO8W+yBB77Loguo0tEAXS
KNkv2ODzqO71c6OpyaLRNRepSw8TkGnvsUkaacDHNDo4ZvPvuBiryzqmlLZ/a1t9r8Sm+u72BTpk
aeQfC6WBHi/jeqsmrvXWq/HZDWzlZ6hlT6DikjfN42N1ZSbtQ23sjqhTwBzV/eoDrPzWY+79U3Hz
b1hz6Te5lNKVnZN814JaPnXeGEyime63SPKWYihySDg6OXn1ksH+XrV64+1kqOxn1KP6uaoMXMSD
3iLFPbig2kbd2mqhs2GBEQmxoLcRW108dIf4m5EH3/Okcr+TSThlCHT8KtRxKXPb92dOe0T0JAtn
jYn8DYyRGdSPlZ4l5S/Hly+YqTXftTb4Nba+sZFMp1vJOI88u4D3svwZuYjsuS0LFqCDq6xErB31
8gxxbJNmXXYfgVyhN3dinTQGDnNDFjz5aeic88AAxTztwcSvFk2cBcvaRk5k6aMwxi/g7EuVojSP
V9aNRhE93XtrF15SaNfBMrIQL6Lc3XCefw65x/hW74eI8/tKpizDPqhXsd1iGivF0tm1O3UfDwDl
cAsuP9vwFfyx9T0uG3eO9LZy5Aczjzqyw/Ny6miGH/ghR5+h2YVLr2QdgFFudMnlDnm1KLS+j3oO
I6Px3/MualeBHcpbKTfkJzvEZFiM6FvzRYODeQtS3dugD2oD3jPLW5Moz2IAkkTJDFE/IGdVVa5V
KVD5CqgXAcUEXle9W2CyN1Kc5KsSIxirifxX9O/Vbaw73dLuZeObOTSLwEqHN7fsJ1dmfENEvJS/
130QfzTYua0b4EdrxQnMb3GSGN80m4xCH8vWumi6+GOIv4u+CI7zimU1DsFaML4NWrUQccVgoRpW
iUrOq/dfSShvxEuQ37EWgRSsNTOW5qXhY3XGWmIv9vKp+YiJDt0v/8eQDmtb+BSNvvjr2B6k/Q5V
dxwtkfgTmzIEp1wEOUaxf2Jp0mVn3kS4plKAF9GfjnjqQK3fRnXa+PlXXK2h3Ppeffwr7npZemxA
/LeROcwrWMvzruveUqMqr8XEXLTR8Nn/CcF6r66Y09xDVNlKkkiwYiWWtb4+KIscR72rlxnastZ7
BE9ax1nlmp4fHVZ6G1ix/V6u+T0pi7tbz3TyfZL57aZC5fNouCjq1FFOBUPCxS9CC/nihxWaAG7p
PSdKi0JsyGQ0VOUTMIDsXJqavDKVFg/k1HBZWN+/C3nYoJHAytQ007OIiT03dowdzKCTaGlO6CFl
lPjFsaIgFcRder7HwjLBQjCR44U/DPIzZHBvV484tieuPhSs9fw5AOjuKnqNuC4WVoA9qGhqkd0d
8iH7npWJ/FzpZXNCbPEQe670WqthQEXXiDaiqetKN0vz0L33Bt241p3IfaJ66r3UarMQo+yR+Uup
M4+XYSsC/EJrZjBG6oSdGx78Uq9fA72cR4OGHLNFpnDU22Ypmk0d/YQbP1zspI2uKWtPo44BiTq6
tszNokb3koMS3KoyKiYbOcPf1ZqclkubLLAeB8dGxhAxqo3g2PLwF31i43V1uWxUv1yapjLGAKGb
i26Y8toDQbJNAzc5i42iF9FCLkwM7bQsvceCekxgK3k+LqAmcMZpsIiJPRic5UZuKHA+Yq7kuwvU
XpQZyMN8XGICTW1k0uBJnCbZhZCa1jHtC8chZ9c2DTco5+aomvs7iHc8MOxfYeH+Vptefk1KaQSW
VPnnOqvsDfroAVqLpn7qFPi7uZYXr0qYB9Q3ivYXWF5D05zfWhm+hC/4Mus8oQbzvqkTC4W6NrkW
UYal6X+Pt1PnXzFyG/iPNLPY8H8XhlepJwc8M5QMeVzqAAuO2agpYCPDX1gSDai6DMNe7D02lqEk
awXzb+G15kwebz7zEFiP026olS+tSoX4YfQm4qoET1/E7oP/jBO9j8F9qRTLWNbdjQQbbY3Z6gDa
yAzeVEWS0A6UjW1YecGbHyWfgelUZx7cwZs+VcHj6tVzrZ7UcPIsDhmLSt1RMuzmYlDMChbkF2wP
srA8UwYeG2MHs8joLe1mhrqySKKhOseKGm8UuUjAL2jmoQjjeOWXvfKExzbkAOgkH91oPZFkn4D8
TL8oWs1cmOyByzTE17VyDt2xftIrniBJocgHBa3aXWpL3mYs5PGc++mwGDAyfe06Vsn5O/ec5KAb
OSWAsOpmJLjkaAG8NT54E03KaaBCzkRbbIDkhSAcmhGPxuifHnEOMVyMuR8j2qqEYmvXfgyVnlz9
Sfpa6bvs0KfFWYTCKQQCwTiGXb0WIbHpdLU5kyuYiWMecbGnTprY9xgj7kP/nB9psPX9hHJCni6J
qrPtp9lBjJfHQFq5xlgBxNKctUFiaz8WYbGrs84hBd/4R7vStBX4tuiCk5W9YOEyPGeDUVMw1orp
mZtjVaThbt7AO9MjXdmj2IKIQTKphShlHa1EMFRSu7jv2h4KzS7ZtGEvDyoQNIX1dOY11XPbxSDB
dZdkdSIna7npEEbsc307JGWxTafMZIgi42p0yviSSyKVrXovupwlc1Ouind8hH10QkkttgiTwuZM
mSoPa3daRM0AFi7brkBqzM2stWUPM2MCfLSFFOxYgOP3NjUtv3Fn8CWkQxgn7eufYY0FutDuYcxk
vvY1zK1MF9MyhjmcTcTF2cxpGLiWfw9jFmKCExjjQ1TX5VqKbYr70aA+B6ZZXn3u4GbtG8XcVSEF
tCgS7EonVp8tM1U3mWfA5J8G21i9PKdQe6ahep5kcwWs20YMVeQ63jUScG3R1K0aw0unUDedRUkI
2SD5OfFR1jQcI3rNPVY9zaia73XIZJifX/mMRqQk/Fr5KaUtc64YoW1yFTObNFc488o1ywxMV8HT
LKsoKa6SVOnzqoFqXoYtGk1NQuqQIsAnJPJj5jfkLUJ745WZ/Zv63M3tw+IjT4x8bkmF/qSBklvV
6KgezTDSts2QaBtM09qTOCNSPymiXC6q2W3vf5YZs1OeXVPu+H7GIgG9M51Rb518PkwihTqwqK1Y
4/ynVdBfMSpixc5PSG2PxsaHpBhmep/iNzMkywT9IVS6JS1PrkGdZ7eiKW5Zp6mnwW3TG+8yA9xo
kJGZOkcpQ+rO1sqd6LWaKkS/02g3opeqR4G6k2viz8mxpGGNVUWuu6+aExiaAvy7Fn/YgXwwJg8S
02J54rnOe6qbk9xo0JycsAKY2Souy/MaQlhUtLNKs+pf48r1pPxXGcc9ABEkseS8+4Da4Rxcqfza
1E01LOMs1mZ/dfzVNMuK1RbkSBEfgwztEAcLwWTUnYNfk4ZGfJ1Fa2iwwi+C/iczMgSZ++43yoev
GIr7706CTjC8ou4cxr2xqeDlwHWx83NCQXiBzLa5NvXBmfN442ufNg0Eg72p2OjI9Rr24iKY4YqK
sfQQUZk2XJ5fYzALdE8/dFXlvrheN10oao0xI82kdcpl2RhYXkyDcQkw16OmI7cxNf3GQccZM+T7
qazcaU6+1NzEoSOr4icEj+bWNNSsm27O1CdYxawn4EV6Y7TIYxaemSb12luTcPupFqwben8GJLnH
+SFAdMBY5NHQ/ZJz5TmlyvjptmY1Uy3TecXPa5jjuZs8y40cLBGe3juJhU6gP6DZGo7ZtgeJg/KJ
ImXzumx3TDVs8Oz0KpYeryXDjhdZ5KbPybQZqCxQabiKiOx6B8catzJdR983naOqZMaIbzf0adl0
kwUQoU5eiP5yICOctegVV417DMnLzwu9t2epL79EFuwrs+J3Hyg/rUw3LedCWUgIB4UTAbbO8sk6
HlirPFY4Isbqq6Xz8exIPYuWTAod5PULnqrVRUFzeFdmabnwUsv4GNrsp5UYyTV3KumEPDRFb6Pj
OsLnYcpGXqkmV98Tv/lp8J198HBp8L4EFhBqTTBHsfmC23x3yiAxLQPbBknsWFhmKl21LT3o1i56
kwPeOdjtyOOBq+WbMnKDxAcE/7e69VamA8ISvbfgp8MPo5WSsomUUNqQAPw+lAibJzoC5AV66F9c
FhQiUzW33vRBd9dYnaRrs8ibq2/mx9gdVEy5NJb+ZfJDrlF2IensX6ywuHaSH277PjD3iHijCDlt
jPjs5Z9Z4dfezOvgi2ZB+7tTV7Imr/ugcN79zO2WtSaXe5sFxNnjLc7DhkmWhoLDCtdt/VyOjTfv
yEXCFipClKIdP5rVTWRB+5TPmtKMn8pksYp4SjpzrTznHzWsMtl+89Ha/W7bAcoqHYQzHijh2ixR
RnFlo3tzTOBape63PzxjWJdeQeGu0V7aVHdg6UlXz0w3tY7YwmAhOjJE6ryuMZnuEt9eR2iS77O+
6jemLe3cMUuXyuDsx7hqZzJJDxIxTb9qA81cZW7z7ltpjcO7HcyqdAi+o8t0sY3C+pVz8SDljAcs
MugrR6rrHdKvOwd+84kBk5k5DIVTOoBLj4CB9J4fXsUGgTJlL0Wo0k+hSJKQFUtsY0ltRzl21qAc
5S5/7+38Upgp2fisfIE+Hp8RdpZvmaQg4KVYJzXMq+NglJcuBMqTJ2G4D5xfodykBxnRCSfsh61n
oYACvD/TD9LJbWAq+mby0YHKWINNR5ppakqDeZ4yW0+m2nanxqwhrkuA2nQpDBal3Ph71WmOSt3Y
aNZPiMMJmOg77DFF+BnlPhipAfkCERcbyFjg6cUQ0Xb86huT/nTRusOtx1voXMThrVay6kSilStp
7KjwdVX7KttpOINkkazLoP1pUwm5YhOsHfvegtqo+8Gc2UZ2YO8qOhGN765tbwFXHqPvpPUZ0SnG
sHWCKJ/d24Fq9bOhUmNAdWm7zHu7eC20sFliCpmvRdPUTB4/joK+rDfCf3PyYd7V0EDJsmnp/r5r
sWrduzpMv/kEqthHnv5EKVia+x0mhL6zS6vhUgyhcbYTUK1dvdQd7SfrumImh/X3Tjfay1gnlJ0y
ZD7L4GMsuQ5DSZ0PTVj97vTnzrZQ+Yl851BQZpqhQtUu+gjyTBNiRR5IjbvBKI6EE5fzJUHJ85JO
e5ShL4kaF5A4CYnONoMo1XXcK0VTVvXkJCnl9whUT4bv10sZyS3PIGShRNMKvPE42CTLeM69gPns
npImm0ODMF/yTE5mATABCuf9v73VxqkZR//F2nktt80sXfuKUIUcTpmjSCXL9gnK9raRc8bV/w+G
sqBXZe9Q3++DqZmengFNkSCme/VaGr+6vvntT9JqwkNMOPw87LWBq78puFkwZQ9B/Ktwc/vQF3A/
2g36NlTdJLtAp8KK+kwqk0u4yThyDxst14rLaJcWxZZyQwzHuzp1ke0yHtWPqU1ezufrv+M3hORc
BpUChIfjBVLmbO0GgfzQjJGFylAnP+XxfVnyADrJ9d63bRjuWh1F+NBz6ssQTMkXJy6/qG56lgu+
6VHco7YOnIkol7Y0LSTXtcbQd407yjuw0iiZZ2oMO7hV7BWT3QB3Tz8ZXUFmmudSCpLXqlyaP+08
eVQGZIKqTJaRrZHWnRHmvzjl3fncC794La+w86MMiqag2ZVDfWfzVdpGqt1te8MerrJleys4oNUX
mQSlaibhr9Q8k8kCOs6X+Wr2tfXF8uE5LVqleiDB1GyKuM7AupRgowlj8cxVXbNKb5ZpZUXfi6xf
+lkZ/5T9EhGENIifTaCBmxbqk+M4arC0GGB5fadTyOkPZ7XW7SfbcRRu2RuiXMW3wDco77Tl4uDq
nQWesPupeBE3StsCim9UJkD4JjxCRRyuidwMd4lj5ovWML6HSu49UYo47BSIU7eQnjrPnNGhiky9
H9BYACBMk+FhSPSOsp9S3pRp27zAi3oQHoFZj1StEZ9TuyrbNn21ky0v3sMJYe4V8g8n/pYRqb/a
vEA94awCiPzXTU/QfVCD4ZQS9l30geM+GbpOOKjsDxP2pNNgCC560IJ9HZ8DgHpU1JT1ujSQqfZ4
L1cm+pd7flykT004+gu7tUl/T7NVY6M4Y+hPsjxxkboZD0U1P6QlkApNb7t90xC9Hm0l/eLE1s8O
pOm1cEL9mmn+vxBrTymAdhY5OOoldXwwLDiyuUdEatj2bZQ+eOoUuc6a6ocJeVYSNMpPTjk/Czmw
nguon9aKEn2xhzJfkfd0rsnUgFmGSZXc0c41JVWC36NSVmMJZsl3S+cqHB3HBJofksSebbnUm0R/
ubFMuwi3mLjS1b7tfdssNhHXaS592xFsljx/bWd5epa8CgGCMYb4qdXiE6iLrxaAyXOgGevMrx6h
oA6W6qiexso56glxXMuxlXOOqPtyHHxlZdR1v3PiSt2jQzJc8qkJdulAyAWUQbDLPSdY6WajvpgD
fPpl3/+iGG70O07s0Fo9l8TbF1XtZOsOgiRul7E3HsggLH1dMhCKyrWdPABiiwtTIVbjWTs3ktIl
H3m+r0r82XdUaGBsRGA0OR9OI8Wqy0QjHR2aWr/qjIgIvTxYlNQ1TbuI6uYRsqBkJ2xzQ1XYb5fK
Vrt1Z3XagqeRs06q4MWuOsIwlh58mtgoV21iaNfI8Z2NT3G2mxhbMlLjiQKjdOcZKN50agHjT1Cf
u1JLHmFU4LkalT2wV3q/FzYlAfoCuyxwUMm+chSwfioqYahxkiOzHzyNp2TUJr7JkjQcfD0bD+Cx
eXdcMhgBRf2nBuwRD4LRZ6ki7dBRhLtuIWDeJUVv38vIe8qW2nLoQWmeuldipQFnHD9olrGXBCcw
w+k+GAlY2MA8VoU1qivNd1zIXboHj2i4Y5ik8MdQMs81CEWXerV7KfOye56lp2pnZCNGk6cmD/Tu
s4kQAHLkPg95EHE9o/JFED3Sn/j8mGB0ljC8p1e7mXSFm2eLYuQrkc/k1hTkpVcFDGHrYfISE2FR
uXd1/kMMEDqV1yRMo5VlleMVhilnoSl1T5ZFG683m2yYWzW2dfCvuIgJTgv6xQAiOVnyLoyWsoGA
ey015al3rOLUNPFrL4ZqAYZuaBghvQakLHxuXe5EfK5iud3E/BKeSwN1X0k28m2iOC5VlTR8DJx9
U1vE79PxbJQmPwBJeF8XUsTXn9siT7AWirAwdCNsQglJaVj3wlbbGYHGCtrS0FY5JlUuSTqiuqD+
tqOcpqusGO4a6ICuMswGS831vXufV70lNBeTLexgzffGqw2Y6MSXruqUFbyCOj/Trn50cjXZ1qH+
pfXb6Oy3/yIIXt7FzZBvHNuFLSZAgahyId0UPTiVockR3bmprbu+6AdCp8iP9KZsIjRhwVctxV9c
OE6+GshbLAxdqj9xv1eWdeh6j4VdotQWlu7FlPlQBBGkPUF0NBu0edXG4KdlGoqmg9SDKkgn67OF
mFJ74tZpt5K6WL1q1UMgyJlkM0aehzf4xt0kE47bUxVG+mKkqIRTrzqF+hBwEwRLoil8hccC32w2
iidrNwKnsm4QI+1V+IUmCifh16FrBV+0eYoyeATy0ItXjaXohzqgXt8BzPWk+Gb1wHF6IfdJ9gTz
4xqYpHQ/Pai7TaW8aLFTnMokcG9DI0+SZTh04QYCFzRW0raX1oiXStsYmO5DpWc/KJ0AI5Z23YHv
WrDoyFTdG1kEXs6Jx63huACuSumTj7bVQzckS70pqydvGMqnLLGvOWTCd7knlU+O1hnLdhga7rAM
bVtxt6QowpVbu3dGlnfnNh/cuxSxdfg5wxcvCct9IPs5hRte9GJGxCaJQwY7MRtRRw1GnlSZmHUl
hKvSSHqUbV1+4PdjJ8y91aan2M9ANnHQBCA5+pA3kME0tCpeUQ9hPhtxBIG3Cnc4FVXmc1IR+wZo
Jq/saWgMsrLNM37epcgynhOqlICEKvFarFWd1tvC8N2sb2sbkMP82msw/OLME161yUbXgyeNraK2
DyBtp/5LDFVEKtcw88sb4Zx2YNJ1aEdvs7IXpYRu/Hx7W9v37grCH3krnDWKKValb7u32dismpVF
mf1OOMtBB+ipndKw4rqjLy31uo624EZ3huW0l9YbrE0SjPnJjo4ZEbon1L5aRe6epkqap6TsP5Gf
c84ZzAI7GB5g19f67tLU8Z6SdudoaRJsLMJWK9+Kkcqsm6nVuuhOB6ngyrkaQF2a6keyIwe7s7uL
8E/LIF5xfg6QL0fdxEo7HvEC8sRyGCNQR+4iUfofaW603/LcV5EJ14wLdenhLoA3qiYddm2M6LmR
kQoznVQ9EFNvl6HTey8loeONBs/BRswqFbIfsP2hLjLNZjqQviprr15ga5+ab1WReDvVzyAt7wjb
hYlZriqpKLegmfndsr1xODjIVBjr0LB+d+OpqytJoS7fObzr6omSb6Kp2sszHtyh8z6Z/PcoWh5W
EjRAnzQ+bfdujBDRNJKMTr+E3vAgRuGYZncF6DwxAmNlnDQUehbBxKc+lpA82X0P3/m0KwKd2mZi
11qFpqRdBld+bXRpb0mUHM5mHvjzQ+wCppycZnusw7noD4G5/DCReaG8KNxk2M7OwoV4BGcdE675
t8u5LQdGo1SUZ4QJNtR3D1/s0XRXY+10p0FJ5bOsEu5qVICDIWdkf4BsIpgUhURTTLJCohdrxsSD
gTDsaKEoJGzKWy/OpiRzizzthwnhLGZh7UX0Y9pZLEPz14NHASKL9QiI+rZrRWwZ2BNJqWYBknkV
DWN6yKrgtaE2MD0Q+U4PojdPzH7zxAe//8Jl3h64GYT3Yv95nRjOPvOV/guXD1vNa//6Kv96tfkV
zC4ftq886ffL/+uV5m1mlw/bzC7/2/vx123+/ZXEMvF+KO2AvqMfPAjT/DLm4V8v8VeXeeLDW/6/
bzX/Nz5s9adX+sHlT1f7YPv/+Er/utW/f6W255c8HWoZor0Dj3bB9DUUzb8Zv5uKKp9VKTnC26rb
uNGj7P34tuDdsj9eQRjFVrdd/pP/fNX5VcsdKjTreeb9Tv9pv/90fQ4zHL07PeTpfL7ibdeP78N7
6//1urcrvv+fiKvXw3g1iq7dzP/b+VV9sM3Djy/0r0vExLuXPm8hZuLpT/7BJib+C9t/4fK/b2U7
JdS5pfZtkIzg2EjtxJAI2OwYvzViJhqG4qBqV2EWFtGrxILZ13TL8CimSxJIeydGlk3rvIdMa/Sl
VxnUVtWGdJ8FMQRqdf/EKRgi22kU51QStuBbpnmxZgx080D2/ZeYF3YXnqjNWMKIJWyiqXrYMkwd
EFgN2f4JuugLpB7xpbCleN/ZDoLPHXW+thndGhgq43OewkA6eWlRhJKcmA0sCTibJ59uNjGtRvrP
FgAVkbMGahmxVe731Dnnqry+ObqwSq4qI7DhSTaoL8lGJHY42YPDREx140doudrw3RjUz3fFRSdo
QN4+pLpnGg6BVVwKJS4uitJoW08vgK6L1a1WDTu3ANnwbrXVOwCT0+YL5ILsKBZWZo4skVHfz3uJ
rf1OqwhqesfbfkFSNKcwjaHl/X1J4Zb2XX9WebC4uekjRzRL3Tly2VPEjF6QN6nb38TqoUemRP2d
cH0jU381Dt3W4O92BJTrnfxq0rJ3DRYJo1g+TxfgRBzJ0Q9J14CqsPOCotMUpo/M2ueF5d8GjhI4
oGEmew4cF4Irgle3FcI4L5OsMVqS9KjX79bcPKuhXHdxkh4/LhyVwd83oXT/YS8xNDLzTKTb2CuV
gVZ9jNDaKHfeXdAk3p3oAfby0G0tva0LZJa8NrPzhPDrnDE6j1SWTq7zyttGWvtg21FM3DTQD6IZ
CZ0dUEbWD6KHYNqwT6RkISaTNzcxdHXdSyk4YUVGcTRis9KidWTgZaiN+RCPNYV610qSciesLWJy
azC12lJM3GYnd9HrRpmQt+qdhO/sQcbJ3Eg5lB7gNV5959lI8R8RGVIJ2P5jUhszfaer9rfZboIn
VOHTSjOyPK68FTPzxRw0DEHVdVCYTK/67XXdhimlepQa2mvxIgzLU3lHygSGLds9iMbIMhTrb+1s
7SITa0ZNCNHCyTcB2YLw9YDy3Rh30rsN9CInYBB3sXTb8Lbo3YZlD9erBEPDSoUZ/ahPTRjmzVEM
RW9uPtio04M2loPYcp74nzaYl92uofbOJoPaLuXgU/anhCMiCshqcvVlP72GRsrpKkRQQkwQb4vQ
oEakNoMjHV5a+0ApwJguxBjs6avRMvwnhBbkjbCDHnMO84rZtxTClmIbsXb2+TDMvZ5qDKfej3L0
RWpSMhm5AZObHkaPAQC1vW0RNJD5hL0UrbYTHhRwOZy5Hf9qTTD2NKO6LjfjEkiVBYX/BCdpJzhJ
MwDqycfcJPU4dYWxnmZEb/YRS6p+Y/XIN82uwvynYSAgKvNOsTzeuW093I+OcdXrpHsqOHAfcl0t
10MZp9883SClBMCK0NkAyduUgpIj93NhAFyNCujXwrp2F1I97AXYWKCQRVNXtrs0DCdZzzYBW06p
qlsn4LeWYuIGT3YdN9xqNh/9d6Bnr26jPcyL32+ODVXcVQBjLgJX7sEpHOfAyVVPF6IrGrjYDSAE
FZr2N2tJmXZfqMZGmz0hO3WR4Zx8yBshEzs1Yrld1AEAS8ICuVn1MIamEKrLo1cjmxNUd2UO77Po
iSYfEqptUx1Uh1u9TkRvvdgD5ACTs74VzrKmIQcd+XCi1lZ16dP4U+g6FuTDMZBTKR7QDfltC0ll
XcSEP/X+Zk/69FP8tkfUPhG2zE+1k0dnuP+jc1Naq8oh9Amp16tJTI5FN4InqZR8DwntSR7toVsI
n6oDQU3eE2X41ImoD5z2Stq6CraiGzfGTztQs+07m7hU+CuHF/wk+hIh077XEojudOeQTE1vKjBS
zmPRQycYXRKz2n20S61z+JOtN3z3ICH6hKb75HPbVVjFWKwRTTtQerIUM0UxyDuyyq1hKldd9/NP
NfFmXwbIbsa+/kzUozab/JPnpTIK6h24fjn7pCAhfzE681GsCHM7Ppc5D425TrTWbLjR6JRcH/3U
d4+il3T518GzzY0YdUPhHr0KSDI/7r9dwrfebOuAmSIw4qI+Mc3OE7fFYh+x44fL1VTrrNI6mTjx
/7Fudn5dG8ioUFjBRvaDbFuMuncvySUs9IUTfyZ698XodeUX4tqOoZP6tb3wMbai+ovTRqR0wtZ/
8EObe6YRSkezNuPjh30aSL+OflfCd8OH+KTIlbXvpJz4E7QDixrxnFOAvMRwbmAF3LQh0EuwCGb5
EkaSs45h61pYBMpJmCbRGt6x5tRMDcm6981sEy6KrKyj0pb2s10smIfCTdjSXDN3Y+Sg1faPLY18
fH+Feb0Wko6ok+TqGgaFUDHiDhas5FsxjOU8uXOS+A6AbZQvmxQ1C89HbcvXani+ehS4FC3oF5Bq
dSTO/9Fk6PWi92rA7b0QU2GnwGMturmXoAJbEFZ7Z3SLzFxrXQjKzamaTaBEylRy4D+KptEhkEDr
/l6MvAICnNmjm9w6PAJr/O3BUxP4RwV5b6VIqxVpR+9cCpKkoo55bHezfi2MUGf650EQIsWTkzD+
3WdeM/tUE+2SmAhDzdvJYPVgEMq1Z7hCIlfJn9sKJbrfg98zhVRIm5TqKIphpvue5mXrECqHpbgN
znfFbIAZ158mZtvtPjpN6INLIH26rYpm3mqemJfNW83OGYJNxGuTlPt6PT5S698vbDLuhzFCL0ZN
LI9cKyVFseU2xbKCq8Rv1Id+moQYw142Cshs4dtLpnEMqknvNtPagrRKcLRLNbiI2SDnL5Im0JiL
oUVm/k73+klISH4sh3VLfUwFkg7IwiR3bmfaym1Mf58idHFKLFi4OBPl0Up0IRYfqoWdgeykDLXc
1EPaV4tCk19db/PzUtHrgomDYeCsIoZE2alm6gHhRVL2YFNtfOfWmvI0kPRcapGl70FNKU9+admw
3XsuitM5VGGy3i3NKftqIPm6N7TiRzHKNsfVyQam0QME1pT7ccrDikb3FH0f1PUPMWqmnK3wDSjd
+aPvtOe8XPTEvkomlXtYuuJjH3UF9es8Tym8Dxe9BDAjbK1CtWbtuM52LDLpLqdOdz3ULWpzvZcv
+ypRDqNo4gqAUzbJCS6E4d3UNJ/B9XHwkva1J1zeeWtR8DnN5HIHeqc8qDLEkm9qg0JyUAyzIDuS
FvGPwlQLVcIqIXVmyulEwf9bn1A4lyaVc1KvAj1GsvDdil7Jj4ZpecfbBmJm3mVMobtevb2Moa1I
lI9evDSC/Cep1PyRDFTxKEnxV3L97UmfRops9Dsgk0hZTR55oRaPWdCsoD4fr8JfKUaEiHtKpMSk
ZJjVvVoTup+Wi0WuGysAjtD6vl3AjpNzkhrU9mt5vuwIlSzMyMmOwhkUwbhXByqFxPVRiJD3g01a
EuJqq9VemqrUzpYEPFYMLQ9S5bGmKkcMC8eqFrIeWefUk+SX1zVtq2hnKYFn3C0c7WVew0NseFVV
1P58OC0DK/6egMG5ZFNDClO5+GpirPtJvXS2iYlEz9BJiFD5EUPRCBdfDx570ImH2SR61Iz2JsGZ
eR9yh/bBTaH8fbvczVOl1tztHbCu00sQTW/pMKin/rZzpfpocPbMYRtQ66Palzuz84adrdQ19LSY
YtXUqFoRY9EV1tsasdysSCICxS2qtT+Cf27q7A8LMpmazyiQdkrDEUI0ceu5oK6mcSVL6s1Iucvr
9Oz4wTZOKxqzcV4Xi2ldi9WtAi7/49ZG7NgJ2p7/2Dan9GWnDfA3wgsSryIUZz4rjdPxS6sj0ml6
2WfFfoYU2foE0Vl5rkIkA60+Tj+n7pCvbY/yco7YED2X8sLKZGXlTMh8pKDTozEhN0VP2EaA6MCK
pxnRZG89MYQmjWnHiKHl6aYf3qzbyzwzn+Clbq6Kn7RXVTHcVdeheDPbTLnwzlXuboWpo+gSltmJ
0lUb7H4vjKIJIYbYmgA6Jp7r5jo35mNYu9kVdKbFUdGgiDOrSgfAPRcsQlM+JwZoNkpMVyH0mruc
bPWnpuIdqkIDyeFJiZn6X6qr3aY+6tOwq0GwUiHsnsSsafvfusEZ7sRSELCXpFSLq5iz9Xzb6Gb8
IOYCqV6AwImfFEdxnjvkh2F4cUzpKYAp7wpgszpmLojUaZRAbXDrNU6MCIHSVnsx0RteeXVKu9nB
pMXzyOQ8TzS+tJcVvUHwAjfhC47N2zQewJTZV+yOiFwR+f5t9W3OL4FjSJqyljzP3TidDw9B7GUX
0cgG0lBjjYCuGCJo/DpR5RXUNLLsbWbndJpFcqJb+VEO9dzbLlGvZBfPV5111+QIBL1NiBVGR9Qu
lCzImHRpY8K0vec65j5VUI2ZyCnlSUAPWS60ggWt5TyepxEuhPBSjIe6LnaVTvGyH43bjPw/LE9e
e3U1lc/b1NOic4gG4IWc8qsldLNuivrwBxIO00Sb1yUVDIBJiRavXSmmTj904AmEgHbfObV1HaaG
qlxUgEuiY7ESWFc/MayrobjWtu4jazHbdEVSTlQ4HYVJLBW+0Ngs6lT1wSiym5hUPC+4XWa2zZdx
WiqOW7hpjo5vtXsKsylOj/PxxeSRe5XoDfHIaWjDRkXZvn7ft1L1GOnW1pPVEaxJ6x1jEKbLQAx1
K1rHjVftxGxQ9N9Cd0rVg855Lvj0Ci+4VSC+50CIaAVbF5WSbqDlCLZiOIYFKErFd85iqJQgPqX0
JdX85o5fqvi2CH0WmIdhalgLr1wzpEVZgucXw9SCsFNFcFsv+NiaeYbSAnRA+yq30i03Xe2RZAN3
cogE/hWY0G9DiP8djsB+aSH1ffngq8MTgBYLvmmMyjuPjyuKd51VLY/asZ0a0RNNgBTV0Sp8t4AD
nRkJuNWi1aIawk2GUVk9aE4dvnRR7YRPedrUL7nc/FSaYGNbRXGfd7L6RFk68Miy4kkx8LWnHrTH
yjM6dytmA53zPqolGgAMnAeUv4+RC0wqmpxLYohXSsAPYlKsD4sfsc1pSFj8PPzilRIM15O3lEPs
P0IsLxuGvIr5qj2IhuIr2fAfOqPNHyjmHIklyZBdjm4UL+2Y42qq6xCjvvnXbbbVfMO4Uy31p5sg
SNZ3SnzpMu6UPE7Cjg8a8dJMjZjo09Tce33yXJvFb9O0IE3t/Fya4fLm35jeIfTHcyMoSifyedGb
m/oPtiEx/pPfvCwM+fxnUt2v9NiLwEq7MO4MOhXDU82pWvkqjEE0otfm5EkWYvxhGixosPMD9yTs
tx3Ekg9+s+2dTw5Xx4bvw09FLlQeMrjwuyvNS0Tv46tJdWJDPY91i786ih3nvYWf5kvGuuCuAlM3
GgHLzoZVmk9tlG+MiVtajKE2CQAPA2icbV2voWH0bjwtbIRRrJmb0rbCQ5530j3AQeOxrdIfUmZ0
JzEi5KpuOJsZq5bPzSPCIbsgyvpT2tgKKjlUagxmqKJvmqoXYRNNmxqQXNpqthbDXBrB7hbtuCdm
y+e/Kf1PoKEDKtSUBq3ALN3oztCco6hyqFMJvIM0Mb+yKYFrAEL+WHpg0D3/InqGyq9NpjSwI/9z
ApUxoseu8SLs5piE0FBMLkr8q+pIJIk9ksz2IYfoVW5zkomCLLWht42FbzmQMHB/xAiTHJM6zo5W
H94HupFswzeTsBdm6eeLj92einasvNG31WL+ndPbbsL29y1z1/m9e517W0BO9lrpnPRcxUEL0QKV
Bjk1JovAbP2fKTBPioh+8Zf5rMGN9TIqWb1yFTu+ZBlMgpD7qbvBLJSLyTPaymybfEnpvkPyoR5P
vg48e1P6lBJZldWv3hlFVzSaB0C9rTUXuBaYbbDd6niapwco7ptF4/I2oZv8bZ4IoIdFiQ3NSznJ
Hvi15XYMHakYUSmhH6ts/CJGoulyffrQdOVarYbsQdjkACKYcrT5cmNyEc0mVRusxZw+maA/Ubej
pDXL2ZYktb0YWsDq80Z99N1V0C6/7Uo52IEyuXAh9hC21IFb1o37cCNsPBwFy0IN6h08I5csH5D4
QGbpoXXM/gxv5jmcRpTJFw8DLPwbSNPGlRiKhhj+T4DyIdFJ3OLKcC4uGW+xSJhqqq23MBu0yxJi
aOqE+wEkmYs0Y5+rlxh0vJ6PwV09jYRd9U39yLPDQYxsedRBKapDsbWQ3FoI462pZPXiqkiFaQ1M
c8Lmd7J2pw/hokrKcG06UnEX5AbZWah5d7GlaHf8v20Az5by3JokUORW9/815MoygQyFYu5WP6R6
kH3zCwpXbVipIDuSpHU0FtZJh6Hk4FSyvrUIilxb6iFXULDIL0YWfCfDVf6ywi2KGt6G+0y5taie
uzaOai6zwsNmNo2zyHg2PzW1cxCzphTBeB8PfMTRGjV3MljIfYzEzUpTS/NE2fxPKBV8CigUJL0n
09zMNhOO9l0mN9Sb4yHsUj/kLVzWv5dRu/l/2e5PVxW26RVy7lLXHkj5ckpf1lPTTJlX0VBstAoB
/J5mk/Dw1EHZNKrMH3TyFTaxXgwpBH0A727sxWjelyqZFC6QbUa51KEBVj7JLCdPRRtTLGp9hcre
uVRk2IYqLXaZKgd3aVdT/Wto5j3RIJSnHBdyJXRIF8hiGF97o3nsIj7BUl8tjY4cJ6f8441f9R3V
qugOTqKuy0KnVGZiVlU1g0b0pka4jBM7azNFrYMx+TWq+XDhjgbNde+33ylWORSUVb54kBttqS9v
d0XghsjYyN8NPmO71Lag38ms7FNPAdLWscdhLYZVX7drhJrSrRi6YxeuZEML92LoqBP5FUIXx4Fb
5ScPJivKjaDeKmRZOqP/DK45hX6tkG31uVfS12E5xVvF0IkcFyqy9nVWDJNrrq8HT/7ZjqMD86sp
ozoU62B96zQCHd1xgjEVFEv4z6wSqZXPYiSaxE8mIgv1Z9hpabLurb1qEugnbKBRDiNrt970sE5h
TNGRBKLQTEzoSDncZvmq6ZQoTd5xaajrXO3gnn2bdgpDy1dix9u2VNYuhtSV1jVSMcs2brODESXo
BCIXuxrBn3+XDUgYVOerNHbGelT84NCUdvqoRdp3RDyTbe554HQaLzuLxnb7+tTZFzEYqqJoVvOk
JnnK0iiRWOqbottBaPjJTQuKCZ1SXTiqJd3Vk2AI2QDvksawLRmK9s6eF6mnLzob8smgbogb4CZW
wUDb7scWpUvSF+GXRoWj0jTsb3Xn8UMX5fDEt9RlNF3dwhmROd+gCfqm5G35qGtDdOBRSVlD8dx9
i3g8jjXnm06kjkxtLoOFVZUHfbR/inWcA/j5puzkvqfikXxEo/O7Gxg3SjK5f9QVU/lKRSnanUBE
9uLoKJqEo5Bv5fxMTadJ0QQFZZ9yXSAQnlo2TMP5aJ1zx1yJQ6gdTnJtqbdU3Fq+VFEoX7LKRWrT
U/ZiJBoxGUbuoqM27jzbNVXVT02ujQVSlXLlfDJHbTybbjAsWhlRwRGSubWj9vZWDBPJeG7VbIka
K5oYE22NroQ+75rqn0QvGv2kWoiu59lRtZinZLvm0FIqIMNZ8s7xtYvs30KvTQc2x7E/hVPjEYVJ
V6XWfbYys9mKCdS3XKRPguzF1FMqDvPSr/hbd6CHRNefaHfCSdRi+sE53ZqJyec2vjk1pNwUtL4g
xJow0wIVXcHnpnD89C00RuGllggVo+c6qrt60u6pgMvzqx5quzpR1We5dV9nob4LD0OHMhzPCfaC
Wjrv+2hF2zLU9V8w7O+rsCHIB0kDx0d3b1ZWdhWB/FgtxoXspf5RDD3F99eFDDWZHVnPVT+ijxSN
X03Xzjdx3RN8dKzy82TPCnX4SskstKx8hEnvLAsQUodM7oPPuh1BZuxUT80AC2QStD+F2U46f5tr
/cJIdiZntAPM3TA1Tz39n8NB6rtJvpDpW/fm7gO3Qjoc8ty3NR/2uXkryAuki3lPz7HuLeogtmVq
dSfJyzoE75GyMjrl0qBlriPmi03MRnLfnUSTlemT1HvWNqpC0z0LG9QgYGjUvFyIFYBMAsLT065F
OkY7hfxPjvgrWt/UJOVxt4neirn4A1rjQswaQfglq+RmN9aKSlXDtCLwazJBuRlQpffmKKrAoPQx
AZh94xgbRVBbtjzQ5DyElDVJjK1URuYmh88MtmtVkVeeV//Kc0L5UlygE0jdC5UVv8Xe+b8i+950
rxNCAP5mmxgyPkzYqUXx67yN8BYq8Tfh+H/u/6dtZttNPv5tRWrArMJ3l1cTTK8mmOShhff8Wg1f
ffD0VFsoUlWsiDFkVxTG0qs19cAXUMBkXoRFNKOPilzZmdY7VyeuB85Du9uStx36Yki4jbnNWqwU
W+u23N4NxLKESU9aH8ULQyeMHPjhZgwNz1ko/K6ec7tbK2Io1iV5nJHOlPWN7FE2Tplf25wCEKHz
KxNXp97X4oY/ttt5wqmb9lgRdLy9DF2eRMCkFULO1n1C2KlxCJSqRmHfx5Wjn8G9HMScPJmyzoKo
Qxt4OpqGYqLOm25dKo6zUkOew5ec4NxFxfykBm3dfPijXkzIe05iF+4KzT1qNvM82L96D6vL2bKj
nR00xl1tZDG/rwkpUKWSgejAbHAXjrpxJ3q2V2p7r64fb35iidfF/0rddNwl/NMIfLPC4iuxqyst
WJjTrsJv3mrChQ5Wnh1ul1Tgygioylp1U7axaxuPErw834khWucIARuUIomhnUD1UTaPCAbYR/Ql
rFvzYSgmhK11wmCTD34I8yDYPy3s4gX6NuU9GnPlfRCS89JzlYqvbih5m2moM3lvE878CtaruIOt
QwyFn1hbhzx76ASYb2s/7FdVfr3NK2qxFVTPj3rWvjZOYx07HhoogYdpiWKq3xOTZHmBEAJ0nEZY
ZeUG7nI4J6AZLJTCW4kd3nXFtsJbzLgwiPBFQxpplBGPQnwTScw8QRO+Dp0TJdME2ToDtfS8S+TV
bUwVqn26eQ2OB4OF6X9/N2OIRdm0HtZzjt/UCfIYHvO8opeudBypKuT5isaIcgkZZrJ+EPqoyiHq
8+AUUOcK+7x2CJN44xHj3IUWZVVjXhgHcrbmztO7B0nrqLKGFXmhjW294QA1fI2IIlB/OnxWPTgR
+ITUmzJub/bULMebvUvUd3bhPwInufnrcSOdUVWEkqWHPqkrirtyUteNI47HdT4Eh/H/EXZe3W0j
65r+K3vt68EaAIV41uy5ICkmUVSWJd9gWbYbOQOF8OvnQdFt2X16+tzAqEiZoVD1fW9YvHcHF2sB
AwO9bbuY7QoOLnt+UdFGtYZIs54CJ+UBtYyti8m507V43y99sT7wjl4YvCBhOt+3jhSrtkG1By24
FYrd4osweuwxQhkjZ25BcTVbc5UlfnqWcZU94rh0W6Mm/gbMqtg6YashsOZXbz5MZuJHFWQ/PNpJ
+OOamN9A0WxukK7GQKjGBGjwmktV6EQIFJHJb26MRiOWlgPPVp1VH9WgiupSufDYgxBHnjBaNF8+
Oqo7bZF0LoevH9OrajXJR90QxZ979y0by3nbiDY0tvXsQFrUOK5tMCKt16yjLduopclO0vo09oJV
PPeTbEsAKV/9t1FgqZKj8MXmMoma79LJSuUnQxPNPhFJfP64OCUo6mFaf9QgjxSf0bHEK2GO7SdC
kuFB1X10UXdt5c3rwDC0zUeDMXkMI2oa7myZwztcXuxSqW7LBmQH6k0bkVm//hXCJRTXV/0Xr0mH
YxhM8ujr7o+LqlNF1fBR/KVLUmvZ6pfyz2m0ObDWAbZaa9X6Mfj/O5e7vLDWVdEez+YD0h7zLh7d
aNUsElodyv5IAXjVptJ8cV1EPtJbSmorRTTqJiW/s57smGBv0Ew6LpeM0Us+lGk2r1UX5AdilJUw
YArDyt6Pmeuye2y0t2EwDjDnUOPWo5Hk16JdvtTXc/1dpCh1xElknqvOOrZRvx00eUxau3yPcq/l
KSm05zix6s3YasOdo9vxzkVb49rDemLdZ1OFtZ2J+H3XfclbN3kWlebelRCJC+TengPyMU9leFRN
6oL0A5BmvcU3kN7sK+7b1lrhufu1xiv4KRUmz0+hrVXJxszoyR35kXlpv5nYa29csXK0OH0Mo14+
pmOebLw86HZZ7shHvSyTG1bAF9WoLmMYfPbYLZ5UCTkOd9dacDcTnbDQmsm8ZTLfjX5MNrdZvyMQ
fDP1HQm/uWQPs4j4SBSywZwsRZRPrtzO3NUZakBxrA08hP904lHGOEbWIuxsgy/9aKjb6gs2Ly4S
y0QBtDwiyzSmdwppBcrwtu7y9E6BsJa2dimptjBJbls901dTx67DtbuKdGGqr8DqVw9uaZUP7KUh
SxRzsVNF1SBKeMJJ4p5VVWvL5mR27tOl/zIo1Ba71JBDTzbJJFsPVvee+GF/rbqQyfBuu9lZfwww
9G6ts0ieWsNapS6b4LSKpY1UcBYc/Fy7TZpQ47AE8POMZZk850NL/l/PIK0ESHnuhAtnAY+iZhcE
huBNDNp1bUekyJaHaWamaBsn2P4sJXVRjeXS46PbP9dNEhe+sYXcm2pXpeOhTsiZ2kNu5GpKcu96
HKP6Fo+Seo1La/71f+6RM8f4+xy9UeNJIspwX6dZ99hO2mvA33gql1JT9NF+HkZjrWlW+yjKsXtM
s1fTytIHVWPjMYKToT1sVVs8+e7ZGtFJCtvuPktMYM21deZsijN3LuX7wCM7srXktXN9sW19ER/K
VHfOPYuBM3jBdcNjroGuy+04+9qVVwGAxPXdQw5zxmxp7sznCemlS9GUjvncy8D9pfjRqjr/3diC
2N8ezdt8NruTuvg6ygc8dEukHP+sU3d6j+IFoeCALEixADynHFtdHWXJzaWyX9CkSe/uc0fMx7lC
HVuJsvc4IPFMcp+kMWv7SfZA9QszftNrsUb0M3oHOAkcLPaeTTfBIrECg5NKhF1FfLYHzTynKMhA
buJncsrD6urS6CSde3BC/VMEpYFUT/BStiwRvjP3O4mBzab0Z/FUR1Z7TfpDrlTRRBz8Lm5TTHoa
rV8L8ckwq/5RtTUILKRaHZ1Vyaimau2d55il/A4NHO96SrV0DQAAe5HJmW5kPYs1dkvRuyvcLTsl
+5PsKlRFTBSynEmLXqrFEGzpoEamizFJM6LopEaytY7f59reFpNrfxqGodrJ9CoKkf6eQQw33+Ia
n8OpM7QXRw7vjd2kt6qkmy9t3+nPQOr6e5JrN1lW4vzdB2QyzSxcq6JZDPkOKLBzBU7vNYcff6gb
p5hB2WvzvgJ1bWaEhvTlYkcjmlM/78YcpQwOA8NWNaiLUWXOpZ+L4Mc1omHrj/FZSxIF+6O+RQEi
iLZugYvW6PWcjJspPfu9brJiZsYDSs3DOq1ajzd9Dlet21jIcYlxXXlhee30de1dbvOgKq8NzyYE
7VYoMmpfe4E6NwG3EquhERj4xFOqFAO2OH03PJrB4hmeW8nXLAjWhB77P/JE3lmIUb3NEz8YS9TV
Xeen1V4ODjFCIzfPIqn1TWSQsEez+4saNHmHChWi76495KtIL5rnQmK03riBXDUhDuDkByWKovzm
2slq9l3q9E/EJBavMbDtqrUpo5Akj/VVNbpl6D/yxqgmdcHu/AX/bv9GlYTTemvhDSDOlqmRLv7b
uVRjrc3e73PFGJ5YwvBvrGWwmisxn8IstzYq7CbtPsPdKO5+xOt+KctR89Z5j+JQu+ytOxPtjxk9
mD1aEfZTZiTutpZFetUte22ZNEjfaqzAcinqo5jPRK3J+1LSjMp8HNN7NVBN5trVAQePgWce7RgE
1bC1cv9azaWL8e9fKXyuwphHjwiDyyU0OxvoaJTG2162/Uq1+LL+0ayKlz563hoHcB6Hj8FJxcki
RD9oZUyCZbQB43ZtOnibAWMlF5ixvi5VwSJ7rkfGFGPLxO2ldx4DrtWM5Dgjkad7xputR8CMuz7Y
DmE5fRYz2lN/Vvc1SruqWnf/tvq33mqSYonp/dZbVUdJ8s0v0TYedU/uOTnZuxQ1+idrCr9Kp5m+
IhLyoCFA9GKZiQ25ytZhbjYcf/p5XqkeyCxuB+nD5gyiCkB7/0kkxrgWZOBv2E2ivKprXXmjyj24
8WHRhfKHr2ytse0qrT+KsDrjK+O9DWaD21FNVNslnrpr0Nk5um2vnaT0zau5HNonhM0HdOXa8WvZ
iGXhsf4gMLRDdXjVF/78JAG2oE+ig/Fa3jW7Ae7xN/V4qN10VqU/hR5asINt/+gfYxT10f+jfukv
l/6BS381v3pDf+//8boh8/ylv/p7fu//N/Orv79Z/n53Kq9GEihPwre/R6IfvvaoQM9phj+Mt4JJ
FyP4bxd7QgbmV/zTv42J5R4RuZVsOG17j3pQsg28YPqMXhtSbI32yTXRPK6XesyLp88o8qytn/UF
RLtL/dJ/9iy5J3rSrXIMV65bK22aVZZrznU9CBcDD2luVIu6qIaPorprWsGQvzSXSX/so3Hcf9RP
xmATKYv0R1yX0WXKU/Otku2zR1b1D/R2c81Fb6yfh/2IR816RIZlm1V+g7QfF/y0mpMqqjt10QbS
5aHVtSih8EjSoGhVc3ejLmnldzfxclHFwB7tNRIv3eajrrF64tiqHGpzshVWOK/UODVENUwVqrJw
Ohvk/V39Tc4Cq7cmfC49Oz7JwTUu9VOCxMmYOdhp6jiScDawznJA/iXN8mPt9rioZ6C5dn6BcTfa
7dqJQC+8ORcq8iwW/btifhxjjjd+yXHLnR5xB5kfPbwLoJRKzBeXOmg3E8aubDhiB5qfY95Bbpse
u9FHAhdYBsrHflOvw9GDUZCZZ9XqxAvPCpTYlSGi+bFHiGs5DbOZ7NZCF/5rEk2fDHQJ/8jSOxcl
w3DlOOAj5oUniKz+VZ+xbzFLYAdS7z+bMNyGHc5z0RkJqOWIKQasfFHiGve6G4EMMBB20+vqqEoj
oZFbdVfftrIeL/caz9iNbWa8ZyNAIDj8sIbyEOp5DTPxpimqsdw1cmLLjKDemuTkeGND2yrQgkLp
R8j3oC3XYzVZ6N1W2lWo5/ExNYb5obUTJGcRltuPuu1feV3Ubr0Rx1hDC8eXLl0EH7siOphJP75M
XmKsOAAW+DDQOtcpTxQM8Kw8HnEpqXli/LxgAvmjyPkoOWp+jR49WkBnaFDyuXX7NXsRsiaJwbKR
hnjiLEV49ojeyWKTjIL/knAXdc0SLDEh+Cunas3XSls8xNvUvyXh1lxboEvwhtIkfMko2jJ5t6o7
2BGF55n36sLm/lboBlKGIdpll3pkByytumtBbt+XGcSU2JyR3f5ziBXXA3HD6PWjakakc68LAtof
05AnxdiGJ+NlaIsw5Tqb+2JjBBghN4BxbtLZFJ+Q4q9DvftU2mZ49hDzXKlqPTVx0LCcVwNVS/L9
3hYLdnBTKQHFjWYucGW9ODRp42ubPmk4I5WFtZ2lkd96aVhcLjlWJxhDI4HtAEU5lyArd7rAh81u
++k2D6UD+8ZwPyPRvK2ssPxeDt1r2Rjji+Xqw5VmJu0Jh7fhVHZlvRnMvnuSdR5sSJHH+9aI5xfi
C8BowgbyxWBML5HXf9bAmkATpKSHNvubfHi0is560sFO8fHOLwXOPHfR7D+oTvXylYHzYKzcGKVl
s+h3mj6m29pCvw/uy/gspH/SeO5+cTx0MMUIOCeOcZ2Ekoku3Th0X+oJCl3pZt79iLLY9WCAA5hA
an+pCb4J360+obyf7UM3jHdtZ3dvS8pIdcClFw3cqZDHRprmoxnXLz1x111ILGDfLMKvnW8YTwvi
aJs2bnzE9BcSJGJWa8y+zPdR+6M2tekbgFJWP/jiD5HvxntRxWLvtYF+34VoeyM8Nn8DP4SAlva1
Cb0M3E1r3oUuttWtdLGcBepQlG1y7S8K0uoSTLN+AvuTb6cFWvFRd7nzEJn2Or5QlxZ76RgZvMWu
sKh0f87De+NghIq9Wl0V4zGcXUKLf71VZXUxLWs86tBI/nsnvdN00s7hMB7tpGYWAIwRGCGkEnRA
ZiI25DlsYvu+akZ5l/hfEktgq57lUXEKp+BBtbl+Z99HldT3TQEmdYBSkKxTO7KuZOkY5LCWcojK
7JqluUT2je6+hcZj5e3yGpW/qTKN/dyQkobM7rIPNsj4tDP4bwwsZX/XtjGwf304qxKCt/1d5XhE
mIvUvFJ16rLoKeBVYJwxMmEqVdcF5mtuaN3x0sN+NfPwSIRiRktUwt0qwVrgHbPgH2vTvSd7n9xm
uo/JTOTd56J274vc7o54ascrVQzd0bzFTZEQnvTmL60xHEcTpIvmp/O+0yxry6ZDfwOAiPypdmhH
7Z7Ik7wf3To9erbpr8Ig/MOq0mXLt3hY249Ozd6kI2+2GlFQfjbTJNu0Qd3y+hlGAKAEb9yWDYvr
QlnX88a77iO9JWNbyttgsStAInZ67HtQgpOl5a9hiG2z6yJU5zioC8Dzvq+CNn3HxS9cydzC2GNA
Ui31WhMziARohivzJ+Ri8cLqE/e+J/B3NY3AD6GNG9uubmFjADzYO4UpriWb3kMoeRs9fVkjdKfb
W/OQ3kD/ZilyxvQWq0Uei5wC7qfFzKQOq/kRezOd8AiGbKPr2WivjMYr/gkpjEN+1C5Ctl3k1t8s
fTpUxSLCH9gwhvsZi4M8mlaONNzn2cEeN+4bDtVhA0PaTDd+GzavIJBwhhAl4sPCbV6rbMVZKHyd
dKc8ISWSrVWvzIXzLTIP25FlEJIvGy8rkEU1W3m226DhN+00WKHW2osX+ZAifaITpSkf7VBb69Mp
ss8yq2I8a8biaGKh9FVUxTdbt5M33QC+GCcevrKGQ941y2aAsg5SF3nYnJVdj4lov+t4dSVW+tDK
W2+hkSkmrWLcgsWUyOHLB2+h46qqIQ1RZ8mkefS9rHqc4S4eMZmWq7pJ5X4EE7fFHkm/Tbs4Rr/C
OKsSSFmAKcsF5cJul6JPzBMytJKrWgzmSqty5wE5FnM1jU7wWfb1LS4QXrjiUessgra86k1cpDBH
6iLeFqLkSTmIVAMcleHpaiYuxIzOvSFMJeZNCOGKfWJ/uhRrGZjbzkaQySMtzceQJFsvNXT9qKct
PlvIjK4yM6hv1CVfkjcN7/x4qUyLPeo11kk16rmF+ggxsqvaxswj80CFdFaYnDORbx0N6fsJHBg/
49K6S6Qv7qJS1mcIhqi6/lnVLncdCpPBOLnXH/Vjqllrp5XV1ojTEJ1oDDv3l+lYEcHuTPZlKjUx
lqP9qW2GP4x2Rlt/jMrv+bkdvO67ltr9yvLq6dFrZp//qTUcOdn6m6Er39kBOLhokEKWehGRCYNi
p4ofDZciyavUb4ubv9SPVq9vEnS1N6rbx6UsCWFYxZ2qsby88jbjZPRr0/KLqzE46mYoH9Ql8nhr
A1PqB1VEqdxA8RclnrGVDxrfwgdkLotd6Hm4yy+jVB1qmrDXjcQ/qn5DB/ElnYPtZcDSrTSjYtvO
wbRRo4bGkg9No79gSVqeVNXo4TUr2+SsBoHdK3EbifYVGYqzMRCImwycK0UzEIxFlp/V03zTwjzc
Wo4Ij4SVjQdjRt5V9Rjd9p3olv7Y6l5zaOx22AYdXsF6mRzasrIFJi9mcK47+P69b59QJUHCFS+B
jW0tIlVYE26QgW0OxC29V4eHS1y51ksUG8lpAIO2rgLHexVRy1KoNwmn7NJ+sQPsT3IvWncliHnD
8NJDmwvjBD4t3iVJMtyWXVddoTaqPxCtd9ZW2yYvdR0b6Mvk6NI702cNQ4ivrUwOVSoEzzZv2sXB
HMAr4dJHLM5+MZmcbojGOwHC+tn0FtiZt+5mf76uU+k+x5lzFVUz9eiv7IwZ3VS7EONbYRKVlsi6
BkQicCEXpECW4VMJLCyqxuq2r+bmPoiGL2p45ZnOJreRZTfJXqdxfkOwWRx8H6h5X43yLFy3uIpw
232ya8OGwlrEX1oH92h15GmGQywH5w9EDp5tJy3f4rKs13prmA/FOIVbNePA0eMyo4tu61nLB8yn
Rqd8qsfRBtpvxF/sSN6YqckhihkLUBXfDDJe09fFe0aYkffmxILPY3DESeSR9RgNwDCGzH0bBFAW
DfWBg4WK9KMeZpwiESiYK73A0Ku4oOjCwuqvWTn6tULRgWrt11PxHnh1jAFV4K0bozH3oU9xkBli
ScOAazLxGjDUnbWLNSzCVeuYckKLgGSvVauoIbW7UAvx9rOvNd/0NmgWh+9ZdMXD33ive6PDtCvX
T3bcZreTZhULVW18WhBmVWkemtaZnjnrV8fQTKIrBSz7vT5e6hUQ7ff6iv3C39Wr/tpYNWQkc3uv
Z0m4zX0jwoJeJM+RFNquT9E/cIMkfR5MrTo6JuaXqrU0Mo1zx8QTaWn1fRM39TG7mY0lidO17wru
YWkyOw4DMgUf6A9VR76TdPxP9Ic2WtlR1SmAiGpobfICLeBQVyB07OPQduPNgjSylphvtcfK3poO
lifVW4fj9UuzCOgTBEThbOmafbfTbV+CalSRAmvqrbO6M5c7BP1vR23Ojqrqo74snG43/BylGkiI
/xgadPYvo8xo/tbMrbU3DSO57fPU3ZTQfTZ2hcq6qlOXEGrD3qx8XK0g8dy2jezZ4ML9g+dlreWc
Sv6HP4fgDrbz6967vvRTcwUBpMluIa78UqnpgbNxZ/AOvd3G2kZaZbNvELpdZX4bYbi5vELKK6i5
1TyX0csrWJV0N3lgEHcSvX/vzAZMO2Nsvvnie1Um47tdFWLN25Dfklq2jxEGYVsTu93byEhtPNJa
90rLfU6WhixeHF3CzqnNfj8uxcJukF5OveaoWhFzkECZouE06XHxYvf5Zz8ZnDOc7uLFSjjK86s6
dhFfGz3jVdtZr97A8CFvFFnJOdH8/BHm0K2qt72yBKEBaXjGUenNHarN5DvFC7bv1nU1xD+GBzkS
YzEq6mfhZH87PATU8ubM5WU4IuzWdej65trNBWgMEQfr1Cfak4qJs4DXJ5/a/tVH1Oi5a1rtLsxI
pOde8qkXkXckxNPhaVOln0ZOrVvdbUFL8ZmsfM1pd+YU4DAnmug8drizj+hD79sJiyQtnOSmiyr7
ZY6dP6oMd4o6u4eazBZ7IWHA11glTnn2hDWelNOu8uNdqvi+Y8dh/2nR+7OqqfEsHPIkAMLa9Icm
qx8S1Kn1HZyA7pci3jH9Aauoh7rXy3OUNjAMAz/fCMtCAXG55Hn/OUMu5TDJGuPAqUvyWwPF8XXi
uv1WFVU/fWnIJ5MkYiOKywTN2Gx8kYHCk2J6GgOiCIloX3EgrMmQT/YGNNISUEBwG03u7GbkofZi
d9kqtdPu1RKOfgxGT1urUWFo9uvcxiZateqvE/J+rwRa4lOe4aQGx7tj957km6kNqmMb686GsGa0
lRlPcDQGpAOPkROYa11uS4S6WwC5J/BDREkk2f80avODWGRyNuy9vVU3NDzf0ShbE31Mnr0uBZmF
V+r3vAWpFzjfEmAIhI3d+VEU2NCOoxVeWzZ8NqQi4ivNhXNvNyV+RTPhZrLp6CPa7wOrMKnBEGlL
bBN2Y1C5B7jbzrmN/XrjT5n52pj2rXohK472KVxIrOF4kFb6DNSgDJJbdee09TdNi1wSgb/V103n
Y2CPu3hO6HM/ahw4pW7Lk3Ta4aTu+iL5cecOtnatx0DF6fBR/ZeuuKMPl9ZeLroqTkVgMiVtlvZR
vvexsrqkzQY+oJvaTF5VY7XARcp4NWVe9qSSX65mfWGrVNyoJvwDio2Jv8VONbIFyS5z1bGvHfOR
dHKUmuEdJnb2BqMmoE0xbHZVFyx3xN2vNN0kXYxL4aW+Dsx2L8nerlSPjwFZjLSU7441KM0/J4lz
/hQvRuRneRlVr0al0rM2fooduWr4ZXZe0LqNE7265yjRP7eFdxNPEiTIUvKM/FnTY/+sSm5bfgvy
RZNjyuWzi6M7XpPVfLKXYgWeeVVb3gB0gpE6ojVrM/TlsW9n+ZzKaFrn+OQd1Fgi3lhLJta8V2NH
nQV7GiJrd/kbDBRGAolrghrrkeTa9kLPtqp1SAMb6OPir1djwdnkDhaKcqheAifZz7rpfnYszdlk
gB8gD0XVE/zBu0s9qhyblPP8SR+L7sGzzC+qXs0TTy3qnH433zkF3GvZzd7nsbcMVtuuuY3i1D87
pu0QhjDQEOzycdOO2ErWXjTcwcIc7rSFnt/wmJx1H8jZz3rbtKMNiUubHRo9VENoG5hVFCiwLFVh
pWs+wq7TbYFZybWqy600WbFi2pv60CWAvw128Ve1b06HlMTm01DO910z4BPUEQuc3FY+OS5kRBwC
TsNSulRFqJk0aM6qUgJfDS/zbLhWxSlIiqswi6ZtkIJB9Pre2RaKuaNHQb+qllvM47dWI6NlC0Nd
v7B7DHC91aZLIkA4Cw7XmNNd7s/HonK1t44l1c7ZkXO03iMyyrcLRORbl/t7TNTKZx4S7TUKsYvD
LvVoBH2dcL3RjUd7KMpoM91FdW1cx2yzrwU8Ga8nQm6yaK/sYWweCq3w99GUjLsxyaan3By/Evp3
viYO6wh6CZ/Kysq2HsiLI8H0+A4JXORknNT56hUPjj72752Jxa8bONnZNwAFtC2oV83NrWu0EdpV
wL6HZY6iugTpYF0vgRng/kvlL7e+qhV9nW/JD6P5uLR3tpGu/eWoyfZ+jSFBcCJ+bXmbwdXjTaxp
7qbPO/eMg3fPmSfh1xJV9V4K4YKvoSG0WwCj0h4hKbJY71UlGS3v0mxHEWQT35GrEaWuTW+gd6IL
Z37AO9feLcZSWHhNXc5qPH7H3KXBpiGZH0KfAyciK2dVUgPIHuqbcTmq6lrV52xs+3Wdtc2d6hLw
DDvMpeGsBGrAD/ZyCU3EN8Ii9Q+qKGSYnSN9D+P5Dso9Yf3mxUZ9IVxBnH/Q+ZPfojBNsUuKy0cd
7sqVnmMxUKHKcnCDOTpwWgrPmR/jh0Ts5TEKa23FD7/7LOvsx4wmOZA/Z2zRzdr5c6FfYRVq7i0j
RdOiaYJXhJi/N45o7iKYBNg9+i+qehI64ZV89nfe0qtyxc42Y+OJ0/aM6btp81lTL9HH3YxguY84
U7WvRb5R/8bZaRgdwZEXOp1bVnCxs/HXIu6W2ooklLPOpxmjpcFqTokG4XQ7LbdysQJSl9aoXbxD
6FMhgNKtVOVHH4Fy786ucn0dF4QdlTOwYU77oiNRlfCbXNlgNJ8nNzPJA83wgMMyvBqaznvpnOUb
VH7CWMw/h0P8x6UEaHPfstvbRFZffprqvGNpDYpDGGjxxgsCudVqcNemj1NXLnlSBYPc8ZUtXwtE
T/olcGtBgdmkVYr9J0K093bopiuszeYvPUhSnmB5dm+maUb6NISt+FOqUd0pwcWLKuOlhYM2u9xg
+9FPJkO+jp1crAu8+Ya+GO6m5ZLVHnH0sPre52iAqJKqF2EMi7Se2Iuiv3zp5mdNfVvZr6rXR3U3
scGxzTLffzTUFQGsxAXAqGZTr9fq0gDvKor0SzWEVxZLwzlrR3yu+il+KMDyrE0HFOrUAGAYorL+
bBjdC6aX8fdCkA01e1Zd39gVvVFxBLTCo+m1mEpp9ncxReLVr6eICE4+PplDOm6KqrbuJBIwW7NN
2pvehFFiDtZC6Bzk5gMvL6OxX3uVD0WPhBkZliFqb1RzCx8UZ5jhe8sBcVcTDkaKp0yxiSvv597B
R8cAxlVoFbH31MT8DaNJPu24O/bg8V5h5qnuCXGWQyrbaN20Q7lnlUJ2sU2sTbQsuOrSdUkVXcqp
3RTNSrQwyf/9r//9f//P1/G/wu/lHaGUsCz+VfT5XRkXXfuffzvev/9VXaoP3/7zb8s12G2SH/aF
7puubVg67V+/PMSADv/zb+N/eeyMhwBH2/fMYHczFqxP6mJ7SCuaWnsIy2a80WxhDRujNMYbo0zO
rV90h4++ql6vzGe+qMTuvYDPxa51iGej+4QnSrYngZxtVLE3bPO6wXyHt5xWkAnBrQiSkyoNbeA+
QXsHb3RpFewskby8VQ2lOUKtqkt0zTyEuiyZXfWdqF5DL/YO3px1G1VEa7BYN16enEarql77DYjq
/DUVJIOy2cjWqpOeSrnxCYUerCJ+LrziPHdjc2dYQbX3w1KuDFFCH1eVRe1BV4uCkyoRUm3uGkOb
rorWTzdenTd3pSu//PPnot73v34uHjKfnmcZpue65u+fy1ShhkJotnvvUM4BU1feV1Mj7wetfFam
8KIAU1TMtrNVFvOJ1F9UL04TGYdpTgShUXyvFs6MutjS6PH0Sb8DzWvu+cipT9L++LOXvURKflbp
oWOhyqv36ypMxpcM3Yo5IF2gSmCDIaPEL1GX9Q/F7EHmpU+oBe05sS2iInf/w5sh/volFcLUDcs3
dGEZ8PCs39+MsQnyLhxc+8sYBFdiUcM2lgvnp57NG3c2EkUBCIM/K2tvjDYNSY5f6lTvnhz/dVpq
FpzxZbQqq7toRBxYn3NCiLNAIKrrt8QwMjYCTnpuoiy7XORYJKieqwrIsbqOnAK9VDlsfLDhobxW
Y1T9pQuJ4GdUSUJ0EVpDX5V2AStBYFf6z++T6/zlfTJddNZ0x4b2awrD0Jcf+y8/5r4IqkjTCcO6
SYT9VNbjxtYU5ktuJm9zmLS38IXMl0ikHHzb5mmstfFxmIKN6gSEAzV0IjSXIVHHzs1iM6KKyzlr
B3lFXFXLFN6oDRsgjWKvZoRZxuJcpfKkWqc4uU1RrrozIFAePXBC57IMin2UIc8CLAy8oD3Hp9DP
ylWU2DYHuZGkdD4iqJc5T6pHOH6CKiIfVXuEWhGv3Z1VKTa6kIe9nh0nP3rxWt8BZynch0J3dkEj
tOX84Z1ISZNVWIqtViT7NE0StikU/aweYeX5WEwuRatzSChXnXkdeeQnx/7F9ADRuaksHtJwmjnA
YRCKpSzY3jCR34y4yK9VKw+a/uafP0FD/PWrzkfIaqzbDq9CcsFePuJfPsIE40RSmd7w5uLJt2uw
YBflCm6rXAU5mPoODf7kprcxAHSawiZGj17SNOLsUjqTfRcU76buJQ9Vg69cjfb9wUvtbmWMCXgU
HwqiDp951+oxHudlJV91jHZXfS5wCscQ8xEq+SHTTPk6Yx+6n21OfxGcktdaANibK7s5OxbCWoSV
LsOJKncHr+VsNCyzVT2Jdd9z6psBVaOXiaiOGt5Wc3ms4Pqj20e3elmFC1xGTzmH1k/ej9f0/Ta9
9vzCWqteoQ0PyEhkd63mAEoduKRyNC8Z16MrxJ0JMeWuQrMlbEIiXz+r/EWRXoxwPVSdugQoeG0t
SLmXobDAjZNVO590tLdPIbKs+1Lk0ESWu4+6v7v7535ugoOXmgWL1R93f5kljX17R8Slk6F+30ot
2CVRHK/7QJ/v1cXIo2xr97LcfNSFuLJvZG+IKzVMNUjLrNdW7srdR51re/AsJrwS7WH+RvgIVl1r
2PzyQv1gi7G+mf8fZ+e1GzfStesrIsDM4mnn3IqWpRPCkTlnXv1+WO1/ZGs+jIE9B0Qlsj2tJrlq
rTdYPQT3OhQPyEbkSzsL2le9s54IOwPe3cqaAeoeqigvRtnVb//9+9bncOL315ph2Cam3fBreDzZ
Qs7/9vPObKzaQr0JXsG3hvHBdna1kT1RF2p+2KLdWmOtvam+sJaB7hjXEimOfRVM9haMUH7KEc1Y
5Ow3FgRm/Mjng4IayMqO2UDKrl43l//+JxvOx3+y41pYQgtqesIUpvXhTWxrqh8GRV2/TeOwityp
vgbzwUwKpOIdp9n1AL8Wver9GlMHB2cAZDAXemp2r05WH6kIkqXSqMz4GcGJkab9q0+ab5FaqXru
oRo8KmN6xWq1fy0q/kA6SlS7NFiBtij8TD+PTQVDEaPDaJsnVKft2Z03m2dkSx7kQiNreuTuwvwv
caIhPjyY+B8Xjg332sa6HHl89UOgCPgGb8tsVi2xeWBaSZmfhib3Z/1/ms58SHU/P3kFUBUSyvsP
47IrV7yvlWMJNpYI+ZlIhM4X+bDuvft+bu6S76cYEkElNfsHA02EY2C5r+QbQ4y8zRFdF8e3NsKs
mZ2XUEBeDgBu7uQQQd6w50k6QWllUl6kV1F/q0Vo7mCxDA9qUfZg8O6sKOeSSsdv069awJ7zCfIi
ilcGi7TQ/KO8CIWp8RKjOCkngbnFa6/ozdm0p8PYKOqOYdx0x3g+yFaDTegCdna7/jCRpUg8LORC
m1tlqWvwT6u2cGDhxNMyMEJYcYmNabfuP7QQhZ7koRxeKbTEj7d5uwkXmSHQAZoXINGhZ1lzyhOk
suyygQLqBxpSL4Z6SrTyV0uOyUM8z35YLMfkbN2Yzt7yAbX2k18cVbfNttmY3FtaURydfw5ychLo
ZGxycyyOsv8+rUYwoQETDIt2dJHpViZlY8xvXm0+qN60j7Q2vYj5PazWFs42TXbtb69hcmsbNJ5b
pDHm2VkEDOZetuhLNzvIi3Rlqt5b7UbOyVVhOlV7yJojgcr8Lv9fn4rH3R5b3V+fGqWDuhSDhdFh
ivFz3qPrmsDUea3dhM23VrhX6r3iKru9Piqveq8i/glu69QNenZNs+YLsuTGBTEK8yJbtmfGZwdx
HbsszAuic76xkBNRE7GvIe++lt33gzyjgg76PqSyq1u0Wgy6sumVs6k1cDj0TGwC1VbOcuz9EMwW
z34RJoekU+Mj0H+EQ+eWPNQK/rcL2RRs1DZQKq9RGySnyM8AzosiWwv+DKsqKqo12uIxYDRo5BuU
0amXtT/9Mgd213fZY93MbhojFlW3bt229y5qY7phevnSyioF0aGiQ8aSxYHbt5jWTicFwvHZNy0K
uqMlFl5jGi/DoNtrSo7TVnZzNEUX5jTG1zKo/U8VEYvmJuZLMo0dOIc/zrK7u5TcOuFmEy2rQq+/
cjcfxtYKXzw7r7Z5j29tngcFRLjwQS6AIDIunMCz74bQ7Y5WkcM8HtziK5vI+QKiUMQqM0E6gEfW
79rRnBZywvOKe7O2m+fO8wtAqfBQ44ykVyj0g1xglVDZFXA2nUCGuVjGqWd2T73rrIUHtSNqzGoz
5+6/DCv4VvGXMabuRchs7LxQNz+ZtbaV05GISQLZHkYffWWvRWANhzknQbkIxooSKMdSElUGdZU5
YO5lPtcv4n1QFynlfLc5Drn/K8+rD933oXaKe6QTx0tVliQ52bm91rNXfdgoV2Ba48OIz8uyYOu5
izN9eNAhZ9235knOyZFKc4pt0gT4js8LyL7cmybeaUixBvsa56dNrGr55xEzX/ld2EPbLYNmqi9p
Umowwy3r9vXC315lWZ69agY3NWJe6n4IhvLRQidOnplpuJFRKCOVWbtAtk3fXbvDGLyR4r39IXQP
bk4voPYZSPxc1aTMMOcCT6V0MOUyE0pkXVJeoyZeurfGKBsIkN0a/0yN6v/Pmn9/BNfJasywCQve
P0Lxdesvr2X9329lBO0MVddd0zFs9+Nb2bL8xk3tdnjGMUZc46S9ovpTvmotsrod0M6t7Gag/exK
zzwY3Zax7FuvfB37lZf7Shfz9TjFMoNHQ21Ricik/V9LMR2XKGOMtrJ1my3tv+xaQTf+GWHNkZVh
ObaDrrawhfFxz8PeoS4LUi9PZtXD14Osq1aGtnOwrbu13sfc/zEm17n5FbHhxaikYDGBmib70Bq6
A+ZM0aJPXO/Q6cV+zKbI2OLz4WxgeIOSk31ErfBCSYBSDslrh1/zyqgr51C68BCt+jFycEIv4Ebu
MSVOeTzTjcbuO6Kt2h0VEINaYfhdrlJ8JV0bAgFE2a28J6co7JeiIxjpalHZyCFmJRSVsHjRW+KP
OmiQjZ27YZGvfMOrnvx0Mu+5/4j5tPxlGh0E23IXod6AnZ6IvWQbAAC/9o5wTo43bGRvjFv3KltV
K1TICchwxg6sdRxvWKzY6SvAe2//vlieP3OR1fnU21p5btLyNpaD3YBZQegbFNcNbMf9UC2JVfri
BaceZzlERXKQ/yeR6z5AgjHvMvSlnrsmW8hhG5mTJVCUAaB+5livRRp+CaIp/RZO0atZ5SZh/+Dx
A0XdxkRT9mleEPKeeA6tkkdd75KjmcOlW1PGUPoY85fVxrZemgb/iPfAqtLawlu+h1IQG5Fqoai2
RWwt3YhwKvfE4+KpcIN7wwiNL4XlxRCtfONiGEFx8cual9A80QbTBfOw5tlVM3/vhFW3KXseOHX0
Tc4n3hCspwQnC7NRZ0kXr18bhP+XJCGu6DW3+KK70QvFoQ42kG5hlqwoKznOt76MUBX/PFMwt33r
1FuncJXPAZhXuSBBdm6t90Z1QJYhespCEjTzBVXfrJZinMQZ0IFxrYsOP6x5ovV6fwEAXrnXvdo7
TmlaruzUcu+insQ4dMZPdZXXsB4K/9lib1D42vjSOU5xGivsz9IxG1/IDoebJjQyEnnMhgV8TAXF
uIucrSiVOGb2Ajh7uFSorbAlYVUcTtN29BUw1G04vTRRGy9VVLOO8iTH9dctjA880nvlzskQoJYf
TLp877hBt5InodWarBpP2HuYEPW5ioB0TuMEWgkb8mMdRsbzexd5uV/dsvCqo1Rhk7OyK2fDipSD
PLeZRdnC0n/y4BNEiYu72DQbVoV+hyWZbPLq62ZZ+xIzQNAfyvpfc3KZ4llrI7bVna/s48zzrM/l
UFcg/eCpJEFigurQZhU8e5/kM6PFKzC/C53oWIye9RhP4uE2nrg2WTccvgTGIvdE0z/keE1Iskxr
cETUOpK7tClmL85RvCkjKk9pIMyrjUXYJUMtNVcj2LhdSzUCTu/ayRrncGsic+UcZN9r/BrgxwS0
lpcsGFrznI2w3+oSha/bWFna51CdlAP6G/XVkdpi85iv3Y81Clo8LAhfIZB1Ufi1wknVibzwR9eX
WwTO82BRpDh2uEm0KNorO2MLP504AgjnTz/q0bvalei/Itr1fapy7VWfzAEyAbyYQdOCBeISsHM9
x4GJlLCDoO7l8h5SPWh4HfQk2ZSLZKvGDHRlC5Eu5ZhSkWlfKAHXSOU1FLMJt9D+fsrp9/NEj2Jh
gNEGklDpsHBRR6BEHftrxS7NC3tcXMgUTdtnbtSePeKytWsF9aMSECsLJPvfIJhcPR95q4Wy8rOu
uxVFwrkWIgsisvjh+6l2DKYG9CVlk2ZE0cY20nzRVYNzbuYDyb5m3sLPCfOIQIQauM7l7yBedAc/
qD9rs6yjPLgzAKH10zO+EspRDsmldgCXzIMeuXpf6wQIlmpWsEuiylrp+uhf9bSZEL2zRwQtE/Pc
RGq3xlIje0JOT6dkb/hfjcHYDTUx9KKLC2zcE/tbPsQzcUczn90QzpS8UuVrv66Uz7rOhq3oW1up
rDMJrdzCjErMnYQw9Jz2UwIfpC/DTe0os5wKM05iRpQvkfVd+rFK1iRqdjTS0zC3Iq1MT35RNbsc
4dJbK/hn7MNs7tf9WgUBBIhBPbjkRtOFbAY2YH3F4iC78mAZIrPXt0UQoiwdfR7OErGtLXOtCO86
GHuJMJIXYbn6QZhtvdJtEBLA7CAUBGQHqHKldyIxkG+eJ6BRFKvebcWh9AP3U5VgwmabA9JKAByz
vhs3sgvRdY8ApfWEJFgErIO6UQJpv0UGmq+a6DsPa+8Nr4dwmeYzr0ExKqygw+wEmzc+GrB18YLz
u3vNxbUzCAC9qIlgIzlnmPw519T0obkXWfXyPiRbouzNVTiLoKrohGlxKk4YGQg2/ZTbIKhYS33u
yjF5mDAGRMsUss4yFXB6ABrfVwbGNFpc4VjWz85Wsj/N/aH2+1993uL/1/fT6sVUM6gCmfpZrb37
tFKzn2wQ4fplFvslnagjNu0H0cIkDEQRHm0n9c+tGPq1qTTVc5tngOYgBP9ovyZJnP/MdCgdVaWL
Z4XH3hrFvebs95V+yJ003iZlWz6w6wQZmJbJ1w6dXnmW1hVXf+RplYLWXPJo3f535k+3/sxWOo5j
uo6ukhZ2LctQ+Tn9mYwnRxl0Qi28b9jEgZqaDP+Ykuvz1fKnXvv11zSe1p8tHHG+RfgyLOPwPOoo
amo1aATF0kIEtoc9AmoohZaeQUSWX8KoqvetuzKcItymRY6lX/aQxM01N3zzoFJoPZAtQAcqL5Jl
2LXGdjJVf82uyVzl6ghZYEiwvgq4HIV3qIGb9kUzFXOFyfiwIG/XbMFbkU42qj1Z1QA1HO1gJ210
56go9cJD/6xrYPIz43P0oxTk0af8GQ1Ld2sKiM+63eUIzonspGqetk2r9llxJ/TNfM1aAdGxdqLF
KI56rHJ0okeSHogB6H19tUYE/LwOdEUI+fyoqE55tCBWLjLknTepLqDYecjaiSBZepaWbxTDUTe9
lxibyfrWojW870i1rB3y40sL/uOGDDiWHFVB7G21e28Kkx0l/GrjThgoxhYuOvaJOjDSi0rIP7nO
qfHEFtTvtFwMajg99nDNIwXR1xFF9gWoAKCIeuysM61V1nrWFJvRgJsTB72zxTK4XKnwOBCMAYKq
9PqXOIfp09lZuc58L1soSokniq8XD5FZAFzW9TPcd/0MvWKFR1+LkAt+N2k0HIa+dY8In6KXUJfd
WjoCxtRal8mgk3JEDhIFtLLaQ99ZQaN7trHP3U/IX4DxKhb2QMYgmtpvqVoapzivv/qBsXUCYia7
zCP8VDts0cmG+42fnlLD/DRE2DL7jeqsYgvWL1GLv4w0t0Fy1q6psTyxq0tPYIDSU8lDegzgirai
PVazuVhgFk+W1aQHK9zbmmceSV9fQdPbn3n27gOBJwR2BRj0nnPDjl4qJdlqTt+jhRfWy5xy5L2p
27zxzEUSOMqdXQToRiK8SYE9WnRd15xb+zCpRr+eSYAbtMDPbSKmc5DDb1YcayU1AAoPcWoVcTi8
c03rUJTRJ2xg+7M3kpSNgdoJrfJ27ajfC/ajCx7JYg/bES65PjxqUdVe5EF3IFwNZYZyZ1AZx7pU
jaMx1vAUDedUQM2+9nYUrUYbrwbNQb06mvBC8ybsWs5+KaxPUMYWIgiO2Cl5ByVVhv3odq8psJOz
qQ/xTDFDEyhS0L0w0CNnR5/git3mq64CV+VNQt8ORLKrVHeWoWJ8U/tyrYc6r5dxGM5qlt41Nf/f
WQu1GmwNqLrRaFYxYg4E7cGahIW7TXwnX8G9XtmD/8XWje4vjzXtz+02TzVLsxw4nIg5uyhHGR8K
GhAYMset3Ow7Atb6Sz7mLy2SU06nTNekwdibJy3xlYjWhReByOms4idyO8424I2GvFKM60IcH2LX
XLVhNwI24N7+y5P3z0I2/0THJBugu8BNqUQ45odCtqbqSZWWRfRjQFAOJQCkSns1vy8TLUfqeux3
uoP4UkEeaFmwd9wkWr0wetTFJPu4mADzRSNaBEayMTS73lBwYdsSNul9rmYuJsIYkEzzszaL+3Dp
2omxNlML6bA8eGlG9S/fuP3nNz6DbBxN8G0bQtM1YXysy+uINk0dz4GvU1U3G81s040JtnUPDSt5
jvr8KsxI/ZKJFIIouUr4eEFElSlRFnKiEOYz3sDeIyXU6NCl7riOh5JQqGoeE7MnwpyS4KFromR/
6wYz9VHyH1UIZdtWiagPB0mLhvQ/M5IjOUbKfdxXyV725KRs6Tydz+/nyon3i/62mPPl576fKlve
gBwX1ofgdZCiOBbZ6B8dlPIpZc/9wMhnOUmxlT17Hnpfh8FfcDvDlWe8TydRmtnL3tD9v/3e/lWX
1DTXcDTDmsvvtiqMD2X3WtVq/NgRp++UsNz0qer6ywn/IuEiCA1NAlw95a9L5FVgHBoXk4Eubz47
3MxHI+my+9CKsnst4VeW9C57wnnsduhQrvSDYtxp/4xhzpvCvejarVzSjnZ23xe6gASWNJtRfjjZ
Zd6YOe8PJC09bDzm+MKkvLcYKgVfaSOmWaIICMVLsGujsHKiLIGO52/NBsPkXTR5d55ao9YXZXzj
fWLtwBbZp2ko4+3QG+E1jxJ9jexVfx+B6FkNqFk++R0UG1gG3iel6JHIHSblNQmCr4qKeJ6iixN+
2dNTG+oPFfWH3WTy5seBNb7T4WrdyRaP8+9cAGfJf4byJkRfskk/kU8fxO2EoqQGolFJ276fT0Xb
OnlE2aECmigHr7mb7LwkR95ECKs7pMIIwpylafUCZruFbPncip0Jq3nZrKfQvQ3KLkJ55qH5acXC
wbAArbl4pjMla7cJkGCTB580lBgVoiZUPhemUhtLTQTGssUE4DRMiXdKFLJR8OUQ8Kcnx22/AgP8
WxNRtjVu8tPhfU3uAjpdyb6t218jkx26B3AiVIvgOVDbYmX1iXPKJ1NcXPjtS2Mm67WpukZZwvoM
RC7fwH4290VK+gD0N3zryh5vMoMEe/Xj4PmLvhFIUc9ChGPnwhOrkUuRk4boo2tf4VdgebzuzCod
F6MaUdWaFxsNJTM9C98cosXT5PbqBbWnX4csU3ArsH2HVD8Kf4u6S9VLpCErhO38Rq6ztR/q2ARX
p4nFecxafzl4dvDm9qhWxhRnLm1XW3fOgA+dy2P8repyhFM9kaDvYSqPlVVfzM7znuGUdAvy+3Bc
x4viVcS8nd1T4NOQwXHL4moo6B5iqZsd+3Qqj3KMpEiBV6dWXGFaPPcF3hcVCHp/DUQdYgraVLsx
qIHvFBagUyVD10GeJ0+RLTeIEAJN+L95v9YkMLRPuFnm/A5fbIQ2ztqcvGDlAPdda40O8hDX+wsq
jfnR8ir7Wju6fR0j1ID++0UoYX6/4yU0w3YMV1i2cDWdCPzDi9Aqo1DPFLv4ophRtnRga2ypoqXb
BoGR187CWQ6/uU+5IJyD54WvwDwuIhwM1cLifT4p3p1vmd/7wh5fexVcMTC/+mDpg/oSlcVCjrOZ
CHewlIqN7GoZm1KUFZ5g0xgnMxiq22VLrQAo26jphRAz3SS61lO7TcKNLnzBMyV2Xnpsh+JZrOrD
eOovzaLN3/wxFuveq6J9UuXtS6jmN+GvCA/R23hoau1LAs9LCnB9WJ8xLoW83FCJwGQdw0rkjzNf
mN1uaG5kVxmb/Ipa9G7GRhUYIuvEkEGX74nTiscUoeRj3dQ/xlHR1v/91xL/es/zDnEgqFr8vSwd
euGf+8WqrA0Buzj40gWte5fP+XubDTLbVufS51W/aKy2fx3aAF6/79qoiAvtGe+aDTuc/tXqhmTL
pjncWmbarOsABQoD3YejNh8EjNej7MqWHAssHQ6l4xwiPc7ueI9jtaIChCSzmd1h4uegzsNN05dq
cfK0sT9Rjcifm9G6BlU0XTELyp9d3foBD7E5y14wk4eaIqiPspu2Yb+sXKffV/OZpQ+E2p8M9kvz
qSF6bmsjreqN7+rpIZilYNAmak/drPNpF3i6t8um7usTajpIIMkROfe+qux17L0FKN6sxgGqjfrv
PMzsmXeb6jbZXDhHDzyfi10c1ZAcEhVqQayy1Ii7eWnd+DvHQzS5dkcSblisTQvLzJ1zXpkX8HPj
vpwn5Kwc1xrb+csfXv5hf79NdbhDlqY6hmoSXf8LeNljEd31rm+8jbpfrXK7QOnKUvrbIeYHj0uI
+4n0kL0B6hud7VLY9+mEIa6D8aHswU9PrlZnItMENF3iRta5ZwLjqEmOjD0WY/KAh1N2EQ7PNL8x
FYIsw70DYolOcTtcOkK9/X//qM0PJUZHJ/XBz9lQUag2DMLlP3/UMcV5YWiR9uZo3kuN2DipzfL3
A/vdboUOsUaAMjmLFNPnM2oO/crMPPeuTPV8EwO7P/su3qBWlnuHUoT2QUXaYtcl03T2QJ1uQBda
d8jC9oveGJtjEWpw5Myi3iGGhnpHMlE1T729ia7OQbYKNQJcOo9l/7T+1+z72Ps68EnxXx7V/7r5
dcsFtKmZFDDdGVRv/vk9EZhMYOnH6i1K0x9ZdoU2552HKLIvoYrGhtTNsPSUTaQgGHsfk624FfoJ
DBpltfmEskOARTajaRb3Mspxxsr8upScwGFmZiV4xxEyOdgwKcHWofxfBmOAB4roz7cx2VSHerZQ
GpN1DzcJPQCEnHWENtBs/acGMI85YUt1Xi5BjeXWNeYlPvWWBTmNEXvWOrur6vRJF5Z5CNQgu1Mm
Dr5qNTsLc1uEUenKg1ybp/FtLXk6xIysMmgppgybPtJrYBGiBcwCMhEFO/EWqEm+mgQiOfOmCnC5
9dlsfPfN7h3S7GPengutF3dVgkmqPk9gAgSCIQ+yK4oX/rWYPMww54lsJHZpvDG6b6wgP7cD0Bx5
Kfb8LyZCRf99mzjyPvjjGUAVmx0rlWxKr9wvH7bVI1aSiVY42Zs9oOhW1iGklGyo12QLnE+l6fUr
q67tXTB3lZ4EgGo02VnO8urewQBTH8YCNHRG6CSHRxtNE15uX3HpdD61mlYcRG6qSznp6jkCI9wq
HOZZkd8Hff/UpH15sUrLOVt+qC9BhJVfA7sBJGuMn6e6QI3Hr6N9FvrFU6VUL3JBp2T1wm7H5n6I
m/gY+FOypsqpfAFFJhfkeuauqJyOR6/I3LsOY9/bRNonT8S39hNRDNUFQ6G4JgWRRWpDx/F7/r7Y
D21VLarvx/lgFuqvsSozyT7PByxMfh+Ti9/PBTxX39a9j+kRDkbEFH9c6+P1Swe1DrZJOqz2R8dR
LwFl6tfEAKgUl0O2py7rfO4j/Nxr57VrgngHEKrCRcmzgV9PiDoiAod+FXoPBh5wchzZYyQD68y+
67IBL+oEyWbXLfddASEXA4+E28TwdVDJfhEha1uN/ZHAow8+uXnzKHQ0KfS8/uQi3HeezEY89v1o
rHsX07UwtMXj6FfduaiST+SzR6AMAaYB2tBe5dphCqDRV4qHmjRrfQ2SapVP5KDmK90OebM03Wi6
T9gQnaxBM7b6PwYm0ofkgy3Ju/lJB9p920zG3fuQPOHD+R+6Hy5H6UFblRY5QXmuOyu6v18vFVN2
UAuxyXOnWXd9btxZhdZAPORjjbk1zGNyVi1c/db673U5Xt4bV4X7KrM/tpShk00/956N1jZvE3DG
tJMrlevkrJhzRbJVDD6iEayL4W5OBuKEE7EYWUM1upeH3GswGfBAgs4qF7exxjKnvZPNMl7zOiDZ
0b3atOhOxvr1/dTIaZWLPrXLPhr1Na5Dz6Zwx3tHneqlBnJ4K7vyMJCYXlAFTfddU0z3ckxLke1S
ECOVPTlejO4+F8V4fh9qrYgiNzn+zLCoYmU/PA0Kd52QKIcCNX42MvUHxTD/zlU082HQgkszOsNn
q7QpLwy4Ktl/rupjnjRIHl/GtEAvD0LGMhqNtFwm/sXDcuzBVWGO1H7ELlodgMZ20/Col6NxmnWB
hdtlJUCD/MlGfwIFH9Z2uSIQieTlpMWPOu+IKMzGe7aBxaM6pO0acLS+lt3RjcP7bCyXsndbMZba
0vR1ZYuSOKkznz0yhltOtTE80ziGekf012e7kEBvZ5l2X+/lhDwkPXJMG9cyZo+pnvLEvFrONI56
DpKifNBcTK3LxurPsSO0i9ciFIK4U/k1wRgsxW7xJU9TMK74HO4sNS+e3dK4lwveQt13DoFTKyEu
cegtuo15HoQYyKmMw1WHoXlBpG9xW6ERyRyV2Dy9r5DL/CIDzWE3KIaZqiBYrgS740DAfAXDxHeW
VNxDmLsHKd3Ebgh5st6gTlaXOF6SqHAGL/1qYGxTxvbwvUlmwa++FQ/d5GNbkzb2zovUkWevcG5L
Eu4513a+2ZC9perhXZal4573cbp1SAijwLpQzAFjvjr/dXDn7vtYkZr8GTsEnEHeh+4igGP9ObdA
eRp18DWtHPzwVASSojJ3roHKa1kq+U9j8uCkpX4qer7lqehxYsZN8W0Ss5SopgyXVCVVZcYjIqRs
UlFkA4iolW+mlqIKErg5Gpdt+4pktp1k5duE+N7Wq6diK7uJfigG0G3OMJa7aTTrjTyZTPcyR3/2
pVcUbJe8eFzL8aAOdwBvrediUrtD0pvWSl5Gq5yLmpAG8zLgGVGLH2Ri2SYqvt7wajZIHpQOefwp
nsb7Lgre5LjmU7lBd83eZxp3Vzwcg3m53ijqzs0yay1XFap1BTYKFRtlsrNhFwowtH54HS1YTWCW
YtBVyz4W1rOtts5iaOrpM5iOeBHp4fjFinz05Cv9uxFlO+iLPuJIys8czWJgbtG1ZMceAL/qNn2e
Vj9iP71Xhs64n/wwQ8ncGsBooc+LkKG3iWN99txVWm836k1OrDcEIA2iZFHha3h1LQW8oKGh3Fvx
lW7izH8w3OhVD1SXHVZZKWev15Tz4ODPFetU++ah93HZUnsPzHRJwPlhwgwMZT3xYdtqsBcwweOr
SEIKV6biPY+ZkaA05ip3bl749+xwxMJAWhGGNGO232cgp4N7qMOniMrS0Rg086o2vnVV6wR4tYjX
ckgeUgQwFhq8rgMgVTKzLSEDdYfguY8RwkKSIl5YShs+46DhXOOu5HnFpO3Fw6Nv/MjLMHwuVL1a
iTFNF5M7NOdhPhR6hO1CVu1UL2vOqnA4zC05KZeVplEsLYtslBz7sK5Mho3a20+IaWqnSlenY++m
5Waa6uhpGtpm4SOK8CMct8CEvR+dFYQLD0soeND+tPZRcrmdhLBuuYkSbWHVg310dAxdNUULKKb5
RrcDHnN36+L2bp5GSqDdwlmb6OA+N5mDl2bBbRJZafVcIuC7HtM82ArfLp/hDhQbnupgleeuXpr9
NhU5ZpRzN6SAswvweF7KLiXh8kCACT5xnsXp0IXjUKELMnfTyVbPeuF/T3TQWJP6BYm2bxHSSa9D
XXoLv7Kcp6TS61Uu7OAeVd58E0E2OQ9KOZC8HtUDlDjy6nZhX9oEe2db1ds7oIvxTuU/qpZjc0Es
l1JiNWpssuHoaUH/k1tDqZLkZ0Rkt4hNM/xUhmOwrgqku36KTE/BVCfcAWpku6e+1Hd5ZHMDFKb9
KSsz41B443g398qm4Jvyg+wZda5koWjGhLmomj47volUma9UBznraqDZevzmkapjVu9mvEPtThvZ
hc0dbXsSeutpzNJnfKLMRQoR4eTmdXDVde0nD8PuJQzSfFegf7m2MYx88XNXI+1XqAc563bBSQ+a
/KHJeIJYPoYz80lOaVbH3kjkA7V7afChhadZq1s5y48F9/mkStBN4ZJ9v6qQD/lkYm93dXrzt89F
rDddy3OMdtjopXe01a5+CCldIRlWVgc9tsOLjwXiSlRp/YKN+QuKofw+o34JE939KiYPAZX5JAtN
yO0QWOXtpEDAEjQUs3qZguR2kg3GRVSF+Or3UKE6J6of/PmTUj34/ZMQp6lfssp/sYHX/kjL7rdP
oqS7mxR7wbMULqQkyUvqvDxUabP5702e9mcuhF81SR6D8inbfJJP/yoTQUpw85gM+vcUQbMDmov2
kSfDCh/5CFOmBD0szFq8RUZdbQHvwsP5PMHSXBdUOCzxl4yDq5FRyCWlf+buy38NvuxI5LquBmv0
I3d/IJmgdyADvrvACdE9aSsMvPMfnQjm5OjYrCbTjRd2hFKLGMRPQ4m/tU0znNrenfa5Kbal6gA+
BP+/A+Q1HDwl4MXWhM5GC0p05SfUJNsu+My7Rr3UU3CJa0fjR9SF57TVk22LE4e1ljhmrCpflDz0
FnoRPYVt+QgcxV37RZ/iaJZY20o1XsIEo8fIRLXNtGNU42amUNS6LV8XIkRtaatrze/2aVrry8BS
u+XoaxVeXQ7pyrlb2Xayrnvn6JNixvchXaQDbpAIdf50mzDYWmHzqmcT0opF/pAL0z3ovnboQ+UR
bbDoU0z5faEJ92uaIxZojK16/H+Unddynlq6rm9l1TynN4NM1ep1APxZ0bLlcELJskXOacDV7wfU
3fJUe83eu0pFEX8QjPh9b6D+G8cyAglSKXl6MEOtvZDybtf50zC8mLNxS2KfaHub7+YJ/dg2zIYr
Te17xu4upg1qfembob/OC+yYragafPSKMy9TnQTAt7jDPEEhgpfgVNrNy8t/KI3/Bk+iJK7lkbiD
oRF1eAdPqlBKtRszKn+UtirvxtatsdcKjcmHoPXQxRr4xhp6jLaWzrqp4nuTpP5fP4P2b2VwJXFC
Nqcg6nAj3xM6hWJ3krTZ8kNU+TOubv0VNOwcdbkiYjSMUszGMtWy9hrG9gEoZXSKZyF3cFOYZk2V
s09M7TvGBMO1xCwXaZhZueRoCqRzqQbTNGpXy4Qt6F8/tnjHOaDuoDyuIingaMJ1AHy+i2qKDFwo
7af9I2kpfGpmPrnDpAUYDyISEkbNqbQt2tClfzTjHSSdE+Lp+rfKkScwOCTF8CEETVRPN8pYe9Ao
3HNnz7mXOngTYGbgC74ZmDZHfEwaoe7muDqiD6UGfRddhIP2RIiFodUVAf4p1klGSxfUxBYPkwNo
f+pzdFYK/EIxZ1plvvPPoSLLvT2hxhwT8L80DFN3TRiixBIl45VtzRCz4IOS8sOSdKjSzmvS+Xtp
QFKMybz4mTIPuzmS9r4ynRhAaTUGXTo2ZF1mdx8N+j6uzPZen/qCHH1u7yS+XfvQMFKgRS6wMzOa
gOkvPXF1vQlaI+r9sAaB5qZPJCDirvmuGIZ5DUTDDBQF+17hYBzakA737DSZAbWHHwnJu6fJSF4G
AFxERzcQnJxPSPDWx7rrmbUAnz4A/RFnNHQTRIOfVR1bXwRC9HbEV6vq45O1kuYMcLO4XyY4TMbG
qZsiuZuQMAPLYZYPLqrsR3ccfppIKRagkzRxFATe7+oOyNktSgIANVXG5+dwvnK1OjvGzSS8eTSS
xWNU55tN7s9Yn9/ptoKtbIOW5aS6celBQVLuk/JLacBExolCFBf8NgF5lSKIphfExouHrjKsozF2
i9/DJVFNcYfA/WpzRNaiWvruP3QD7wKPr0XZAF5iw6Nxkd17F3ge1NClXtrhD6tNYmBRY+lltuLu
M8ZNe6EmA+zRcbyxLHO8MSKBv2caXaqcFDoooL00xodxNRwkQ/Kx4KP8dU379wbChiVkuoajCkuz
/01gRtemZcnklP2ckuGW6Yl4EC7T6paZjB/Sbgfz0OZ3PWpoEJ5HX2gzkW/hCL83wSIpOq7eXSeq
b9IZGKlnts5gKx0f7OmjWznf52iuP0aQd/8T69t937fadO8alCpdd1yDmvfnaL4lkq7osCz4qUQI
3yxIKk6V/anPUzou5Ev3ltSkFythdSI2CM+L4fcDasN3du6eS2GZpw0VOar6tdJJhDfKkzbhllUN
ABcF/hRexCjO7qfuWhf1KS265CCcaAX8EMBDMc09t9OienrYHbAGep4H5Pr1zIGB3rfXaRG2B0ge
2cdibMG/0/r0g/z811/unRTFVq4cAxSmoxKuU4Fj/fkVLMUA8kBm6U+n0Lqdm1kR/UlIerlz7vWk
zkgRCmtHTPbnrGAUNcizMnfmpZDtjigpAsRTfK1Ltb0yi7hG31p8sTGuv9Md5YRj4aj0xiNJRdwg
CQoFyJAkXtPlow86GuxQGjU3Sxl+G9SBRi0EHUk+7VNI/PDSDmiR//X/Svn5t+9tkb9zVM2hkFrC
eleJ2qkwOycqy5+5aaoBI/bphqyji9H2GNmnhEHPbZFkAYT38tpdogejj1/CZtH8TNXMfW640fW2
qFw4Gij3AJYwkUghrJsOQ3ZPUxWeaqf7igWzvFLgbTh9sUuU9gZDZQnQA54DWZQbg2e7MxAcSihb
R9eI8LTPFeNOOqZ+k5VfE/tEx5bjZomPA3o4pat7Zu2QVlP1T4017ELItnpmiAum5MQM+lFFaReX
sAECfEkavrbpSwCwH8Mojf0B0xCvi8qVxQRWcvlgFqU3G5aCqUkB1IhA4C2wifKqX1WPosJtsLBH
EBxSPA9mDsqjMudNANfolmR7daPJj32/JEewoxEsG4vkcVHWuAyPuc+EU/MX/RMDFBI73fRzsIaL
27R4+dBaIwbuwQ7MbnMGdd6CMs0uxfHEK1YdfstssSpuyhtGkO7FsarkAhut8nqSk0cRh/I8O/OL
TAYN+lApzuHq6Bpq5c94aICKQEjwMA2QVzUuHWGDL2WPtp+kKdybDFMIxYNcVgHHrZwGw1yh9ONo
e1jPXOTYIiqW5o+W0eJpuTrwag7gecj/xODEpYvn7toYX2Da9rc5owcPGM4JrbfpYIRt9khA4Ry2
kD2q+buTK9EV6MVmLyNUvVs0Mrx0RnVI7x31Yq4LMrEeDq31VRTW38H4/WzJNx9FZd4g7Gx8MIZB
Hm3UVCd0aW+1BG0UaRbP5dBeGxaq9L0T3U34bN0hlup3oviAc0T1Ykf0hdYNJB37cykWy5vhEF1K
VbuRptAeZhEfZqfO7iZmPGiezf2RZgmiyhRPWAjFZOwq3MWsBA4P8qR0xnXh7lK68gsz6/k6GsCc
L47b3UX4n/2H8aX9b2Nc2xKmbgIEtV2BcMi7dnjEmZJSZww/Lexj/CyeGfYUxH8dd6ANZchw6zgN
BbLba3i5114aARiyRBTEGDMerGR5LmRiHvIMwfnURHj8G/Bl20Mmyz1l6Qo1ZxxP/3eFQyRBJ6Tw
aOKia2JAXmaVE+4voeVpOunYaJqdQEQz8v3FNF+p3bcsL4866i0fgCJUXluVwzXqVeY+rcTLhjoj
OnXAu0Q/mRIyF/Jl2deiG/OAEDW9yBCDsOVeU5GYe2Jv2oEgBTmoKKkuE6Ja2er3WXbt8DCkmvCX
8WMBhQ3dNZnu1BIIYryUP6WDZIAlx/4QhTDDsrUIh21yM6bjfJ1Y5l2/1O0rXPL//Ek1rttU5J4r
ZMVQdejfbf7Px6rg77/Xa/51zp+v+J/r5BlqYfXS/+VZh5/VzVPxs3t/0p9+mbv/4+mCp/7pTxu7
sk/6+X742c4ffnZD3v9T/W498//14H/93H7l41z//PsfTz+KpAySrm+T5/6PfxxaZ9yaQFjrl45l
vcM/Dq//wt//uK5QdCiRenv9uV+u+fnU9X//QxGq8TdmS5BhVUrCihb5479QCtwOCetvjAXRB9UR
Ols5J3/8V1m1fYxKn/s3AlmQuzVwGOQvHCpBh2/pesj4G4o6pmvrmgrqyDLEH//8//+h/vf64X6v
Bsi87c8QJmxgLNUCdIYwleloq97Nnzt9lJoyLQzn+Naau/sQDMYKyy+PZbPARlTU01JWNgFH/VIM
TCbzMfnGcKA/6whNQgOMGTnHl0Etxz1jJib15YtToxePMuZXzek/GHWbEn02On8eTQ07t9y3ASAe
h8Z+xHX8vpjMWzeGe5hVGPd8zOb++0IuurLTVZ0Ahx3EHb7GmXyGMXSwQEnd5tms3seobJcd1tQK
+hR5ONBkWXDYckPuxt7QQbmJQGeIuyyPill81mclOVQv0VQhWNEeWgeLATEY5T5GYAVnb6Qfce06
RFzmidgySVZFX3KQRX5izz+kQRiDt0fsyoiOy+h4qtEx43XnczQ+SQww7ou+2g0uHl7YUadXJIYu
yhgbx2EJNS8f5ihYJsRfEjf50QzOhbxSRYJKZaISCI2oHeaDhwo7QD9xh11hdJnPGfKg1SGI3wzk
TAzrEYXk0WPgGpgO/7khiU6kGKJEKAJaq0R4VBdOMEyY70FeClINPd8c1pk0bxu0VZnzmKtRjQMB
1n3ASoU+t1Xv+rFqvEEpex+r1wrA1kNHGdgpAv0RjKy/iBZz80bLnwSdt6cTsN8jZzUxxbQWEnbO
Xk+7ry5wYg/hu2pXDuoZEiK4M1wgQbfQpaMtVYD922NiRN6QN5ADMZh20v4GPvqDtazWVCkirKUB
z8MZ0b+ZlyX2K2e+JY3QXhKHiG6GrbQsENI25lOMNfpqGT3t4Kw92vUaFrILN4hz7SmqTHnUzXEn
03g85VlcYkpXhcfcbNYPK28UnXBiukyBTJBQI02K2zK60ofEZmhA2BrV2u8iSgf4Qfa3EgUaH5Us
00NcHqXZm7jB9W/CG7jojTRQ+nKnqJjJNKLNArBu1l7qV7pmYfZYT57bprgm503i59qLq8b1KS6G
L2oCsKmV2BAywNvJKk0CvcU+u7eiC1m7rnrOFMg5aakRyIur8mCsvBNVtWM/ibV7opFlEGNN+CGO
H0MYAxejAejTJ4w9FchfEH8A13RCeo30Upl8kJ2vWoQHG+MZkj0WVkOgtre2MpX7SNTo0hNfKKjf
tghAD6ZeJpDtaI3sNDvVZ3Q0Yf+iGE2Hhf6/iy0VwhBPRRv+QMRY9dVFgECdtX0CJKGbgeAas/nT
LuW1Tn/l9SkTpaIZ8ItMEFsVY1b6BMlKv05ShE9MeOZuXR+VZtWJQ9MWTEor9HMs0i+NSeDFrpmQ
twRF5FD2QTs2kFMKZ9cmjKPCuGp3S1kMRFyPfLXCAwwcHVRYz57jqN+SpA8qm7Gto+9pgdGSM3/w
xksv7zVxyaa7vq9OLY7S6I3bCPNGOGuXxklSZtvoqIcWXhFqhUNAMj3llrYHXi2P5pAwsCSIQ0oC
lb4hKTIfg7+JuV/8BbTMjVo5bRA79ghbgCKXZHDDjXxAbL5cArcie5Cn1W4mJrRXjVIeahetKRj9
e+yfO6/Kv0SVoISVUj80Q3jbqMw4093QdvNJCk/PDcMX6tiTKVWeHL34QO7wySzhFxXYqing2L0p
7Hqszeb7dJiv409JAnVSzIFAhMCXKuGSqD8Qgar2Kg6jBy1m/DqTEGyN2QdOHSjDaSBzcBunWnbu
rd71ymEcciKa84hH1jKhU0DY6Jy7cXeezDY/uJF6edu1nYGYt6o159drXo+tF/6yDSqmDeaFKUDq
KOM5wzv4vK2JCX6iYv3Qs1UmTxcHLVfrs5BtfWaYXp+3zW2RtVaxMyPjpR+XafHhA8rD3Lm3BCRy
5gmQMDCnoy44U4TPR3eyNGTkxnBy/SY2rhYaavQsmaAwPVRu4rgnpUDIOUGWw3dFUZ6dXnMyhIZZ
3RZd3Wb+wmsAK2IW521RTqI4YwNYvm5u+0QvRVBi3eErSBLeC7rRyY46fMVpCdOl/YAq97kuEIOO
tOVjhZK/jjIwCOvlSHI6P87GcKsqujhvC2QptDNJ39PQFdahbEV2bkxybXV2jk2L1Gj0uQ+L+06S
sI6EZBoXXTu940JqUAmitnWEuSR2hL1Yv5wpmn3bRw+YH5Wqv+3rmvVrAlo6Tf2nIpf455WA8Lv5
GBXJEYJvhBWFAy6Ml5oik5pP5ks1z0jqwx49pDZE0CXE3L3rq3MWadVZtZEuQFbSABpWHVEhq8+2
9sx8JDximbyPrAjrvZ6JXgQKAzVaFq6itmdwRDzwtip6msc2qnq84QB4kNTbNb2FXJx06cBxsfJq
o6LFjRS+EBaICFcpDTpg0EHPxr1tygdDZQZWVOfYspFytuIcS2v1KsosCHj2+E0VarUHJHFKJkTk
1VwcC4Tu/GICylQYEVzlMIMzu5UAXR0k8fUx8UXu/ONO2+22xbt9WjS0QTdpg1cQV1VRmOCNFB0K
lgseOP72ltqkrndF0vzc3s3bYrFHyvf6vn5ZpAWSUUghjUY7nLfF0sNvnNEooTBVyuwbDZJ8aSt4
J5Ml60PhTniy8zUSWN+vCz1MzJ0t0KLOZL4Vh0Wh+kbkq3eNqr1os7bmXkA0lSHx6DmJv8d5/IzM
vjP74BrLs1yLvJOEuCL/a7NAiq04bkekLdtltx3C1hHBkGUEDuLZc4Yc+HbGdqxVjD1h0jj1u9k4
vv3SWI7IFWm4Om/n6mud29Zef+b1FusTvP3U6222bWiVn5ypoZz+65RtbfuZ1/PebvV2zravIp1l
zIoTHYrU/vbu4P+6uR1495uvj/rLY73u2N7ZL//GL6vbr4TOsDACkcSIgPlVv7ys7fAvp//2P/n9
8d+e+ruHxjgBA1cH4eOcgXkDjucijTSG8iRktG9Ugbzu0h63A+EsSOBsq0WEd7y3wn4u27ZZfKKS
UOVj88Hu8mYfLbI/O7kDWfb3qwjEwrluUs1H1Rq5WvTIA132eu7ZldWfFS23VX+7dNveFiIux2Mb
CnRFRtEe69zpg7qTpBCaSzmt/4QBmxpzZjVQ6UbhsY5uA4oAkBWN+nkuJc49WIK2QZTUt0CSznFK
ga7WNtxZi9y2KRNSpN7b9rZTWUv+tvbukmrK8dfuGRbhK3PeFu0YVa9rUL1lYKSMA9xCFtiCrXdD
2gki17o6hnEISGm9fbHt3VZ/2Ts5+pfSZEBidRDAZ0R7dk6Fw5SAGe+tqh4DtgenfsT/xk8dV9nJ
DAmcMX6KNIt50FpRt0W/rqUMhj0zdNOdNuffsfc7uymOleoiL5lRE7x0h2O8thhCaud+dP3aqfsg
xvEgXN+N3v8oJgWg4vpbTEx5/HUt7ILeQRzSSqYfy7Ri/0PSUuu/FGbWQ4hj/L7cGoRt3/YaaHvt
E9e9PZ+29pgjXiQIk/3zLdaFzfg8c/TyXDiFGYQmYJxWkxWdhYt1hIou9eIC+N5OQU+rOrd6/qWW
wtypbU4qZl7bQJCIDbEu+zSH+gfZpgeGBDLoE7wj0lziWA86VRuacvETESGLaGswNNaP5Wb9Tatn
qNqtj7A9V2gliIhqtwucTEZv+v3rif/6tNsmRO/nVJ8TTLKrzJurFAHP7S7D2kON6/2ULuZf27ZB
k7EqimMNoj/XvW4iI15YpQ82rJyuB9U2jjm6VmdnHfuQT2nOlIWXOi6K1++7fYlu++k/f5jE0X9i
icV43G3hxmf4Dje2Tm4dVjCzrLAJANbtal7Z9mW2Yh2po45uYxCHFarO6/+1HdsWyPf9urkdfS3Q
68f+3eZ22XbKX/9UX46Sscf1VuW2srY9zLZZVDk9/Nv2tva6c8EnEMyTnb9+r0gZrKO6gDlc6/R2
W+aa1ORtVW5V7XV1q9/bwzHy+2cFzLYbvT1yVJeOLxknKu7w0Vj7/XStG4ToFfTB11XCJmgNRrPx
rWrL+oDCFZLSXRyru+3019VwfWsJ8hcDYwoortV5K6nb2tvibd+8FMZ+FmB5ROK/a4O2f6wf8SGA
zcr/6G6jk2319enrRd6aKc5nPep2rHdYn5C1cgsGx3lXnSzju7M9iAHYhhz/aXvZ7lrltrW3d/+2
j5glM/PIVLy3k7dbvm2+XbutvX3GtwNvv/fu2qT8NGRYTmzvYms4Bztuy+O2vdU83njWX7bt14df
akEgRZnUYPut7Ztu321buMtTpCglShvriydHOlOVWI2HgaHMVhB/v7pd/dpUyWrujk6dB/k6eEvX
xdaWbJvb2rbvbXPbZ62j4P+v87aTp/B5EuQKX59+rXPjVkDf6kzorMX4tTBve12M65fd2wXb2utZ
2+r77e2i11/95az3N3h/lYIfoN9bH8Wipv7WzGzdyLa2Xfu7fW+nbEe1bRS4rb4ttu/xtrmtbdf9
r79aC4c38HbJduK7W/1u37tffXenaG3wJVmZIR6Yo69DeyIJOEsuh62uvy0WR68Xf1r7k7ed29rb
PmT4qOLbdtPrrL6euTW324+/nfrLkW01BNnggR6hSV7rNW7XYLjeKsov26+rW736Ze+2vZ2/1bN/
XOki2JjgfZItgpAeg+PmWe2AGKrGXb5kFpOnfm+iyASxmOCbO33KJEaZQGfVTzQnKKjJ2r4nLgxM
eBkajF66k9HoqoeZ4fy1NMqj1WDSo5G3vhu1Cl2bcHzIEBvao5iG3kaaYTOFNAveFTjxrk7FekhQ
r8vrq2UmGG9HfXoqjOIKbR/CjcRJfBJrke+MRXOYbKJ1o7T2ytbGvf+HX5uTpZy9YZ1ULRjCkaDh
pW3d69axvi0wLv1nb/tLl7ut/u70d/u2rnvb93qH3133eocpc69w5lRVNMK3Id26cLa6+7btruM+
SeicsNjWb67b09pAve787fF3l1tmPwdoq9ae0q+N2nY55oxlerudOWYNqTHZ3G8H5q0K/n41ifLI
N/PqWSSt5Qs8OYjhgd6egOXA7kRTaIqf7fJqUGo+dPU4pYZ9BAqDCRXM6649ErCzzxN4HZ951Bmb
KuMRwPGdaNFpku6NXo5PCdT0bw6akRpSUl/NwfwQSvW51kKEGGmedwlD/+MknAqPVhv33qScyNyC
jRoEzCfwn13QIGzgN2aRB0WKhGtDnPHQK6gZfQNwae41dPW9RnF6boGJqhodw6nPdvlcQf1Y+j7A
Q2rZJzm80rBTfWFmF0E/e6SL/5JZuMgnFaJEihI+WrAMIvB7PlqdWgDfj9QvhFs0b4iCEQj3GmeN
wIfz6v1oUTGkhIkYzjdjHBGlsHQkh9WiwtOPrHu4Ighr1kzs5oxoWg4RRtye0YX5rjSqH4pwb1Hx
AgpPJg9OwAvaQwjYKBDJajzvktx8RGsOoWoCc9ho2XfYIj3F8xgdbZwxiBDsMO/8PFjNPcZHgZMm
cHUs3uqYY/74XXfL/gZ63+K72DKZqbm3EfLc5UX5g8zvyVwxbFUsJWI5cHFmuORNpbq3zPuebTdW
zmplO0e7qvxFI34tJlQv8zFehROI85LfbxDv7xYr3WthWfgg5ToiN/mOaRuR8y72GkyPjzkKHFD5
rD2y6i38BHgVKkkE18mLPd5dKO3ZXjk6yiGLCFsIow10QAmoNugPU9U4F3NGAs0ugWI33SdkWfTA
ttGChgX1kMp+BojRJXjbDl/iOD1khVQgJjaNhzrRRwVoso/gEKpPTHkugwivy6Ut90MESbHWJ3+O
E/VSorK+K0dh+sNkHBy3eZoLswrqJdOCGpCjh9Zcd2WLbkIPsfw6ODfljEKuliO/TkqCQLmwPxWz
eGL2yazSAMNXQnGWYYu3WoVpXVgSZgKh6xdi/G5NOKi7RnUec8W6avRpDxoug+Y0ejFUKwIvPSWu
9PMSZ+Y5L68AbR9i1BFO/YT3m34iu4hFKTB6Q0ZynxFgbYb2WNxCcp2Y55KrcEX7ddG7H4Vrdrtc
WB8NdMyWrvxh1yL+Puvq97SW5UM7Zum5NKs+sCoRUOTESg/DUXNlWLbTxV0SaIq5uMJaPPNCA7Ts
FF3JtuyOk0m/UpFhG7QqOszDzwjJt7tsyn44YjomnVMDFEBQvYS6PLexr1nTgzao3xcL6wpaiowI
wjB5dENfMzkPoIdp/hEl/5KnprFLVl4WQrRMDtOTOVPYsiF+Wnqr9jD/PbtVnu7a0PiCcfRKUcus
Dp4wqYR0/hJN9ox7l3ZlTdo3xRncXYXTtueOO7WDZftcNmZ8n6oFZoB1KfdR1xJsihV/1Nv2ynZa
AL7W9FWzLQoJMeI5wVjSVexnSBnWflSK7NaCCpDgdrizEZf0Yc9/BMpRBKLTKnj7MvexYfHdjhZD
UymzqSq8cc0l5ujT+XXt/kCY4qWQ0wGewXKVxyWK7NmFcKzc2fYps5hrivyzi9cvgWq0Hyl+Sqs8
OBH3cNtjpRH3LE3zYOjZvebklkfSn+7PMrPWsxp8f/mOu7l5qNRWe45Krx6rzxMuZoHhxAjv5aHf
QamAzZBfpnSUfsvtgmh+1MzxszsVyj6f553UaPwZYN5hVHKZwC/sdGWpPKMu4qODc5InGmrtYOg6
D20+jmalnpvwM/oqgQmGVC+6R9BKQJCRkPDCRbs4KF4SBAlRK052VRviDDkgbTotNaZwa5BcRRET
3dhrZ0iOBsSjG0MqYQD2hB5ipl8qogZbINnOV4xnvGZsX4wVbtmMMfS4xF/C2jmMeoatoTCI0y7l
qW/bhP51KE+NwYzQwj2ThCa1PKoESp3aPB3Qsd/PzYTeXN03nkOSeV+TtElcfOuTQcZeOoATouWn
Bg7I9+UEdvdtBb93sbENaaSBxZ/7te7JmWotqaBIjV6UqH+OlhEUqH4/Trp90iuUE41WA3KJHWcs
C75fHF3ri/bJVOsGGHyWXQZFP+vzU9PVyk2OXGBex/k1rLUBq590xPGTgIoJQ1WmBsKYNJY0DZ5d
jKE/jkXi9W13cSLb9Abi/Z9pHy+WC+orQtpwV8I4GVAR8TSh1Dvdzj4QXQ76okoOKm8syKB3HfQM
NpuoblKnEl7WTXDoYRh7xPKvNWW8W/r04rY0b3CkvzNjPnQNwVo3uSYprvlmas2Iy9IbKWF0rVla
7Q+NcxOqSoIH4xJ7wyjIVlny3kzM+FDnBv9WtRz1snQvZ1GTC5ZUx4uqfMoFbzciTO+5IcQ7Pfms
dhOKPE8A3OVOWQa8KlIG1kk0HJP5cVSt2kcEu8mz5KyZ1r2c9QOJuSyO9D3BI7RpNaC+E1Uc80DA
+Gv2Rg7fyG5TQUN+qDIK5RiCrzYL8Smb4/4+wpcUsrZ2wEH4NIAgCkoal9aV6UWoYI6UcNfWcDQ7
9wO+s0ikGCsubtlpFsrbNkzNqcBQN3SnI9zLc0ZGOS81AErm3WwlI824ngX0UGetcHt/yhmPjyaA
Hy2pYDwWchcmgqZvSR4GbW68ubAYTTcQ7OfSnT2hdNFOUywGaU3zKRR39pLfZNMIvOKb7i6ZP+tQ
mHut2enxIneqhWO6GZsmuShQUmaCsGIjlTVpOVzMUVN98JyG8mWeMvsQ6RO1Pldaf0y6rwseBk2r
Lx/lrNwlHSqYSP1MHoVEC+i7DqVWF97kmF9nkBqywOhFycUuxxvc0yXej9C9MGmLAWCXq4NyK33L
zhY6uVNoN9BFnXg4udYcmMiDHNQkhvOo3MW4ucCHpJ2MAgCyy4cUMHqPxqRieEuk3thKKG/CCfg5
IlM73Nwyr52fiLRBJDLjH3W5XEndDnfka3kTuJbGp8qOFj7QeLtgNFzrD6AkHA/vMiWQPR1qbrVe
lLUMMOvlTK9EJnhoqIIISeO89gWsfxhEZv3VMceTO9jCUzsncN34pZizryBNVE8lLnHV4mcNhNnd
x+ZoHmXkfI+RvzCLMNsBiEFbx3b6fZdLhknCfIjtzwXzH9LRThW0eW3tECq+KhBRVr7ZUYzi9kA4
GEaEshqVTWuualasfVcxbsGB0Re0plWZxR8SRArsagEdCq4TSdN+B2lLB6rR5MEsbLK+E9hq8GF5
cafpenqapuHRmZ2XtkEeuS5w2HXHhh5qvh6BAWQtIqiW0+NAh0N9vABfyIb6lMDI1CzI0RZ9saO1
J80ecMJJB8VD4Oekda55xeSCOQNiXmaIBlqkHnM0K/bKl3LSGKhXbnXREpLphXOiNzQeEloH2znR
okMUROubMNVFbe8yqbr7vJiel8F4CUtEFRIgQIjnpn6BujU40GCpx2MK9HnfpEBIB4UqDOHkNIXh
jdphFAaHw15zhWij75ZkmA5l2rSBGkMXAzya7Ap9bYFo/PRuuhukPLuMgxhV5YelgzvFi6TcuxOD
8Ew9KPiXeHqvHmVaGCj3BIBeSITGR1eJv5Zze9OZUXvTl7hqyLhVbvNIYHxS7q24rm96JtDCUcub
LJGANNepydTAqHe+FQXM0k7Per+2nIbS73yKrSaYGQHIEKVZez5UwjgYI0SCQZc1wdguDXJruspL
aKCkJYPU0h7hx/+wlwjNZzNlsmCHOXI6euHnRXpg2vClQXfPG8Ac5Iju+Eo2gWGc6D7F0hzdsj3I
ASQBvjSS5z8jVvBpArRwLtO7QdXXEbqFKnpZPJWFfWUnBIBMbFR8dwZlMQhzRD+jQgI2OuUDpXDS
+uXGzYsHOTjPpmNOXyrH/dy0eet1ev4jSbGEDzEvQtqqRjCE8pWj05SZ2mPe2p9xSvBIkIpdH1n5
eSm1AJPJ0lf6DqcKvOL9sImOokwf696AadFPZlCAC5ULYKc0UT6V6YwWudojJD8XO2zXdOZqy2cr
bpudKnPkqPmWlplScqpuJYwuuxA9rj0gVJArVQ3NF1OAitidiINR0W8mHfVDdNDrQz2PI3wc30al
1Z+0XBwifN6P1oKDIrYeXmsNBeLHDHQ0KaFDmqoT2G2qgJC/1+hv9oo9kYfJ6XIzMF/C9OB3x4BV
hLcsWrSvTHzdE3R2PNl0DtjWkSFHbGc7lNDOOb0/jID5CCIbbnBfYzXfE3zOnatMheOTDL35uWC6
hG+T6leg0lD7aZFaBsK2jA0gGLUvjnpiql5LWky2E+YQaTcGRQR6jHHwbZ8iOJsz+aAly7PubNqz
uY+LPGSaiEVou0zIjMSghy2DWfLodIciodUsivk4d+l9YdnVDrz8iUpd7TAM4FF6+7ZEn2nvSF3x
LUv17bodUUOraBsAb8W2QeakBZ2G/nYaMDunwlEC96gpl8B/THGOXUzCwjl/xC2MZp5Oa4ot5eDa
MdkRBz+Htvogp+7RST7ERv+Y9lXpD1EG3cnZj2VqnfgabdRZXpj6ihvx8QxnCbJOArAaGiq0rXt6
pea+g757XHcxFKnhXmiRdQBRVh5so/FMgczF0MLmEosQt0LDly/FN90TraYhU7eb7fgl5136jTK7
hzrJfiaT9Z38/WF9xFNqDd9Molzwt/NPLZzg/8veeWxJqmRr+lXu6nFTjRaDnji49pAZIiMnrEiF
1pqn78/MzzmRJ+/tqlXzmrAAx3EHDDPbe/8CKVeEkvpo7xUpZKuwbINp+Ix9xw7HnksCG8syhiBD
kOL8s2mU7BSGEVfguI86IQjqMmmNBkbB7AgelLXySGtr3BFXbKKoi2+HyoGfP4/4Kg0YIJQtwhf6
8Lzqw+dCi/Tbirt316/tLdZAoiJQOWRBym4LRaDcea3xKXVFDdZ2okDrRQ5iuRuaqt11mqEGuMBD
SjOQVHSGND+7Wn9lYvwHW/yvsMX4vf5TbPHtj6/te5f9HVx8/dIf4GLP+gc8TEh2pgc2EZww5/sT
XCxwx4g+2wYCJg6q5iCI/wQXG4CLDR0OpOEB8DeNX8DF6r8DJhYI/b+RaujgTADFgprsqAbvvfkb
mDg3BuRiw3i8lKPZ49nlN2F7I1FSoUh1yrWPxb+/L5KVL5lV/een4e1VdlVU8RoHmlGkO/lblaxF
y2+OJqYPo5OYEFeP6F88hPlUnXMP4R5Hn/aN226yfmqf4gmxzUo/luvkbEeDzK2raW/k6Y6cC/aB
laMzgVFDcTIdcNJ102/M9wFE7ZYgarYSnGntYdyr8Yyo27juMTl6Cl3QggNsHZRZ/V4xnvsh9ouu
GdBGcg14BUD9p7ZaTmE53uTp+EI24JjnrX3jCaBP76Uopk/OUTdaZReHCqiHisJxGyobdYnUICpe
HM9+nya83sxwhpROSblebOdkqZPqZ7ryVthMoAtEFI6DMW2WwfiOSiJBMwMev0PUqGc7AvHSB0qB
HDL52awyGWRdB3RaBXitTyCr2aA4zAWd0lRD4a7bOak7+GlGH4qCwoueRofORsrfVMafkxmbAUIe
nzK0+zYDLPAgZG66AwQauwymlKJfIh7U1kHV1wz1oDImF3v6MQu0A5Tq2lKA6iIEAnjaozoxb7FK
yrGh/B7Gk7cbXY8sRWrmmAtEF1xxXzzIS37FJGs7tk+lbX9HI071TVXtb5ZEnf0Js882buL90O/W
opy2reG9jqn2Cd1hCyxJve+c4mGt3Tcg0rhPKVTyy6hh2B9GyiMt2Wpl7I4z4hIuhA+jocaOJNq3
MWmW7TTTDkhIfCFOwQtiqtF3tF/Uyah2IO+QylIxWRocxuTYqZCbAUzskLIp0SJq1QvRApMbcy3w
NvBAMjR+hrEIgTJoLe99tGFTl+hDM05CQqn7MNDUb9U4lkFqvStO3O1ytaiDxPY2zEKaizvmRWDy
Qm4w/SiZu2Q8vaq+g9Vjw/dBucCF/r9NbPNunUv7VFjD2cGylvZhHNEDrTfj5FbbyK5e4ALUh0Gv
mx0E02lX58rRLowtMeLWbJoUrxvrcV40JjMxDqQI24CbX3gF5vZUNy2wWWfqaG1V5A9V2PiFrcJs
0ePbIlqJcHPloNnp4PNX40BrnK9own+NmyGoTPxfR9N5RK76h6qKErh1HPCe2trWUmMR+F4SDWME
Bc5tlGG/dYR+/500F/bx/YM5GrqvEDXMWe4+aASzepR/yeJsq2rz1zUf33AgbA8WONRN3ZfvcKLA
qPX49xjGs1uTVh8mnpWiN2j69GfF+zpr9SfRv27cxfR4aJBER3iCzTQferxA3FDHtmgy1X3JtB7r
quSnnRWPdI/bFWOgfYWw+zYhz6jYNqkAtL43SIcMxpNeotKH69RBUS3mNGBPrgtHAUZvviYFhiBp
ot+nrf2Q9QrGEWHc+FhnlhAaXPVk6/s0VJJ7/Mr3k+lRd7PVM8rYg9/iNjJXvBNOiq9BW4J8hr6U
GtlTX4BZ4e0ylXVHB4AcxqNSAfYfCr/QNfPcKFtjTV6hgo9kWDtoc80EW7rLzznI/iA5RUw1dpYx
McFNIUoBr99zLd9xuDFvjGK+BWtP09Cbw9CYftTP9w2Upw2gWOfgFEbiO9kztiKw6p3aCKAX3ESO
+9Vp1OnSElG7WYrmTudsUtt9rKAD7KJcJwHROFtrWJONZdypyexuqDQQIWXuslUsKFyIiCwPpCIg
KjaWr4IVU4VNpI4VnQc2tCZaipQFDIngifULBtQmoP3CDXedK+Z6648a8xObWeG+m51yq5vmlzqc
fSzg22VLZGkEtYmtEq5fORB66x7l1gEZKT9ptRAuHeFjl1nFrdEmj5o9+A1IdKQvsW9qV+XrYLo4
n9Wa7utml0BhSZJAH4ckqF3vvgyDcFSiE1KX7aYXGHwHTy2QH/aWJOLqj4MDAEzd6WvcBwbJWMTL
QrQCMIVdByJFy8YvIP2uF2A8UOxsVz0mu12OvHTKj2YaP9MhsTcdd96gXaq4+l5X0x2DwaWllLOB
OpEF0LMfPBXVMByevXQhWTH9THQAfSUyU7EdF0htwmnT+59LuAynLouf0r6rD+RQAnQq1h3g8Z+U
aWZfcV1AYo55SawaPJu2zRwK072SDIEtorAMJBbpQ/fn2hcEbyCDp4zYsuuJ9tEyhvuXABC0uLs5
ek+OYt8aVEz9BeGtG8ojX6cZSfpluVAFGY7xuJSXMdz1zIw3np6/aL2pYfpgYJpeenS1yXLPBPy5
UUswLSn0Vou0o7WC8F/CAi0AJtXLFN4gt028gUYlKp5GZkHY7ZFGCosfXoLbR9YozB2g6KmreUaL
hUm3O7/1E3mDsDXe8f7xMYVq/MgZfgLxd6DSJJeqt1dw58nDUry4QqiEAcgx18Z31DzaZov908pR
a0B6l9S9PgZhTDgHJ/6RU8IGyOj0JjW9T1TUgQlYLtnUKJdxiFE/8ajdFLF3MLMZ0zh9z8FEe02z
nKFgTTWzjKprg7EGFFDkXu6rvE+bZsDILalG6oSe0KLQfjQjTqsmOdzJrj8XDZTSMS1/eqPmA0xr
9j1TOsDvBJ8eEsxj1y1BV4zTmVqJr7bU7M12bJldtC5pKrLLHfUFtyFMsunYQJOfk6hSduhE5aQj
t0RVHsTl8Z55ZEf4EieBV0L4MuiOt10yHXp3fg/7cEYCvnN2ozH9iE6KVmEgX2ZeUGFPoKdpskfK
czgzV7A3fW7WDPYewqUaJisk6Ss/Rw1VI1I6tm5/CBU7uyhqca46927p9Ql2MsShIVK3jq1owVCY
XmB6wuWw6A/kMvdLr/Y++vKUcjIqRq5ZB+pCOhVJUcZvCyRz6jY/hoEOwzAqwv+EWjJ9GaK55BNu
G8ugoTRQcUDDp/veKZBRjuuNppUUUWyVBgRRaTMaxQ9nMTIqHAN90UGdku8lT7JZdfDdSzEdnQVR
B1xNsdeYUbCYHAoWrhWR11V0XiNFp/CzWPtpZWStI2ebphnEM37Xm1ZciZau2akquRVEE/FfNAsy
Z7P6gONBDS4w7netrbV7dO0eS1gOF0upBeGFCYNpDze0AeYg+bGB6LZtyNBv6nL87nTZ9zVVv3at
8ynECx1blpkp8zB8afCH2S6Da53aFC3WhfF9a1nLM5XL9GCjyXfThsaTt051UFFw9klYWOH43QQ2
AoOpCOjUkRnMWbRLvGcMm7Y2BNnSGL7pQvLNc0jleYasmj8VhVs/WKmfhNbRbZC6MEvKvJHn3jRV
UgWpxkCOZ/mIDxVpEvy8hkvnIOaQqg3IdqcN4GchP7Ngs04O8w5W/bS3HHyxliku/HZlTh+tyvik
QKOrWsj7eUw6yjCrgwr7f1MyriF7taMCTfo67JPbtKJ4sVa6RdooxohLKUZfrTVe3qpBLChmZmPY
mEykYG/olJP6oqbRuAO18UNFuvfcCZKFXBv06U7wpI+6MjNtdCYY7M4E4CPG0ReTv1dlKZT9lC0X
E1zFbezwYqOIdFjSZThODJtwa/Jyn6qjAsY9vZ2LzDg6rpi24xO8IXJEg7iKVV+JwpsFwbwgHWtr
NwlpUXMJDwwUlxZ9n3OO3fKhC9eHJR3Dw4yZ42ZSndPs9MYGyvoKXNh5zEc00zyswI5h2qgvhWvc
pxTkZrTatpkeIUCdOttFI+O8oDsw1HN604TuTUFHMmjVpatW9X4mB21oiFkPhv0GpS3aqGYYHrK5
emq61T0XdfPJ8upgVUvnoBePnequ96u6JttmRUqPjGW49bBA3Ce6bQM2wPV3ctf0NNjKJ7XA9yck
stiVY0KtQ9Veex2zSGo4CD5Nt5NeVnflBA+fwvLqMjmtyoZ5glisE6K8cvHbPjfLvyURMw5S2uOp
dkeGRWgUpGoULEVOcq9aOwEVt+kg6s4nzL6mkwpLH77aX9vU8fDi0kX8oENeGoul2eJO8TNVKcX4
qzJ0J7moCnQAN8aon6PGeE96Y/Dt0oSdpTQdLBqvEKsqhJrrdt+8RzDorvBxLVMa4O8C9UwlLmhj
R2KJ/1hgihog6TEcBnOOxzMduXWw0sx3ZhwfEYEVLBZTKEXK1bGI3O2gda8SCSvhbR+LSeDk5Oai
UJ4zLQzrUMclS1dGvkRJynPIhUrHTgCC24j4hY/F2GLirI0xlRqBmJZnC0WleCNXP3Z6ZkJhXF32
H7h05lqgeiXYr/Wi9RhpOKL9BSP+BTUrYWWNyNAvMS7oAp1L4EGKte9mGyE7ZZdh9n7yhrDgdim4
ehrgzn0Nvg0Rv0q80UR1fwL6BIdCgAhjwWWSC2zCqpN9ycAc6NtsZcYYUt3I9JSnJB6VXJsLY9VQ
BIH/BetKYtsNL2FiJlDutWpRSDZn5/NAD741BAvOFiDwqibHd1hcsMehpx4YF+AxAB48ZWXOA5bb
eqs0J+Yn1FkVw5+jqj31guYl18w2Gw6WA29SUMI6sZBredub216f30ZxKM59fV/Ep0Qz/mh8ci3B
VpkGStnA12AUUL3nkiPmOtpWXjgPSTTEmgK6Y2TbRFxxL5ra4FlzfZgKzKxTzd5HWYyApFhYo1mf
arNuTlgMAiaLyr3cta6YosGCJwYun8ErZTR8wY1CbxCOgliTmyUE8+1sDN8t8t07b+kf/hv88oq3
FJjtJYZtm3mCISsg857kj0n0vNyWC7mJiUq7QVzQA/xWEIaDpof1gLsFQVy4kw1HIWTYxmEB+MiG
u9qKK5AXJK9lfhwqQdUz0oJnUsZUz3RB76KbqPHuKOGy45LXNGt3chBUO0FpzVsAFniYhfqjZU5a
jtNK1p/Squ+JA1hkvCgBEARtUwqov1zwTv+xttg9Hf7HtvxYlTupck1bbyFG/ut7tpqpIJ/Edj/o
Rfv5t7OtnVEcOxUztplra0za3XXVbDxgbdrA3ETsTMc43BRtQj//ceQIAwg+IAu5Jg8csYL1yd4s
ABNoEno6bGvLBoQnthBCoBGJNc9oP6Ou52zlVpuRatuqkVpugItY6AqWSZCibU4Gn5dIHmOJtd82
ba3ce0jMCCobPP2P0xtGpwSwXWBfiHsrbyv6Wt1JbsrFJD742PztEJCEaIeU9OiSjEqaiWZYaaG6
VaLWht+IeWpkmsVdFdN5zmBlyJ/hEoCPEr2LI9H3crVZ9Bsso+2dN99XCwVmV8LwPyinV+4hadwm
WBtBaK0eFPk0Jd3xl1XJOXVbIukkHvfQJ+kkGcJZVl5pHjIz9cnzNyfDHt1traivDH1/cGnl35eb
iThCrslFXDeAAAZAm6I/UtBsOo10WbThv7bDCXE/d1D218sRlyfXSvrPedSTA2niNsCAFTGvvz60
unbe1OSgKKIsRHgLuT/Rv/ACxe1Brs6KgZwRJXM/F51vgYTKKRVrcnOOWiLQAvb4qc/f40kbjx/E
SINRn75JECUnDQn2ePN7IxRt0o6G5iTbpEX+badN5v0v7VuuIj9ib7LJdn25WRsxlrSadv7lONmy
1V671SzF2P3S+OUxH7/RaACbMf4TqrH8LvIJvE/lzAw2AZV1/YPyKx1itzCFBKzXVac1SCVsORWj
XyJe8lis/bYpP4A87Fz15f5TkflXFRkDac1/pvZy+2N8//73esz1K3+KvWgUXQzEXmzNRJtP9Sh/
/FmPETqZfxZgdAowSMl6VG5clBuENNkf6i6GxUeWzV4XfU3XQvrv31B30SwhL/OLYqyFtAuybraO
EyXJSJ160N/VXeLenNGsro2bGJhpOrbWltAxhU5SjeRo0QiDSkP6vqCkGFO2WFO/z2Lr0gqU36q3
z2FFxnu0wJvaSrgve73doq1V48tOgkcD6tZC1a50wNGYVryjQ009Yuq22J1q/mTiU6nCPMJoFBqb
Vu6q2XluEXjaeikzQuST78OustDBO7VZ1N2MpIr1ynKCFZlqv1wTHNTV9dQZsXtoU6zrcI0hJWg+
uUakCYEE1A7xjfPVaSTk1cejivI6qDKr2hHOdC991D5RWcXHW61eDQ/AbTnfem7YgeeBBmqM0+yr
pIWxBm/u0AIINwuKBogKgIKmeIy0Whn6yeRo51A3T3gDFPd4SiAlhU6WpyPkAvy6IOeZPygmsLms
aINSV18HUQjS1rNn5YcqjOq3qupI2yw3ax3HwTQ2GgjLCb8FHQ1hitUob66Ycr5ZIeE/TaIjnCGX
N63aoxeN2COJb8DXQDLEphyguwyDjCUe+gUgIZyOQlI/27nfpuNIiHNvrUkN8Kbotgb9GzKDRU44
35jc7PrnMGjU0NXBRwGKjGtS7uAzhjvP/G4ToPudG/p5bNhn+AzhLcA0WzuviPzdTcAJtmV2ZzYA
RCnaw2z1pp9Oh7uZVTQH4H/bKE0ccjhTAILSCcjNEGakOTmmMu+Oa2ju8OQj10aA7jsCEGZVIKgn
3QQPMlCqUbHiBR9QdijY9O54GgfALIkTiaq9SgV+pUY+Ktp93U7ZjbG06dZtvRs7X4CMO5mxzSMP
+Pt4wv8uVZKbPBtB2ggf1DVVniiS1LlmIDxf4G88jbwH7oIeDViqOnD0PL+vG/Ucgom+OJi2ZBGK
dhX1CjSBkSG9abTqK35z2b4TSkegz+xNDkjwhHjpa4Tk9yZyJ5PbE55X1auO9URlRsFOaRxH49bo
On8qovZsEGVV62S8ZhiiJHAGkhY2AtOETY5t7zlltuhj+7gGmgm5xUyiZwxRRyD8Bs22V+sgxI1R
j+duj3ZYATF3Hm9aniLEUG8fJzrwPQW/Npg5+QGs9dGegAqEXeve868Prk1NIsINdAuLAHn1rHyt
krS7uBUYis54MvJ4eGuG8lMelc8UWcagGrEO9ZK5C2AJz+MUnVuApMclbgmskxD7Um1aX+wkYbIc
tco72p032tRNoI68Dg4jfYgbjgdNUY6Zaai3rQBlhatCkjMpXnWRDcMnHMA9xauN46SotoWxcevi
ah+benEQ3RXGIgVQ1ogszBtCDTe96g4/Gog/F0cNLxhHjTsSyPA+AWqfO3T7/UWPq0BV+uomUQD/
wGZ90606JGZOkIzF4p5yCeD50CV9YS+2GazKnN+FHjLutpOEx6Q28xuQ6hMAKlA1UQtoxuqVcYub
E+iksQJeYccoB7els1VGYJ8qqs37dvTwtSumCBPV8KVHIOhpKCofIoPtMyEy/ayw3VOlMmWKuvWe
6+wXgzuhU4NIRoC/lfDsJnd/XeRpelNa4bFzTF43HrliY3msTX1/5xnzD6bu1qcsSkxBikH6aRnP
QzkzLe3rU6PaX8hBwmiIijN9P1lvpAl9GCdKoJVFR/jEwhCLIRaiGx/bcq1krphT6iXtcP18gUTM
/WJbfv6xeT1S7nRaHEA38qNfVuVHM/WIXTdr9/IU8hC5/7czDkxl0PDQn9133WXeOWiC7b1KsruY
gl5XlYrVWGzLNXmQXHx8J3NoEXDJOcbtElBvHx99fOdjn/y2/AB2i7kJB6SOFgfvZF/u/J//gSL/
lzzg+nPyLL+sXr8mf+W6Ctb6zOtOAPzXn//l1B9/TH58/UTu/GX7t+uUH88t+p+z07b+x3k/juva
8dOCYPju95+6XuDHpX98Ra79frjc+cvV/f//2fWbv5xe3gJqfXCRPv5hTYUjsLqc+rWucKfl+eXC
tJuOcEo8vF/+hPxI7pRrNY7LdW7hA6PNbxFo5usXrkfNJrN38KNUr9GIyfpy5UdC6yatSs2vosgE
+0U2HVzTQ0E94eQsZBTSWmgGzKVLc5F7Pz7qiTkwIlFOv+2Xm5b4sjzDx6fXs3RRy7l+OSOF2k1a
E+5gw9ycYfqnIuRNRqjGG7mqNMg8XLeXBHRrjIx88MvOMszGY1a9Xg+RH8jvheir72Z1uguzxKMf
UGxSEYWHBEa5rHT9cRbkrnduMgI/AmLCH7HWigDeGAygDYgcB9h5Qmi/TbwQGSXxvstXtJZdQa3f
6r2u80ZW59ZbGa4ynhlz4PLodp7fdeMPp/tBT25uynL5kiu1UDVwyJmsYrGI2FYubMre/+Pmx3Hy
azyNeoO8DOK1znCY5/o8d51zNOtyA3Tjaxl77a5tO3Ir3kou3TSmt7CwP+HaBXPEplBTixyalP2Q
eT252cwYpcGSOsD/MJjiIFBCDkb1FPvkYUXhAwsdyFJG00kuOrHmVjjqbIoC2p0p+E7LMHJwPp5U
sSY3637V9qNbHZXZjs9yAdXNQxqA0byCr08hsXVLRGmhDDJ1c69kY5nIhMq3QSbdOUiK6SxiPLkY
EuVnrVnTtq5qZDE87Hr39mzft1OXnBf4I/6CsAVJF/DTeagc8hmhAwvqi2l6DjAVxYKgZSORNK5M
HXsjbYNG14yT43QG4nRKC9InhUEv8oZpqxfMoDVIRGPzhsbLTcuMhOGMR5XOj/DykNyDk6JvURmG
TdP0ISUIOzwiwWEtq4YgB3UOYAKOCVLEgasNDIWeXJLk5dpkU/OmPHbVF5l1mDs5AkzbkrjlVESD
zoil/LHm2QTbxASA0o3xJJ8BLbvpD4TP1C2RMgO2zP13xGLqXe3Y5I8yJ6iK1BpQXRKFYW4c1Kab
9h/k/cyxSMPI3LTk3edrydSAaZ5M+umC/m1RjygO5HARA0nwDP+gj0tyuVxEi5BEMgrzdlJKDWUm
4bch1UGshdSor+oLVWsKm1LT4aMByrXf9i39kAcxRgAbV/SGHirjzBl3HbNAkeQnLSpThr9s206c
bInPEuTYROfym+aAzJ/LS/ZqOEvFOoXX/Lm8PNngCik4ItP2sqG5+KvGjnr84MbLtY+FvAl9RoFR
qNH8RjW/0rM/dCpQaQOm03dNIN862YTk2sfiQ+uC0YTpamoeLJFUkpnvqKHXl4uPzSVX36Yoyili
olaZTNaKvyQ913XVoGq4GV3LhLBHfkUmvlPZqsXit00qmrsCBxMo72S4ZdL7Y7EIRSy5GekA82kW
J3cyZhiIk/6jVxfYVEZI4l8sYrwstnPI84KKEx5Ms9xHHZX+JDO3Mn8s799HSeI3gZY+L0+d3moC
nGHvB/Q7YVDRjFYYxwul3TO5YR24V1oH6QSfYxNZWrdfGPPkBZm80lalwaHDdYdkMEHgBphvHugQ
EHmz2vmkI7SVwqcdVf3ODR0TaIljn5LFFHLZFIwzXFfPs5FeoiR9mqYe8dCuzkEQmmD2RbppyNwI
fU/Robs6wiqCon59CxQ1GMuRCviKziCqW9F5QGKtjRa4VEIoCLhKhrZx/iRxS/LBy7WPxuCQFT+Z
n8q5LP0WzkUwi9jIzN9nrTJOXltaZ0cs8LLaKU2f+TLH28tRzZuSU16Dw/M8soaNe0jUeIf39stQ
e8ouavMoaHIDptMYt/jFataF1Oa8X2NMP3uzHPZOVz80GUQnjIsV3vNc2SDAi/5kMwxBqwIMR1OO
LKJTQbBedXwi1OSg1fgLpoi6DSWQLSBkXKZJF2fCcyPpLra1sLKgzDDUYlccivrQ6Jua2/iey7QZ
IxqGfTGqOnBxtvmgvBiUIkp9vM0Lc9w6HZbOKeqNbts+TfbeIOz1r2c3K3bnWegG8neo8Bt+o16K
0gkip21wxAHb06NAZdtVUHQqwnlidO8mFBNjTeAteu1Sa6q6AuJgn/x0TWP4n13/FA/0NesaPYdh
Hu7SPqrOnfl1NZXlpHeRdi5SXOI43QwB7IRJMZWYDqJNgVEcwsxYamQrOHJxA6hOdOBO9AuEn7uW
vMBWxUxho/xEqKo6x834WeuiZetO/TaMJh3AJoymGYEuxLh46cWiVJSIVLn6w+x4F90WpcVO/UQp
Njm0vxRCZElEpuhDT+tPtjmA+h/vHBeV7DSOB7+kQwEFnwNXlQfw9kKvfXfGdtj1KSi1UQ2DsU9c
ASubrtcW16MDGGNyN43NONKJxYiS/WkkyRLgtA2Wcn2tlvYlUvqVYHtFnxtN8Y1jZy+wSamKZGFJ
5jpZbtK+dAOjhnLTMzrIu1PgBkDxMtEhsymVh9Ig6hAEm3C9xNovOhFyp9SBULrljABzvJeH6OLl
kmsfC3mY/aExIbflCbKkhOtEzloe/MtxclXV7WyLtvTP63flviKdjkmpZn5pfctURAEqjKyCqeoj
NHdNJcAf8lNZZCteCFr2uLThekinx7RFdgzLXX0D/ocUmrLg0Gl00GHnjbV4wujrZa3xQV3zCXHi
ebQ39ToqNLkGRqtdv0ZDic2chtBjjvBqjONHW2J8iZ895Lt2PlMxbL+FM6DDqfa+4BMDG3YhpxSO
jeOb3TCBySEnqajZfJrGVXkE6/ZNQ+cLw+8vneHCv4swgHHiqL0JccbzywxTRadNLiscpmed3NeB
FBNqtKM1fsmUs/wcZzVAJ8geINLWhp8abXi253V+N+MOGd4idG4p/Xa3ZTcgaEvK5R0A52Oph0hM
5lWEBl1iHft1AowqPuzUDYa+2XvnZfluWG3cPyKnfG7j9VaelbtGU08s88ZLwOFZ5IU38oPeVd7i
FNrTVLf6yTKhFOKoPUAjYl5fqdkmmb31rdFAjeE2OaCo6K0vUx0f5UUs/QTZskuMS9012j3Rj8Bv
i57GhubaLXBWQ7UNH5w10c5wnheya/zblZzC6tnZ50Jp170z99pey4f4M9px8IW4CcMSz0jV2Pp5
ckDTWhlIxuvdQVV+k/SJcT9Gi3YpDXSv5SkXZMzG2YK2VoJuqpaKWjhMrjdcQq7fjCukxfvOME6d
5WSfAFh/kWdU8wQAYBTOd/pSGDer3WPpLf6DFle3bq42z2QGq2M3tyhKKHb0bk3XB2w2NKekxWhp
nNThKcnWR3nCqQY5OFpufxsvuAtWcFGvD9Byy2ddBTrdABHedjh4nDQrhb0lbomKH3SsT19WCJJU
8Y3woONRBsEmv8izrrGDZ59oYpCkwzvZ7OQXzQatE6vSH011Sc6xC25N/v1SY3qpO9VLUiG8UqhA
EJraPIIF9x7SiASrtxglLg/mCTVG/XV2V3RbdRChEWzah2hWAHaJI8BUHC1bST8j15LuzKVtTjUd
0kOnWBrvYFF9S2bMkCH/fh6S0tvGBmidWGRHtco+eAYNTZ4HVDEc9Tx+Y7aFf0lkuCcNtZT7BSXZ
63msBI7XpIxvObX4reKgDjAbZXzftlFCTZdfiooqQEEufOs8p95mdTGdCQy0O9LEqA6Lf9uiRQ3b
s/8SLTqPO9QZ6N2iuVNBOl7PYUNkKnrL/bI2Ds6qtZZeyoo8dB6vmACKXxngyI14Zr67nWUEaW72
F/i06q0ltF3kr8z0AV7qvudYdwUl9cRLZ8f1rdNBPJSn8MaDDTHxIg9Q66ELHIwBbvre8W4YIsLr
UfDI6nRxvo6DDd3ddrqbzO1XmqCWksLv8m/5H3+ogjc4m5NxY5hTdZPzW0HWTtpX8prX/9Oorj8o
SnwbKm14QZd6CBrDzL8Wyln+H22tDb+k0nxbj4D/hxDhm3BFzHw0X+UBCN4sfqs25m2vLfXF7Ao7
6KNeva0GHg8qAD6p+/Y7JR1SkVOvPkIkrhnb1g6uYTk+ri72OaNmN987qBO5PZjvjVEofp5wjob2
eS75j9sROuWL0keP17N58afarayXUMmVLdWs7OxoinlLYwJCHrvhu8vDkodmRg/ecUiaR+kbUmUh
OlpVZT1WNgUNeUhZzT7+I+07bMk0qLOmvQVZPuHg2FFlHuvmVc2be3kob8/TAD3ihdQKRAVeiVOz
uvHdVHkmM5+y+2ogx2+KKzYIajd2bysP2rLoByZPyn61jfSTE5GSRvGj/Y6yJmTDUfmSKmYZREEO
ix6o3Gye+8idt0nB62Wu5q28PbbuoivQJi9m1wvPllk76UnZ3s2dooLTrsXM6FUeuQ4h0gqjpj3M
4egdJvxKt/3YnuehGT4hX1Vd7/cSYWVgessXJa1RvISyeQPCJb7MA9z/AdOaz+uQ3chr8WrvszoO
xrMTK+NuLbFYyJBYv9OQakcIgwanjTfyBjVEcsiqru3DiFrDkbL/su+zyPqUjGBz5CEh3jAu5aov
IbyjwNW96cbRleoSmlq5tZKu/6wV2lkeSqbuPYlLxskC/hNE4mKvgTc82qXnPthrsSD1b5jfhqIF
DdAqb9lghMHUV90FKHd8C0gsATeb918L92EZCuvbrOQMip6j3BkInkD7MCF0VuPwCpn1Rp4r7tWf
ShqlT9QX0JOYhxmjBIZuJxoqxjbOMSYe2pyh9tmz1nG72vF8Ttcyuiu6Cp0w8X/kQm4OkafcuiqN
iVo8wv/ia+L78ggjOsmC739q4/+6Nu5RW/4/f1aj/5sTyu2P6b8O7wWM2aT98Tc/FEMV3/yjRO6o
/7A1zLhsU7V1iu1/lMcd/R8gZiDMWLpN/VwThid/VsshOVLGxvLUEWRHy/iolpv6P2wPARSK246G
e4lq/DvVcuvvXq+W6TpU2QzbNUX5HXok/6H+9v6YlFH3f/+X9r9NtDWihl7tIHQpssSGuxJv3WSr
PDeX/ODY/qrvGucU6lv07oan/t38Fj31Lxh7oFEFEThcdvMK7Pe1r89DuNcQyyn3oHwt5GgwBE+D
Al0kpP2es56SzrEOH/M9xhy78p2KPGEh0UQRBvGz9r05e4Fz9AKguL88kz/8X/6rpA5dJWUv/vXf
3ZX+uEb4+55lgaKxf7d4a0MdedHCXdFKdV4GTXuMBwxQXOM+nXjJ2+GnojBY1FnyZiXa4z//cbw2
/45GkHfY5En9P/bOY7t1bMuy/1J9vAFvGtUBCFqRFOWlDoZ0rwTvPb6+JqCIkEIZL19lPzsYMPQG
OGfvteaiLiYaoqbIf/+EGb4PJaOLaWveW/1B/MhvqjOZCOJLs04/kJLN08oP41a9yaEWHSijxbfC
2jxat6bhTOeycNWLVB2lK0o7r+lp2sWXuF3VJ072/aUtnNoNT+OrqWJ7s7VbI9pM0SrfDr/yh+BK
uRY3hfnuM+1xBYbJ8TuqOP1afaaOkgPqJQ3F1o4Nid+GTRnORsd+n953wBOUnUYJ2HAZkSiTDfqJ
UimuDagb9VV6BaXg94CCf0v32ixXTMspCRAQfFuepNghL2xj7pVV+pLfS4Q5/IrueDvr4TH7mDYM
VMJ1ePS2QNFi2e5efXPbX5GZ6IrmOnoft+mqXU2jC+IkLuwP+YANsbEIERB2TPPrNyAdrWELq/QN
c9SgroRd9dKZq1R2q3tkCvSyZNlFBuXfzTXke4IFk+gyXk+G4x993anMu/wSv9OlHtArH/M7bTPd
EEeQPab9ndjTj1zxcfhX41P2qq/72CGvT/uI8KscdcbVErh/F/27j4LbXPfwD6IVngXFIHqbvupT
l/KbPk4IGYHDZOJFFdfwvoxL9dIf9Lf82js3xMfdomrH8trl25B4q8axbsKNcAKKePL33bT1r/UD
8IWRMjctaqd4TfalCSTBDi75SvmIXH+N9Qyol4gh7K2J3BgBCsJ3faU53hMhhkV+Hd41wdE8qFAT
mR2gC3cbNztMG3UduOQSQcQmC0d7ln57RzjY+nF6Aq1trdIzSoiX4CgfFZ+Pti5WuGFBN2BJ8rDA
bYyrASlmtMFj82hFdqaSYbJK3qsL7I/hJBOFchafZbrGN/7OqPB5kp7j5LLTS4511/FJQG1pEEJc
4RSVt9ErUdJOepZvJBRg9/4b0ef1oRHs8NG7Ny/Y3PhpAzxqVnBqlJ1+Ss89chc3Va6MS626wPeK
bfbWr7PCibblNnmyVpxPuAxiyD1a19YDbZuc+lfhDG7jpPw77OSdeFA+zYMc3UW5U5656p/r2UHL
VRiVnW3E+/6JspdxIQkOP5tMusgqcZtXfRtinLAl1wqciZKnk6+ti7b3Wzs41oWjp7bW7yCwMzH8
RUN+foP6OnONXYf0aOKDpJG9iY7j1iu2qmFXTnVKUwf31jGO6CtxDsS/M4qoOVDWO62+6lCXMIv+
ndwHLoPLZ5BnyUa2x+1wTbVO3yC8JIDzvnkZV9txG9yruBrAFsDBOhsEYzS2due91h8CJV4IT8eu
242PVLVcLBzWpQXAMdjCZqx2IjyqzeBj+bHNs9LeW5fu2DwH+0i3jefxRnwUVynWOFu8kc7Vf8qk
5PL3XaulmiZZcdALDQkYmSL91GrJhCBrvY5NsibMI8OGBPHt0Qzr1X9/Gv4vJ+H5aTQL8z4efaq3
P0KkGSSThO1J5VaT+rv5Kaxx2BEU/I43DfNb2uBqK7nE/zUW+Ifrjiz/16vrHKEuUorXVYMobpHL
+Perq+KXqj5YdY0cZA7kCj1XG7JoW6DptDNdEV4krbYxp6294iHyCZyXzFc84NnKg2DTYfuj/Tfe
5R6CksmU+avhjly3GrabUBGv4nY4DzS2gH1V9VpS8HOC/FFdc5BNps5SsZ7ImLHjsj41A6eMZAIc
nqsHZDLROZuU8kqd0/6UyNjH+tor6/pBLloNw3KIZUVEn5RkOaUuc7ppUjTg/Mqx5I5bWemIGMrv
8em1t75Wy0cryQ5lhOMoJZMXXbhf7KymvsJCGuIr40LmicWz1eU7rEyJnxrrRGMe3ztlBuGs0oWS
tCNbyFMUW81eTGNpo4jTzgDms9YB7M4GJ7QgXgshoHKoeodOD0qMoUZ3HWa8Bb72htOBaWcW1QwE
O2hOABDCO3mUi0pY0cAtVsCdP9qqiU9yj3QvzMXbWPfUY9iVVPwnveNEJUMI1QTsx+NWK6uLnoSx
I47peggxAKpapvAizQ/5DuEN59SMeQY/Oc/2E/KwUdDR2BQmQEZlatKbztaCPGewR6JxbGrjiLkd
BrDYc+Ez1PNYKeNGF9S33hpUlE4g1DH4eq2RbLtOBmrQaPUOO6E79NG1kgu/LJlXlmnTnUbkF6/X
zs30d5Wr3lYrdK5nk3yOuuYYkP3mNLkOJDbUH9oQ2qeKrZ0AbDqQOoOEDlAMTQ9kirp+qxHyKhbk
z8fSSQT0JIzatTT8LgftZioEZUM+2SMly4diQHp8bsUgdeuhvhmC7Dby/Ds5rH9H5gAhkB/wpLb0
LerHeV3tXVR4JkgqIVprqbLyh5mWKAq8xZjCGJeEjNg3jZkrk0x5hfKJELgoUhD0MVcttPtQno6C
gGZPtfimTXmfR7mwERJV2FakYEUdliUlFjHMtf1DVtDONXtEIYVvroXhHUobcqjkbijk354x7vsx
Q8Rp4UAS440QtyPaQjiiQatfo1X17ZErQ3Pq+AZGz2cUAZJwOlJ4WBWFv277WwwOToPDA5XcqqCF
qeLSy8R2NX9noiesh+TdSvy1AepPCbRVj0qqmnCymuVWvdZp4ZNjTIOFNnUOFzMugTe3jiZB+hnw
eFe7FvD4YtaSXrROcIxKtGMGXpn2HsECHW6nTiMrpLs36/4KWhCBPuJaRbo4SwrrabRrhmjdEOqH
1Kj0g4LgYxOm6XkMtAhOo2eQ1mvMF42qVa48oTVbfOeniWJSTgiS1qheYhdatyJWttxB9htxIbfb
OgaDijhzIEe1rG6EnDYiigAfokBUOblGCxxVl4STxUJKq5j1yuxkn5i6bi+1NUGFYDiA22WuST43
EohwbdT0vJeFPtIHT8KKMZtsNcGmbMxrr0H9QB+/xsKInkEdierpAxG1oNrHe0N/jeKZ/rDsCs3H
jF7FHhYhaM/5RmScxp9rnfyLf0R0mLQMR6KPfyktaTj5hGUQg5tw+hysxIOPL7+XviysZbkL3Wsi
6zDGn6ebGous4TAEKLbmqj7mZF7Y4YZWCUNG71m+n7byc1S49ao6JsfhKL0msV0fyC/UrZVFkJfN
uTt+Hm/575dXdKqGj2ojuTiC0yt0fs92fiFtVnymnqmeg9f6Sl0PpF7Y3il/Sw8M2UUb6Kr8xHek
P5mH+jbYqqBB0Qpynj8bBe08JLvQdUlt4oNycPn36qqqHeMkXtN7IUvNh3WAyoMCGLm/MOyMnXRB
VTNbC+3qWSKX0rjCNsrdDAaIDs5P7c28Nn+bu/I97J4D4FHRSkU50nLH7qNE9PDQX8l0mUZbsKg2
M+px4maVnKyN8ZDfMZD3r017eDA2xkY8hxujcgwuYhkDDeUjeZmiTeaYb9NLNNnGpqzdnFz52W7K
sHklUdg7NFvkFwhEZ8zaPocC0HECtRwzOuGIqrQNilxCHn0M6/12IICR0VXvKvVBUncYYUf+bc3B
8hzxWHUYtV1NtGnj1qVdgPjAfgHrD66F2+vXmgRGbRVfSs5Nh9Tt3dBcB4JN5VP3uZ446HSHEgmt
4xeu/5g0m2KlMTg9mbxyKFo7cj6rJ7nYKGCPeycfHRxIieYI5MycZdKidiyOtIZyxOGerZlrs7T1
Vf/EZxzz/6JqBZtM2cp8HjolsTV+bMzQaeeOgt3QSXDDS86nxejyHUmeUh2qN8Iq+XpKot1c2h9w
WpOzpe9juog+1uKbvtsN1rNw4hRmnTRtrz/DPe22/CxSYcdHPGdR+rfGSf3dkfcWu0zJ0EtWM0qW
dh5jRvOO9DKaI9HJDA/6b80VLtODd2b+VD/TUC6zm+YOribP7b8w9H3Kropd95s5WYaM6l1Zhyf9
mL62uSMqdvPY34eDQ9aMdeJvQ4Ew35o9jk0nvy/W1W3AVAs/9zP/AOUtZbIWrXDaAymzGqabTnk/
xx2utFN8rzFUnVbEFuqRaxUubLZH0qr9flvw+ve8XrE9oiXnP8kQihigxjZEG4yIU5a2UW7Ke7KN
8dvwNnnorrvOpSfQ3gQ0muaVr63C2MWtxIdoMJE8xZWjXUmlaxy8vckM1GRewze15jHKeMUXRKSm
99DGD/60SXVHxxvTHoQ3NXPDG1+ikgcscFMyEDtZ55nIR0V/OA677iom4NBf88tFYynYKIwOLUqB
PXXOY+SvZlP979FyoifRukquPCJiDVv3iAW1ReIx3mh1e8zm7ICxiW8bT/yuMG2TOElIa4XYegvn
7K19i1x1S4xkfRVss8E26Jo/JZtGdxgMMAEjdvQBhl18bjYewYs9BFzsSbYAp1q2BdOh/Uvj3dfd
/qpkQp6taHfyq2GKSl3ATV4qgYmLM8AKuTAjh80S33UbRnnWnWk57WPOCGfYmI6yqx3pSVrLG/0+
2VDMecZfMXH52CXHcK3cZ9QVXOPqgEJvuu1TFyAKILzr5MJ85rlZR3NygnqMOY35q2KFqt34jebH
36Yn4h+fuieUvS+8hwszXTPbBvtu0022X/CuAf1MrrWDQjucfckZK0ekN0jY48m7AXTcOC2zOvgO
K6blzU19Fp7Lg3aLbbh5MskWtV+CXX0AFO0yTLh4g2uheeCs3d1G49rc4IT0dtbaepPd9IFLaHM9
oyiuhnV+8k/VL8RsI6iLYxw61hnjqcpw6754a1facTbm3ymn8D4+oKST976yV7E6jrY8AgjYJvFV
0ewK8Vq/qEfjNn+AycIAk5yIzAcThaBsS38DmCMFlWonPWHZm85M6U5cYSiFMEcM3xrLbmQb1wZI
5tpYGS22AidNV4W353MHgPRETBgcKdrMT5LiKnjXz+ZJaxyS5g1hg7M9ELaDtOZ78gJMEYQbX8Th
Kkd1EzlMUqFEeu06O1JW6QEL5FfMKqXfdfnGqMJC199cqZfgDjevaUtr8yJvrFs6Q6h3QGX6tA/m
9r8TEjdiVzvU42A2h6uQOAXXtE7lqQq4IJ1oisNOMj9wLmDVJ4H8kTTz03KaU11/n75QXUHZJb1g
m2dYZLnjdbohd/Hih3tFeoN1HJkXvz+GL2Ay++Qwze5biBIHk65xoh85+bcjNtWD19+19CB94QM8
xcY03Dy65vxjoUVPrLt4j2rYpY/+CGCIGUF/TJ6pQChP0pkCSKfY0jnZTevyQkcZ7kF68V+4LnEy
UJRXq1uDjDjnNyFQj1/N2q+d9FEUiW9fwYOEbs60OeJSxvkRkALXYR108P1Q3Psmo3An1jbWTGgk
mGAtcbZ7jl4aw4nPJESPl+HJ84guphrmNDuFX2yEiBgytTu1tvfiEyJNAoPkFm/lff6Se1fqQxHe
RNdmgRVnq22j53ngiSLmdYAVhsgnXEFTi/cRkV7biQvFo7QFtLhpnTG14VeVW3HT7JietscQIE61
KeV1+25qqwZYpbbCmCJCAn02b8Xp5N1mW/gwz+07ZOGCUcAdAfGzjq9Ct2P7J9FN7w3R8a7zCwik
m+IKjE/8Ck2u/FDW7UtBfeNj3KevsnJJceEwqUPxcOwOPSBeBuG3XPPCC1j6607caOGu2Yfu+KLS
SbznrA7KKONRqY2dYKnfIl3hKqJszQfIvchXrTMFpVdlLb6zIUEJ8WHNApalF73xgD2URAU43h1W
0+yg3RQUS4J1kFzSd2ViFOum7xrg+fgyWYdYWtMLzNaKcULl0F13+s7jsjiKL/SwmCq8dZPI5EQk
8OJpom+K2MjGVZ7XUM+oYDGx7VXOdL2MJxX0BkOgMqyYqLsG6KU68iirSbKtHmlHJ0/Iw7xjpXzU
1a8KJ9E17wkqNpR2b+e/M4bJzjDUwguRvp7vJIwS9kbjVpVrxU7xjMGYL059RxyPnE2LmX7YUG5J
pgS5dtddATD51b+AiSKhY3or35k1AsHJK8f7qIlx5kIDsNfEGGZrj/5gc80SM0faGPvpOK7Sq3ST
Mrpc9brdn2KGGRWCI3WD2krqVuC+Ors8hS6kDYTZ6m9xxxAx3IA/8w/qsdxS8OP0Urr+KXnOdtEG
LVb91hYuRLngrgROA07Z5kpxNjflyTQP4mZ4797NE79KwXfSu+kYHLNf1p1/bo4ItNQ3axc+VFf0
gamflw/DuB6zD2m6HiF8JQ5TrzHaZYRmVevhl2FuCtoUFlMZPEv80AlYGcJUcTrTl9FWjNDCZJXP
eSg1f0930gk0Qzz0fiIdhuWAJDbHLm2EjVgjikTLWNukm6EgmRfL7Za15W5GD4Upi+Oak3IrHawh
xOu0HAZZWuy98TrxG6gAUXCpRQna9qAAahHtMOA805S1ujLFSnYhGShMqvxhkxY6AGQEg0ADHUOL
zn4w8MdOgQylZKatUI9cQis4gErgtYEpIq86FdfoTLXtZIiW7WWlCo4XC7jcAWhvNaRJKKXXkAoY
UQlGA1RPdGsCIUBiixSjLI06pxf4bhM1z1KsB27Z1v2tBJQrTLNkXcpU2EWLAXdDY2tVemQ+JnJ1
W9PHXuUeXpYAKGEgFEQtEGCSVD66pkReEZBQuX1SUTSXvXSthEPwEIZrrQTMLESGhD+swc+leNUa
EBMmfIAgqxyu803J6MhUAlDkkWlXA/qLZCAoBlr+QW25rhfxRCHF7A/BbEz0SE/oRPJPglp51tUJ
hBvnh6glnykbqWSqQnQD/WtvFgayS86jQXno4L5KU9IwfmSE3OfeJQm9F3In6n0jYwfNkcXqEee/
etLW0AThFePpN/Jd7B+YX183hYgalbb6apTT2B3DlJnIyKCC2PSd31v3QUqceYQJI+jMfW34V14x
POlxJiPXEeiTNfq1F70mbYXtyJLe1SJhWtbRr+/GKNqI3owBEDZRqybPqslkBWOEBbSlEBA9N6jB
vOFm8i8poqgnItdrga7xIDbP4HEpL+NPjLy7UvvAy1YB100euiDhulrGQCEr66PMjIOEpMgmE4jK
ScZrSEcUaoPq9rIpMPWdHgUMittmUEK7FIOPydMoIzEbMiFyB30XbD1qeWU73ZeGam6J6STASCBc
3dd7Ogx+/zjOTybLzE4RtMuWl1KBxsRWTZarg2NSsWo5YSQTshPIW7GgPB0q1maKIVrFZLhjaDm0
0yMAsMcuC05g1NzOUqg2dvljQ3Lk533TSPsQzV0sFZyskd/V1NNCA9bmkJjnRMeLWY3iXSOqT9kQ
b9vShVI3qyREgjEYXFsPnJUDuzV9XsEchFI/5lq/h26PgiNjiKrkzX1WEhybqQpj7d56q4aVFHpv
qs7QOOxaAPUMmIuUDgJJCZb6bCXSE1kSNVNQGlhIuJ0YXiDigLUPHtKRA1ooURkSC5UkG6lK/d1N
oM1Is5EZHbSQTS6FTGYQ1MmlcbFG40GI0JN0RsV4WnyOi/4tGrjSmOQYjxb1oLTZgUQCqYJQz4o6
DQDOPSJzDDcKp5REZLYc4EJaoed0oc+NLmCGZmuGpW5bWajvO4kLgOHftYMabAxl0zEvjZoOCowg
kjjRruuaKAchvPNIZ9JQV1B9AuBtNs1OTpQY0jxYw0S2LEfpqFsIvpLt6pKKXkgHkVOkq4zkSlRe
uxIV+m1+W5xNK7uEfXUvleNcJhuJgakl7I3NjdXXUNvE/j5Vkd5CO2AmY8yW6Zq2hdcQ15XTThYN
f1sQruDrwpqsxIvCR8uvU87IeGdIq1XQ1rq4fYzyhPFIQi+Gc3h6ZZUPCrHfzPujZ6OxaF9FJFup
pDtFvnnX9dHVpNcrfNAxnCVxkxOuYA8deBtNEMZVFI/yuaAPKIgYMnUrxB9L3GhsTb4NlO4WShol
hcR6LRNmrnmQ3g9oPcKO7wpmamWPA/YwNS5PBWWGpvEgDKr4s9tHAt6WtOjI1nFEukhJ6aWrA7AJ
vH3ySzAwkC2aZ1E/+FJxoq+xLQx4gWZTv1sDjfu0XonAzwwhO+ajMkuX/aNzk5vaLi3LW9EyT0MB
+azX6bQ1Yr9Lq+p3QdLQKL76fsrlNGvBo4Yg34WakCvUMs+xsK5jur+VFhyTmUZCL4EBD1Oc8flV
H4n31VAsh3VQOgjlGZ0J8lXTUhWphHmuavY3oZkx8IjCi1jNAWwanPaStu+Qt5DDrFu/itJ10o5c
WONiW9fTrtGxNUeVeMgrwqQiMbkZuuaZ4N8S7h8B877sM1lmTESM+SUXhNehI9UrUM5+lyHbwr09
WD7fRlvbSL/BKYKHF8CgJXWgOyruAlsnl2DrxXhisFLTOMOVjlrVWOVWep8PPbsKympV3x0AoN2L
xrCqcW/HNcZXYKAJrdWe6m8nb2rOZrZuxrMeSjlJE5R/bP0bvNOtPSV7Tcum10kLDyAihR0ZSReI
m3PBubjvh4RJtN7cDgoVXK83Li2/U2dUOcHL1kZR63hltgnzJnqtvsq0qjO0Te0VRGEpKy8stooi
bMKCQp+SWJITStkOjP+hM8Nbgff/EFI8j/P4CedJwJWYyIyKC5mUYRPMrF7cqZ0IeQ2/lqyklJAj
dMxxpYbroGBij36QCaaHaD0U2nwXYakCPjrzkaNwDae5O4Mp23cR9ie9h7Xgy9aKGA0J5gCUhTk5
AfU3U0N9fFVjK3J6klKcvIh3k0j6fG7u1KhpXVOQBBsVNDLsnIzGaVj1KDaIsCPtbJKRT4p8/7o3
rZWAeRkRE7rjRcL1qDbpTitUAEEm6WH4jtdlbsB+6+WPvuwo4yZY0O86oLKuCRqtHCOmDnV7rGWw
i20XuBOJjqPZ3NapSV2zqXZea24TI6QGUWmXPuWSW0ztDsHxKeYjgrdnXBWYIleFz8WGplWShLfl
WPOPqbVHeShArsbpc+yJ930VjBtN12jUWY+GSJCS3A1rTelhK1g1kdK+/qRi4XLqSFhpEtgoFXeD
jb2QqKikX+eS/ISPBE20Tk3AnGvWmpzcTIJwCIrptiJeipEukHSiVPgbp2p/Z2Y5Yk9T+k02fHVU
cSZQxye3BEjTuvOaG7/e5YnxpsuhuKohHvvp+BHlfrA29c4E2687uaq67UB9TRIYsYVqIDskLzvl
wL/aKH8ZJQRQSecnEdTgwZqh1lfxWkrj0pE7bKaZLN17YuvD52SioKKOyL22c5IovI1TMoVo0CDy
NVEFlbSy4w4JxJxRiMR6oKMx9tQ1/MY4IjVGgSEVR0McSLu0COSsc6cZp2kTZt25U9aCialfDlpl
M1WZuq/TXt0vaz82hyTHxpczcS3jt5DOkCsppbbvzeD7YtlnVqPlhqL/ssDWl0XZ8Q/ghCW5acGo
zZPkZ7HFrFPr2S8SwGpCeSyygUSBTJwSPJoWdFT4Aqy2PoQAOIRKthrAECKqoqaZMHObyWmd7+c7
laqTNhsx4zL5Y9GOxUVI8cYT8K3v62gEWi1rubGXZ9fmssiI09g3zxbSd5igfy5C5AUkfpW76C9i
0AIQ0mBK4dUTb9LepCqmaNm16PUyiQ9afJWUsbpZut3/KxL8jyJBaZZ0/SUM+EeR4PF9CH/lf1cI
Lnf7E6IjzvkEqq5x4Rf1WSf4l0pQEi1CDRSDHpqpqgYQx79Ugoox30lUDe5lWOaSd/AnU0f6lyJb
km4qkmWIyIrN/4lK0LR+ZhxYljhr2DRVg8VioWT7u5ChBDI/9X4WXdVEY+JW9HJbAcq3iZPhKuIE
gil5puAFMtGb9MFqBe2P5AgCo4kgrEu3DLRfahogJtCu8h63Hhfh/nOhqOGAvtBEz5OOL6mEh1Ep
cCJaWQnIbFnNTHi87rLaEiTyeXzZjA2glQLYFkraeHfzBSOolNdl2vbr+S+4XxZSXaNQW1bhAWe7
MP29wMes2WC0LIy/1pbNFs8kzDcGMEuGwgIcWyIUcry+FNx6DEzNRHeUtKBx1Sz2wdnJvJDKvjaX
NYvyeUD8IQxK/HP+vFBm99jXQmsZabeqdiCALgcjB0xyWYTzZi9ownoKUVPM++GyDw6SitApuzkr
kqkQS32xAHd5fpPQOV17nZIxPOuw036uGnBVd/FwoxUVxnulxnNfzvC+ZbFsRmGUuRIW7Eow2/4A
I4eCTW3QstKEaMCzgPgkwIiked6cSfW7ScdroVV6rtcZEwArhfHbngmA9Ndj3W1MYIW2IcRzckDY
bJKhm2cLGwnS/1Yy07s2oLVSBNWpl6h+jga5RUXkX4MMK5vqMGUx5sh5jUTCfIPk/NVjcGUowlxK
Vbu1EseCTThBSiT4lISMcaM57X05by/fTaSX98nUlN5EM059WL4/5OMhHhyV3MtrNe91Oo8zP7Bv
qcF5+L2cXNTfydYhMRoo0Z7fc7tf1kD1/bH2tU8peqqpX9vLbb42v+637BNxs1POAPJcjW0B5/7P
B/wPD/Pz8PKwvhzQIF5WP49T/5yi6ttr1ZYX9+M1LJv/831VQS8mziYGuPOnsizSSvxj7ce+jvLm
RtAsyL3rH0/1+RH8+Jh+bKKN6unrYbJd7hz0UrGpIGQm898lXLhw8yL7azNeiHFf28ttqiwitmK5
z3Lk80bLoWVbDScY1xRjApn20D897I99X09fLJbGH4eXza/bfL2arKHqKUDzWy03WQ780+2+Hk/w
W2tdkar9tevrrl/7vt7b1764ls+VDnTm8+3KunGfYytkIP8nNqao80oEYcuQHV/VnwCSb6sLtUQY
/XOESJoAyxIoiSgxeNAF3/8Ew3w92hcN5QtR8glLWba/cUxGD8N7Q2DAJ6rkH1g2yz0+77zcZnkh
n4/wtf117x/78nSQdxQuc+L+YBYXVO3cfraxMoMs9kBGCbxftsME5xpUKg59W11oJkkyn0Z/Hira
LVENm4UHEBrzyWKczdBhSIP2y99eLZeEbzfyl5v+Wyt8q6vSeoy1UzQTKJN5sbj7l0UthZyhGYC3
axBkl2XfcrtlTatnNunX9nLnr82vh4GO9cejBiINICuDzb3AnH+wnbXcItHLnDLn24GGXJswRmlD
gF2z5wz9ffFP+5oYU2+Ffny+Dn7CPOa1BcGw7IsXBMNyxJeGbaF20oacXWsOF1bb/Wia5lrKwtPP
G3/eb9krLH/1ZkIlTsYK5W/GD8ui7fAgp4XfOU3wd76zPJ8U52vdcuATBl3kj2I1QM2b0QfLQkaS
B58ykk1Xs/ynYf6olJqQn6JWBICrJQ10kEq2isCSgh8nJ63l9NcvzM2/Fsu+INfexGyYRcDyBCvc
m/bdvMg03m/W1bt6ngIshOVlLSIGr1Nz6GIzOb6fF9JAHOXMyQ2Ad1Or6uRq7avTDcQjJP5UgJ3l
O1++3wX/kHgTP5hlZ7v8drQ5Loo2KHEj3F8BDhZnxMZ6BDvRvZ4/Iur+1Hcp0lK7M2CTiSrAZ0vd
L2sBxbLPtVFvc/LScnKFU6A6zsKnkCd17u3N0AoR9AUzk5xquSoSxz6W9VYe6pU2qFN/yweV74kC
oMAL0MbRNMJVXQt1H/4z6m/QGBp3oKpAPT209gmJ4UhxsH0NJtoCGX6ROQjkE82jOnUZvf0gKnzu
XI5/psXMg72M2VMMCCeRKdQOeCuW7a/jy9rnzi9KQ0I0ORqw5vj5kDNebWV5EWUjQbk1pR75J/Z3
OCcGp5MFwLws0IQSPNgrWynd6pKvERPK8WXxjyCT5U5ft4HaSKv0x82/blPp1DrkSfScBaOyLKZ2
Bnstq/zKEHYVfxF/fh4fdaTjOH2pWv/9NssN/z/2LTf5fJblLl7Y//YtvyKWAGrB1+LrrXYDlAGC
GyxneVPLp/X1dn9sLm80FjbadGnmC9LXQpoxaF+b/nz58uZrhtR4a6WCUu4tGLJ8uZp93XBZGxaE
2dd9vg5/PmyYKNn2x04ClPhUfzztcpt/u09nDO8oibLWSQojC5tf+rKAvclD/VxdtrOZuvWPt6y1
mdLz749/e9CfN/22/bn67akHeeBfJ7T650P/l+PLTacwx0kuERP2Ty/8295/fqavFx2P0t1oFdH6
2ytYVr9u8u0hliM/t5ed3+7+efzba1CSjVoz74LzLH9bJH9tpjlKKOIpiT3lFl/7v+5gqCKCqinB
GfvnY3hqI5OlndAOXlaXI21iSp9PQcAqCApU7AxV98tiQZpMM9ckjuYcgmV12bkcpqrLbPjrlsta
kATSigxzYGhfh3XSckSqpDzwt4eTZ2yK3BcwlJfV5fjnMy3bUTXdTQW6IPz6EOi/7r6sfXvMr5e0
PPpymK/7RpAyELLpQGRrJT8s/5Wvf8SyqfrQxLef/wu9iwoR1iJ/wOVWhKwZ1J0ZhSzc9b6rmA4H
ywion4E5XwszawLHyloCUYcSb8rCJVk4JstC6EAJ2MtqOsWa6Cyr1nvVauF+gN/ORW3+z5DKwWx4
HrN9babDOor2mmlmm3EOiqjN4IWxDxWEUUGrUbfvY6v+xmvvJHm5GeLcp8Z6i1m/2udt94TmID2E
NTqFhrS6gDAzd5lbxzxMbh0scD4uaQIAb/6+gEAB3S2ssFD5XGaENosOYiuj+PAZ4AaxstcVLub6
LN4piShGvU4eGXI43oumDYd6ToIVGaLy26HRl1CWpvkhaCsoOOevuetSilhmsekADq3U6RtaPbW/
/y3YZWDKx/9UsFNlhfLVvy/YnYPw76W6zzv8UaozxX9pEsU4ccZdEMGl4On5w9Brqv8yJRKwVAup
BcZcibrgn4Ze6V+Wgc/XUiTI1FTQ8OH+Waoz/zVHh0qmqsiQq2cb8J+G4z9MRvWP7e9mV/Wnodew
LMnE62RICp4nok7/XqnzesHvgkzTdhSGVpiSRiivA91PrWYY52tvSjsimHszO+mmsNAIJJYKMq82
n0oLkRPxpoyje99zK7Xblf5oFxXHLSWa1rHZXSd5qqEmGLx9bmAaznB/alZ1KSQ4f7RCZ49bKjuT
h01CSVH7hIG1m6JT3sgxcUr03DQ61rEYuEZmkkt/l+UbcojIhybcC/KRvJfqVna/fXv/5MP6h49E
FvnM+VRkBV3ADweu1ZqVJ/WgxKDwWltfDokSSoRTUoQEjwsCfRKUsODNPHeYlBOsgq08xS+CpPPP
LBB0jbzTpkBi1VoZ78a/sgpIV3Vk2XKc62uzExgRW/rTaIC5+e9fu8TXxxeWJyMU5t3v//t/8MYp
ioaN7P+xd17LkTJbt30iTkACCdyWd1LJS60bQq3uxnuX8PT/AO2z9e2O/7j7cyGCKqpKZTCZa805
prQlThRpzcm1//SQ+aFISwlo4ugH/ltW+ThCzew+U1Kn0+8Ve3CEZPi85kxQ12NJZ71yquFo1e5r
EWsDioKADKUglbNlij5OIbaShO0OeINUsbGKHXsjmgjZQPWzLzm5m4LO1pzGSm9IrRo7PZv0ylcZ
lR1DTPeomZA3afXvzKZzXvrtuUojjJiFOoNYfiU2+yahRLcKlfsm+uDZIcN8XUTGUYcEvkI8Z9BT
OUv3jrRMe9WUXbeLvOR5uqQ9eCWtF8dMoyUUuQgjtWZLDZPWpqc2SYRnerJ+QhCqVqHsP0eqrZWL
3JXnAWe80kastw12OHpUvQci45cIQ0RyzNpd2vrHIKW/G0JYTi35Wg1oXQzSZ1G80mbXXsiwnZHF
2mfbUVoMnda+hml3cIRDrk5PJ7P1wznnSL+g5MMTGvao8nXnSKf2KScMfl0r+qctL4JNplpHnXVP
R+8zoOq5EgOC6RhZmjcaH8n4pHq61omyPtzwaLgmNeaqvYts7Lp6CSsLHMsqyZpzgossSOMf0yS3
ng//qagt6g7WzE7OmpvKmpA3hoTF2JPYO3n+MSWju5Z2RnzShFm/r99KGwl5MUTluupIj60KXC0W
yYR1eM6or6yzFhe/HWM0jlLXvAq/q9YGOl3fuATQ4e4T7dFFIXFIEaTNyiti3Gn99+qUOe1PHymi
HU7TikL4LozyD01mipccGCDoPYz1YroPXMz/Yzn+yPrnuifUNa3yl3K03uu2+emk1ZYh1BsUMxeE
Yv6rQR4gwrpcGVF0rZMWiXPXv8qq/DFhsbCQTrfOiLqPvI3ARWJt+eeSXKyVQs7jRNFWFeKm0ie8
SbHYRyP+k6RGbVsawd4pDSxis7aPWdFIkst41MNqN4UIaNv+OvbdnnLgJSzqfavFa1cNxyapPx1x
b5Kc2aEIaAw/xZCrPjTDRg/XnRIz3k5omAsXxVCBCUtRQiJuqCIf1WFY4aQbLeww0lMKLwpCg3Xr
1U2cpzSJTsSOXuIy1Mm2jDHXxoF+yC257rLx2kfFQyybj0I0P8K0x4KX7myOJFIiu/fWPZjQD1eF
IwcwhYfGMLATeuTTwfTHBulzYpVPUwF4zUl/Nq77x+e91Ol4Qq/0QQ2lXAswfhsA+utGeXdRb7/F
/J5GHF4TPzozbtkTb/Cs5g5BH9w5tv3p23yA3PqwxqHeOwbRvrn/4MblTTw3xdEC4ESwH1IL8aGF
NNMQHvZ7RAPrKev3WWD8zjnyVm6IALO30mdyGpk3zWM/iXXS1iNkiVOBKI35etTos5C9eHDadGck
Ca8Bp5ezxkh0WGpei1xuCsQpvPL96Lh3kUruYzneeqaGBgb3d+ky9iZyZuukJH96Hv2B5naMkHfI
oLAoCohj43fHuA7x3fo/hZ1dtDx8JEOpXstRPZepFBukbfXKH/S7r/+btBN+XLIfAOIGExK9xIH2
b92PDR6mmkOpzqIjKMEtTs+tgcNysgICpYoR1aH6nWZoBisfZbSGna0FCF4a9/OG2HPeEhrFGIR/
itZ/CGS6aYYaB4CPs9F1311lXgL37CdHp/EC/Ln923Qc9RG5gQFDsPT3RTqB8yHhOUSfuRo0pNl6
KfeFIOnSkWhvo9AmtViGT/5gGwfEh0cCOCyYAxKCsRHswBFdSbM65q3xatqkXNTpJnGcW+kUr4FX
n5PIfmtTTmHuZFUb+aFj6N2AlL+gAsH+7wEI7UAYxCEW3LxBBN4hHibL6AkG9+wcDNfDOMVHlJly
7XB5A2sZYQk0X8woPKSpQWktF0RUWOY1LesXMhXvpIPTLsidFwPFW5w0uEAc7EFE65pNvipaGls5
K7UfZYTG9fWyafSqB1yIF/g9XANdvESh+S4Q0VEbIyEaNUPooQnWrLnAlBEDMk4J2iEUB3Lq/xCl
dS8hPKkg+yl1pZ9UHQ+HSMoL6E0u7ZGqd4XZlzsx2tegtSSizgwxRfekNPzVgT5yfuHaM4IxsBPj
M6twoZl+sSGQGHONaf9IVIPX0hcfpea/Qvy7Mf2OIEWzyCEu6ch85Mylu8mciHICPt9VX4/auhsx
0BFiBaIh2ePUfoxttdFc5w29iofgxQs373EZfYzZtO3oLX/YDETiNtzVmgB7Z6luXUZtvk1q3F8u
TtUJOXlVIjSdXD6gbgLE8Gbp0ADyM2pr0nwlEbsAMOApAhkszfYaCjTgbuaVNzKP9HPbBL8mV3+q
FO4bPoNazTu81jQY/nBJdDrkKdtLEYkXv2FoQiwwqA+OZgPEL94HhndsA5oiYMr9rWs/tUGEXMQ/
OirtV3Xm3OnWwI9tDb+myAQYI8a9GMVzWDf53qI5wsmlWhM18jSgXU8C9yTa/lYhvQ9JiisAQPvw
KlzOW/7UfqRSTnubXeJmZ6fxzeB3r5OLqaUoMklb5jK01mOq7I3TJu2P+atr/TlxnN+DSewbfMRf
YCuBfIX62+AMK1vLMQlazmtgZI+Zgyiqa41tg6/MqUWJ9TdC9p/+AhSrb0pG22Q5FjPs8+yl2h3J
yO8WF8T1ZJl4sfNntDlq3ae4uKqqeAE8u4G/eBvK6tiN8kETwzUu62kVJU8MP09ap+ifwgW0LVgO
/uQdDW/V8KzVFNjPy6fj8ri2qNlnKbGl8781pbUTCRiZWP5uYhIbRuW8lE503/MJpdVsB4zYrn8r
x+qqeTVv3Bo2YUqSA8C0tnYjFPNeetf1P6c+IzUl6RqacXtPl+ZWlgPFpWY40gZ2jgSxoKUfsntz
rtNxqjeAX1Y56rZ2/AHVrjt1g3FQmqUomoHrFfaIE2+IHJJ0mOsXyEItfOIHDYosIfPFDvduvXOJ
uLTKrD0X3nCXOmBdtCJGe5wLgnuFyQwaMDSzaMrxfXlJrPTJQKBMd4AZDMkbn24bo83PFAYKsrmn
KHum6cVYQYvQK1vuU5yE1MYmBIdt1xIhoz8aGFxzzEm+He+Ja+fwN4Yj45Lu4OXe7yio/W0+Eb3j
xnzxCeHol1FMgszf2d5ToovL/PoWgaz+kOeKC2EQ3VcZRU7EYxr5sRZQhaxryH5F+9ccVdDgyUWj
1pB1TAQ2In8ljGluhPMjIs2rHEJaLRsoCFlCyBOtmXue3ThZ9RiiWCRSO203fRieu1Ro+8bm8NAq
VOdykmQA+2F6aKn00+5Hi74pGpvR0wzD7eeFvlRZ/31z2WCM8lxLsnOWjYNGGIiW53Ctv59g3qX1
pBgZgcf9follbdSnfuf02l3VITsoBt2DL4xnVJj7MJjkUescopP6KCS6EYHrWhPB+NVTXLp/S8tv
eaHlZqnEXR4T1l3NeX1qqTItq4nuM7/wS5RuLik8VJzy0MQxaQ94SWKhHUthIGhFuGE62EAjdJOQ
aDwLz6sXnLh8PDqUU7p49J8smzDe5eXnl1nWln8RLNWs5bXTuQDkWgbKT58TE1WfKjuMkm4QAEt+
r2q4RE0A4sWhTgPRGXwiAkyv1onV8QgMTEN3uo29ecZk2piGtQadtTWd2WXCa60Z4VW5If6i0XE4
DzT5Ni0rA/0YXtzQh6OnBlFvygApNW2kx0FxUVB+K6DGIbqv4y7cMYJhNJdW2NuH0d5YsgB0oVn2
vS2M6IQTAYeJVcHOpzmxdjJMgBHejawYgR/5bsW4nSisJon1a4I6R/YFEFLCfKzAiy5RWL+0maYY
Jebbijyl0ciqG701pzstY/DgZvk2pLi404if2qHqtyHmquAy9PYP6gufUz0lR8KKkfPW/qnTkN6m
JdobDNVYp6yH0IgRHXfkP5HedJEN54ecrAhE6ViRmtDGOM4FyY1xF6ZgIs/VfJ613N7cVkF9n1lW
fRZG7WyJ83y0DKFuhonJlJ6Nza7tcpzDlDpCWQdXQ0XM1XMboJFvHZvej+/xyWBR5JBhqJH/7NvL
lGjeqbC4gDValp9zg5FYXAXNczBGRPZpJGwbjsaJIuzTN8cJ7gsfY6JIYpygUR88DVP+x6w4fw9g
UgxVt0dv8M3T2A8/qiRTe2dwJpJ/a3fjijZnMj67t8VsJ3PcM1Js54yByrPjh7EtKZ6k+RtVGKZ7
pTdeLdnfJUns7ZMu+Elc03gsC+snwenhmdCPZKsk+PmyjeLbJY5ZMwfsxgGe7U7I0zhV45MmifpO
8p6zZSoe4M65T4HW5EfU2RncE3TqVSPvFFASDO3Qild9zIg1j11xKedFr1t342CTXeUZYJSnVjxH
jrzDfJAdSL66acjeucMQdDvERnpwzbY5B2p4Tp0Uh5oH2nNy7txNnnfxQ22Y6BtSeQhx74ZMTR7G
kX56XNvGaSitt0jWkh8RqNVgm+6RsIB2NchAbHOPq6pevfmMRjZcxHAc27F3TPsC8Wxd3pYVshgr
C6yjTLGg2+ZdMCT6QWtAZ9Fqbg9pI/CuPRlELTBGlzeyCIOrEPAUglQUe9UHp8jK812Y+b/aPikf
DKVv4rx3QC2RdTYZNl+YMf3oa6wjqJo0heagy5Oz2evF2WbPBb6LG8B8zqIeYL6Nn3VQzc4J81d/
Jkg7ebdBAtWch5IpqJ6hL3bYIfoJGwtKp3NAVcZZ8Q2rVZv7w60NO/roSnUfjQaaGnvCUmMlNhw7
5vGGTTxo24gZOhNqZx+6Z08qc1ejTg667necthBblEtKiPnSe4xk1FTvSemq72v23LAKspMRFJup
m8wj/pJdCVN+nY2QZRhLAM2vo3czKvoHePeElCenOsuD+3gsb30TXgECsZwJSLYOQa2YuXYuyRbb
GGZGD2Z6mfQUz3ScEUsdI4B3oZKFraMoKKwCaLhngB7deQXQr763o+wuYkiDHdPFnCnHBhNiZ5ZY
BHP9HGrjlfF0vEPM4h59WKdJ5111vey5VgNpDZzx1kcmfqpTCzF+hmg+aj15a8uBs0ydj3td909W
J+dA3QFNtQEj4rWqsa90ilAAqhx3PuYioRgwZrr9oAdI4KcAlHJuYYASCr8Jo/N2hs50ckg2mdmI
rbJRQDfK/RVk2bifhq46q3TaOPa0E2Vrb6iV7hAcU1qT1jNC+PbQ2z3TIypwKo09IAYoo+s2v9TJ
cy3iG6efs+TawT+BA3Db8pwVyPOmtDmLotHvqVmu0CBY+aocB8yfXkUWgDMvlrUoupQVl2St0hym
RvOqqi9MgYHyhyEihj4G19pnh9gr59xuaklardB14YTBbEDE4DrTSu2UhtUfGnbjFsk9LTbqxSvk
qd0WMQiabGNWP3+tRqUyqShU6Smrjm4+6P6VODlzM7ljy/iDY61r492gkukEvidetVmcbVMbEE+I
vzF0Oqw8/uCul7uWxdh4LwqX5C5pC1wVi4CCNGeAestqUlTRUe+hMWW2fhrnxbImbIVBv2+Hf91u
xzTaEE6YfSUHWHNr9gvVzzycEf6cYADx0mS+k3+FGnRkma8LBeysngcu1awZEjEoF30OIVjuA8rE
0OV7s+TaT3hE8s5pXq7txIPm9u/nLi+wLP667/umrs9pJ0MdC5JzmYN+P6VyGM8G5Gz//YK4HnjK
8sCvVaOkZGuHQbb5fvY/HrTc6WqyX3M4pZj4//MTLJu/39By03NxoKgALPWyIawwCrdzE/n7H/z1
jP/uVb4fYiiOXPxFu3IeLXIixBVlqXTrF5FJzJi0w1VDZPB22VxZLl/74PEh4/qBmED9KAsScJeF
MwsPKZ4Si7vcductqgHUBHW5wB81MnmTWdZvZA+xrxq1xzR3n6SXFeuvhvLgf3qUfLY2HHZ9u/Sk
aWvQ0lz63n6tip0r0kevnU4zrnOvQUEdzyn2F4D9nv2V1xBb+rvKp2PdD7/CrBh2Yk649W86UZ6Q
Ac+Bxz4XyNEWnDJwSbIXraKUcbrdP1sJaME6KR+jyPkTFuUVi+0mML27wgg+CC0qSH5PAAvLPzVw
zz66q8AlA0UjXLKUWN+bAL5vCV3SdtdGZv6UDfggCj4QXcggnB2wcoLiEU+ISyv1mWQZ5goslJtQ
6yyQGuDq63a8gSP2x1/6icZjPljPcTI8hdVYbjvh3i0dhNyPqPCmw6cJTSEomBlJUb7W1m+XOAx4
Nv010/uDwMGiUwHSa5yIYdj+tiDWhCY64TAhvyHYCyN4F/Nn1mhXALEUhnvGuuwzQAz5b8OmZfwX
d2qHJQ7XSpA/ohU+49haQ5qDWIf53rauwu5ecOOYIcX0tHrpR/vBLhrSLS1r30bar8a19I3XRFdR
KZQ603NS9OpAkCS+M6+4tHVzILX1lDJ2SxI/OZWtD1DEGx/KQPa3vf/HKUaGRRXwDhysoL/wGjbS
vKkCMyVTC/s8JzXISwSjA0wLV4PBbMCD3GC6hIEP08491wy2AHpBevCoQ3jVZGLRRmVoxQz/A62C
QPI8JuPwRzA1pZGGAomcwmFXKf9odP5tZQ8Hr/du2rziNAkQNxKA2OIn3LD6ysEYh+ssHm8q0n7y
tr+pXPsgo3Hjte8A0KAMDNrn4FWXpDeSfRFYL2X8Uor4VYGXpwiLRcYt4zM98mzrDUPM6DV6cIXw
N64sfxYmiBav8bY9J5K9GZvOeuzMaDdU0OPYe0hhFeTuBL43bgj+0eaW17oraUJkJt4Yq7TVwTQ4
CoE87qyCgXwwT2RkAcm2gk2nETU7CVCmzYGkC2xDWk7LIcEvNcV8geUAmNQbmQsyUz+5uJnHB9B+
+rqc3F9Ol14tBwaVUD4U1ipjZ/TvRe2X+P3gF1BSJBFXjlvH9p+jwoHG1rwwKTsyl5DwlPjtLFJJ
gRjYd+jDSUJVgIX9ejoXYfobFBmxNY9F6v1xB73a9kV5wvqHMXOiV+974r2BI7myGrWZkhIUChXV
tYDxPTkSDQdmzI1D/V68Fik+nSJzKASlER2JBqytrqpyxSklOSQlMUX0n5TVuWSAEIDn8L15QfKG
GuPYqWhNoagknzVel3DPNip/T7nI7cR8rJUyY9JyKm3jdv7z4xHTO0NXCpzmNmm5vmp2DU4cHJAg
QGzj1SAYEtBFJN3m6yqlylBPXBxnCoVVzxwy3STII8bnFeJQzXAARwOIlHaS5OKI4JaMYoo6lH8Z
IQQXEzu09DBGj+RgpQFX7nTIKRT/aCj3nJsigRfjoohEBag2RUIk3kT+Te0mb2j8pq2Z1cgo6+rR
Tx2oWlZ6TRoQyL72limYIATCAsx1KNjJd0HaAe+XL9KIe/pfdnbLbIWulv/YW+N7Y3ufNfUQfg3j
3d0HtRJbH19JPKnfLX3IOkkeIq/YOkPuroHAP88NabpdOPXbsN27Mt3XQxVtZQah3kmIHRkqV619
nyG9kWAkJdcBhNgQH00XY2CegaVCAsLHb51o41aM1GvTppLn7NPKZ8ZsMR9UpuQf2ua6sfW7Fnz0
tpfVp6jCZh+LMdhWOrIqlCFpxi4oLHp+1p/eZTZc2We7165qLti38xGZd0dyEIKN6IBm5T44DE/7
FGF8SdLis57r6aKPSZ+mVHi+cXG02mSuAobQoKwRZ6Ha8ohb8rPiCKopO2uG8dJHlG7aMfrhqz9K
g6Cb5CbW1dlsQXtXo/QNyGnSKZ3q8k9CyWBXlrQOqMissUWTWDflB2ZOoHmZzCDOc8GcTSERVxY1
2BVIyR+RQdc4Tj7NVKRbO52oCMZk/3jBcD/V7mfCObTU7GcnIYxn4mgQhrhqWa9Qn1sfbTMDmbq0
Jm2O95QWfOkanGA/l9c4gYsoc8KFXWTzHO18+xKzCyOIuFp+CuuJxhpyVo/4k6Ea2SF8vd5lnvbg
cliushKqWUsoRJH73l6ZXoI755Bqv+u0Sqkb0NnpbE1xEQWdk6kKpNM1LbxpM05gCrAmm2Ypbrqu
AmhcOshfb3U9r7ZlN5KF1t14OhhN8klAfU0MDkQaHJaG//+30f2fVTkeuo3/jSongTBaZB//YaKz
yHj/N2bfs/6HZRrseQLTG6IJ7x9J9Iu/TkrHdsTihmPTv5Q5i4kO+r4jXaQ3ljP76/6nMseE22/b
MPpBkM7P/X9S5gimRv8p5eAOfHqADwzehmHOSp//kHLUfeLmShrVSYucM+ZUdAQjQ2OHiBzqtS8D
KYylmjTGE0psOu0xcQ1zDUSGYRzk0pzW+pkLB6cJzUrXakSXX9Gs0WPLOnq+pp10CzGcZUHHC2qT
Md0xHPLozCCg1KEBmb1vAftof6oKftjU0LrKiG8E77uxRuPgwc/cWdJzT5OZeWjqgh7yHYMaUUjn
VEr7paTWSIIajMlax6TaN3hQl7XvhWatlcDPN+ozl8aD1To/UlDRZF46r1YDntYkC6AjacmLRzvg
VI7BvxZBU4oT4VPM3myuDctNhrLpmuA9sf5+8LJhWUTzM5a15VWWtTFnGOfZ2NkUePasJo1tYMLh
ZiiM9DQjrZyFbnTkRE++PNgxiphRiJM3w0m/1sD5QjIO17QJyeAxnBZr+MToekrP9MLoUXuedt8B
7djNxC0XtC1UXUqVZpCfvxex0UdrKRN6kokfw5Gj277pvbnaYIvyHMnoQmMYlvhtJglxqhoB+TFB
bx/X2Z0Y3E9ZMhrpaV9spZ6+pROTwzAq310Xzy8gkHt/wJGvh9It8DbmXJRBLNSBs3HJ0OrckBp4
n+76SoPJ76npUMwEUteOmHp2DiCsStwErTBu1DDC0klausZeIPVdXMcHPRyTo4ZF2yETD4JmZ4QX
bfxj5kZ+03vMang3N0MzEwutcx2b3cUfu23cCuLPyC2KFMDLHBHdTaVx06gJqTXtgstCbU8rrQc6
GKUA16hWq8QbiZTqvG1tN5SHNBAToq/ZO9sp3Q2p1xwGyzw0ZQ4KkBDcVZjV/d6ENwAMIIFpadfD
uEf3u1cWOhxXD0EnZMMld3zrYsoW/Ytqzq4q7AvRWnLvuNPLso3AUL49DUqZj598eYCMpTsHThIH
45o3ozuaN8b8rtsmfOk1Me7qKNwt26b5ATICsStsZxPq07Mkp2rfWi3ADOxyl3rgYw0y4vuw072H
ssiZ2gBTD1fqwYCIao/djYT2Q0bhPBWFfezsGtn8x31D/aMOk9uoJZgyTcLsrAlPP4xavRM5lnMm
OS0mWh0Wx7K63Pm9yEOy2jOKorouWwiVCOsNi/8ct+N5uSVmB0eiQ3VVE9hISUtmpQEpr+r7yQ6e
VcQ4kX1DnBE6IGypT7biYKlMCcLK2Jg6XD3cStouCfpbM/HUqbOnksFTTfhmFSHxkNTQjq66S9DW
nOZC8rZ3s/dwdqgMc2ps4TEDaAVD5GJA2f21WjrgbI2kIM2pTKf1Z+oSe2t1ajiJeTGkH5bNL0dC
SrvKqdudstn5XhMT0GBHPix3eTXTKcOA+lubyMI4JeS4k0CXgcoI6U4za9GLAJlvlbR4l6sGNbfA
FZPK+DNRIPi/YoLnQNXFZRPPa8t9yu33cZIC4TCAWTc+Nb7JkAfwTdGh7D3wjyXcWcf3Psx6VmnP
jp/lLU1Z8GFEtbH9+iY7avSkdWlrHC41tTQmnKYaDqPnVBthgwJDZwrXLWfQqtixGSCDY9DbIl2b
AYkKX6G/35aUVq/kUfq7pVrW6Ll+amMTxkpEVocdgFysQJZ64S7TsAj2cftsTiNnY9dVO1HkT3IO
TIWETmteA6wNKn9Ya6NOHmiBxF22prcZKMyDrjTpRTW4QYP80vRVuLOZh+dmD44NYWiX2wfsyjDG
6drJbOBSsawuDq6vkNW5o8YAHGRkBHWkmLMel5DVZQcYl07cvCs0KNVbvSvhLiDAj2Zzj7QhCK1J
/MpPfjdfvFIkFotRBzXaCOCqHU5aTWanlVsdOBTmJUFrjicBD1o4jr61CbDamVNzv1RGq6ExD8xZ
x+aH3fwODELKaeGNCPpnSTkAaJsjNfdI7FUGeduhK/9E5JVul0emhWWS1cYEc3l0IlOmyD7QXx8I
n5PFJdRbER1ss93V47GCUU/fi+jAFafDrUvBagMo/hWix4CS4vjXZ19u9pGOsj6ZgpuxCd2vr6GJ
+7Ug4+wrdXb5Zr5ymJW8pGL8OeS0sKdYAhrFAb61qQQgTPN0+oARmPEqXKf6dGqSeQdNbEr/I8Ev
taDCCzEtZn7ee6fpVjnEVjMD2zW0vk9uXl8Gu4B4S5th1UkqeJ0XGxvfQCa6uPcw/jlodE7xnMKr
U+9TKPhHj1GA3oePessJosOfh4BwoEGqCDfXQY1X1cQXPi8mRSeb8bpOpcVOw60HkNorj0R8rRaT
FspThECRf0gBCxzKGij7/8rT1EzdvR7U7W45vS2LxbX2fXMxrWXgbGj+OfUmLAKurViyl6M/0A3O
BsvqsnA9m9hS35l1F+2F9C5m8Tq8K6n8gTIyi9ZAFSGwKC/noGzilB5CH82JY101or9qpQSyReHw
yyw3n2+X9/LXzcnXtX0usx3CcgaE3trwW7odSQkss69GJsVu+trY1P+XUveyaGDhb5qMb6TQA+ti
gGfZi9b+kzH+2qpQC8+CCNMpL9VB5E+aLxN9nc97ZmgFALh7jqXl2PQWY6U1y8Vc5PXrJfd48Cta
6fYq7mlPiyH4ATEErSbmPbcado1Dbse6MpNzRzluv/g6F7PnV9T2d/T2suV7M045XCvmcYnl/r57
WYthzR+d/t1Ml2ox7MIBy/By69sE+33za42EviNxGauukgGAiPmphNdjTlm+x9KWRX+Oq2Jv5VCT
TD5xLnJFvmSqX2Jo/Be78459qTGJdDIyh+r8N9g+gt010zhVJVkbhueh86OJsOSML2tL2PhXFvl3
1Pr3Y/67+5xGAcPRAjTw82t9L2D+1AejgrLw7/v/ev6y4TvzvFOVBlaD4sly6JVlFg3XZbWqJQwe
V8HPEwUFDcUJvaOuXdHuOSgT2uH3JfT75rLWTxba5mXzcnu5zH7fzMxqk/XTeGoVoV65oavtP3yK
C4ViuU3oaHlAz77pM9hLq5BUedKYWbi6aoDhttCV+mpYD5BDLstCOdDdR67I61QS+VIapVr5wkHD
6XGKPo1j12NFLfzmEPUJdDsE3B2BCrMjSJYkSiB4ms1Bf5mF/rHpH6tRFw/6djESLc/Kt4jVyuPk
cPbZLm6bZr5oLWvLosv05l9bykRO9Xm5l1kLEpBldYFKGKEsssOyOpqKw/X7VQS17nXpqD49BwUF
uqJiLkCdf3ZMfb34P+/5fsm/iCOqEe6xI0JlTk7+61HhGLrj15av1eW/f72R5aHL7ahyeNRy++s/
fr+UHufQmzzZgkxzRk4Q87V3+TR/vYuvt/29+fvV/y/uK7Jz7FR63WN794+TP44N89EIVJKQm2rb
lKSj6QNFshwJyBQNYqOM6taK9QnxEXiRfspf4sjtIbOVL0lp9gxmoXDmtW6BFHHumkSVb0yF/zBE
/4DsUG2nELJzNWn5rhA83CgsILJoZdYg6p6VneubjjCJk/QmtIOkgWQ+yapNQz05jbx21xbtk1lE
XGkwk9ENRuku+/5pGtxh01X6qyxICGkNAnB75wwWh9TXqF7FIie9bf6YFo6bceiaXapx4ZPOrh3G
ZFsxPl2rluwMWImEXDQ5QbwAWfZl3v5GMB3NsnN/Her9D9EqKpbkP8Sts3LKGKAoEGCrrnejMt5N
jSCqfgeTtGOgTXlskiS2ObjGMw6XQ9IkJ2rtOSoz61wUbcepLwK53+a3YfhrGH+mnr+PSYFG5UHu
ZpCHry3tHJSq4dGqmJCSXAqt3NybbXkFpNnyU4H+aoLul4QOWuqevRc+FYlY5uTPM3Pr6vZVc8gO
IGpHzgWMbOTaylOh+Y0PifIhtuzsGnliUxLCaqVyG6bmT9p39x6liZc++0lDfNsx5LqOXfqR1Yx1
KyhnZqTfVaMzIhUA8sJaDSc4Z8ZhdUjA5PsET2xjkfpzLBIkpHpqBcfYJHOXWfZe1VQMM6nRO3DS
NQIBb++57Yc+NaTX1sELAvj4nNB4WlM4aTcl08dtbvR7zUrkSmX2VlG33kVlCAXZdD9i9vRTzJV6
jUlqwnoRPU0K5JkzdxeEtiQ1n7DKY/eXM97APw16DrSXXvlhCIxHd6itvZkWx5A4kofIch/dMr0d
PIPZewDFuzWCa9egv6/UsJmEtiWSsUR57qf7SHp7bSALMMi6Sw7K9ZfWNxf+qjXl72xOuS/WSLmg
+FrEe0whp8mIsdWqmqntOHdsCxXGpF+9qNYh1rb1SXfii96P49UbNerSWop+hhShhv3VMCBIWwjJ
+6raGEXabK2B5oOLUGSnhANQH0WmiK21hbTs1LTtTzHPLV0IicehfNUsl9MqbZ/ULOtNbKH6RpTD
mKi1b9yJ6I+0Dyvohkl8tkRv7qveeSBFPh71nZYa/j63k7fKtH/ajf1gEVv5BrjkteQUtR572Npu
haV0mLUsYhr6G12/ifDErB3FLNIS0KwROuAdpbVAX/e2yNHE0cUcEuNeFh3xzvkffYoei7GhiwGc
UCfL6Ow8EUmne8lDXRa43pRFAUv7NVFLzyN/l4bhgajaEP6vC9k9kC3cqzZing+zHKzDL7SW9sa3
vEfbgYFQnbu4IQXKIkEDQRhRU5BUufz/F3vn0dw2t2br/9Ljiy7kMOgJCWaKClayJijJtpBzxq/v
Z299/dHH9/S5t+ddrkIBYLBIIuz9vms9C8C1bQacbtZxoarFMM/djIpQew7BuUWBhDC4/8UgF6Db
BFkp4OJU5qQmYIHYxT1dk7z1jjlGCqRAyaUOtG5jh+lbmarcA7BItRE1dSwOGEFqBqEddR+9Khpa
XcFLHgzJurHJvLCyfTSq3ypHAazTpdvIsbxNV5unVHXqe2VCoJxoY7p10N6PndfuAq5Ra1Kw0IF0
zHHNiVl0115g9dyFg2HjL9iNpfs49jipPLvoELipP2NbP1mzoa/1MX5fxmxtuhEeYD2k68/xtS28
4SbQm2ejsei0qHOxnQe+aP15GLLPKkZh6XqNs0eqX1hgAszqnTIFn2mgUWFq6XcvmPboXB+1CMUL
3aifPXDWdblE2S4xJwR7poFK23a3Hs1fF5cMEuJza+T2ri2zh2HWCEYmtW0zhh3hflVMmB+o6iqp
uk1EODWpMe8ElL1Nbr32lvGpAzRP/Qp/T4tMIB6ekGymq1xHe9dGp1mZbgvd/sD01CF5W8cOwsYB
nXRNH690wBBP6ucYVao/asOni7k6jQRP13OGbbFw+MWVg/elWi7YIJk9uFG6JSYND51HWEpqBhtF
g6sAGbXwK6PQwWBjLkId8FGNGxeP8ybphx2Sqo6RMKRh5EJ7l1tVtsu8/iYzCLo2vJAciNis12qh
/ZwLtHdJ/GqaNf6v0lTIqxk++pbeiepVnBdkF8WR1iJFoDP1NjgoSIMqdfbUoSoYqLQ5zUvYxqJT
iAVoFsBecoQ6+idebqc4tKLvpnWz5AGoWSLJo7GMd2bQf4enfSyZDW+b0Tr1tm1ftCK6gd0DpNED
7IVW50K9GchL3oF4DWlA9pSHVzF4RFqae+7C9cbrzG3ixIRoJwv5I0m1qpPOpgOnF37EoHE10s9d
xWOKq0N4DKmxG9H0buqoBRJ+kbbNnrERThjM9V96eRdalKFMkrDINJ+5FD7bqX5q36soeTIX5R0w
cH2cgr5Za8sAu3RqLljLEMiF0a0xaDdmROStVd3mhXbnLo2IMUxAbirTZvG6ch12oYZNkItxRPew
H4ynriauo4+4L1NAeDAV8q8DLpBpXKn3VVj0OwhWBmUe5cEsEYTnWEWGAVVf3xGTEJWYK6dkAoDp
qbula+/Shg0HVfvUL+dYze+mUqVYzU+WOxgUw5mrg4meTXOck1KEEUkplbU3G0DvyRpjYXrLyK9b
h47zVMFd60m4d+K6PZWDScINYScVtnkT9jXea5RvkGunKHE3dg/lM9DUAilk8EOLpsd+4XtU6NOh
PsfYwH1M6DBaouRrRrADMZ+WcbTC5LI4y0pXjG6jIgXbVC1ROBjQfHMoPrJyLAHCNyDzkoFcDpJq
0Ly8B8kQU0RlCGh47a06E8AwkSA/GM4uIa4htMrwF3MOqvhm2HsvjVI8eCCBVpoZE9GkVncEkI2Y
jQlmy5B3yXxD1dukurGt+vGBWS43as66RsNIZlouZU+gHJMZQmHQ5kfoGN/w46XnERzoiE4AhM3E
1dy7icQ0ZMkfLGadfqoOvuamxCUY1b0Wq9pJoSdPa//UJkS1aE3VQ5EhFQV/ZnXvDQ21Zpc8nBAN
yRJWtOHr8kRJHO1VyujWYaaovCq0SmllT3B88Hesy9TdUm0q7sLYc25nXBpd6b1xOSL9gsH8lv6n
t8n6SbsMDWA4VT3i4iAkWCNJoB4KWrBZTAdm3Dgz+tRSnzFOzdOdY6jkFmGh9amBx+s+ruiCU5nc
m3aSbLV+r8N+CYu8PM1t+onOMaYRTBdB7YsfZWL+jBXGWpmDyBvdMVXjTJ0AMI+bdHwsGBLu9LKy
N3bWH6pRjdZloS17g0sDF0RPvR+76RyltX5LGOgB74fvZqO3YZik0O0mm4k57Dq32ktqRg1zL4Qp
5UCB0nPQiStqG++GDjp+bDaHEST9zrAbovewd+8Qz9goeNadHtvbks4N946P3s5Jxsy4Ksc6Fgyr
Dc4JsgwGWtFn3N4khbbNub8yjCRaMa8eDPub42naY9AQfhGOgF9dpyJ70Lfq+ns7UDjvO/3Z1Bnc
e45xj8n+BRW7TwHvXnMJBCnrAtSRtpCb13oBusLlodSVASMasl+Vb3yO0JVrAcSeBOJYNp2GHnC0
5agUk6cHRKeEdCGK9J3p6PQRapScuAEanetOnX5YhTv7gzsiDunZpQTEjqnN8uw6Yl5Abjd6UQQg
CH/Qi7VvfUhnTquWzncqCOpYMFwEX3mPPqSYuduMXfY45820dmBkGoVDyhxeJ+ZjpPuBhwQqVOuU
7X7pUd4R0hBMBEv0sPm8fdngl28cSr4pAre9FqA7TJyq2mSkDTPLQeLdJ2QM5Tdg+ONVVlrV2muR
j43GrYoaglFXukHVmGD1Bg6JWfGt59q/Nnp4fVFqf2+6pOeC56IgxMWlNf27PXWPyIHvzZqqek2W
mYspaB0s6LA1tDzz9D4XOZ9O916GHO+Q6ohIKjj3/YI1LYlI9tT6keBQ8+QIHzYtJkr6FIBy14Mo
p4hPCT7dSm4DYvdIoRnbfDiWpyGOPyz079j0UFJb+vOYjJ8NLmgMetbWDodf5rxc8lT8gCAB+M2Y
tpnFOsubeTt65ZOLi4nUWe8lXbRd5Qy/+nx60qPwgIRrx7Ae3GWEY91jsFx49oPaFjeRMj2mkCrt
TOmOndXvwD3PPgGpVkoOtIVbalVOZuwPxnRThuOR0Fi0xs67viDdrcbQ2ywVOv8YR/ozomUw32Gp
nXtVJ7rYrqdTZ15oDYXwPIF2Rkv+pKYEky9EHfGTGf6czbfMXagEWQouwE3HVdijXKN2/fOCkfHC
LEXHjADOi6+smvEPFo25naPuB33bz6jHU9AuFB5DpOsWomiuEj8JHrC2VW7stCGsOTEifUXW97AK
LBeOOE6SQRm4iYaun9BZhw5Na8Gzho2n1M8Aroatnyih+8DZM1oVCO0Rod7s0tDL4p/qEhHZl1vf
Ea+084J8LiUhy4s/YHtT9OOYbB00lBPtapj8uPyLJfYVjWJi25SfQAZIgYmIVY7nD4A5OrjV5BAE
4g9Qh2KvRQ2ZVkiIa+W1D8n44eZ6YYzwYnTGtwZbB4r4e1eLb72EXylPQkqpOaJKAo7rjvsTE/m6
N3ApxNFT6GDfrkpva4Spe4xmcg5sJWKGHIV3nl5quyiPGPdFJDtDghepF3nBCBy/YctVbdb09YTy
Cfz7jD2S0Xs/FXwhIqPIFNmQpdUh66V3E821vlLnsl/FWJrOKRWG2IJjkznju1G3391eWeeIweiR
4TDPxuQZXEGka99DgllXXYttp5i5O8NziAetvZDa5WQKjZLJBtrtWKcKSy5St2CFnAIFs3qi+oT7
v/YyrBdqfRmwZZh9/xTPFiFH4zFzEdMNuv5R9iZA8J5IDIVpPGvjw1w5W61T1c2Qpp9eQ39aqdVj
4EC0bA2SaSInY6xpjAjQZizBeadRSZwdP1PKcttbD1OpPPXjpxdR9ba1p9GqyUbDVC1USY7NXc4g
OsgsnX2QMVukT4QiiSuAE/L/NyDL1zS/DlHlXKxKrUkoCLVzMQ88iZEqNGRGDohGp5IIVg3ZG0Jc
Z5277V0E8pjIQJPLQ3LnRQTg9OqHFgbNDvcMya8EoTK0WEWGW25qeuYaw9HGU2/EHBVfZ0DsjlZz
QvKRJnV66XvS92xV2yaKCE4JLYbfdk0uENb3To03ypj5vUdUpbZ4T5jKPru8/BSaEiuPb4eixJL7
xB2BIW8dP0doJn09dtdpTISMpbxiwsZGjDHwxol/mFl+Z+WLdUDYhMCTcSe2lJnMEeNGbZUnzM10
iW1wEUMAIP45J4x5YirAxZhUY62LfihDGG/rdE9ARo2Kt3rkpnljVMu9E3J45htD/E7AP7z1OBh8
RjAI66HWscuHHC1qpK4UJ9Y3YVSRPe09GKP2vUyEiwT5i2EfqsROkBg73yIK0CvXvEktJAZZQHMw
jO6ox+HQHVOABbRPkVnU7fhoz8ljPCwP0xQTFjcf4q66dG2+bZqLlerfodPDVwwF2r6CdBKOyl2L
f6M1lPMktNbF4mzFxHQBUsiJy4A21G6NNHzXA+MJB46GWrTf9Un9mUQOuVvMEsiIcreW8uR6876y
1JsBRNeqiYUcLeDjWrWNC3i41/m1jMDcYNBWI/ObuyyPtTkle+07dnM0dSRtdhhxkyHfdjlHTGMW
5dol9a0jKydWm7fFcd7QM1JC0G5ULf/sW+/N6PuPovgY2wDxNA2OXA2eaCPd10q9zu3iU+ePzZbq
M0T4mlnlYzEgw6diibGjcD48juddm/bfCwbYBIZxSUrqOV0ZXfmeJc2haZxvRUyLyMwoFEwHcy6I
fKq+WVZyalr1xdHab6OTbyMkd37pBvfuhK0XHcdn6qb3BFGMZn+rt8o56pJDr2Y/KpWuUiMsrkq/
RTLirAHvmNtmqHOcxTi8dK1+UeK7aom/pySb5OHFaBukTFWFJLlzb2B9r8o+ug00BAuKgYXG+rS0
vF2HpihW6caFHG2igyqbKhIjbXTnCDqPQfdCqgbms9eG7PRD3s3kRTEVdHBAZvHDEv8vF//X/w9m
y7A93flXgr6XuczjIvxdz/fXa/6G4puCfA8Yy1J5L8f4Tc+naTxEgcwwPNfk3vK3nM+0/l3V4CV4
/FNN09OBPf0l5zPVf6fY42iq6hqq6kDH+p+AtoRW7zcsk+qqlqqZhmdxT+X/MfgTfscyEfICH8ar
x4tRv0Ydov+e3v6WWaFl3jEg++2b+ScIKwMR4r/838TjP94f+P7a//g37f9gSFDR4/O/BTfz54TH
+7lEdY1U/Z5kEJTT1kuZnsIbY1c+kvVqvlLA+hXu4oO5zRmncPFYR+fxmdhS3zngKykBJqFcIJ13
U57+9Z+q2X/KHFUhpOR30w3DJCrAUv8IC5i1VsuszNRunBahYSV6/IVYeKMx4dBUnJYYjMhZVyh/
VkbxiJ5kOgD/h5vY1xbxnRh6j3ItCZmSMKHEM6Zbml+bcGERSqcnuRiQUW0Dmut1RVdXCceJQNBl
XNPkJgFR7MNESdi9TY57nQgTCHVFvAT1gHQdpMEV7+d+ccSXIdmYGv5wQxLGGZACKLYQZ8ntQfRo
5Sb4rzvQZyPCJ51WpEVjucSQhd6d3ILrohfKntlJ7G24lJdUgJ7lIgdHtqtQ5Vx3NRLdu0DXWfEl
YTUWSgFV9LN7pwIr1PeMb7uJ/CmZCWA5o74vahzdCw1QU9L/vzIA5A4V+v5xMVEfRhlZayP8s50x
DNtSMP9lLICS4MOXa55Yk5ttcy47TT9YApmcGxHpC63ABctFLda0iUi/USVRW6Y9BKBjjg5im7/S
H+R2aWbUH6bgpc7qfVerJI4IgHTedB2NRfVGpVq0lbu6RVEJJwfZtgnc+Lur1u0x7NJP1I3Esokt
uUsurptanbxaI1gDpe7Q84vPj1MA/VwnKjHyk8tfxW3Cs9NC7rx+Srn2WzaCitV5my/Jt+sn1KFa
/vWxHbgHSOeM/mcVASILhEbMnQTc8/rh5ZpmZtme04EIb4RD2H/bo1yL63LYDeaCAK4Ot+ABn+Vj
xAqGGNENRr4tHgilxdMvaN1RgUJ95emIBN2+fP7aNITwCQiKOBIQKuORE2vy6NAtVUcZ2a7lfrmL
X9xddx7HfEh3BbGR0MnUQYZ2VYs6Mr2oVjAXUJxj59UiPqhLQVTVDNuxgKKsG5n0I+yaCU1f6FxN
QsMTC1XPaIK0LItl74i/QR62g/ibv9YQ3eRWANvyerxWicNRK/8olFzuFsbFjfxrZELH198l/jhL
0IQ9QReV+4KWmIS4XKz9MHPQBC6XirzkyJGbciFlz9fNP56SmaRcNrjRfbPk91IFpjXMhcbPop62
s+HlUXBqjvJRlFGAOP9xswhQZXt4ynyT6Dy/BRi8MoxAh+kt3tDWFmdTZf3r9e3lmqC/73vyHeQW
VkPOummm4yJ8jWPLmT+LhVyT++ZKkNyLJjbX6RAFDPF44qJhGrOYL22+Hv7tmZ36SxmU/JAI/Vwq
QKRybTLBxLzK1TmkqLaRq3KBVew94pYhmHi0xq4PyFfX153Xd5PPQSitrfBPIp0W33z699dvmyM+
Q0V/6CMAg6RkUmWWbJDQEpco2BDeflxITpYfzQk5PuTnlQu68OnOC0lVlY+atqCWR7OA3X89HsFf
jxvjpZynAjeJgZ7Y2cA04TIlnyufJbfJxvrrneWmfEDu+3q7315TKH3OxCs7EQXo7AxV2U6JOMn+
2dtc9+kjknhhHP3ptBRjDcIOUV1jgxmhsWqZ8y63ErFLFcdrFi220GWX6Ho5pOXadfHnvlyAu4E1
xTuFbyNXlJBvQLyuWKLPWXz4f/pa+bLrI2Ared11W679+V/9458UEjKjYmIyZh3ruap/oj4l/1nc
cI1I2zhTle2VQn01g9jaJOKuJxeS444EXcz19anaDQiMLPKukCaWCr6gGNOR2s2tfwXiu6ROGUne
bKUs6LpQ/xGgLh8o4vpXG1MllEInVZBhCmhFaymDKkamP5tupGRkhIQnSxmpXFyjBf7cJ+56TVpP
XK8E+jFxAgy/MPTI7Gk1mkm0RZjl7ZOxzrc6TFA368tt2nRvfB0DeAeUYTZNxNh2plXBBUql4qeo
wzfz1kzTFIoJ55/UzTnyDKrJl0TCnjsIyDGhxRZfT9Mg17BqZ09gaLchZISwViJfmB0KXZRcvYqj
mi6y4FkCgHLncosUnzTH4Yf8bixDKcp9WVTLodUvVwWalIOlTnubeKJk17bWJh+tzz4xaD0zg5wn
971uo3A7Eovppe0Mv8jvtTKkOfIUJZy8rRhhSR2y5yBFWg9V8ADqoYZGxpBFHA6Gbmb7Zkr4g1sF
3tQIL0vjFtLWTkuMNq01zXvuGOvOc5ge45GURo0I9ZYGq0WLiSBlWK5CRicXC5M/z7LT/dDNe9Tu
7qWCFRvpzHtpTG+TOQdLVD1gKyP3VEOXCasBxFvh3CcmzWfUMBpcMSg9ciEutkcpGr7uU2OMfWlW
ULUT6nK5+DoC5GpsQ2x30xFnAvYLZhvKxYkcRCbt0vhNZJ7HYETYrKcDroP2QD2doOnJwoWIEW4F
S51ztnduQRtMwkwzcEPNtc92omkiRfRyocm7tJBCyE1U0dpusV0qtebPatLuiswYjqmrDCTYsFYn
wKm0KBIqVE7CnE9A7Wvhl/lt21O52JEDK3anXtR+PeZy6RisJgMt9V+75DO+3iOnksbPZtNyakMM
o0QeATYQC4JjmPTL1R6HsnCk0AgweyozqjTfy6deHflyjZZ3fZRr1wfk875eskzxzywB8CH3oUL1
di6VX7sS4mGxUBfU7Su5zcGurbSlyH3GbLj5xcOOYvJwRZb3rNH9Ebvkg1E4/rWG5i6kVCRUHb0Q
G1PhbcbAPRS9dTdhZ99ypHBL16ND1gTjDlgMRb+vfV3zK3TpXOkVI3O5y8o1heBZRBadeNX1gevm
eEthG2SUlm2GaTXQYld8DgAKYM5Oc4dLtguTbWecaLRZSDheil+uhhkGjzR3x13r24/ZhWnHg7LB
SRyt0EM+zKKZv+uSDSt6cKpthuf+3Dy047mJQQ6vqsRPQmhBz73+PoDeiRBcu1QZN1H6bCa3WrKj
spErODFunWTX6ZwzO0c7uUO7UgLO73OBImQ696AZsTl7fh6cOuXgoqW27mksjZ4fxoc0PxDrsm6m
LRUPImuPxdldo2QbIdf+oD9Vb/JPROJNt+sjHAZvNHEtPv+3zjlYRNKq8y2wvzx9oWhnEOzsR5he
VvUH8Z1mAjyXVC+adrTY1uSVJivEH52yRfJoGjtH3dr5oUfAhPMasJ956yIfe2qSu1b9yG4Qja/O
1rF6d1fJBbcRp+ia7tWRdvE6eZvPiOU+563x3parYVP6yh11eBwd0xsWzzWOnZ/afbEh4ewV9N5z
7aO32COeoT2/J7F6RbX8ztnYVFLvmHQ2K/Xg+vmNtq8+YiaW3YXeb1dtUnOVkWqqHFp0OmeDTPt+
qzHC7vxSWQX+R7sybosDxvhHG+HpJr1XLuGv+Wf0XH2W5/o8MfNfN5v8tSC0k2n2U4ey4qI/tq+m
/6vbL6dD/xYc+KviHUGWa/5gxiHH8u5oTHuHfPrVbG5U+iOIwRx/sVbGrsg3dv3aJfs4ehjDjV77
dA3seh9QEnVXWb7LYRh7yC6+QeDBIaL+NMv7CNPa97DEuLux4bHM/pSD1FuP/R7+hiFkwTQZUbcc
u3CVoBTTNpUmIBJvzens3NMRvy8OGAy/2dORvjrVxgPZ4UArUWiW4W6ZN1whycZxnsgnCs7oou51
v7gJt9NbB1L0p34mJJj84dTbh9CNJn/+hlfM9rbdtO+8zRgQU7kqqcgBl3o3qpO6bL93uZ/o90WK
kP2CW+VHpRDRsAHVrHKHUFdxsZo/nJ/IfAZE1GTkIYgEr8ZQeFwbt3AQ0+d6Xp8skl5XyknbAnV7
saCGcgWEccuRdIatqvrO9wEBWbDO3rzOVwzxoHkyzf3wNj961Vk39+qZsdd99qb9Qg1BZUL98GjZ
HYd3laOyPmvlmtEPBj2fvmV4oJeBlT6a1mhfYo2Z8kp/KXbd4KOscZ7RAt3nd0DVD9MNkIVqpLd4
5vRXhoMb+OO3AUYB7bWf4br55XH6aBtYCNhZJm2blfisIZCgrkTryKR/TRn9aNwX8xqEs5fvR+A5
v9Sb8V35kd2BgFgzSXvUX8Of6SMp0PiFeizUK0hll/SlfilP6j09DYLANv2JFo59KfcIGJbX7GBe
nucH65uyN+6SX2RTIKAyoFr76mdc+PYRmdmmJvp73jVP3Y6q9d48IR6kHP2sR/7wzuw4PbT+tCJ3
4VUt18428BEg+f1jPK64FmpksPHqFdCxWvMJg0i5ZDOBuB/ecurJKAD5iJTNV+o5RKoUvpjakcr3
N+gRAlKwgetDzCuz33EFM3Lr7ot77zucg+dpY/vLPn3Ld9ZGqdaxewuySW0xjnDR9MNjQe6vb5vr
YFWeOd0AEV2MfQi95IXj8IxwT1tR+jrmI4hGKC275ZJESG+31m66/xHswzMzz32xXzhRs3Tt3nV7
9TBy5Wm2QCwWroAGKqmV7sNh3PSH7gQiKvUpNaO4nbFa8RkGP0NqxGl9572KjA8q1SF+iS1IHYMj
HyXrhc6TtcZfib6O8s4u3KTrepd8H2/K5om5F7QNlFWFt7VetAFmNZLatXF2/fBQn4NtfrSfTf7m
HYG8+yld3zr52jnV1ZY8aO4pa5O7+jqkHBms+2Tza75Nz967eZc+hTfhLvrAKGBdpiwf0Qf+133R
lXGb8haJNQzBvwCmaTOeYqfZgVik3cfAphMzFRnHY4q5UT+O8IpRg4EtcV+RRzK2RjGCk96oqt43
qIAdB/ESuRaKCYlcg5zQFfuvVU+N1U2SDafURPwai+dkcnbz37/aSGtGMa3OpKSzEojQ9hpsFCZP
wdZB4QOe3euP/d+LpCGwSzGwFMg1+UDbVm9KqQI7q12Qs2hzjwREbqM0BRFN5codFQ2OOrHrX6uT
Su2RHmjtO7YJeaWNJEkCpWzoAtCmVQjrIy8AGtkGNQhwCGwHDg85wGTmNJ33RCcznFZFwIvnUiqS
ax3uZMo+f283FB13caSebGDZPtgHenDCAkebpzjC5WUMLNau+zRvGHd5A8YM9RH53+3anvmBmZ4w
060LrfLnRFN2QXiLt1c9uk7GGASvyAGKQbvrxVhaLjoS6UAnaVuQzVj0/l7IwNLrpj5GfEsD3RJR
+/zKTRFrTeVyyb3uNG00nE5MWIouqpG2Tq/LXMy9LAd3oiQo1wAftkDFdHWfR9iebO1bphrB1vUo
TVWA8gXtpDoFfVWjZSKV0DS4HvfPUz2PhxFzo2JNqLr/LiCpRIHjtgaACsm1z1dxLZBOC5UYo2u4
qsPNRmTKyLMfYn+yeuNrUx3jYe0yVPKG4NEJW/UY5dPImG3RHqsGTCY9gAlnPQvakQjjYxcppPiF
G9N6yUFOb2hug/dNRL3OTA06xYFb+USJ/ZUv64kfTS6u+4ZBnQ96cJYOii+DhdmXsz+b9aPatheH
WY/hYFEfRCFOlugE1ABNFCzPWJSTAdRQRfoqHl+Lybo+vBEQwoVVITROKSdYbTD3mPtGXFnrj1km
7409pOiyNV6GlrAjuVDBtxfq2G/axtagPApzjSh6y8V10+1KCPY0lb8izMTPq4mpPSI0OGkaFMs1
mDokoTMCd8Z6FJ2/FqKGbGHg43aEfxh+NUOSugvWyiJ8d7LCmggX7tc2tqH8Kwrkf+ka/w+6Bg0x
nZbRf0/XeOreo3/oxH294O9OnMigVl3XVQFi6Ib5eyeOJp2t6vTBVBOzhUnPTxyE0X/8m6nTitNt
26VDRDVAM0nK+asVJ6EbqmqoFrgO0Ymz/ietON1y/4h4UV06cIZqmMCnYYLYsn/2W3+srMs4KvHr
39giszmTHkBZq/5t1XbEPFfWrb9W/3yCme1I03BoR7dEC69LZ7kDoE9MDTb7XeEAx7RH73korXHb
l+aZhIx4V8zKXeRo4x5Uz7kBeXU0SVZEr718IkGJ7whORDc8zzTXp1RQLBUksoIlBoXQoWEE4Txx
YC8tTHbHKPkeKcsrXFwHZcMoxPZoN9Jx2ul5X29zxzPXHgYPQEQ2IMqe0kQbj4hC5CeBTFGUt3KV
4Cx3+SZXzXzh3orvYkS5AZwgEpbUrxfIS8jXV/Hb28hX/fYtyWfJnSq1jLhFsdYn3AA2sveipVAA
X+Vq0I8ZQ9foUV4p5C65kPcE2Zj5Z/vMsaNTIR/JzOC/Vr9aWvKV8qFrX+f6Htf/ppAvlNv/1+q/
/t/lu13/G0Yo1mGOm+nwG/R6pBUnodly3/UBScG+bsq1r1K4XL2+RGKt5b4rOJu4WfJs4gwR5z++
v3yyZtmks/z5jl975RMsHE0MJcSQDGf3sNTRUW788Tdd/z/5Xn/8V3IzEgeFopsD9ARaS3JfhRST
6ZPYJvNbXxfVAHJKZh8Xciljh0eTrDyU+YwWZCCxEKRkYVPu5K6vJ17DkOVTvt5Drn49SfRZr5u/
PfyVYtwLMsbXqnzWH28nN//7h//8K0Pwf6vIi2EHeDKL7+9einzmV0vEw5LjN50GR1IWeCUX/Noi
kZvYG5Lj+CD3yh2ycSI3F5kpLrclPPzadpFPLCQT4foaVwQ09jk+/SZSbmWkfacVzKwsMTD/WpWR
97loesjHpwLid2WhZR5FLLOlpYY/QGHxR0UZ/NSkF0f6lyZGmYEYVRZExzsg5LdORzTiEk/w9QpU
uq4YS36tamJwYvFtpitVjFi+VuVeqL0nMwmjndySC/lC+bzr5m9vKXfKh+UTr6+T+0gGYzqTFNG2
DjG1r4a8/BjEwGQJyH0XhFm1QCpsi+FLkHUi1g9nmVgYcqzzm71bA/rMzIgBkfQqj2KQZIrhEpB+
Afa9kFnyWFqQGZAh4daRFWPbOjd5Ox9kVZiyXfFVKr4WjeW+gjG8X+poViVfYWkMQS6scT0otKjM
pGbk50D9iJra2IURwoMgZJHBdtrGjBljOXp0xUAyYERJXtx9GyM3q0QXvKPNhTulpj4iNnMimkw5
OB16OHSCmZvoND5QaVJySIeE2byYFEnogdNQXg29ftvFlPG1/tliPGy4PZL1NqxPcdFXJ69t0rUn
BtC5GEqjPAfCRzBU1at7CVzwRG/dEgNvudZSrt07jM9l08EVQ3ZLDN5lR0Z2HdpKjO2vDQi5FjMH
MMRkQNr35SISXaPrplwjyETbGrl5kU0TuUjFxMNhBoKLSRRGxbRECW9rtSOLrbErX4HMQxsjb4ke
p72xpv/iF8xwdDHVkQeUIX656+F33QdHkDKtmDqh6DohBs12rjgLKjJIjpacgF235VqN3V0EdjYz
3HIim8SULZWzN0dM5AoxpYvldiQmelPNlC8d6aEVptMxDwz62kcsuqx6OWUkowwOjlzt6r3Xt1C4
mFcGcoLJVGIVVkw6Q8oRblR4tFc192tR9wdsljVTk8Q9gi51j61BkTgGwEHsjRGiCF2wFTjhVkn9
CA8+J/K0wvszxHttvm/RmH/DxIuHt/02vbnRDiEuYCg4x8sznb3PMtqFho+6TtVJblmnP2PaCqD9
d1X4CgSeWl0DWqh/3fwwqks9gFvcU+Yhqm+Y9PXGGeINNX56O0QJkPu3jpdLqN7Biq7Nn33wPgAi
ztdYm+HDaOQY4At4HiO/UfD4vOfGGeRfkaGfOAEByChGkcrj+Xb5isw9X34R7pHgA6wiOklbKzwM
9hqbbYoNJ10PoLRB1drm3rQOhnEiZM75hap+tiA9bsp+02j7Jrkp7ecIL2l2DqKNi+Z/PpnpWXrL
DpW6dxu/7TY418xoR2LZIuy+xq7l69SpJHPBIQ07i2/Q3kKEUFBTAwz7nCpilPRiNfZoBX2a67xj
UN1S4s6BxOO16M+z+1Bku7F/yRWCRMK7qvtpDzuEIicCOgAfAgsChpIIe6pfZIdIoebj7ok87/Jj
CBCe0g91KvUSDkfb3bc5DPS98T6SL4JZiaJFlR709JzTkarXpXphiowhKuL7NR5j43lB+HxH+BCS
hdbbgSXrPvVsrb42z65ynNS98UmBTWO8dqvdUJRVMmpOGzvaxFTGPMSg6+E5OU2UZW8p1mpP3U3s
Gy4Y8nUaEHi0SrvDbB+Y7lbRgZmh1fxC5QwCLSxvXJBi8b4MtvZydvWPZDnCiCO5Do3/WfXuS8Uv
bdpAu2g5Ns4drPckPg4L5wVZhPDAk/SzDJ/N9ibkODpVnvi+obyo4S7hs1GT+UR+AmJS6FM4TKfo
KKD2UCb5AYfdUp2sT85ZkzLvQoKaX+u+2x21z7KhjHyoYNqp4gvje1LAQNFo4ujUnT0utETZ5BTS
kB+joSPp8q2kKIoMn1onDtRuDdMG5EuR3MQ9eQPrEXaye1K7PRpk9Vw9WMpGMx+97LioezPyW+Sj
+6DB17N1ylO2bMBSNd3ZGakUkdthY8BfmSRLzKvN9DYRY7RC44s6yrrv9MMYwUkazla3nZPtBCd/
FdJNwZ3bd4dxOdngUH8lb7bCnzqhkdjpuEf1hzE/O/ZWfdRRuCjf1eImdm7jV2tCi7yzh6NmMwJf
598949hyKoS7XLurGkDNKFvpBCzU3Tlrm+SgxvjnI18zt7CScD9ATB/Hkx76g4WpD1T1kXW0Y7Ox
hpHUKeek+ejyHUm3uIMfe/e2EwEkexC1y7y2fyKX9p5cShMb40IyEhhTLFKlB3CXEeSmMrfjd5ik
Nm69edUXeD52TIvKVwwYdET6amXYvkqExX+yd2bLjWvZdv0V/wAq0DcOhx8IsO8lqn1BSEol+r7H
13sAqjo8la57/QOOzECQFElBJLCx91pzjon7RlhTjCVBis/8xMFsHK2Tsk/W6SarSCHAlbwwmwVS
bAr4C0+hn4HTywkE6qrLtn5i4aTQTNs3r5ryWpDfiLl30zzIv1yYueWGXcN6SAjIAp9pma/ZJ7da
m8mBFAVdoenkPeVwdogjWivWPibdF4crCIlHCqmkEVoMxVJ3aLsDlDz/swlOo+U0zVYgawpbQE3S
FUE8waml5SIvjNAOntKX5Ii266zeKDmPD36wArkkF++KcvZdp8GMoafM4ZZi6LQFdICj1B8E9Vi6
e69YJPkTmoDCXCKTtuJr6y+o9SbXAMm2usGLRVLiQMrPxXrBt2R9Zc9QJdVNv1GX5SPGzVzdelfC
ZsAH4Y96sSrbJA4hdboIDNsi4VwWnPBVVHYwigKK0q21qWKudQBF4Cc40QTqWxScfYdcuGnkkY03
dYTKcu1YlFYflghhmwsDHXc8mnzJNk/XQogQcBMXavZIP/A2jDvEoosahkS4a+Kloa/T5tELcSm8
tdSQWE/iNH5JQDa29VH2zi0tFZE74gpuh4iD2XwAh4+WMHKhBG5aRpZgh5M6KD66/CBhrYzWfEJE
ZpQmGToLxIkp3TFs5lR168XIbVwQv8wP9vLsvwb0MPA+7VnQ+MqCOh2oB/+mU3vvHsB3SaT/1UvI
5nFDzBzdBKVYgoKtPyVyw9Z+SQKLcxOLhW5DtbSFRbgybE71Lw2C80s+OESiLMutegV3Ma5CJ90P
F71cKu/upg5pXtnGkiMNrGxHt26yoD17N7wm4qNBcMqSPad1SijKCwpQl64uprgn9WL+yjfU7Y/f
5UsjLLRTWE99i9K1h9SmS/DEHWEp2IAQH+jG2O4msflMF74tLcCzPXwtviGuf1Ur3dlispAvyind
yJeBQYEJwJPaTWdM+hK+iAoarkX5oj20ro3dKlEhnC3dm57jtYXXceSp2H+qdqvXTrRWMse9uMay
lZ/om5o0pZEiurAecC6i2bV9x2KSnDk1hJFuuY054vwNSunsvVrnZ8I6IWWLqFceKJbTEyHE1YNu
sqSy6LQ23XbSu5ERtOmJNjDmGsn5tBY4cTYQCBt5Jb1s1cbp3l16Vodh6W0M2CIn4Ut8BqfRYo36
8DgNiHW6apvkKj55u+hoYSBJAYLYbniCG5k9ZZiHF8k6uJpvgI35mfSSgGnJ7PETZz4tGXYNmUq2
pchPzKHJtM3mMQCdTnCFQ6/VNCBoK0Eu4zjjAfFJukFRbh/l5+qUOumqvWgHXNDtJdrrNoSZcbFq
LLrHrWxrB+VQndpLuXXXdCIW42E8FCdlBXHA2xBxebD85ZHTOyFrDEfGAdV3eathtrSL1cgEYUgf
eQaSA5pJkKxW/lu91TDZfQxLc+fu3quP/pCceuz9C3PN7OMg0+7HYYfDhc8xsoVl7FiLZNEswqNr
49xyUic7xitrJdvhpd7qpp3folN+E16Dh95pPsIbDbubsRB/F8/dMt9qi9yhu1+/eS86WRSOdUMU
oOOHDB22Sb0oHWnFVeOFkYxDh09Y5byCOG9zxNKNZgzvLuNDeTDBJG2jk7Ahi++g3XKHAFk7XVuX
1A5WxhtSIKF2/KNe2uNbY2N3WwioA4i91LyF/iYoG6Q9XFzeEv6qtbdmUrKN9xwOz+GtPnS/o5O5
bg/FR8ysh8rXq/j7NTkFDwSh/Pbf0l/JRuSTYIzR9iAJjpZgj0jqH9PH5pjK9qp5F58C0CE2XjUO
K06qYHETv1OHJ4p0f5/o/faLm/XZvOMSRBewL67JxvxQn8q34cRAOHF7Psq38Av47gmne/8Y7RGw
PxE3fCmu6lO0FG0+1LV8ZGuPjsAv+Mwjm9FnVdmpQ61QOxgbOqI7/3U66DbCS49LsYCtM41wxTvB
cs2RtiwPAsC+Spv0zCVxV3xzrGZPcbrYjvtwVT2Ne48xpsYqsMyOXJ2i7/m4r1/CM6xY/qNEoAW9
T/i+QqeuF7W+I1stoPkoLtwUtAONZ8JQ6xd+xskE8F5HgsIahY8GzxgXLD4mWBJcMz7Hz/BRcG2A
I1hBpXYl4b0e1pq4qOmsPwmf4pFxmfSUFdJ/l1M3veg7b9Nve76Q4dT/Kt8KVqALZcXxnt7IilG+
PB2/cvYsnOGyrbxNxhUplDYVgo7nTnmN1uLW2wZbusNIBYj2XSo74Qi7NQuWxkPyPTC1Q7pm/YoG
u/AwBXPJhEz6YhoL9An+dXgQ18Z5PDTDNTqWe6YUWh9xrohvmU1Ewsa9fAfXjo+asBwwXgQ2MlXe
hefgOr708wA4jxLgERhUQOlUT9k3CXAMKggmP0ne5H9NWADjB5fBz+5IBqv6XG9Tp99KLNU+6nOx
sz6TeCkIdvdA3Lj5wa3yzX/VDu0ZSD97PaKvsKuHFgZPaU+Bgo/Gi/hUniMg7+M6uU7zg3fps3hn
F8PcCTDCfbfDYXzhgkiQI18jnPd0GowZ2JgidEfiNZxhKSzQ9Ay7YfnZbpjhsdZ8UE50mxfoe2zf
9pblmbGUy+T7hP0d1tVTjFl/EZ+7I59rtBHtYinsUS9LZ3lH1MCCKZAtvYsoshDTWEtzy4mvwoa1
82XhpBuMt46+JshpLaJHqGtHu3kvJdoNgoq5dDGMPXubT9/JlzTlsXRv+qt+wEXHBS88s999sZQY
JEW7X7Eaeym44qARGd/qztZ+SW/a2eTaHa6sU/qS73V69D5IqAc5XHbGko44lzT5wnSQOgwH7RMx
FgzP0APs0kFC8miuizUzVN55fQEQ8MCcovs2p7/e27X7bD1umu+WcWIDz9AmMXsTrsLH4BpdtX26
6h5W0KukF5lDgOgHwZGfWs7MK+es+0xtkS9Q/VZg3gdL8Xn4GD7yS3mLHpJTfUgZBY0v6+zfjEfp
DMRg3MIoWycn80qL3AnfPkNHeIAPwOmsbKZ/er/wu0VAePGz/BFfBJS7+aKLN1CH6tZGloEzIVhE
TKFsIVi8mv6RK434DPLArFfMi3f6LlpC1qC8u2W9cAX1cGKayVErP2FdjBGEgubd9je0o4iXnDRc
odMejW9x8th510gf+BYnmsCtvuGw8XYYjRGJpbfswXphJz4RDRG3SJLjrJyNWiZWumworI1YH81l
N4jDHFsTeG7e/DxGSIhiyjq1AnrL5tSJnG9JU7NxvjVvBlNqVlkXXlmFUIaeuZLzZq5E3e/Ot7yp
J4m4W/3hXs77Y4rxpBPA1WJIj6Qx91tkh8Q1d/lWyTtbqisDARRzwTbYV8J7SzEHCAz0iHZZtFB2
BijCIFL5jNj9QOg2kjGBi0Vy5ajJr8vYYwE8bVi66KKgb70Cr0M5WR/mW1WllJsR2NOsGK1+XBOT
jJQCEHrHWVFKDnrAVaBjuCT/Y5v6+gIXLxVM88kzy2TCh1AhSdMHglQ1dM4KC94xpJ80KMWlVKkN
zoBIaXqoJ7ieZDrIPvUQfUq1TvUFjVXoM6POwaWvsr6fJuWJ3Ufxcch1pkHTHlPVoiMghuKUEEKY
Yu1C1+hxNcmKwoBbCGdqtBuw8zEDJ/ukeEq50LKXvjUMuEUDns5JF1vPZqb5ZtPrlDQCNWc0nYid
c41X/6vaa8zNuq4o9onrJdDqJhnsXzhmEN3/vDs/lgtNsCkRPONdmUxkk7q5noTts7p9vjtvxJzC
VduxApvroPMmF4QCpvXkT9Nd91o3CcltU132p1YrjzJYmRlm3fm6sMGwkMORoMvfT5Xy4a9bhI5T
+5wemzd/3J2fN78sEnLC2ZN0eJdMuvN69R2J1bfYm8gjDAaACLOOIHKdwdG+l2oZLn15iuvJd9RP
bhYCAMpdISn9OsxgTLjbroFyLzfKlA1ImfwPyS7JRPsxhT4Zjv0FuUsq4WSa/F1FY7R7SWnOEKMk
aEU6cXPy1Kmnqs63oT8bstlsf+7NP7BEk9xzj5r93x6cX/dzf75JxIeVGvkeZzTlVgZ8bBT/itmq
NM0ngm2O3JofnjdzGFdMw3J3v3v/aQFaty/aeD0/7f74z7soMz79/iO9S69mY9SrrDCAA4mBZLeD
qB0Diy7oQq6GiCoDeIleRR/3l5JJUFt5iazjLYu1cp3hCbj/bL7lTfISTNrUwGfpkwLUDVvC9Abz
piBYGEloFcOzzlsZHTDPn19E9Rok/V051RuTF+vnre6P/tyfXzC/dH7T0JgcXPPN+/v9PHN+8P7y
+2t+3v7Pp/eal+J5bx//eMn8CzujRB1aUtO+v839eX/u2d/u/8c9u//qQosAgsBX/HnJ/JZ/2/u/
/XU/N+dXEhP6r8/4b7/p5+b8hJ8/0GpYZ+oxVdv7Pv+Xn8n8m40q+Ncb/+033//OP/6Y+W3/rz24
/4rxfazVJ9p0bzNf9U5Ancmpfzz2x93/9BR6ANS1/ngbaW5a3Z8+37o/Z37bH5zr/Tn3H/+nx/78
NfNb/PG2P88xlPGhpt+2mpVhP+5YLxyydVGFu9k220zX2x/d2NRFvd815g4n43P680Rz7qLOP/+5
Ob88o9Ykm1Bs/tNb3H2597f5+aWTWO1nb/7L19335L9/m/l596fM73d/rJ+6YLOg5v9rj/4f2iNZ
BXf632mPzngwsvTv6qN/vuRf6iNJ/4eq6xaJa0jw/l19JKv/0HRN0w1R0uGgaIic/qU+0v8h6/wM
XZAsG5pi3dVHqjSBAFSIAqauGupkYP/f/+ur/5/ed/ZPL371x/3/kTbJhTTaenLbWzryp39z52uq
wi5ok+MWGJ0o/2F4j6pmjLrGQu3jvs925dnursdjD5l12Aw0vNysoT9VuDuItTSsiX018c14IusS
EsFZW/+lD7yLBF1ckL2O7z3ulctsPJ83Jdz1uqCxGRrTBfVHl1dPvJxeOMZeIzNBZpMZpKyOSSg7
NdG1wOaKrS5J2bL2FeLqY11f6z1LuAQn/qqKcLnkVRJtGqXdu4r6FcaCeymaGBayYj3jBiUXQSMK
FNoy2ail1w2XpihY85jJ1oUdJfWmeZCr5Kg1UbmFLfIZ6HRt3FHYeyqG5ELo0lUxj3PziDOf2fOt
+czT5f4574BNFpkOVDHN11qsnaJWjEArhykzdiirvfsl+grC9Jic4yyfVtIosnaq2UuLrg1YwbnN
KpU6SETTxmoRPirxR0fq9r4Ar+aUBALbHn+NEP44j5WpsQ7j8p9G5PkWS4xbHwFGdafJXOox6avx
ArbEIO+jsaqdsRkgIbWScx9tLUiWGyBTizoyQWTOf5zIbyNmN8dE1NXBkjnurVPCQ+iL8X4Y5MYZ
MvqUchkZO7PxNacR5TMIO4f0drLUMV1LAn090ZNjJ4HsihpexOwjtTpWS+LxmG6Wu4AJvOeaFczc
STQi1WiytUaXFz3X9b07KrJjEG/Jl2yu5MQz1lgwpa1ipVjxcdPNH/0f38T928mCCGV/2fxW1HQt
gvSid0UrSZpso0QXN7t5QzhJuTQz7VskTJO5d4eJXycJZ+Y3zLb9+dZ90wtY1uQ4c9fqoK3+oCX8
cTeYZvykNKl2KeP0+NGuzULXn5tjL1+6GPBeIMlv6rTCgM6Z7+Zb97vS9NhooHIwyZLSpu98tqHP
t+6b+WCY745DD/hYo9V6PxmNWTTjT/re+cH56OhC7VVJIJHeL6Xz5zdv7o8pPnm2EZKh6aI566nj
cWAVMGMlpEkDNf8kHjuCOfPJ3zGtemdZ2ry562+TABQldQVofprh05JvySwuMdvy5U8S3L/dj6OV
PtRXtSL9ajlLcXx0MuOyjD/wx9GBbjMqd4JJyTBCJK2Y0khQN5v57rxh/kYD08uFBRy1kPQGyL3r
vMWq4+W14hCZRBKWbNKGnl35BBByk7CTdJ329R6P3ouZAZzMaF0aQSPswLncBnMkuA/yxz8VSOqy
Zm62+0+CobvIY9Z3WBUsNKsU19K06Bqms5NYTnkN2e/IBcKJEbtvo9rL9npCE0AQBW8pKNm481U2
oiAMpGV3NODU/jVISov1uu/v1PGJETSSwAbhD3Ank0A7GQcGTviV62vQp2tvXxrqzQyVZDV/kMU0
D/ETkSqWLifoyDmX5h+0QZgUr4ZoFduhK3TpJHXhbRjqkTNaxBU1XiurIJKzU2nJtNWJRdlnXRKa
pghdtxDbQ+BhjJmudDYhrb8CS4q3oEKlVZHUjuyWj7EpBlhZmmdRRVxidiTrptZHkkukEHXJ1aK7
UMa7IBEPXRLEq7TgGUVQI1bPRtwaIY7QIT7mppGuzb5/67vRkfrozVMza6v0IR2KxBxp94zAnaZD
oe/PSgkgXWrEN3eAtJRJCQX4pjkFcuatstCkUZyiYQvaoKKZY7Fu9XL6j4PuOSkBKJGfHuJ8TBgi
2uCgpvSg6Q1oXnKcgn+hD457IHQ4qNVgO9QyCgySfH2EP52GL0ZE8rrowga2RsP1TTP7DYG5+7m6
kZukUpW9X+2taHjuSyjtQyjADvXTX5GiIjQwmy+BaJTdmEvGUjEpevZVhXGkvbqmgC/Bap8COH/r
PBzOQmjWWypE7SroU3B88dBRysZBSCzu3qi0ZJtGJmYoZeHF+N8ARepLzY3WOEIo+MpqTV802wul
pZBkUxBQ0FfFumpgsyuVWy+1oJEdrztnHu0rTS1qW1EJFioDF+PRiHlSw3LVKBD44tCUGMMzhe6X
oqwUpVFsM4m+B2mkW2YNtwYSY1zq3S1WFXk5KgJpBYqx7NEIgSujL6SjlrIkGWRr6OarIudNgU9c
6hFUEF98v5fTSDj1g8+LvV/+EOsnMxYwabk5VEmXcmhe98vICKUVuQnvWZjjJB+FXaqMBWKt2rsM
MSv82hRXI8BnQSiFU0O6DAQ1s7Kpn+AZ1aL+kXC6aqWpzeB4wKsNRGpHM9dyJ5Eq6sTMkz5j8jno
TbNfgdLEK9nvZOQxygvVfr/ZZ5ZITGkqbzO/dUQx+BV5PmxnIg4WviEcG3po0oD1r+V6vql7TqA2
9d8gdOZ0czrDafNC2gopuD3YiEs50oUjO/PLUGl9trKElIP4VnX8JaXKxUjca5obxyjmM9XFDDcj
QMQCeUBvHbssQVjIeRvJBXqG0Dt1im9u5NjA68SpSjgj/Snfp/XlNocqkbSn0XCF1ZCBQtSAjOlp
/hQNcM80YdeUePx0VWiwiFFMDcPC6XyMjdAZnjPd+orlkMuJiD8CApVwohvdJFm4Ngadc1JKRht4
O5mrU5e8GZqLNQUFtHjrmRl0X97ktI5iN9yMMQkb9dbXpZeuEmUnF9Q38H27joBKtOdPdRCPTi+o
v6PS0K5peSsH2vyW1y8NGDzbksKuw7yUnmGGUVgN3U2lUEl2tShZ5lT6YEFc5Mh6ZEcvQeA1dkU+
wTGcEoYH8DaJ/h0OyuuYezKNM/GgiK65VMW2RMVDW8JXT43E3LLVMQHWCW3tMhGFY+J21cKMg72o
FL/zjEtE2YqYVGKaSniYJhIL2KpELpbg6D57zT2HggW0QCyOgTuG6Lt8ncKldKib/qQMwJ6aNLrK
RvRQijj5qra+0TRWKv8Mvr/c+zrtbgN0A/hokguiVlpEEpkvoPDoPYP7QDNGSqxrgpctcniabV+9
dNHYOPSvM9pIcBp9fLuEZ+oV3oGoEY6mpnxo2rsyBO6+dAvIXNTnBZGzvi7obCRRdKHUbC1EFZmV
xMw7rT7B/cYrA9L4mFYrv0lffS9gJj5Cc41JHpMM68U3J19nQDVsVEmb8PHzNjn6xj6CaapaKAqE
4lcKb3zLBxED4T7nNKct0s8voK4Andu+EWqQdwNbH3MuRySQLoiyobGR9YOjxJ61m5OklZwaOVfs
/SCR5oxm9cS11LPz5oJ2sYFSHNDQoC/aYGywO13CDSkG2cYIQpY5YosOIwMrDlLKhzvM4mSan8z3
51texE/mu91kzh0EpmRTbX/ezHiQ+10uiTRTqvS5V9E5tkkaLtlogApCxIP/zif5427W9NrWA/8l
M98DZAU5bBweFaUUSTzJ6e52VbA3GsjNeUEDaNb45q0Xs0oCfoudEeEaqIw+jZ+UTBxWglWhcwSb
uSikvFw1sf81p8AFU2jcHAA3b8K+ZwZsMg3aYENwkgIJtqHSDperAEXi5Dubi/PxVKGXIFvj8wsO
5eSPom79EXnCAHcj2QZdi4ZwehhnF1x2ud0kaEaVrBh2gEKGHWsMkhdFjbaZgotVmDhcpin/GshJ
XZozkAuemLZtxd29+H2visteQiKNYpFfyVT4Li5OpvI4YD1tMdf85+S0WtUGcTnft2J3WEE6mUr9
ObPEv6r2c+5WOPnR5p9IE4CDJEIWFrsuqgl0n8v1jF1oJkUmhk23nsxyp6HCxx2o0qOmZM9w6NsN
VxHEOr2I3KUtjqOaqDfVo4msmBcBGtE2yCThDPr/V+MryH66zABHDr/FzFG+unXYn8xp4/r19xjr
8SrWjGEndEBkpJL1EbkoFqkILXZI3xXfg5Tpk6R/Bd6QL9UBUx0xeZqtTYeIH2QF6KBEP0vtsHFT
5gs0Xj7w/WiHoiU5ww+8U2rlLE0TkmkigZaZrgMHr0r5o2fJZXRV9gDVPMkfBRQliVC+SHXo3XRT
MBYETmj0zidwgpZqTy3hbDgkMSar7e+BWMNjTeUfXSphLNG0XhTBsSxVDdEKfMPy7Ddeee50VH+9
mBEXEGp7jjx45j5Dpo4HlLMyA0oU6JqHTNDvj7I1XPu4OlLJPvFFQOuOtfCiSt8wNaOTWmzDdFSw
zea6o6RhCaOWNkcxkkiXVAaaH4sub5EHwzmkEbWSdNduI6khVLzvr0mjICvqi2PbJaz/OWCgpsBk
zgsZOa3RL0VxJLnUS8ptX5qOm6rlyRqC6tRkCCdzCK2wMYLwWOnkHIpd+a0NFA0sz12j7SvGmvRV
6AP9oF6qwMz2SowxMxRYySQVu64pnq1aDMHQsnc683s7r8Rxj21xW7WmSFo4QAwtluWtnlW/CplM
2VCmRyd07kpoffzzBanvQ9BylkvDpbOMV8NULz4E/e1ARoTQado17H1/ZUb9R2l570I6KJd6KNpT
SvcqNVLhqCG0X1sNGHwya9eZiiBoYI11VVCIQDvugai745rpw6mV0nifai3zOdNORQCMg4FeoVMw
UksRI1XIyWU3ilScEwKOjOBcB/VBG8jbCGUBQSI+YrVPvmoFbN5goaX1zTA8ySY45LSJ+2tUeOmm
5SLdsWHVPByMXgZUBVuipb5lj6Ukbcv4dTBDlicZ32tMqqvjN5OKpHNlx69CuoP8RQszrAwOrrxd
+76JVKhgbwJm8CnDzLoakYbCCOcvJXsWUgkNHIoOm6YIXzKdhewY1Qd9kQuReyVG4aGgSrPhbVNC
2FFCmDHBPAJItjSLkNOBKZOiPjrLQQX/yqU97fYKsBR1B1j2CnAWTkpqdIf5FksU2Y6EUHR0vUzX
MStq5NIhViginuMOFj2rvqPge/iu44c2nOIlXDHct/DHHCELMc20sAYyEmfULEDyExakXOhGB1Rl
6YZduxQLhDWybu3UpNAf6cn5D+QnLF6KSFuT6fFFJK24jqY1juCF58Y693UnQuJtn/zeFR/E9K3B
mH7JMmwubSKeWj1DBZuimk7LT4kAKpu8xZoQHJGQaTkZt4DlIQq0DXMyIGvnivSXs5kT/RtXn53o
TbFhSrnFjOPd8tHbkf9lbouSt4jD7FcnHeIWeQJBXgjlSgR3kw3rJKraOgSqs8ClUu/BuH0YsaQc
rCYkRbWBqRlKGt9q7IKP1qpmo2XCryY3hlWjkmEjpvpzVGYtiX7hY1PThJR8Lds2KkEI0xhbjdWD
R0bBVvC07iSFCcv7gSxIwx13dVraYpYMO1WMORAaH82QKV3UoPOOjSavlKxKLr4inujRvlWuVO5S
s78aJjTjIOMIrN0GUbCG8KlOuuWgUoXAwCMgdu3zlWFYTww08VYa5C1L4K8cENJx8AhAqoF2rXAN
GevtSHLukvgB08k6eSebfrOKzSpntoLeR2aM5Ih5jYjuZoqJ7r2SpXMQWRLRvq3iUDXWiV7CuCLo
EfElPrruXC7PPS7Nh6ma2m/iJjS+ar1D9agvOaeIKNTx25NzMx3D2dpLP9VOFDkd2g3pf9Kulz6Z
YnSbKB0QCGjaIgn9dDvqJkqQpipWaQSuXwj6NYm/Gys2vkOm7U8qs/umYBUJWFwnixrOQFJshnT4
QCqg2a7OqaS3A1x1CN9cVmT3KTomlrYNAz0+tVGG1BwcFB2+CBdLN3mtReivpmz9rsYQ3aeOMrc0
iZ4zsFyBjHBNmmpMsBspvRUIQ4dxEGzTx4eh9bIJjprMpD4IKruSmcCOk09qbtoXXamsulI+zVMx
cOg4GDRkYgSEPteA3h2/zKSdpSlPBeO0WjdT7lBjUGqY9BaNB0RNzA4gxL2D1vX7CBjWzmWyXtfU
rTXXzAgmIFAICixFHwGS65isvSb+6ssB2NHQPhhkcMS6XO8VQd1bYVPv/FhG3DOWC8OI862phe6t
EZspjOhD7UZ/3+GixdUIXkOMCPJux9yRCCE6WskE45FN5pywuUQJQ5Zh7VMxK49Q7/M2M5j4Qi3T
zHZ49Eigiaqw21CKUkGaGPCJKvTT8Gf8U6wx9zbUMVoBufhVBCi2JR/VWp78LkXiZMm46j60EvBZ
lCdLrYCtE+gukU+9exuHSKGsKaDRVUP/aEGtX2L6w0gzukvREPztyPSHAAGLVasMUEb+3Y5iD/MU
wAkrxgprnPzbghQ1ObpxFKRLcRACx4sSlWtGBuKtptDRyJqCdDvAmEN2i1XC14LInD4RHNOfG8U9
6+pHHYbNi9qEXNlG9Fy1WX2ZUQzJi1HyJNQ+lahUQ/pUgWgS1fZalCK5IlpKbIOkumstKjEr5CVF
zkp6SLnQeUViHbzWfxliizliMUXSC2wMN0PvIaLdblXkSlxnJoQ62jYcWhlAIHgBxFELB08T20WI
z22T4LzOAbCu0umAVUoZA2QPSyfvj6qFlyBK81exMCHbdqG/N9j7XjAymwgYGSxXLm3i0f1IvByh
PSdi0AIK9zWrfxCKDpuJ4D2GbrrpKo1jLKX/IYUkk4yVma01nFwkRSJBTjrViVnaLhPR0+yaC83S
J3mOloXq4d1ulU1npe3eLwlM5DIvOG6tyMdg+i3wzAEuSCMXUlIaHBPefpSEZJbXmnRT4No7eg/N
xaRZw/KhIGclfMj01FpiI1Vt2F8y+RTMUKMiO5keRJdS25dR6RK9FMfbOoqvkoChCriJ4BhWrRFf
g2ugbSwuACyxsQMIzTaQVdv3kHdTmFh3qiUQ0ipXe2J165VaITtBkR/SCjKkba1nX2STQ61rzXrt
Cpp70i1KEnEheRtmRSul8/hERoLBgtGkdCy3yIQzk/VaVpYONcjWMTpBcfxUSNfzBy35ka1I0nAS
CrJNFFfcGznzYJZnZHKsxjRY4bY0N7WeHNzAKK+SKNtdnjPcdhqlrndBtQo7NbObGIfjRvMUYQc0
etEOcn3Mku6tjUeJUZbwM1QfVBSTZpRXzJUpkFbRq1r0ZCMmI7TRJLHWxZBgcokQlA6WsbFaETtG
kdI5UdJDoDO5cCmvOmpfhvsppkoScoHSNx3LbWTk4lYTaToBaOOa7O3N2o2PeqISVhJlp1qsVwp/
2TrvAxaGmvfgUts8pmQ4BN1rkAbdwYxq6EwuhgPVRHgbGxaLtEx4gLxm7OeNWcKntoQSEpuiJmct
z6OV2qG5Nb3JfpLgtwo6wzjKgZ4e+bPNJhDOaqi/aRquNne6VxvhW8/xsGdR31LAZyzoFP0lMYT0
VBCIe0JP9UC0bolhCwHhwJp1aUT9MpeH7iGdNr1VLeO0ebBaVqppH5bnQn3ODavZqxrxMCwe5INg
EF8wFmSvRXFY7MdACreZFXVY4KSL7Av9I+ksHOsDYT8BrsY17AhiIfnibL/Kja3QQBIKRHWVazQs
27EM1oHJ3NVi7LKLxg13UTKe+4rzN8v6T7Utgo3Ml3pKvcIGJB4cLa+BbOdLSBjD5qvrNfUachha
XJIfWxeLRSyeBC+TTqx5t6NosKgjto5YTybngLEyrToDWYtXZW6IGEEaAEtuse9IkaC+rSLmT5k2
ahRu48FqjrgLC0HhYsDSFF1j5KSRVm7zhEE4Ia7naGG9Cqk4Xcyag0ghmItp5qEp0+JoUDoMNBJv
41y5dZq8z8sCrFMIrc8zSe6RcRUR52hF52hoz6OBUTCmHFhFVrdQrSzYEjhKnaYdFp1KiBXqlkUl
ERhOA9NaDAyexEzR4qnJPFtKWaosNTKxGT8szuuWRPuw/BZhwqyt1Pz0BwNib5ucspp82S6sGpK3
imapleOpVDLfHglcsX2K04uc/vB66Pt6rcZc6kOWTasuUaaCGxSqQMjXZmFIUNu95jnRykMj6MpW
Meg3j4ORr4eEfCYx7vy9FtcPotnkdpvV7GvPND03m1vuWuaBAu7Nk7iWkPJBrzfAOgeEc2tMaYVF
vtWnADPW3BwcDau3ATVJolHblcai5LpGzmxdmFeCdLNNpxFoKAgCzMUK0wAu6Z5STvWteH22Twtj
6YlatgkwHyoiF5mqqV5SPXsjLAeM2tB9NA0zW7MPl/Pf0ZgFaeKj8dL5KQdw4MWbTmqesAc3Sx+J
Mm238+g+673qIawrRoZAHDO+RecWwDZherV6y6O9pIr9K1lzgdOVagLJqPkhmc/dvj/6fvfHPLe5
+UWarqjmUuz9P+ydR3PjRpvHv8rW3uFCDoe9MAeRQ1EaSp4LStJYyDk2Pv3+Gnq9Go/Du3tfVxkD
ghQY0Oh+wj9kspZUym5s1xTrzqcIU4TmcnIx1ab5lK8Ur0uZCXDNnFXitVzNlqkjMQjz4xh6NU2r
YE/xUAVciP+RYbf+ShtCwncpeBS36FFHZtQvXDW4D7CbWbRhHK3m5vEMoCGGAvhaQxaW0vytmkH4
dTvKssrOq7/ENVCFQPqAD1IfXU09Z+EHcD4bWxsOgY4YaGVAOYzjdjjMmzCNz37bopBMqebQCBNZ
7ZHBndHFOvpJTaZs6ffcLPWit6ubNQ06OUuEcQy5THGMUy1Y0vTPVqrnUsawtbI8Cu4QJ0zEPkVH
iSL0VCxnqSFHCvN6s9PNBBWROuhXLVbKRRBjkeUZLH+zLFEUBlBBE5gK8zeZN7P4eyqLfJ/HFEOP
N2hsfv2pD+0bREkJ2Yg1+sNh/ubzXiFdCj4fzntOKeJVbdBJIj0kCq6TAaI+e+7/7M0PQ/mDFbr+
OLXVOaxQpctKWLFM7OiHW6F/GOTGy1H2Sw3FWvVm3R3mjcXqtZ9Q93Slzfrkku9B3GG3xC/0YzM/
nHSC0TiGx2lm413vJuLYBJNKHMCPIT8RNtuMvtUMw0CHA5BCwuwsVbGCkm4FAW9s1OR9sNGbUn3W
hKGsQ1k0nZXwk7leOmvlS3X8DiuCTU1n+ZDpY3uY9xK5hxS+tWna+Mt8iEYiKG3n1sqvU0TxvzYg
ZMPV0OP7++nTENgu8vHQ5DKlhKiK9FXvUjTLcWhbpJhZ4n/7+6Y3irtO1+ptHyagRiwoZPZcEaY5
qK09I052Sm9TRqSoGY3mxXQTbfP/ALH/jVOMbtk6ek5/L051+S0nd0j7lzx6+QNM7OMP/wUTc8xf
sJzBc9M1NRxtLe9TpMpVf7EQoNJ4mqKNZWiYwvwOE9OBiXm2qwLd0sCKWd6nSJX3i8NEYjuaqxmA
vlzz/wQT01WksH6EiZmuY9KyxYBGNx1NsznfH0xc0szAHK9UxW5MS7qjwDL8LH4waRwvfShwDTSk
QNG+5CmqqLpqD3hjmM0mc9Vlwx2w8yonvZY0EhppytcO5tabIODakRmsMzuAxj3iFWWn/XhXOM39
4KHXkCltuRrDUbbFCfPvst52oY5CF85Qx8uMIFgHxngdB9o2nvaU+2DJ/WhihcVEiXMllD0NBSJ2
2B7Mc5Va/qV4jes+okOIN7NFzjsNXohEbWCvsXVH5DOHO9ZUSbkyk87dCgdwW5MET54B3yuVi1zn
oT9aD3Z87BoY2+GVIISQwKPM2MZUS3Tn1xC33S3kCxrXwfvQ2NvGAHsQCpxlRendmYVGWqyPCL6m
6YF+PPoKMg5AtBIikm1QhR8j5ARyH7kNmM001U2oT50m4FEkUltiTPaOXr/SpntH4ahaFYby1Xbw
Fp5iUstOQHHoU3efUSCmig41z4c96MVuvI/M5pQYp2FsHTJz1s0QwXkj9waKMRM0SdNx92OiI5Hr
ddUecgVtNC+JziIUPjmrB4uqP0WB2R41+7UJmwSpYfNkKIYDiCWFd0HYta4J7SGPUHVR7YpMdXSS
jdHouEn6/dIRwAdEKZmULabevWq6C1O6ZBtx9GTq1PTCESkDoAakqGXYrIoJpc/JaRAuLo99PUy4
mbs7SFaJS+VUVdo3Xyte6pEMfJxsypkOyYWJMaRj46inqNSP2qY9TWmq7NMi+GIV+OY5UaifPdjM
Y2H+6mhZ+4VF/W4ssY9WkFuQRkxQ1BFUGSYXrrAiHv2OFboZYziBg3cUk+Ug71Hv08B1SKz8r+Ql
2dIuHGfdmGG2Fkzlm7zN8YVL6KHq9oREY1CBorFNGmKuPmK4gTCq6wzWtgq/12mxomFJiS9rejBC
2cbKld/w4muWyTjpCxYPIojAuGLRFg6Ks4/JRms97u7yJmgW/kBtUbVT7Y4/wfS7ZZzgDTigg02W
b5vBpesDFB5GvdtPZY+xfe98a/EM3qkj6s2wmYJ1U7XBcmrVZ5xTiGh1nRyEvojqVN+HHJ2IeGwe
PLuAV9f43zJlwKMtf5hCtKa6PDqZLuIKA+3oPEnsNShTdaX1xjOAnodmAj2kBwIMT4MXm6/wVdOy
2RbCPhUv0WSjsjtCMBP6g4jUbBfkw72n0E3Rqh1wQH3ViCzY4jzzGAzKb27k5YtkhGNiWGKvxfrW
qZIHYYfof7dqsyy1/D2rcSluHKwvJt9gvGD6pzobVwvqO8uFxujWoCfyhnlL5M2RD2vc8yu/RjEh
SQ7vgjW2W6e681o5xRbn3eqL4XmPtVbfNeBaIAhLlrCXtcc2+eolNfr76tYswQa19pTdJ9+0sf+e
DBjQTSNaLQIychipCkrlbbVGZHCUZrLouExT/OxXmrUMLHdZQO+eyk1HMRmAhw/T2zz6LmLqeIlr
SCeQgIrKfDUA5h60KtzkI5ILA4WGpe+36cbSvcfcViWSLrKox9KdVylZg6yBaSuVBSpNXXUS6wD9
a0PF5r42gv5cjmG20y0mI810tsMU7RraCYHY4srt5V9TvfH2RVbh9X1MugoNAXpKKvOD5W1NV9d3
tT6tIoKmdeZWz5Y7AO9MjWpb5NC0VeOpSEtt0You2nS9CHeDMUEB1iwaLWNy66MeNWmkpVCRiId1
3+xFlWPx01rNbTKZ6Ib2sbVssYwHN9jBXIvxqg6PfaVBoDCyL0I3751e3wzFIJZlgAt9EYuvZQpC
OHJa9/o8pYa7SPxuWk/uXvQtUFI6pKOaYEaMoaEwVGiq6sGIMRzMvQVAaVyEEhy+BUz1DozqKbEj
m3bSWyWna68zVp5Av8zLnDfFs3ZE//5W0am49rWqr5vW9BdVouRLcL2KTe/Asb6bmXbFDI72lI98
S01aaduTQOg6ep1a7Hm6KH9qQRHqCyV28hWIlHhlYKvc+ra793dOp76qfVStWyPcKpPZrErqBkHh
mgvPR7uDYh2U9YkZpl0ZgfFe2fktsZgw6GtpC6NGh57G7UZzyVE6S0VB0UtP/pRc9UIwFFrdW/q1
8WDoEb1PMnZRoTui5NzHBCLbXrVNNJiCVdkYsYQObyyBkL4hbaGp95RZQp1WGOu4Pbe9T+mUxjkA
F2SUGESlDR1J+7UKU1oOjQg3AKDg7+r9vlUHcQh1DWQZtcEhdR/UQmsxfNcxBG6lr63a7ycwARuj
dFiKUxOvS7ClqLJEYBOQmoHLIb0AbD+4r7Vpn+vh2gxLmsTTnlaahrxAly5DP/rW06w4UTdcxx1K
IpHV5cs6JWGoKGoEnnFGdXKnIJgpy3jGYvJIzz0kk5FUHt7cvsIDyd2CRHsJhPPVEx6ObxVO4lY2
QiosFkkl3hLFDVYoXJHwTeh7eeaqDZI3Sgp76rSwbq2nSLhvVogGRFffGlfZAiu4aObwFPRIVcdV
A3zvjknBl1iZY2vj18wHbHNEtM3uhL8EQGzbOFVBYu+jlEXW6RH5YC5YdijVsLaJdeuj1kS0sU1L
fx/1ewuhtUWggFx3RfOK4WgWUUFIwLRj2X6nlRXhCOl9p8fBXdYaX4q+v0FzpIA/uqegZXDRoT0V
foik0ZibSxBA+6AonuqOCk3N7LZ0Cmcbac1Xz6Nga4jkOy10dzMqxpcy779OpM1gnsClelSGh9HR
j0GLekugrd0wQPOhhD6LUu+EFh0q0ek1x0k4r6rvZCmANPJx5fm2VIqrkbp5xKcvRv/O2fqqQAAK
hLERMvrMpAbuuCiJrUoD4GlmIWHe2WD9/bhHUDKHYKoOxo6VHWcCSXGdN0NrIRuRZnR9E4ig1O7R
MMTuez+L4NUypf3czMdsmfXOxxgAhJx2Dz1dAkbS/9nM0JEaiVEaihshVYfnTlI0cxzmx9yc6R6n
dxrR5Nyzjc7U2+m6K5Eu8KNC7OPyIUs6+L1RraCyTurYyHRy3iT4oXzszU9Y5WCv5i+izFhkf+Zf
SEzxzD8Wbb5vTJRW5+OzJuC8N2/mVzRdheoLIfbnoXnPk+f4OOe8O79YK31WyVIk5T6uXqfYNg5F
/xBEqre3MZ3Z0iU/h0FukcIDiIG9ywucSaiUPf29Y5nINc4gJXcGoX+8hXwfv0MdcGTNQisNTHQt
mQx15gAtn3fng5+bn47NZ/zpmB81sA3gJP90/POh66MoF8e0sIuCiTxEsHZRzlgluZkBXqU9OJAg
5GOTvD4tBRJj8op+XtbZ3imdDRbny5yOYMeJ9nmRPQ63DAzjOp+PqU5Q7BrTo3L3+5iY9346YS0h
8baExM8qhp8byhTA4uVmPhYB5V3V6A4u5o8wnyqZx9h8wo/dwLefwIjY61nBcCaKz3vJjNpP20wu
Jt33WczQoxEG9hp/gNjOEdISEgxuF+k+0JrYQgQK1OTHZQuCigvzsT//9jFSfwsaP/5KzaUrWCsv
3yzzOO99orOG9kSDUN3rHyxsSWf42J1xWakbbK0KUcDaaZ/m22jeOE7MVSjlHUUnVqxcWoULrUSc
m0pfza/BTSQko3h+OO/Ndnkm9otYFshnvD5OyETbNU5M9s4oi18VhOqPRdQj4MIRgeX0hcOAP8v6
kdZsXjOV6K341lQ++IhpvGrNnSnq5OpG1taq/efaB5/uKEO0rgil8YKpUH1wfJrT7WEAT/OYF4a1
gVV0nxtovkFdjbdhIVguOxBfzJckc3YE/WeSkYeOAK1poYQbQkZaVG4a75rJftM1Ld71HVimhKYb
ln3GwYpBG3SptvIiA5eC2ov32kgUESS45DRdRDWySY6D9ADXej8763rBCmkDogJz0S1KA4SW72CB
bQXlFxVEj22p+rEb+197XTapypQKb1A3OBnoqCwGAkDXkL9zhz+C9i73tUdepihRuOtUNd1kHbDo
dKAR1jaXtqHl6dt2sBeKoP/s+sh3ehi2B30EwZ6IEPQaLdLQLrJdgp/YYoI4QEQBCyGTszIQpQzC
ghQ5nXc/D/70mvlZT+otfL6uaOxf6xrQESXH0/wcfXF0febdqaeQW8CymSmxk9Qbnlmz88OPDWkJ
em0J63wH1hN8GBrw6VTZiE1t6cPihuF13gqVaATie+8yqlI/QZ6oGSQtR+7VUmk4qVFfsEfwqr8/
51O6XPUKIm3zsUqm+Kqwj/MfdvKvP0/x+TBvAKDpIspWoC5ZyhI/THciaNaJJNqUaRZIiDS7n5sU
pBO2UcMed8BCQvKM1cy1n10ZhJQKJgXVPo59PjHvzRt71hWt86DcdrmDAir3zrwJEvGiN7HKRPL7
obJBKE0jzluU8veafxfMIrAp8c1jGalcQ9M272DEu5vZ7mG+DsBEeGK+rkFWeGI5736YQBhYhKDC
gKefoh/mjZA6unoYokRVTygeeA5ScxlfrZa2bENc6sBuxWrmOhGX/2jD+dMxUwempg86gnwFkNa5
0J3L5dcbpJcFzeZj5dhRvPane+yeo70ygakAW74fxEmXYh0zI2ne67NMbFM0MgLJ6jLtEjmgXt+R
uCIvw62xIMkBYvvBwJonxE+z0HowdYgVaria332k97MpSuM888XoRTV7t/8mpMLF0Ak8wrGdnQla
IH1wbXHd+0+mXx0nASgRCX0dZ8+GxvfidTwGUYqAGbbAjkTXmiki4G7y2ydDmD6Ime1mirAKmrM5
zoRoDwGRmbw1b5o2gZPi8HPPrK75j+cnOktqZX+wvuJ5FYEmKVZhxtj64VWSH/b5jvN7zX/+t8c+
yNCfZ5j3PmnMH+/9x7POL/n8eJ+njituVj+gZtY48c2fLZE/X+zMvO6Pz/75N2HqhrsJ79vPQx8v
UXSHqsmMACrxuptER3ehD2y0NUD5SYWTQjjRumPpJcXnVkaWHgSh5YXF7pO5V0zj16HFp8KMY3s3
DcGH4XERFPiz1oa2oOPEkPn0/5hH87wZHRQe/Ujf1FNcquvhPjZwlpgbHpHL8o8KSLGa8gyQel6A
smnlOvyDbe38IVRUEwbdzjcujNMgMrLd7FfiQBVZuS5ylS6NzANfARXq9mBkVbQPzTp2lqBL4/3c
xoiEdoHq4EVLlmz0HDA+mc+hjpIsN0xWu621lHkp7LdRCzAIPM2He/j/M8//HfPcsSVV++8bC9ew
+P7bf+yb9CX//ofGwscf/t5Y0H7RdBUgOPb0tu56KiTz4bem/a//VBztF9czTdUjr7Rd5wcberwv
iDJM13Y1G1cKnad+t6HndCbe8XMf4v/kewGJ8eeOggsdSjUNPgOfy3Doa/zBFr7GFTXzPNDMDnZ4
ehB+oypgA3p2W32r+sWlbojehFH3sKSQFB+80UbpNiYcwUunS51zvOyC7OJW/aNbQMXTrWfAJOHC
iO7cBu02C3W7JHnJ/OTkFOpmUExQwacwA1xdnA0ruqfchHSlVy5B7W176CCeB0q9Klx3CxIU5Sxa
cFp5T7cCp21kaKZiQDzND3ZBlp4hjLSr1i3A2hpk5RUelghvqrduOjm11JUbO+r5inlIjBREWYzm
nYpDR69Z722lHnPlW5GEI2Kf6k2J7bOXtxOgdQz/JLItxoir6ClS5Xr8HouRdkrjnMuU1FMftUuC
aXdrOt97Sty1JxP3BvaZ3Zg7z8gQIkUEWTdXkFC2Vd09tuArF+CiKY3/NggBPqxeT2Hwm0CyEBwd
vCjU5Tr8qCLlwaF/vvD1/pT4xTEA1U5jRlnleX8Pc+sUtempyM1dlyOTBxvOrIDQDuIS1c5ZidRj
BHgd5tvF89UbctE7IxcXQBgLetx1pt1qBU5dUkM4FnjUAtpqo3ethIarRE9+I64R4Ak9tJ67hKbQ
ofGbtYPbqoNcUDYmJzuJXzRrOoqBr5nkp0Hrr6Hq7/Vg7yXAvaJuY+rJiQXkYsbiGINv9ZACRlr/
UMfIFU8II9OOsrToVGpLE4qx06NFj91YREtAT4et1SYHLfPOg65ioGI/VwJtZEVc1Mk+teJJTSlf
emb4Dm+FyNAujqMV7n1kBP3K3A15sBaAERaKqbbof2k7RBUO4ClpzI/aKqKXpbUo/fVQmK30DllR
D1hxGVq7sg0PMRVTTQ8Oap2c5BXW/OHWNXAzpuQV9ap3tMvfq3a8yp+xVKZb5TKozelRq7YEoG9C
7Yj902WqjluR28jJIryAnHSVdMvAGK6I/8IcKmCf2iUFNIw9G8MD1jtcaJoQF0SHDMlszTpjX37W
Q37BcjxqobkLAnGMwvTdDcDDqmOH2jRMTTM5GdZ0k2MS2a6dqqpLE6lw3xrf3FI/ue56TMZHOxTX
oTSfobscpkFbokh/qqv4ZX4PgQDkCBehgcNEXT9ddlXw7jcu2mr5uA3G9MVRxyNuZWuTqxJSG8V7
AdDIqWjFpZc1XhXp6C5+r5OGSaLFYCbGMj2lYpbAB49PIKl2Pv7GRQ3BdqqWWY+zZjxdoik5JUO7
qWLGqlI/JIC04nFbV/3VTLvHWsnggjAduK9jON28qbsC+iyC8apzSWo7fWn6Xz2BE8Iw3Zxquskr
2KniqKTJidbPi/xh5HjUguHqRPhPFtOtEd2qx4K1x1xOfiXf6CBeY0TqmDuQIPkCoM0FquOl1Yct
1GR9zPaIkHG+GoZcgnmus6Z/txgG67kZMQvEZD4y3VcPl7eQOQGw8UOnhCs5tpNkPMrPlgbMZQOs
wUjD7XHSt3Gcn+KIqQBI+9G2OlwrZJ0766DJpO+jaa6j6Hnom7UWjY9UZzdyMHlVs0FA7Oa3wUrP
boDnt0bvPI9lxXhRp5tq7hvFewjKZlNb8UGJa8TXybry6eLU4yW0xsdMRQs9X5fZeFE6cXPiYYvR
GbNMEb2gqvMEs+H+rhmts1mrbyG2GJGPkrce0JlU7bPhjG+e5X/NkdinEPje5uKod9qyYjArQbRu
xaEI7LO2hul/8Yfizij6lT1oG0CUu2pKDuC3Idr0j1OlXkqTyq/ctXaWMR2NVztO7tUCWaDa2FV6
ekJZTGaMECNxvK35pW2asvU3ikpfum46emX7CAsbCT2cSP3xSEkDoldyUqII2S5c+hheo+3gAqAd
KwvdYn+8jIxNhOweK5CYi9gstz667/BWd3Kyihpuq0nrcpB5qTQie5QTNiDNVQAW02Nla+PpBkHh
pa2qr7p/67LxEcBRiGbp+KaHvzWRB1nQhi+RnOScgEn6GWzNRt5Ejc49pmlRtOwD97nDhm6h5aw0
nvlcdRZyqWTuvdpebZN7nolqkfQXutgvLe+R5sxuoANDSiUSZcmtlr3E3sD9Ed7V4Vm+V6Y75/mO
08azpsOm9hXzW6soZw0i9lqFgE4tE1XdmGQrFMZXAPDRIij1+DAqrUGaa+zSEYYcXMAnN65eBC3h
nRVrbzFi8nuc2BYOFdo7SOQjaZx9iJli7xI43+tIwOtDPtJIHKSsgxYR50ns4p76X1g1y7RLnmH/
Xzx4rkdRZMdWa76BIjIXhu+2FH5h4/pwq3PW2VZZ5tjwAfelkZCqj7PI4Cw3+JPwoJgi3Dyzdt85
9n0UxvpmrnR+1jznh4pZ/6sECpqCj/2DY+KcRntO8NSbYlz1Blr7HRgn1fMVsAWpvySdiIylV09w
DeQGQw3tkMVmu/En0mRA22QiPsY44OeK9CmMKOBiCzQcXK8MaPcnyy5FO1ao0U1ztHAv4J+4IR7h
njRPaW3aQMp6yvtVPyXYyivroWsWrAGLQnl2m3e7pvg+Ar/K8S0WLd6olYM7CCr0ogUWC28X0ho1
9qpTZDm4aD82nT4CB3CraUeXHmNyDJoJishJclTKRbRJlfCCiXixJv66uQsvtV4my9uFrALrKnRf
6lxz11XXuwcMYL7RgVjmShyuNc9DehNIamePrMapebNHB+OLcpCIKDthulHRjIEoHOQM7CnW31IF
E/fcOrsmHsyYfC2T2t0VpXjuSkm95jaPayYPboFcdNfMm65BLWhy12vhE+iAZvw1VcECAIIHoOpp
iPa7TH+jDrpbJFDrFPtsZcOjXovHxCzOqU2/z3e3kxW9RGjag0w2qbT9ENT/S7HpDwpNfw6TPd3x
EHtyQfNYjkYA/2OYHMU27IUB0h/Nl/cq2UOxeoRN9ui747kG1qqIY0UcNTrVh+bXH7Si/vDOiEz9
EfLjejpaC6phwfnTXPsnZSjPHLocEEVOC0W7CANiKXIL+3RlZ8wvBDoREOERaIni2ZhvNh+Isr9/
e4koKlKBnNb++3/9p0VhQ0KaXIdPoMI9UX96e8Dgo4EIRLHTW4J45po8bDdKVW499Zpow9U2Ijy1
9+14H1nZsTaZ1Qhsw1hs/80VcP/qg7i6YxO0efLfP16BAIBM6DZwKeTFt8b+ahGZpAqOreoXURIY
AAN2sHgGWbvstHqdp92VBt0611h9UgJWz9zRuFyXztM/fzKZo/35J8KASXUAe2mOKT/5D86BZRIM
UyzcfIdVT85UczRC415pIpA4w0AQaoFrSrrXeXjDLD1GqXgjEnsMmkthxS+qN74ZIRPAHB661nQJ
trqtPJXpdGtZugy8X2xBGEJsZ1P/cqpxK0MQ2xu2SWztQm4AGaWrLXdKOl4znMXcTL1MhrWruRZD
4K7SAg3msL/GXb3WzGfIC5uKxQ93L7wUxLZ2myt2qLu0tZYJvV0NeFXY+5vcrjcqdc/KoHucBTcl
oNU6qU/2aMK/NZYO0Ez0c68+dKTK6zh9/FIXSBYQJYJgw8KUUYNgu09MTP6XFZSHuqF/hMmVf1Qo
/nag/tXwMMHFWRi8qpb+s4CankZeVuhmvgv1Bk6megEjdsjS1zmyHm9aW+//+bJrxl9dd4CCMmt3
kW9zf7ru3oCOFU/mu8AG1ZrGD3G2sWPjFhfDtWHh27hm8iJGJrUJ1K/a9Y+ku/iYZriwMXR7LNam
h7DJ93lxmrL+6nl04vT8C/g/BoNKQJr24mIMPomE/qXRj1EL2dDOgbR0LB1Dji+M84yMwlGed3DL
jYHieG/vTAJQmRWkjAQvzA6aPh7hLWC7NN16sirg9GuQskuRfbPRyVFg05Pfb804PeWwmKPmFboe
YQpOFZ5N73/UMKd2yl0kdBpagws3UENxx0TVCRX0QEeJqE4hkbv+yXchXpLrv2kt5gxEUnpVrrMu
+JIn421w/Mco6pY9KRgRuPGsp0THdYGdjfFrTTpapNGLDFrbctjGVnrOREO7W7z1OuFYHpGyh9eq
3kdIV3VYPPEbB1Z8StTsFLrms15Yu6E/ZKa4G5X4XdHLnR5YKzfoNmDdXrTUPzhI2RmXsTR2obB2
9EqOfes+2z2cEtI9IpYjQubcrhAZ5zypsHd6NzHthocqvx91Fi2+Bz39s2dLDZcCuEC3crT+OLjq
m++aZ0ejTPDPIw386J/mFzB/wN1gluJc+tMUPDlKUZmKgZ046ZtM6ZDseNZujl8+ya8MVW2X/5vZ
9q9mfUsl5HRdyLCWLp//YUrDUzRyUlMw2SYkZA2JafHvl9S/uGUdW8P3WG4R+frpTaKwStpUVfOd
6SJvPlgNRZx0eqxHdBng8SBTsIC3XV2nidjAbdajph6bMHmXUXbtYUjQ2uvI8NYYy8pKy85T9HNC
2tPr5rPDROhgF4ZW3rEp6mUTx6+uzdtUfXJCjYXqfIqKPtNZNt66QL/1MVN1XSfBQp/WpcjQEvDo
UHZXg+vf+ckL+gfHtoUFnfMxycsQOL2FnnlOSnM3GoTkTX6ynOs0jDuLREd+SIs4hEbYWRj2I1KD
DJl175ZfSyoMkOHxUbwkRnzyhu5Rc6znIBuPrh2f8to4wXpZK404yrSpDaOTOjkrCEF3DI/jFHxx
fUofDfUCvSZLorq3GPviSetAOPlYVnXILy1UPXq3WC4UQU4SJad+RGcLrZyUK+mmxk7WFeTbqTUT
TY8KXW53j1lTr5PKeVZzFVRoe/VGlGD4LL6PWBQzuEm+9s+DW1P/IsBhiHmmS1akmqb1UwUy19GK
oj2b77SU5TPPMHes0I+IWvImRNOw8krUYwEJaqmFXCNljLZDU+7DUXkAOJWuzKk/16R5UN+PnWmf
O9M9NO3NwqmjIkOXqVvfX5psvIZKcNe4+l3lxr96EjqV0wilq0uD/Um4yUuMaSJLFj/pkGOlF2Fh
RuEvt6CS68x5FSWAnjufaFQGFcgwXTvfOstZtZr6t8LHBVVtjpE/vDnM/BmTmWMUJ7PknYR7UEwc
jpxxq1FcoHrnK+PVc/ur1nWrzsKEoPgmk1Q0mw+1Mm6tqd2UFEcaQ3KSiHaov9ALvVWheiHBG2Fv
ImOxldGYn/SrgGQOEaIzjMtA6w5m3Vwz1JxEBxucIMhqZMkCJGg8LmyD/31n2xXDzbb4xlCnT67h
35eU6Fr3NbGUK7F7u/rnC/0XsxiBm/wPKDyV7Z8u8xCAPW+HHi4sLLrGwx2wdKhrDii5MMiNdryY
9sEvg38zviAb/3n6dAmfWaE1DUHgn6fPyjQE2iddvmtD65bVmBCxzkEtxUdgPahcjDQ7+UOLPhi5
Styv0C7d1QQ8paDwQoVT50YxGmsB7ROePSUrguyEsmaNbpeMxQBh2xRSzALPAuIll0KpQw+a6gZ6
b8+912yGKj7IKWOITp2CvVdvb8EgOUiALVIQjH4m3sCLnEPa/ibFvVjUgLPSk5WpNznvxgy6GFN6
ILmIXFmw+ddNnJ2gDa6g81wDgh7iiaKa3mTHzMm5mrF5Z0MOAG15ynF8zOLpOqbimDnMG/IeDozk
RX5nY1Jvk6beYmjSFYT6JnlVnPQkTNI+/jaJ2nXo1GvdZvYFdSEDHSgCx5Zh35C5Yi7ZVem5hRtg
+c/UAyVqyH2WFYqgx6clDFluzTPife+yHOL245ecyPx7gQVpn40n1Eahib3Xabxph+xkm0QdYpre
UNsxfGaiBOs6HKqiEREz7koZ1k1W/jIh8YMq7pcg9G1mPwhnYaUtptRDCwuEfJIeBPIpoaueypRK
bOycQbq+dMI5y6o1NA/I0vFBoM4IWGIti3DkXm/yS0PXetQT7VIp0UF1qKbF3VWu8BH3xtBb58AX
F/kYMitCKohspoe6i0455eR+tE9g8cFYwG6OEsBNPqSCFjc1OfvKylpBvmi2/RdkseYkVnSPrhje
tCJ+mCjOIJD4oBzkrNtRJFf9+KTTOtCm+MVE2kbLO5LN8MWEz1ErFjM01desBy3kx6BdgiOWvc+y
0pahAFZz9+aq9cwSDpeN5YPosgwf4sqG+M65UnEDz/mMKe+68HV0U6a3PmSpI5ro8wyQRXwIPeqI
Xr0BNI9+1CFyg42stbVtSnmxQot2R3R7KEtxnAc8TQ8ZRsIE340Dvyezl0lVwMxzGAckYKVz9sC3
UENErATbWe6p3GzJIC1cXbFmDd5Uhbq+HHCy+hqzqJYjuUODXB7cV1oQlBcap7+lEx2ecGIlrZj8
p37bV1SdmY5lnXAq/d/+edbSjD9RblyZbVoII1g2k4j6U5SfCiOudNPCp8URb3nDDzkNe8P/Sp2L
gkdnIjFCMup22R1lTHo0AwQ2aMLUnuXAauBsLiBjgxFFGQzZzvSaogAjp+35BI7+WsUEuHX0Dibj
LXYVWjrjmcX7wUu8FdArDIDgONxRDxrW6NgA3V2oRbQcI6AaZs+ak6P+uVZThJ3GTuyMqkQwsusu
mUOSHuiA7q2SkNmdTnkRwZ+jimRP3CajndUbTa9eyhqnvoAON37E6WNdUAttC2qbKvYli3NOsWBp
o5o46sUWBQQq4d1D3Iqbh5Jj37+rtYFNIze4nF/CyQD6G0OvV5dyVrfN9rjWmZzknPMAAvisVljR
1uGLiuqn2w835I2uY2zuWnxykTjpUUaRa3gatczDzUayXiusLOUUCAv1BKZpI++/xvEeNOOhp6+R
xupFnk2GSYEuU+P/Zu88kiRHtiy7ld4AvoCTqXHmnPsEEuHhAc6hCrL6PlDPTM+f9atLel4TCAAz
twgzMNX37j03OWU3cIG2FT2B5azIPHxHfEhAvb+lvLxUBjTaCdh/TstMA0TBo5G50Gumj6ngP0Dd
vphA7QXG7tDWjIIqca9fkgZCrDENe4lS2S1rkGbd77wXjxaSo+WC7r0/h/7/23f/H/ruFnZ9LrT/
vu/+UIk+/j+bH1nV/5uh748//KPvHoB9t2mfOxSxHMd2lyn6H313Q7f/xQTHt2yGnt7Cef829Dn/
WjryPvU+0/BgvDMx+bPzbv7L9hdDnwsNHjAnf/UPzvv/k/tuef+oK+oBn0FlDS8f1kKd6tG/T7QC
vSv7MGy0c0qGEVRGSEql74u14JG7Hrvs2PGQW2ld98oTdpH9hycsQK9zod3mU+it0wZzezq0K1vS
8TAlUW8GokqsT/YCdRhuIyihXjJvQpRiYeuL1axTRyWMfKMxBdpVcYSdNiXeL0DzJgIcA1Vx37ni
1Zqh8UJBXbWivI7Hct80/q1hZYQ/UTQ+Wq2xsIPCdW4Eb3rrPaAheErn+XqgJeLXhO9iGNiJghDl
EtxgOC7d4osD8g0OCbyZpXykm9l91Sc/rXTG9HQoa1Tgjd7dZw5AABJzvG0t8Bz2TrVu0xwv0Ohc
cDqhSEw2fsFjX2rl7zjP97o9npNqV9ZyO3fiFtYLhKa8o0Lgt2Sp/AaPCiA2T+pVb9tPYrA3g8ie
NS+yyDriOzshTryhu5uRBXH7btx1EJkfs2FTdGdIkjXmfZNzw3KdByhddDzwEK1SNIl+q733zPbq
pvzRb6TskQxCaTVSIlFMC61uVs1bbWyfDJ07mT5s+hlsgSNw0bjJgHDCvdI8jzTO8VlP5ZWsaNMD
G2Tox9fN+BWQxRL/VsrbOtcI0TPJ0KtRgGb60U3r+74ckeHhETNEdplTZyTFEEKJZiY/mgl3njbh
YZz97FeV32aRc+NE4sEW0c7lM3bZ0opC/NRu6LRvTAsKcSQjVPX0jkJUr+vEGX+2RXbRYjo14GCS
HcX6PLmv3Q+dwc5Q58Op50eY6mq8n8bykE4y2wY//Sw5o+bVQX6GVGrnW9pOaxN5/X5YbBE6mYL+
2JCKZeNN0KBKtQYKijiPn4Q14CpsF62yWZ9rykd4bMC55QLnkZPtpMe42ekwZ3IwcWlnnMopiZuk
G2zwbNLD9rOLy/RxZ7Tr2h7vOozfB6eLry1pEBHshe46luVr4devWZxNq1J/tr3spc5q9O/SlivT
M56zsvyYJE08xv5FBrTPx6piY+cxXE+spnFX99VDNbj3c+FDFraRHdZ4EyDDdW4h1lYU3rpOd22W
1x690Y2ROPcoxQjfqw7OjA7fsVpBtXZeWRWsA2hta6u36OX/tegw5G6qkq9Y+JBokM+UXNDD9Br4
hNwa5C/5/afImMdlPjKVOW/wUTXFU11ziEw85jBn18ZsvzUW86w+lgwSvLjE5MH8Wlp3eS/RFOhk
7Sa69auRLTGzE8TnFh2F05P0w/T/ZCXmDOsXFpta+96nMdauAMIuAli1EHZGttqy2S1ry814O9r+
6x8vLrLFRmlmhf29rs21synQHv3x2t8+rgBiZdc6bSambeSN9XityHVQW6AbeoveeApx1lxUP2Po
cnQKD8+j0xOH2JFOBrXmw9NdmDOC8cYB4MAOtkt8KEo8tUlI2yutDDR/jC5OdVD1p2jG6KHWBqu+
nSaM+d+71H6YNNfJmHi77/cnyx+pt008SzazgyVaW3KbzEV+XJOmXcyeuW+VhFjt05cX1FvUooxC
GLP6/nvP97vQ6iI8xpFCbgKgQfWXX5+ES41X1A4JzCkKJHPOlrPbkdVDR67RLisT+3EoNDIi9vWA
Xgcgr4eJkNuNb70N1VM4C2MVNAkhhZXX3Bodgs2hH+1zATVWNH16HmT1iEipvRJmbB5co7x2F8iu
6AmQxISTHGk6lZLsiTiaf4w0FhIMeeacJataowxNjqczNnj4itC+jJN8LBKt2payclchlOINCE3/
1HpmQ4G2esKOhUfW0ulu1mLbI2Xe5uiB+xjO6/w6GlhNcVDRcp1fW8vCQae9zZavU1Vv5/044nur
su6YmTrWh7n70XSGh3vO6g7FVP20R9wTvdMQHAzM8ykJCKp1vezQJ9R5a43sEaxjb80kPstYdPfu
Inkz8XNavmSWxuhuLkVymquSIiD2Q3fsK9of2baY4nv4exBAO+KZ69hNt52nv8o+htIZNT5qER64
HYTTGCTi2KLnuWs5u2DcAAkBmtmdjBJKBya5ZhMCzAbssuIyZswtI2AquH7jvWuGZxU8mC6w4rjt
Goqly4Xmy3VqyeBIMR6vrnKRqMWchDdSgqFUiYij0oL3vYpvsIW1qiXzL7vruCI9jxiPPMUrs+C3
lMNnFvgs6cIjyl4U3WoRLpraNFhOxu/taRFH1/SN4rEy57UKHlQLSlA+In3O0PbkdmTEjV28cjXi
QpW/R1l72m+Tz7L2venN9bNWjhpoOj5DWW2mkqc7PsJhmzBWoEDohatEM0zc8ujC7boiQdakwV/0
icWY3Ogo6U3J8dsS5hiWj5fgL7Cwj9LddaW/nRLRnBxGBaYty6PRRP1pXhaKx/y9ScWxWIcRAbwF
1WNIXQt/5ms1Xng0alsbwMukWf1hR3MHBgUpcIqXijOSnwHwEOKVfPKmAzb2dR974HWWGMkglXT4
l+M6F4uhIF5Wnbpw8YwEO3WU4xSYZ0UbQy766++jrOxEnQrNWhbqhXzKoN7q1TYoxj9Mdsppp06E
b+OdWpsbQWUC1/HXcVdOIrVIFguYOhdqZQELWzfaFW7zpI69bSzZamrVUKLpSOtecaU5W8/T66Oe
/FQ2uVAP7U0WleRRq591+ckU3Lr3rGwrSvyS38Br9XtHaWfsnbGnJoqt6HuhqNTfm2pN7Zvdt6ZK
+6PfDzCZ1W+qTje1lhWti2XD99fqfPtefJ+D3yciXY6jzoW1l5pOAkqU+zdZWc27b4i4Sgl1FOlI
7RySuub+1Hwqt9fXsfu6RpUXTa0SA8WtLZs23wfOizTIyv/pGFoiYATviYM6NlJds19X7te6k9Yf
XorKRB2Y70Okjtg/9nllINcNmkPSbriE1dX7ZQJTx05tq1dMTMsIP/RnlQ/6dfG2f+WFfqWIJtIr
jgz7MB/ngEnVJaMupXhxX6i1731GZOy9zrT345Iq1IVMr7H5Ol6HAmoJ07QX7I167esNy74qQlAs
HQGAXud+iFapO3l/rf1jn9Y2sHIZu6/QLKB7T5g57Lw8wUeGuuYcJPP+y6O38OLVGoIBYzsH7bs6
hCr3VR1BtVnYIfc0tV0npXvoEKeqS1BdklUXxzDLI4M7pZP5W5HJ6NCq7Kmv++x1sBR11brlenCv
5zTEw8bV6IKeWBldHkP6WjaV6UG9sbaMuzKl6qIOdPllkVquVnXJhsqf0zaUNDMBOUJZNINv4+bf
ttFn0n3NQbVMyuTybfNT1r8vK2Ahe+CV2M6xCfCDLAuVmqo21ZpaqBfUvhDYXlg2AWDaPznseTgv
SZ7wpLmPLat8/lsZRDHJ3529U74iZSNypwxjma++wmiNf3q/CjNqgWwvBrPRYHx0UKvqz5Qx6XuT
QhXOR2QPP2WNGfdn2GfQWReHjVxCMtXa9+I/7Ss1jbvo93top2GI/E8fMTJX2SIl/60+Jld/R7YX
FVQr2f/tz/7T3/5jXxZj75s7i9Nx+b+qV/Xc++ENVOvUVjX2a7cjVMto+1/GsDyOSqpuJzviAaQW
suPn/t434CAjL1bXdnprevtxyM+FJoq9BXolX6m/iCYyZKF+8jHqj//Tx6gX/vY3weRtHdLgyuXL
x631YsTEMKt3fX3c13tljaht5fNrGBbpAup1tQDGwb+mXpW4UPSCE0XDs0iU1MCpVRsg2nm6NcOx
w5a1laIq24P8y6sCV55hQVnu5+XhjsSyPo3q4V5bS/IUBUfUyQ/VMiJAd0aGrBolYFfkEIbFa6vT
PFN2rAm0M7D+AYQ+VtewNkGFFUlYXiYNCgM3mfJv9ie1ibqVO69yF6VBAcVjQc99Z+El6rattmsI
Anz5qb+jWUm7BoNuYde0P5bRhr4svGUUrDb/YN+VT76Hn2BarED2cueRelTys4Un9V3ULvWF1CJK
DZfGR77vA2esD90yGIiXUUKyPBoREMao8HkEKpOcxoOBqZ7OMENPyR4RYzmtYz/h3qcAaIp6pta6
vohPeFXn5Qbq5PqbQ2eGNpHDjXhZqDXDkRs76cShX269KkJNrbWQ2PDcEkiu4uCWW3s2mJyCX6Cy
ZXuwc4pKCEds6OtADpf7A5oYEhxMx+YuGb72ch4IHV4Gi99WrFl3olMMcaWwZmOrWHko+dqTWmv4
Yrt0Fldp48Tm1rwKl8CybwyeK2KxKUN6r0BF4LmVOt9bXwYUFXN5PB2La9wXYbFJF1v+EGu7mArg
fs6HSCcsiatx0qLbxqngeS9GdxW55ny53xenftibnBZ2eGmCaD6quDWdeta0VqsKTVia+rQvRXpQ
KWvKCafWOEY8F7536jLW4Eo0EKX+PXWt8FNvDwOH/syfaWwqa7GPygggUkiJxHZaiA3anfo0xZ1T
a9+LaBkXIp19EUTwbdUH5erZpVbdseCHt/HZoOCh2W0zGTuHMhKH2Go2zjIGV4tGnWpOvIGzMh50
sl6wSS6vapVFtlvf/FCQQnW2+UEh/oAWOioJJMaqzsG1fpjSPJdFNDEYWEZ1aoHbBGlRUUa/KfY1
W4QeOh+N0GAu8bI1C8ohiAZQHSgimOz/tV1EDShzeIaKTqiojRXISczWpCkUK7U3SRL+c075gY0X
jGEA0ZsOnDypzf+yL23XWjAATB0uOKqrm0YWw7UIW3vV0ePKdQpFMPkCBG47cFbJune1B+nPKTko
obeLTddd+0FV7j2IMlt6louId062re7Pt0ZxP+klaU0Eved181B3s39Ox+pxtkOCjRKQoL3lvhGW
EF+GJl63uMtvhTCqSx4d6tC/Yrid4orRrfNoIK1KsRJgttoONGS2iWGvc9+6DajmPvuJnR0zWdOM
ld59OjZLFQa9lNRBq2YUKsdUhocWt2wWYq5oOg8J8CAv0nLDw0BsiFYNzi6J9HEzk1clPKYfU5c2
B9AGRG0NJG0EY2cdCZu+LkMyrIimKff2xBntNq449kIcggjxYtQ4NDy9+ZImQqMUPL0MECXXgzdM
RFbQPzE0kG8mPrUjLbsbKlvNuU0tYL3LGryjz84iCd1pOtTjsRrkApjMtJFuE3XO9VwbEyhejGWl
gyCnjMACaSFBjU5uJ9cwVih8MhvfFRCHcnqztPirQ5rHcKLb9nqW3g23s+HREomPzQDzFw47GKUl
Lf2IgA9otyRdkRtDGSTqNrj3m3UL3H+yInEx/UXgUgu5sWwzXddVUm0037+ycOjsvMYoVjG1GRs4
L6XCO6fWHvPA6vc+flOjp5BaWOLDSUgSCcxhS6l1Lwi0WNmCRdjHxcYag60dyl/VEhIwGWt/HmrS
0axHp6TtHdZkHRFy8jRCcdo2KYqiUfjOqY5nH0aOeK+QQwP0wkrUUlmfUv0naIFfVSl/1REMoRpy
AckdhxlE3dpyxVXZ2bT/rMXgBU7pMufpfeNCorSaRR7SWYSNOqN+19k8LIcy38x6aYK8JzPA50mx
XkKcZB/BTw4cWMmENY3NBGxBAxenETPqQSxYkWJkgYWp5ks0gTNwGfrvLMTtx3o2MZOPxLANyS+J
JQ5NH0FW/De09FM3ohh3CzVO3Si9Vbfw27yiurIsLaXUxD9cO6gW88mIr0cNCpoLroViNISzXtDM
SPzms3eW8Sa4mVXGBBPiaLURWcfD3ox4msPFpgJR7BOrJ6SwNPahEwQbq8pJUU9A1DddsBk5QUGN
+Tcgs88BunUkQP1Bz+vimGXNz3qkWVIZ1h+Sl//t3v1P3Tu6cIhl//vu3ePn+KP7u13W+vqLP9t2
1r8cHV+q7tIco+e+KK7/atu5/3It0/R0H80g9Ck6en9wOC2afcEC7zR0LzBUb+7Ptp3p/IvKDmJ2
W6cUq/y3/x9tO8d2/qFZQ0jk2Ph4PRPJMaoAcxE7/U0fqeOvkU1V6dwiWjKnOvnQSCIJ+wjzP57F
KzewCO4L6/siYlQazNOlpFGSYLaQE28xc26JIQBhJ/AJgWjvLaf40XYRFjTdO9TUH2JdPga2wSgj
iO9qx3+gCn5pK2fTxoQIhKg1VuVsP2WaW60z3ewuNBV+lLqgqwfFZGo2Y2LeuIaHDdc4GSlGUVHz
1IBH7kGmnqGLr+y4vPD8TcETO3eN1V07LbaPqhzCtQjGZKU1FopYlD9lN+8HP9tRocH0hQUtmmHz
aB9pENBKykwgjC2JnDHlYGwEGwJMaA4YxXb2jm0SIytIjHrrZ/NeGKC8mbXOBkAOIoT3IBseuwDk
5+DBLRQplaEGQdqQjHiPI3hygrjUsHtvfKzGrX0RnlchRIiPJO30tE0g752IfqkA/Z8SOMow9TX+
Aybtj1pG5hW4CNIAIMGrLUqq5pVaM1pY4khPr+CtGpDm+J0RRwT7KgMsQUmwu9CqHc+dZrmbaZyN
DQBY7aZ0qug2tObotmo0UoeG+TKjDiEOt4eV5eBsi2aH8Uohqq9NUYXN7UJS15NgZ5nEZSYOpXlP
dku2trRXTiFjmn7hS0Q82I0eRKAHowSwl+aHN2rRErBwU5vVg7R+FsHoHcLZI9eLPIf5uogqwXCM
UqxdsE9vm60WcpTTREtRBxbgveasqzaWU1mod0wjPtelh2qf03vda5l/GUrPu7STswKoX58dOXqX
YKjaDcndIJlzGd+OrZdcJ0O+LiZB+mkfCwElBJlFPpS3gUvioptN4gEtaryfItBPwnP6h7J17DuD
0KIAmIHRPulaxUJ/B5odPqgNk2GvPVTyFrvVCsq4+yQLf5WWWvLK/Dk/W7qkKu12KQGQer2ZEOds
0856HasODKjVP0sG9T/TgU7DONv2nXRD4piactwSyzYQL6uL88Q5TQcOgqcL743M6WuohfZCZa22
OtM0wNbCeTRdCzE3TQRXHwjSac2HUaumX36D+XOoBXkhiGUMzY3fqoFLPA+w+tr4btD+3xNqk74b
DKJWg1H5PKgdVCG6F++6AfWwX0rMbGkfHRqO890clnKdAEx99+foWMss/ClN4PDaeBMQ/vREStp8
iJG17vzO6l6zGV186Jo3TjgipR9aaz8SlwH8cIies8wn2qCo7K0/BhGwK4u5vBPpO/VqMJh7g67c
OkVWzhhbTC9eZ7xMmVbddjaRPGOLssAPHehIXSd/FT808GL3RJNb69Fvznkhg+tuLPAJGm5A0l7i
X2LDTNZ22dWPsSv2Tso/nXeMHjHwykc/bLuTK82nwLTRu+bRj0LDUdxG9nxbGfp0FWcxT+lixPvP
xXZuagvGjU+wTp4H40OlDeNDCchSOEG+JrBR7tJl/xDLGSoj9Gz1Dq9rA6hitHmZJqwpTk53GSO6
O8fuB4wLyel7F8cyY8ianBPX1SHGlvWLXlvFfvYrbas2yU9n7BEvcrSCcGaw3y+Okd3gVe7unFlk
T1PFYCQb3t0G6RRD+vIRhPJ1Aun1Rm2N0YAZN2Z4n3FNUFPyH7kDEdtTTNFlSjL9hTQXBAKO8wg5
QNy2TvDMWHlDYzK/rwwzv+uZa5RDZ5PkNTlb5vjFld2OeKdxz2DfTXd+ZFJJq+lgnUPz0YbjBK3c
93aVFzoPNflfWMHC5jMOGEmlzAAa7A2uBhd/ztGtlsy1bzh+mDSkjIl/xTulB9VzZGvdg1YaBWpp
ALFYJ0nEonV8qF3rJoJz+cv3jRviybSPcScMvGZeNL1o8IFPeGroZSybG4JS7U0rGvPYdrb3mnNW
gTHLXmwEwGdvdkj+KAr/dQjAvOmcXqtkqK2t50bVq9jyyG9fmTeGZwrpzdqo+99S43oyXeOmHgr5
7GqEEuuJURxbGTq7IOgY2RMtdVcaDqSCDuNF2HsQVGRj37ZTR4aiziXcEOOCiKUoN1K04cEFR/ns
VRyUAuHAeUzK67Cqg5thFsRhRV5EBqORPnkOiP84n17NcJGX2VHyUBCKeOfLAoOvHj80g829OsRn
Abc4v5hpf8kaX97aWa1xmafipXW0XZpUlHs1kTyNXTusba/sjoSDJk9m22Q0sPhG6lWEZcQAMCIg
tC2KdKTDrtfOt44r7oxoFuevfctmKdMKx7b+HNZzf+UvC7UG5YzHpXTibT9m8jx6pkRHwFqGk3ed
MbHCgRuOWyvi6UsWtcazoXMXfBsDatOsN2m24LuDornNjeHgZd1vyncko0tSNMiErmhBVjwGXXLA
4XnjWKVEN/MjcP74B2vJYubEJ1ygebNIYDhmSXQgDkUciyrZTVrKg31wGOW0Xnip0aMYZU++4KnO
2lto4sWdxl12UZ0v4WifBkDzlc1DYV/o0NQys2vOctFjuIn+MIRJSmRSaBxmK3Q3nt8GuwoEomU1
b1FQ7I1ImttRZsPBGdqf3IQJr2604Caa7G7lVuKloY9+Je3xh41c1Ba1wN/L84ECu7eup4dE5khc
JRGEzB74ZyHrejZJ3Jb34U3p45w23FGz9aARVdW14x3kC7I92uY3U4u1EK0OlQzORNcbt1ofVivL
lL+skYgIdIdwbo1k12twPSoSiA7Ugpjb2oi3gmKlp4KAYD03d547NijDAULEcboBfv0RdRkFlrB8
1noHMqKFwQVG7RQV2yAJnq3G/DAK7ar3yJ/Rw3Et7Ddy/va40e5ERVknzYdPkmnjVdOgRkkS9ykS
3TNYwn3nAvRsREbZafrMoMWTakmWWD++OGH9QXderoM5OjPU8KzB2OiTvumZiA5xfEduhlg5O33Q
5TaU4XsVaIhKftEx5mTuBX5pWNKRgC2ut8a+N+3dNEwQinOng6UZfZgZHnS9cO5IUSBa6gNg++ts
EzmfSwwKLXCShHgmKEbNABNpdoyXqtcfQnKXKxEE9CC5nvTfAy74YXoOod3WZrapI8TzpnaCsXAT
ztqpRUbE2bSdGf/N8nbs/LXfFrQVYu1eWtqPReKlR/qxw9iWasAHveqQcSeGkj8++iYxoJVWd7Rf
cCciBqB1PcNAR2UjgaMi3jaJjNvMvrFU0Rrg9ETAYBn+ACoH497kkmzTY2M63cpKdbyfxRJH5QID
tzaR3TxV6Lz6gGe9dUrq5qaJkBu1cXdh/JTtuat5cQgcEBe/WQ4BeWBA+6iNUIcwMQOGYJ8D76YL
UDG1YLO9MjybDWvLsDvRucEUEXSAsLzOA/nmFc25mimb9Xq977TpUed63PTtkPIzWofCnC8D/NmV
03AhIlGkdY7jrQwQt0+Dzn8/K9c9JiNC7IkRjsXDlBXnQk+JGvP1FmYzorSwNXac6szufTfezJH+
rFfWdaZ75WoMLOCMTvo2NxZzfqTJfedH6wBRxxyYIwM5+dwV1huFCWo8hvMWtfm1JcJhjQuHplb8
2dhcI5bWfMg6GVaE6aCXe/KK4N3zjZ+p/4snwG3YEsZsEYO7agYClvzffjH9tF3zYoLjJXyyaAF+
i9usg1mBZXqTaNMPafnPk2F/Snf4nJLmYtefXWdTvqyKi13GR6fjkDuEM8eAifoBpVrl1D8MVD0X
L554fE31SudZJJP6HQFegDTQ3/vOeKji+IoB86sxyJdIOCgo3Wu/Du5ycyLDc+kQFOMbKUVXFY1O
G70nQyNwdG38iwo+WaacgPgWQ9xZ3U4K7E9z7d4QoY4CBmyYg6iAdqQHQs/vboky4qJsS06Smfq4
ZbGlDbeakd6im3939ARbpFy7GtHi1ThXO9mJS4RCv5FWvEU8CUp4k7bFrSTHai9mbz1HMMzaoriJ
XCjhwNJaYKgrTcQR6ut4U/vvdoYspJnnTwFefNVS4Ovca60gqC4NYUfIxIek7mYHa0iIHjX7vWvI
W38Sqypv38NAHCvNS3e2NMhfQL9XjlhhGjlu+94w9m5CvKrd6IepcbadVuEBpRBpeyDXS11zrpnv
74iDaRlvVCajJebHhs9vEMxjjJsHEWDQxbdei7u0an9nU4dISFro6/JdiD74I7pPH3xhPbhBmTxm
lfUShjzao67WNhrgBul0xY5RVnd0Ak6pMhDjYcaHazc9XTI7vxBKKcEDT9kug+XebhqmcrgNh6uu
SfV7LX9MaOutTKcmxs9CsCrkDTM/e0ModMfgi3T0JkhO9hQHOzI9wnWD3W6vjX7Mvdt9jvuk2jp+
eeNlU7qTmMg31KPPGUftrPFNux6IhCWjba3nN5pG0Ffj+DfD4Hdo+BbHcYDc0W6DDZK5eeNz619b
2vjutp44Mk88OjGtfkDexaF1srckrUA8Fsziy07/hS265SLX/M0QoOmrLUqeoNR3udE3rx2t6r5F
K8PE/yEriG+aQ/eHaZHgFVXc+94pEJIhGNvzofeZN7sc/FVj6cibEu+OsIod01p/3bT+PV1wJhOt
9aybLo/LNoe0jkoj6v2bzinvppAbPIXqq05oRIuloU+V7jzwePWLoD/5rc0EvZ60p47+DAjQBN4W
3KEcAXPrDFdDqf9GYwq9qE/wQmVFtDUam4l1hCNoQWS2CzqU0vHSrfxrW+0kteUlM2cCI5b9Q0GP
DyXJf32fejnVIfWFI7Cn5fOwPPNFKUb84yPVi3rIiNAeyQhcPlLtGhq5Qfa6CHJ50IZWVJ7peXer
lKjNtT0QUOIch5b8vIlCUjl8xgWD2X4iCsLk3gLgB3C8qfXHqutvbOzsPmUfXJKSLDL31Unkz6ye
P710+mwsRDFiCnHZkZg2DJ8zANMVScILseJcxGtCN8d1XywtIJNUk9k2P6dpzZwy3rS1cVVNSbWW
v+a58nZ5zlNAOkRakOttJ2W5hqKrr70+iNedD8GLTPX+hEq/P8kJMKFam3MyYOXQeGtToGsRg44Q
hhfVIu77YjcPzlOTofWSSJWLOHdPep8f5GAvEVceqC4StkazD1YkRw1YvNDWGgttuDHRdq8QyC/q
ObZr5vinWhwwEt9VjqHvMcaBfOiqAf44/KAgjk+ZmxPK5jA6m83iJbfneDd76Jya2UAOG6fvs09p
WVqRedalZXwtzL/WXOp/DKUiLuKxyM6+NLPjNFBRN9OHfCGidta1RsaA6VKD0x96M3qmBXnuSP3t
E4OIv/Yj7sInLxlJ2uQHH68LsOFZcaETszW18mQbYi/T+coyIEC7tnmJNAIcHW1lCh0oGkzHEYYt
Mn6C4ULODSYpizz9HFY0Ebva3BY2U30vuZMLJnNCQel62z7Q3onU5MnglQhXg184UI8JdKFliOA4
DGfbkEDP/E4Yztkr21Pf3I2RuKrLBoZctEg76L4gbg+HDbU/hviYSInraUT8bmAWtJqea2mO5CLy
pprS9hQb9Fu/DJpNfF9mZniwxHAdwDMAxcZAKt/NnX2WO9+tYrLu64utp/tiRP8rGoPnvnljhulN
Fo1kGKcCdlqJ0YYJ9UpLMr6mxxlcNvljJShcVvnJYRbl548Tyc5Ag8IXQ5OkiabML2g3mje21w47
PFE/Q5++VpuGDha+/NZMj5beGyvbqn9n9QIdXiKn/e5s9iTnuVQEfGRrcgyq65ob/2pk1OL41dEs
xyWfRdZH2N/b0a+3KEMvTRE+VbWrb+hs3qSklKyr+mayS3/f2m9TGD5oeVyueTSdqvRWODF4KaIp
ST+MHcaNxmkW/Z5MWMaXXUp+RvESCpBtcCjWeRJTYY2Tx9rei8JDJNUwC2DAwanf0RFvMQwaPtm/
vbluXVwMnT090f7mPiJbVFLNW0zZwScdihnTqmi7D7vyTr2dEWidpB9pVfgbCrdUJqdhYw5XsO3e
RwKTTlbHyVlG7dYe6gOutZhAOHggWBl/TZMlrhOb0SPtpDHjMZb7wUuKK51YJPGYAo7wXEEvuhxe
mzxZp33+Objdi2FPRGLPH31AHIIgyZSUFI87Qzgci/khNwncDXRBzMI4rR1dQ0+B782OkbtOgsgd
4Zz1ZI8K7b4A9BKRS1H2052EM3Y0+lfckAetfxFecrLiGpRSc9Rz+z4lIXute8b1gFBxjTy+W/vS
+d1q1pUGXhyDwE3VAHAtwqscje6K8D6LGsp1l8vPZk7eovTWMpqXHA3HpqyLYokyJ5va5Y7mOP1O
DvElkGH0Jurqw3Czo9Vpl9EW5Bc90yK8sySjEJ903NoP74xgDDbkDuyQpz40nf5iO+nZGcuHyMQs
kg88o7Pz3OTrjlZfkbZHu69+kGlBrFJCr6+ygm7VZ+IttoN4X8/2zzB1iYT26W4WTvVIfNBDMde/
Y24U5tz8rrVmrYf9HdCVJ88zLmNHy7gqf0Ib+BlyUzCM4veSkt6L+jR5HsTj+l3MC0Sh3XR2icek
ovYvjarYDQa3FdCHaJtW5ltrj+khmOfHzjce8mZthzY+BO2p0oe73Pff6xBQZpdISSGf1BOPqpk/
4vqZnkRBXlI0VadyGaqGdfm71/q9Dj8OEpiFtjT5ISLjxg4I89BJBjWmclfN3g6VE6Gnc3TFo29H
te0uNwi+cT5MHmF1KNacwW+WcS0YvblTCTRxAEMU3aVyvndtBmXzEhhF2cNpQNFlt3Y1wCskwXbs
wVo6FnEW9lViYOdJLO+hSV344/+Xr/PabRzYtu0XEWCsIl9FipJsWY5yeiGcmjlnfv0dVF8cbzT2
OS+GLVvRZHHVWnOOOR8sY8R6Edh0p7W3UXUeIkaWoR3rW0ltqIb6shlrnUTwjLdbQikn+juhHzJT
QWdbEVLwLOV0v37EfV49ORlgU8GKQO6Hr3fRFyDCYnXMUObwFqK3ZCHTjAm8182gCdvEOeuTdjMK
fiDWedssyBdEjuHKyoCsxl8DbPIbkiqdjWUpr1mcvRmxvW6tMCMt6XMTomocz2PB5Fnk8e3lROoy
Dv3qD8XHOY9luYXr6CUdwcE4umoBQ3CcyXPGWqq7UtXYf5B9MavTixS8KT2gZlcWNoui5zKZLje6
xr6IGSrjMR6LHESDI4Yreu3qTLt2Ua9+BhGCtzS6i0ftk6hQFnmnvgu1jvO+HbdzWXFW6nyATUIH
e91ul/Nqaw21o6iY02upc+K/fxiKIsbFRjtEmcDkhRC8+1WKHtrAW7h2uBj1MHhZZ6sW75OFqEBq
5yCiwTGMf6hxn/vsEbNV6ZP+4gWjwG2+/p8CY5yhcSCHaGMb5c4UhdSRM/44k0UhTf9Yo1C39WhD
Ypsfwornz3oopVVPDMyo658owHEjj1fJbAU3Vt+fxwwReqvWgDgdJuAt4FhAT9BMwI4KNtor6Tzv
Z4uWK3VpS/NJtbHPEgZvLe4S16VP1Dyjw4JE91jX3hbtIx+T55kRzCZPA/oM6wpZt2/KNHwIA+GS
PUZbkQ/a0c6oQzM71zccKoSTkwbBOgo4LuDaOkwFfXcdQMiy4O/rWunWEjmCNH3R40SDFomLLus1
tMBUExgBcw8QqrYjjQ9PawRgZYYiZ4apjcHW9sdMrljc6NysOMC2abCaOy8LMilj7L76mtCayYQL
b1vhrcyc+1anS9oZj109vVSGcxpCZhlZrbzSsbXUAldxVBb7XKFFKaKY6ywXtDieP+No3sdLTT5D
2vxZ8CvDFWDPypzPnScdQ4fkQjACXae/Ti51/EnbXnIKIWYwO7cw9DfY41yys/h7stWtmUv+cVGa
4hAHw6jJh41ouwHNT/kcmf227HgBQ6RKMqToKi9Ov9XyMjwqlu31Doe4Vq7TzSGsvTo3drU5WH6n
OV+UN+cQHCCVkOKF/ULAbTb/maLuK29Mv4sltatDqlSgCTaQgY9pvzxBRnrWHPZPfXuLs51/77Uk
aM+by/FWKSPD6wcGwW0PqqVJz3JJaUZ5FEs9cCFRT9eDqtOlDUvtGJFTRwhJED2rMGVog4TOlglb
ToP8w1xE7YZDfyWD4aaYTGjn9sIHF0201wDq2iu9f2Sfzgzqym4dfBXTk5pWNzJkzXNKNmhAHg/S
qT5MnXFSFB4gUtLEGn7silQZwb5JS/QN2t7zNKazH9cqXfgo8S1RHQqopNuSTPa5bH8KpbawyRhE
XHSQhp+1jrk0Og+aeXH8WV1PbY5na8AIVZHontyKPAW5O9s/fWvT/2euV6zWKmVdAXKTEfS45aXl
fl7nxPcOOYJpIv6SKowpyh3cOXziTUgWKERd5Dhbh2BhtzMAQTOx37atvGdD+xQF44ee2nIzdzaJ
L6TRdyoUqlzOu6DryT2YII5m9Le0uE+8aDLTrdbjvpu1W4tBoRWoFWpMVj5DAT2K826YIpOmeoLf
HIeATpqRS8mOylPi+asaQQma2XscStTopH/kAxxmIb5HU2UHQ0a41kPqCFRNeInQNG9ok29opZM7
FsmTzNg263QC3KZQWNlpAvLMOhMBb2DM5U1K+24FUbyZDApjFaaDI+3Y1ZrlOVSAj+U96s3RRvQm
Cnv2enX66iU3Wbl+Z/fIa+zpKmTy4tEY49bpobMIbJMRMoOovIZhsocSsJAwYkPhIRhtzhHtVLoy
uLTcH+bWCbxZW/Do1UW31W2Re2OsrqICiknrJZDGvTmFmRvEdAltzQaCXbyVsGWd/rlPwCVEwA/2
2RBo1wapnYWsfVPvqW2fZKVLSJnqfJUv6NU63Y8Z64tTkHEmM3ky9olUrI0SmqofGIPh9xMXmUqQ
jEDy1U/M5s+NYKpEjuU3ZcmSvfprs0M6z8dobMd9ni1YbU1xGB0ucUnRENo035c9w55kjG4Ug2lD
nE2HOEUbpWbqIcw0IJs2ZYgwyTDG/0SePQl0fYrGzIj9oqVEMFf+JhpoLjBd4yaCDfnSKq9lA0mD
CB+/qry2Lq/VsJpcFTQ06k1b25pzol8NKxMtSBfWohJ2zNzNnwhVlxtI5x7Ts8xT84c4nIAbKfIm
6NOJIS0nBqLXskzSYxHEj0E/UnigNKc9u1pXLXvDqJaE1dRPmE5uuqZ/YB/r96rqbLWESe1QyAxq
Z7lb4qtWL+6sgsFCxT57o9jZwziEzgsh4fRwyspSvunObZdO7LJBd7WZy4zptLeBbg+ekgzxjuf7
iIaKVXPoWakJwJywavnGUHyqACTKNgkJUZWssYoBWp6OiBkmJ6vQr7iEPlRSHAYkmJ7VQdNGmbXG
IlFvBoI0Qu5Fs01+of+BTdbnK24lsdHkAbgtUXmWOnGS1trJYR4ZSu2zUML2uq+U25qckUjKsz2j
FwuCDERE4lpN5le8pX1YhtGBbck1pniT+QHtEKQRB4zfLpKjxU3U/G7ul6Mh48xjuLNRCd0h4JJR
By5cDbsJVwdcuBIZHcMldkyNJPAwjR4NuzDcOix6sjMr9d4OQkaJinGunfJhiLqebUfElnMwznFQ
+4u5yggZOh7wK+N6d0YM7Q6pom0OEAMyXqacTKVDo6rTMEiVE6IClB+rvXAZ6Euwh0O8EyP6XZSP
OkrO9isNfTCZz6M5HwyMZ94YWsLVHS496o8xDhNFQYblGZ8LvSAmDv2HyuZLVCiEkDfcD0NZoZnl
P7kYE5WrnYPHEwrjQWN8GXSb8Vth+PNS1YhbFizg1f0wIyWMQgdYeN5hli+FTR/JPkFLG/xWpdrT
i+gGEhO4+lQSgmIhgoJObgX9W4x6aDdX9sRhHtCouMEU9EZ3kJ1IB9tY6JDeeps4TrtwzSbaMvkw
T9nQuyPMBHwxe5nnupszXFZcgnFar9PpZHO5vUZbrblVO3yK0gSTaNaFZwyvrO0V80ntW2vt2k1k
gufaUO1t7vQ3+c4OBm9sInxpgOGnlPo37YedA02T6nBL2AxbKprytYGckpll4bGnc9xVYQxThxXb
QkfdDDS+LeFwfQ6C+WQUK7U6zK+nShvw4BOUhdRkb8r2T6gltLnSP5CkbK/iP2IPwtiKOr4iZgFd
BMrUyPyc4/HWsZQrXSMyZ5b8VTycOxhCyYq0I5gPn+x4nnk3+tC9z/FHZ3UY1tChbCNV9yIhCx8s
T7YtgSRtl2Fc/03JQ2fgPMzR/2hafxegoCz4r7Hdzx9Tc+qQnEbZbiglsvWSnMGIKY8qyqcArgOy
ibee8Ts+dRYip24/liTaU0mrcpF7AOjMu8vyD4Oq5zW3SWV3Z9K1JSemf5badNPOduAHM+26cchV
tyhzt4+zDwG1i5VTv0ZQ/h2IgoqW2p/61n6CnxUhd/bLZMSsXcPS7gT2tAgWApGxAR1Xdyz1dmen
7TeM2pTNJxVwpsr6vq/NaxSmDjG1qV9LJbjKNP0R5ejAVIVBoYrkNwpeGEw1Ps0K/jfdyp3SEy9t
qwYX6OyZdDQA8MPOtGVHihiXJTuaWPedq4TrOPjnZFflQ4uwesEGzX6yEoKUtrz9YRRXsvtAeEUo
2WagT1fMYEpDzVh9uPjCGHbR0TRdSIXthodmZUhac9dcC1nT6TCdRyXKLMQX7TfSLjZRGUAEXczd
bjYMsodaQEOWruxK2HVAR54XVfluwsm8aqvy0KgOKWpH+0mbouK6De3NWCaCfmf4KIwfkSXwaJPl
PsQB7pKOE0zRdJqWDacIO642bdDbEfY8iwUOSU1+aT4QA9A2O9sA9wMgSt3Uoivcui1foLCpr6K1
HhrD+iytFLihFgAYnVWfVW2QDxYN1p2BrxjPOWk1bP3XcKbOuhE5C2Rq2i5tpsZT5VCuwbyHqXpJ
W9K9Lg5G1ao/y3aor/LKIH+zv+sqYw3boMQsexo+VaM024aohzC0SARHIjm3xE/WtbkplOwUoHU/
aMM832oyQZ/f4TmNG4gai3pL44AedrLsmtJLahZjlVw4bBVay75kVLcdHXrCyKFjhGNLgT22xzJO
gu8oZ8Q2wTpNhLMjdjbbBcyXPFVXtn09jR7Nkd1kBSfMZlyzDA4De0hO8ywetTIwyDwoD87YrO5J
7TFmFrWfVBAqROBelZbQdoQMXQ0M9olOcyCG6OT9TdpZo0NomcPip4GqEJs+ale6YX8kFW3HuTEz
f4YWh39EbEptYNfSLcB/+47zvSJRfe1mOyulfGkjD6LER4vKfhex0hRCyb25oUMWRN0OzkTrahlB
5WyECWwvnPaADkRlKXmH8VLhtygUn9k7yI2YMRDfzVzD1Lu2Jt0xQPq99ODRrFq71fphO+afgWql
z1mQ3ceZ8Wll8CqqXKEZS85yE8CfdPw+Gh8yDgUUtcDllMvuV/ECKb67pntR6t7ZxmQqBRK/SFbq
pHdzXVar5luEOYWpI1v2gdXtSIYN4pirsayA4dXhgXWK3VQRvYyJwuprIO3LnWA3rTvO75hU6pMZ
x29VyXU5p10dK5DWsxaoGgf13rDNKxVl0sGoqa3HcgIntZUG5dMcLu8Gm+EJo7ioknSrlkwx4u41
0Jt4CwvsrdWbwA1o4blUyD9jU2W7tAVH4eDO95yYpl1dUCD35FXjpvZzheN1GXuSWhCSZGrDi9UL
xw3jmFC/ImEMIa8rFhtZmgvdYfVFpbr35DA8qWFDes7aJjbLuPL6soO+4HR+14qZnpNleFbUzxvJ
4kQ2Y3A1W4WKh4roV93KXb000c7qxuA2i1L4Ku40JJ3EeofG/NEQLtWlU4VQSt6VePJ2wlksP2Pu
4CJceU5jSsBxKZ77kc/NhJwKe6g8DSoB9NAhoNNU45M6DMu+9kjiJZ6dW+qgtVKXEdUhcsKJN2pG
1xdDrGoRSXj5jn4KYs3VKft/36azewez+j9/eAnS/L1LRSnkCiwRxbWWFAS0r394+Zvq14tLH9/G
HP8/zxikFRq8y8/xHPGryx3+49vfx//7G4vFRrcP/+ur+Psi/z4j17t22f7nLSHWLk/WZp9di8bg
+Fhf4+XZ/76Qy7PplxjH3yeulJQS4vKndSpWM/R6r78Pfvn291Eu36mS5LDtwEF6cIb3UEBZsXMg
7nhT9EO3+m0vCY2X7y4Jjf/cZi8rCOD3bxJEVnTVVvbJ733C1Qz4e1sLA3wKErgz6+1/H+Hy2793
/m/3u/z692EsZZX14DN3NUEffRv3BFAxELv9fSG1rjCBuDzWf3xbAgBWcY/yvJdHw+OzhrtY5/Sv
NztVZ9/u1VvOwuLq8iVZeQvR+uWf235/vHxXdPIo08Lx/7n9cv/LbZcH+f1xoQpl74Ph5/Lb31/8
PtnvbZc/yS4hev/tsS63/fMwlx+djiRTrbUid2W7/z7e37d7+fnydEUPYNb952H+/tF/e9jLfdLF
uXLavtqJFZ7TFpRlGlZYdl/8KIOYMdr65Z8f1anDIv3Pr0cV/6ftJ87acVGb/3+nyz0vX/65TS0H
Qq4n03J/n+Gfp/m97z9P9d/+TnMCXtPvY6EvhEZytVxuvtzBrDC+/n1nvw/wH7//50kuP/77a8XJ
q/2cwHv6bx/B78P+vo7/+jCXP/znby63RSjItqM0fvp4Ta0egMVFF0xBMXaMPrTcaLq7sBtj/+9y
MRrPitVi5r+J9Op8WQ3K1Z4PEak8mCS5wHZYuw/5Voe+SkuRLZswlPUiBrtD04ilCcsd09/mekaG
dG2t39Gta0y22KLa4vi2drznE/QLEJJ2/qQGjbp3omSXkvlT9zEtR4WWpsROvZla1H89jJEqGG5b
rbzBn4uyrKdmbvP5bq6Gb+yVXhqhJzCSjr0Hc1h6gKAns3n2VBvLLSbdYJdr6reTTU9a5aR+VCOK
yKcScVFjbWYtiLd6TpUE5jgv62jTYPnGPVNFEDub/CZc5zCl0TIFyU+5hhaAIbYF+b5AEEApzBS9
2prElN9XdX+Y1FmC7l1UPOJCB8nOKxNsVyf5QmnC1qYDaja2FDq63YZ+3K2VGDPwIWerz2fqlexV
2OndEnUjXGY+yjZQOma59GMwtSD0X86GmR2KqrpBpUsOUwvHawQaU86ZTwEVby2u7VQoR8KCaXvC
QvXYsZceQQJz1B/pSrDHSGgDKmrZAvbUcE4yBQg6M/bHms/O6shjt6PoKWSGuFRY45TAbr2KjXlr
z7fpMP1pJR+MPThvzNQZjw4Opj/yeeOMxykSlTy+aiJKWT3qA4GqmZGwb2mil3r4kwQUkKpKRTAt
lr0jd00qVbfvdMbfSmPvYlPwSZu006t2NLfUxs/UkpPf1mrpZl37LeO7PGRojy6Q+wpayTtDIS9P
X/EO/ahQmWeLS0D5ezs40Zbxfb4HHJgiRIggYS3gtc0u8yHr0oQ1eeMhusZ9at9PsdPs7ZYXPS1o
PkOsAJj6+UcDrIqkAx1LMyAf2CpjA86lTmdnHyl/uiBfvGa6WY8gPRHdTRYtP4ywKZNbxgO1+d4p
MjiVev9VE9fp6px+LjLAgWA1pHJRJCvXVBOT/ZQ8MqYYvQZvCBCmySPnxjfMVNktKfnropsZiuTM
FlG+vARxipgfthmatQH1oMYL5rkESjKPkMIBHMAwAx+20NEpfh62wf2skWJV259g3sxNqIYf86D4
na0o7qhRl2nGDf2E6DoqsHI50TccpQx9YERfe1penXpWUZ/sNeVHOgXik9iID4am5q6TqPdLF9iu
MWdeEA1PM7nCkeoce5vquyRoz08HiNVK+pXWWu8vNYUxjcfKV+znaK2grQRDdZMVPYiEgl6IUh4X
Tml37Eaa4pp2GwLx2uZMX3v1w6pNyp5ZDoRKPLZpfUZMn7kOnUrhVG9aNwB4N3PXhpUOx+65VAMD
pBVpFg3mTpo0A/sNbcLkHJYB8inGHYmM9papqNTJ2oNIzGcATbWJbS3L2CO1ea16RQJxytbCrar1
e81AcJll8wtstY8grGHRx+V3srwuegqoDHWoGuPxbfWzXUfnAffBdRF3mj9eA4xVxeB8dNh5PdpV
04wYLyHZFeC6/qfI0FOr4i0ZYUFPy8uQOUdT589ybbwxVPR33WIm2wFJS1e1RyhtgCGLeZdGkdjE
SxHt508B8DjInlJCmsgrYy5EDh9UPXiWeAYFnURMEqzdJoOwGugB1GgarM3ohRwTmNJ71HHJx8CH
BMYNIQw2i0M1YcHCplW7HXvESKVml/h9WtzNlQ9vPCBna+m2IxnH+ILlGeSAZ4Ajx7JGxyHLXsew
zzzNyVZlPO2Its1fKsBbrkVkfDalsRem4+KJRqUhAyFXRWW/bZXsWST6/TCtzemXQTD1hZONlRJB
RKx/l0r6ncf6V1sbdDkaVO4qFvte5jhmeso1IkbcWENIY2dMtaI5fCVhbTPl6DrHuXxUk/pUt9iS
i/kIBPDHaGlY6SMvONJ9p8V6p3Z6s50UsQJRq1vmVgCFBGmdMmTfGk6HUuOikG+KVFQ+ehHao50I
3UQ7QBu5la3EPJSVpzylsWXIQ12LjzautuVk3kV2lnummu0jTUKkDGBx91A5fWGPJNzhxhGF6RGc
p217I0HXPg6pJxRmN4j7ZvQNxQT6WPmyawZ8wUDSX2wwGRjRKEmxY+r9BIdrJ7vc3JWmTk7AeJNG
xbmYVN/UMoToEfKQuc7eYuz7pVK+OivsfHDDyCYstH5AA/yUW9nzvHRkJzQtYTzLVzmJF71EV0Nr
GN6XL8LpZrE9mdJw1VqkrJoQN2WFjKbEeE1zTXrChLkXoFCJBVxPBXcJSrU3pvbvTpg9iao/TsIi
XWFE4JrtWzN7SyeOiaRrfb2nNjCGY7QgIprxuakNTS2Yn3ex0nhGw/lJwqqVATdAyDdkzPriUSCx
L2fomtb73E3vYctMUGZIQu2SNkHMxDdPv0YZn416ehvq5SdhSDuExm4Z4kNv5k/MV9dozvKhwlXa
xwrT8RSjP5/Ho7kgSCmXeNimGpDoHMOr6YQfrd0ewh5bDt1NsLw50o9O/rRmu3gdV9gVkU82rMn4
SUVuoZjjpi7UAuAsHqGuuE9DSBgawogtpqjdJJzDW94ma4MMbOjEmB6TGkSG2Sw3EdGFWFev66xn
vxwgaDelvl911HUVFJtKAgq1vtQc45E6vva8qINavcRVWm/I/nt2oByw8j3GTVBt+l7y0YcnraJM
sPRdl4z7qQz8dt/SQm75WFgkkErEWK42I2PC92hmMNjL6hTbq3qBHCm1nYU3Oce0LB+z3kDNoBeY
VDh7Rzv4ybLpqkxHyy2m5gVVyFF3urvezlzZj/dVF75b4ECYQ9CGSsbsTToO+gPMnm670NQyTHrD
C8dGSuoxlAPKhkYj/q6btiQVHzkldybxsQdgDkGZn/AGoLbBDIRnhtOlfxEdbTkAktOmDcvbDBzy
BpcPn6aJntPIw6dSZD9kiiB867IR6XV/jmnE75uIqQqCHolrAY8BuvMiHK6RbkUbNIzv2GA8llzd
F4A/ZDvcGI1z05VVCrcBLX0W4/litG4o6AqwUOcp6lQ7lMrGWCya/AYfsuRjlBIHQY7Kyut1CbsV
Dzt9Fiar+SN66opjDjETGuqN1TbxQzdsu0B0T1zgqCTvnW916vsjTBC37YDx20H3pJgzuzmnf0fz
u5lnQu61sX9vWscPB5upRjzzWyRzGU2ahqlIVpY18H+Fk4cirEYTWIeMz5j1IUjN032+DPYBgNoL
LAuAQ0hzhgodOLXxPHJ6kttZJPHRxI81hOPt5CQcLnX8oLH8eG3PuRYEKWPC+hjG5R/ZxrTHNcbl
qXEmN/aE4ORTm1ClLE1L6Y1JKADPwbj3pg/ra0GxGNJkI2z0RAmySRrrRo/TZ2rtZ1sAkieyE320
Pn3RlWLYQmDEySYVKxCzl9r9R1jFXM3FvQIxcFOKGuk2YWPV6IqG3q1FpATFeAbVh1gjV2Smn4Tx
n8F3wNBbpQZSwwLhSUDT2SrHraZbE4UVzOlYsg8W/R02VIa9Snpn0Btn5vpJS6zYMWa7reuFKeZC
wDq6XAPMr6fZxRkF0Sc75dq10hrZq8bEX3LQKH/0QP+Iy5RUYqaDcQSgxTzllWq6ToSYOMspRBcr
RHCX2q6DKSdZrJumd54Aff0w2iGs+xhPwRbJuzfjlN5gNdp2Q3iXDKaJiKR+m5rkqi+Wh8Wg5TJU
7+RDoVZ1EI1BszpXJpLRqQrO9oiAtlZD6k5M+WhlMYDbaDlUEAKIUxivLPtBzAD+rI+kzwkihe1i
hkL3TWN+0lXMSwlnYMQnnJpxuErOfiwEJV7WyQ17xAicVSym92W6Yu5zBjSubvJ8rLc5+WAbczRP
4URQCVbmdZOkU461N21qvZBtj35w4MswvOrttaL5Qp0YA1jKo1ma/mCyHWORKjEG2vhA52d79e6O
YHnSlIVNMa6NqH0bIuMTZNzsE5X9CBodWreWuHOYZS6RpwyCHY7+UpmdLYVJyBmSUlAZXCyQ9JWp
8cdgXAHRtf9hqH1ZNzdxbekupKv7GHU9qSKkLjnM7hWYIRtp6R+Wbf/EzJewCpYHQx8hc5JBlOra
Q205SKc0B1GxgXUuBabHHQjztToPAdZ+slMG45BSNESRUhts6oCkcjUHCQ/ijtdEqw9N0F0rCBTr
EtFfm1XnJCtuIlVcDU1N7Dn189g5zOABv21Etlr+Em9TtsuJVsBrZX7PSJKqfEk8Blb4xNr+Xhbj
m2zHrzjv9gtDbaFr7+g7La8iq8UtFvKipgZb30KeZ8vBU5mPQyrve4ahkLXJYMaxpDCj3JSJ85ZY
6E/QPz0FRJSYKoNQtu7ET4DHVmXgMVS6ySzzaGpMPtOw2wr4NF6jyluCP68HwBJexFSAQMuzPihn
1ekLP4zmBxxusKcneZ8HDoPwJDiw1Xq1nQcohyBr9Ry0M3Nkt4NL7GgUmCvIyEv00ptH6wrZ2GZo
+l0nI/RDuJ6zc40DFGRasOeYdJsqMrZTAhoWuR1/qsfFVtEFnecrYDKI3Ft8fiGYKafHe1rI7Vir
r0qWXdlNr++Cad6VEzlQQ4bppZaE8AzdV1S33mwZB+oLPOEUGKPcWFSV7L7GWzU9UElbB2VVngyx
g0JmEDyN2FLvK/g+nNeiNtDg2cn3LKPXqIu284whWRl6w00cHdHV/FKacbYN9F0GhmRTEMqyaXG1
iITRntm/pgUT9oBppxck/Ncc0aCFcUbcjhoWTrnnz5JVfCXS8zRx9bZKBK3VSMkxiM6FIg4tOuoL
RELOlVl+V4EMN2lUnbow8o3UgiI+T9dVqn8CgtgHUdKzaUOPXHdf8TifU1RsvlISDVtzxm8dRbI3
dDiVxrEl1NV3wIzPcxyi9exgG6cESCplELp1sDWzodoAbGMwAGLei+PvMsiOqkTTxBbMYltvVQSj
tftoAu5tU2cTD6h/jwamjuwMf73YIXx7l6hZ5DLRP3Eg+BjVd8kMyJdl9g3d7IOKevRrPTotIULV
mi9uu87v1eW2iZy9vJu4mnIqnnAqf8R6AMNq+AOS5RQAT9/ErFEamUf5IJ8dbbqeGwUlR80uviR/
emhMdGVM/yTTq9TRd8raCo+q+ZhZagcXtuj9GAGjYNi8qarxmXMUNYhWIXIZTbFtwnnH/Tb50ode
mkQHuGRnPKiKFzP9eyaNOkBfHNx30bczvdS28YJ+5knmZFP3UFcsdBZuGwTxBlEHiiS0lJLdAgUv
5yaa3bLe1QQIG2+q0PF/GM9T3it8oM1DyYe3KUbjnoT02esIXxzgfhCPPnhwm5BIZk54xELwFBJF
T0AQl/UwIjmqBVSMYMRmD4tJEX9Xb+T04XA9DvqdE4X31Q8LbxAi5quNI/S5+8xkpyYaHd3OWCMh
UF/h6+qbWS9PVjY+TegU/DmK7xI5HAGKKRubmazJGNZjE3gcsXmTSP+ofSCl/pA4l1uVAzO1nmUk
HnVRePjzbyIHynaHBSWbr9qGsyXEOm1P+9ZQX/vOIsQKSQjv64CpyseNSzMm4fovl9jYqPpwqPtT
WoublgXAMWGdNZ32FqybV5uIuKVBqwG5LdXFQuOu/arqadUKPGd9jZYhQq41AtRRVYK084CjhSqm
L0p4XCpuKosJchl0n4U53FdRD6QwsdjT9I+ghq8RWbQuQwpqKqT2NhNLXpgCzDVPfigANIYyOqlJ
SfkV5dE+sYg1wlusptZ3ZDf0qZqmAvyqhT4hePpcnVKRTm5TZ4dqmPCTqNW2Lq2PVGuhdzOJdawY
MDX+26QzPqOguG9ia8tLuO6jWwkNoV3GY6FAv0kF0o0Y/MVoPASEcetB8GcpFNI7B2/CsfOkpO8D
Ggdr0V0lVAm0G3W0nXnlGZ32JfvuoDvxI0Sc8FAW6XcXrB92lL3P2vCSEi1NzAZO47bkPcfjaU7H
mzKJH7FQfFBCfKirzFmWsOKq+b2vwnFjq1zIldxJ3WgpTXfRJfLm/tKpnHYTS6ZnzLRm1Vi/QrVO
NyF6d7AErTPVY56F16igH3J7NDdSBRYfjke1doi0ItCBJRwoyq4rSyQGo46qBv7eGL/GWWO6f2qr
+rKM7DOoqoACvrzPlXqDhI3FReCOIR3BFwDuAJIH2F4FHb0s1aprI8sfEUNuComGpED9Mo9YmCIt
eEkSVLFWD/llGeV1vJgGY2rE9EoZ7kRdjK7qdsuUbKSMU38J5XVWFh/CrN+Rjt8OeWBvY45TzpAX
3A5yq5DISlps3NtkBDeJK8c+BFNfuESonJSguCqyYdnVlrGFqmxw/YHQYmWuTTr7qqIk2H1AYb7q
qScbi936pirDeZgkzRswTezKqeg4iosbI3uGIEMqR3nXRN1rNKB9XQ/BZa71TUF55IeCA4Ve/gm7
346O+GsguxOd29sAsCW7BH1kddKAzlbXmZk/dpH+lk/CZKMXUdaO1c52lm1kEuI5FPEj6gWuwypN
GZrH1Z7d2GM3569Vl3yx+30a7a47SPwgJNcEHgSBV6s6NlXwRnnQH6KIEiWgUX9UbJM4Eez3iO0h
qub6nnQs2nrJbFAy1OExn5VjKSvlxF7zZcrp7S699BsY0B5Ki5E9PUIcDDV0xs0sBTVIbJbCgIAH
gGGlfLHv3cz98EQ6pL2fFuVUsSs/hHlKE9MOr4Z4ZNOoNL4xt4pbJYjuK1B6c5trV0qGlrkGis4k
QrJRsyN1lwfabp6d+mApNnL82bFdHGD5gzK3aGogc+wuP/69Lcj3Cecl4xsP8DWM76LSuVZ1Ftv4
vNxlke2FxfRqm/ENg5/eFxJPVe3Mh1LmKY4D+S7oI2sYqDfS6JU978dfNArVHiRmk2sEh7Xiecma
djdQoTcj17ChoQEZd4+Qf/8fe2ey3Da2bdtfeXHbDydQbGBvNG5HrCuJVGm7g5AsGXVd4+vvAJ0n
5HSemxmv/yIjmKQkmiQI7GKtOcd8bRsQUKHD7DNp/U4YnbuR3g8pR2AvCa2hkrrxVJdkE+DYRPqa
fNXascHCxNLe6Y0P3MBcNKywU897syIBNofopiVUJeFikQ/0mVvuMCypco9zZC6ea4g21VZ68nvg
mphfxE00Mgh7rbezpvCoCypWjWu+uPFtixQBj/CpnF8unDswlgNqsw++9a56VgIiBhndAv/Nohuj
46Q792lxV0RgGFDWPGQ+DneMTLuKULHel3d4GG8qqd6rwZZMhpC87OQSza0DV0spGw7VQeh+jwvC
4opws3HV6s2+7dA9lj5gw3xEsobQjcva2mWd+CBhjt0b/BR04mUcUAl1CEs2ZFFzZlkkFo0Y70BI
3VVR92VIa5ZDsD43npX+6MOpPjVxs/Epb+s2O2XLd5lgRyAsuKpWbqB/CUd5cv0fqKCig17NXgQ2
nEWoMobH6CHtnz0LW0qn2KMFPvLYHOs3aRaohMmmUW7E3lkiy4Mhs4lC3XiJXUbruAFSF1NigQZl
b4zwcGVcOp24ZY/96OjpS52qZKVVGAw6AwSFr8EKU+YmnKVwEYpMvkSfTbu+FVQOKVKh06TsifF3
SuiVYGkuAMNPxKcNdhxvUAbxLPNg0Qtb68p5nTAkpj2lSq+judL5PKueGW/NwB5OsyAsZYlaxI4D
KnnqHg3ibel3lTiLIf3ckJEI+eI9jspz5WYEnI+zuyjBM2KKXZOSUT36NKbqieKTlGREUuRjtsk1
zKZUzJI82PlRNy+gza+2g/+VaqW/4a+rs56iWepN5G1z68n7VlJhwbiksXZtjhgHMA1iqPQTaHos
Ri4emBcgcxQ7W10j/fK202YETdoWKzezK9b8tD2crle7tqTiF05tT7+ME8a1/BgGR7VEPAf8rorb
S5nSBKrtmq+mzw/U5U++DVehpW4zJMiRe8qarKWKXdRhoWE3tQlKAXagDfVTQ9sdRymDmDQlHhvC
K4V+5xbC2gi9LdfdmO+mMsKgQehQYMKyn3wmB98X9aGn3h4rLA0RIdhOhg9Ub57omvH9ZxOwOSqy
XlhH+ySnrM6+lRwK9IWV1a0z3aoWfZmFx0bSPy0rivaFNWiHirMYBhiwwAa5JxuIL66brTJ7Xn/m
DWHHBEbFjKRJmD9nzmRt8ZxFDGH5uBf13BOqdO2mNVJ8WzKuWNcm9g3Rcd1KBJwWJHOYB/qNacOF
xjbLIQA2wTYmjcxbKLHITCgRdl/gm+USrQs1X5J3ycBLxCOXsJVU9kIIYaGiK4/4a18ah2PrGY0D
ZS9GQ8NlvyRBunL4xKXNS5oxBrPBdxjWaMk4qnuxyadGCp4eFUXJg59fdEoonFE0uvlWVkFMaKgF
EmHl8dpGMa6tkiHUmFdZkl7PylEowSO/2wo27je6lmorsxXZhmaxFdjZ2kWGGQQdr1e+knjX3Kem
t+qi8QUcw7HoZAc1IcrRU2KtyEZaRBMAAcix/JH2Q6RgtG3bfyvgyC6lavc+PVQKh67pVgAsKJs7
xbvZJByiMTp3s1NXeeo5CTq1xafUkYJYEKuGBnVpluW2zQ5Vxplse7imuJAgsxQnMTYMN0Nm7qSJ
s5Nlhc05JwrjffDtV9380Q3Te5uVF7eIVrZdnqfa0fd1iLG89l7R7vFsYToYuh89yFLLoWDITFjx
OFrf3fb0mB38U1HQrepA++pWgsAGo9IXjHdICoRGntCkvgexoKdD2wsULSsd9jniZmTFyr52Y+aM
lekwxkum7V1keePewYpzE7L1EVnLYtaHI64V2iYpwodGS/R1pc6m0FgY6uNzNwCoqnWqwkS9NR0d
EafHd+dnZPj1xM06QzLx7n0CYpuviUOLzPphduFZsdtnE8ys2HXDizDZDrT41W4ClzTnaFvldnDn
57gScou2AWuVvkbPm3dfgUeg6fZOYHbJymrfe0VBv4gowXe+9thQFMjNxL3xzcyh+GE9dVCJmeWa
dIUW5FVj614FcoQcFopdGkUXSP5AaGzoNqTw5De5S/3a6NjzQY2j+F9kH7rVvzWdzorF6bcGY8+G
nBRYn8kbjnKP52Iu0RQ7Y1NW93yiiLMKX1FV2MkmsMB4TuUy1qJtqsMWqjzrDJc32ufokheAyskw
Zigu3APnUbYwSrw2QdP3twXWLFEhZBlAZwXt6zjmd8ywEatg6wZTSQgTNUMHUqzHKK+POMuo+rtR
cdan4j2q0YI0QfRg6qQ+BSWl1yC3IfSVFE4w0LV3mbMIU+07tfb+m+Zv6b4iY9cEkbS02aYh+y4l
fFAp2BpV9W05O3MiQ582PlS7u3C+sam+pZor99cf4VP53tlUHorY4dPW6hFwwUDumIJ5gASCAhF5
cpoLWbDqxmVRMg57hfEYtWHEeaC/1EXQLw3TlAvfIp0dz5iY3Bc/DIDKVNS08zrtV5XHRgbsO2uh
m2rIy1051I+dLKaNiQFp1QFTGmLh0zumOwcLpNxw8eAiVliUGoX316ATxxKOMdZBZc/OK85XVlW3
t12h7pOMA5pN+FULo7ptXHLS4xAkJc9HAK81tDfKPrqrvJEiP2VGHIVvfWvAJJW05aPWeLacUqLu
+FaUmUdEFAbrHHRZJe9SOmJLLOzIiVHOe4W27mixGolWL3OgZRGmLc/psIbn+7hqiURPS+Bh3i1Q
spPvsFdhW4YOtoAXq8XUYwz00G5RsMgZPhhygbHJOaKyupRtTBnGgcQx0v8UzEt+0rATwJvpdefI
wzUe2la3bIDZr7UE/FtpqB/S7vAeNs9Dg9JMEJOzkCMK2xorvmVN72JQ5IJDZ41+SIcTdEqT7+UA
SUOXDWs/eNaET/mH3iqeqhgxRcPJZdaPQ1wf3AqFDz7NFTrzJyOGayBd8V10FT55ywAt55rWwjPl
0YRvndB/WXW+s3OR/OyLaHgyJix8fqHRbc85AFK8ww3YtIG2wCmSrAdPRUtiQx4hRNA3lTj5kZGj
wRvvOovugS28r8EZBQqjysIjFrw1m6XWVSfAY8kGWcZu7Ly7oqZBLKlFxMaAVEfyb2KDekkz+6Oa
hpMAb8AqdRl4wQFDMpFsjqMhCCILXeDTiufVGX2UOycKsHTHNYbNztqWdrMzICa16fCgjZNxatEC
mYXNNBBu4VLYLN6tDzO2wBnDitByUhHbKWYy4LiZ5SItET1VKjg09NKoub2aommO6D8Z7dW41prG
XdZwlF0RcLaElySHy+cz1ufVphbGzukSpnIAyavEKL4lToi1bsCuZGofvt2+xiJ+ayAqc/abm77k
exGkcuKDitfOVIOrpQgZRelKI/KaZSt+PjMHCSJwsVFhoGNrc5g7NMsInxhh91ETPfH938u3Cr/k
knw/Xk9R9K9dHd8h2yrb/xjq4b425UeRNC/k2j3QhYBCGmk+B72h74y7DFI8Ww5jVu/QR9XwXDsC
vJEeuOqmTaeSLb9O11l61qEojTfD68EsZejE5m5W1vgIXxIFLCwriEB1Dl21H61xI7mCMtR7KQO3
52hfIOf/qEyc2LCsh00OqLn3cM9XH5msX9zCpxo9pyiIteExczKmk9PiblPRnQaAEnhne5onq1aF
SOp0Uax9FqplIZOVPdtcGHzepflBQ1Otgsk9DUjSlpkhvhMFecEsHOxhCO0He7oayk8FgDAW7qRo
AwqMszLdNKOtr5DN2awuIDZmzsboB/9YN0W59uvyHh/YSrdzLv9Y7Cs2pX5TahjlQQ+kbtkwwmMk
iz4CiGuYFpqdlWl8bnCKwqGKw/KWTZjjr7SxxwIRuAcqGyTuZvM8CDd+kNljUFRnq7WWA1AH3ka4
7PHRLhXV8kVFzc8BmHtT0i5fhCMMPWnFx8gpL4SLzbmUBR2rgSbGkEYUq5JN2WgASoq7ZtINqM3d
GtcEeLWYRVlRb3NyPPGu+Mswg7zTkNGjgukUwq9eeEGZrfSCrEkV7cgpQuGO4sgAwLiCX/MSsllM
BvwuXc0SoPHhwLHoBwDx7tPQI1y8QwqlhUttNF+dprwTerNN3WRcNQbr3aTBHcK6WltkSQ5ruz83
vvVWiINvMWoOYS9ph/1w0TjkwoZY2bkfcmxeKX6JUj3TQdkMmU+vJD5YbEoDn2XE4Jt3Mhrugh5J
dd+i9jB2hZ+ka4PygJM658HEDEd5qtoUpb6HKwParDJf6gHeTUnB1E7BrDRE5LqZc5tN1oNnRfeC
MWWtZLuJCX10C2PvMZMLFS3anAaZAzIpiqhGYoGLsEiYJYmwyCh5NCeo0gRiBoNnrDfpLsxBVXfG
WjYNqxKKjS4hWjeFlhzFUL17Ufce1/QqookkkvukbFsumhErTP4F3f17ONgfbZevPEjnFgkCG10b
6JeNgAxLdu1O8EZJloY9BjKKZ9qdlU+PgS2fIzlsddPaYcosl1pjHsNem/GyaHRaJkS7xmt7/IGW
elXqBRNGXS06V6ztkhlW79+QrJ+T+E1YM+Ag3lHUvWAJI7GhyV8mz11WoA+wOhlPbl6hRnK/EriB
bSEMjhqYhBuEdi3C2eFop+oBrxUF7lQ96VV3bL387ory//+pB/+UemArQU7A/5568PJaB2HmN3n2
p+iDn0/7I/rAMJx/uYZls7RT18xyAsH/HX1gin9Ji/ADkg8IRPgj9UC4/9J1UyhpKOjI3BKI8O+w
cvtftkBoR8PZhFpr8O7+H1IPDALRizwZ/Tzbvf/3fwllu44yXANRjkH3yBC80K+ZB1NObKRWt84l
pvEBKD0ed3UDFcKHp+u3KZFqFptlSs3MEkbMDig/ZLqe42pEX87eGpQu/O4oafUTPagfvxzJ88+3
8X9orJ1zshPr//4v0/rru3Ndw5VY1oXDATL//O58exCJDBpxcYwcUGUuTnRbqd0rzca/b1xy4d3b
BgG0WR4hT80pU0kwC9vWr3HxpyokWolqlDfhr1J2NKsvXbRVFA3hsgV3rReywIBTM8Hus3Lv7R/e
/nzwfju4qKB04imUQ7i8PR/876/3nC58WOP/Vn4T4yw0xGVyh+JrNeXRbQl9eBHLeX07CXOJy989
B/oN4vivo68358YwDym9cMJ1RMjKEXYuruhbuqALoGerRs2jQVEx3oF3JNIIEZ1ZVruuq+9pp9QH
j/SU3Jtnp0KXx1RLLv/wmeZD/ufPJE1U7LpyFZ/N+P0zmVaI9DpKrAsnerapal0uukr6QIQx4pls
+GRg2EjMemNdxEptPWIV9rYRjLC0vH5D9MuTGsbyIFNrTTSSQckRBG/YsliKxb2TVKhdmTYB4Der
v3/r80Xz17fOtSO4oriqrN/OpqwAzuQXrnlhjlzg+YvuR2PTpyXAesLmFtLvggPqCXpmY3zq2mT4
hjayUf0ahUxHachwV6h+sXz607Bm3YgqNe7DDUD7RclHOGiRedI6ABijBL1iVllwpzRrxT5UPwD6
qpeSbceCEpOLhUoma84NIndEANMUTjGnZA06NTXdVRlOZONAaF6XDs55rS/yrbTubD8H1C5y9rTe
RIAIJorSYyfXaq6xK0f/Ngwc93S9ifGbdU66sZ2AaIdYP40DuV12qDVrg+6v8HTAxn4+fnOx+IAd
Cl86LW9PEaSEFUPFsKlRYNPkNMC76k13d73Xx905jhqMkJZW31smvV+99BDVuhs1mwH7meTsxI/O
JJAuDLGx0gzRIDmpyt1Q69Wy14r3EU/0Lg3rL2bGLD0NSlwCAwZ7Wlfbv/++zf90qjqUt23HtA3d
EvqfLz/VK6sdZGBeNLM9dhLCQKKqauMR5xu3RMQqad72lkC3OdZPAXvHVZyCfM3hRlAu9owToJdN
i7zDYHlyhKd06QECzThxyx1pMaEKoz/pvvzD257f1u9XGFtN15GKIZn///ltAwVmoWVXxmWywUPp
TnDvx86dJWFPmk6q1iWQSr54VkBKquwkiAdE3vZQu6+6q1MZ1cMfys+rba+of9apS+0jSFdWmU0I
+Ntw8/dv1/gPR9kylKWkowPoUL+P0R2l3Rjqp4HSR5VnfUROPMbfSBc5Bm3eoojJ2Ndlaq8ycTTI
qDkafvREYkaz+/s3Yom/HjfLcHVJjCPvxr5e/r+MtmATGqYmviUasw9lbIhj9ZIEkYOX26JwrbXP
afc1zjPxEE7xyTcHd9HA/bq7HsqxbuCJ9cltlTViOY1oghaaHpk76h3FTVUbeBoi7ciX02PVzbbd
kMqdGXb3XSzy26wc971noN708JRXskTxqmUjqZfJlyhmS//3H9X8D6eIZSF9tWxD2tZfRjJKlLlb
6p5+YXn9XbQ92e6ztG2qLLlMIht2T/zDydVF08poVXhD8i1yrJMxds4KC8i0LiK80CNyzl0gTTTo
KVqKSRs2EyaRZamh5/37N+z8dSKXksUFcwb/IZGbv7tfvhujgLKrWZ15qepGLU2wwxsG6c0k2+/F
2Mg7ZcNyADAJeFzG9oo2U35I4cgh9TDJBbPPRkDapMiH77bq1NGA+rWE4flN6GijmIBJHlJWvMPY
TA4E6hPT6aydEsiKfbXVA6vC/48+MOMVtm1toRrAFpBSHVlX9JUgI8r0SNJheqQ+b2EyOUhzuKfC
oI5N3LkrFVXGVhsQYMa0PSbV3ZIUQXe3U3fRAK6J5LUzGSL2Dy1qF1lYGBetlXsran2aJcaD4frW
UzpoFVCZXOyps9LxniPjMOHt0wAw5/yhzLmn8vfHXcxjxW9jCcQnyWEQtgUd6rchMErwwanRNS6u
W8wGq6m7HxFfHCZZVVtHc4Z7ze16ajx5chzHiX5KP+6oMbm0EdKKui495LYWe/j4G5Fpt20Lk8EW
8Fwj3e92UYn0V+XjofCf2q5GB6fcNdu9YulQhwDTxdowG8WDn5F+3kWgYLXMeVSK1g8+vMlqzROd
JxATo9efzFiAEI63hcqTB7T+Fj56sU6RtK0H5sGbPpLFKrVj2nw52QJ/f6QMFtt/OVKI1AkTExwv
W//tSGmD2RI3JIzLUGQvogQ7BkLrS4y14FCXhliiW2S72Fcwi8I0Pdi0wIOWSi8gleIwegn5AMV4
yiw5Lv/+nTm/L1scWkf0XVlIGjYcrd/fGcRDM9Lhn1/6wsoPUR/XZ9e2M/g9T16pqWMl4ZSS5HID
r6zC05FkG69Evq4ciovX07ewYkQiI77JxtSsU6UwJ4Rtpx9Hzz3NjdGF7zkJBWWKt2xEwzVUDqrK
LXD8zNr6yELve+uld5gXtZ7SDhh7sY1l86ploE4N7yZDMLdJE7tc5QKTwMAOeiwnF63tnG6M6MGu
55PfcjKo8uA9UhgGgxcAkgrdYG3IvMJxEduUGmbfXkrKZQ/SgCLqeBvHrxFhCsewXVFbE0vWHjQX
cvM5Ro+/7pQFLa4o0rXr90QDuLNEwTfZeoNQWFlh7i9lFib/NP66Ys6C+/XCYrukc0FZjGqmkI76
bUCbVOzKMhz9ixb3OIY0IDiotSlxZAEFfe1Iw+s99IZmLScYzU0U7l0rCx6bSat2AFdQkco3Rd/3
1h5xvlHfnaalKIDpsvTeSUl1FCPd2KxtWrQout+S2mdvQ0goEZG9fpvX4RqjSnzWja9NUxr3VG/p
UTn6qc3PkRvf6R11KA6Yvgmi6nvYggFCKzlQBrMD0F+m85A22j4mNvPGjEy4pYLElXBYKy5p4E4h
8ZMjH6kT1GTyaPZ9UOVnxokObQTpa0jugWaRORmwSuocd+tQ04yQEu2LAI6lo8Zso1cFQUSDMBFq
yv5oUUI5/rxntpchFTjLB3qwoecdjRB3SjzEdzYEpjTHAGNpldzIJCMOpIXKCVZyhRTQ2PqxeY+r
Al/kgt7mMXP6WTgUvRi9rLYRebwDzWcas1T/q2nkTCPCcxOgtEVTGd5hl0LfGhXdRka13PDPWkBw
IoBSvcdmrMVHG9tDtNRz7BkDi17aQ1/GyjB2LRvYBd1A5LoDOLeSqB/qVemqqle1y3qg8vrh4qli
xm22MGAU3ebBc52VNaTfSZ4aER0FfE5b3A6iPWo27wZNRetXd1YYzLzZGjqg1Vs3A4DWm1RvcqjR
qNns7iMy++SgI8NNu0TfkDUwLKsW2fektRf0pzSyWq7eIpXvRqR5yArQy0w9BgZP726jzrXOXRN9
q63pNVNZsKbM5FzGDIcJe6Vdp5yzqLwvSOunc5j3a0G00rIyOCEiodEdhZFCSTVZ23n9LhLT3A1y
okXVKf2xanLA9fqEYRyTjKZyTA6jsbVsQlcArNxCn5xWEaG72AMTBGOjc4YJM22Hwm1OxZL9j7dx
s+Co8vZDkbVGLaGOTokxkrvgWPU68OoasE9Y3yYU3qe0rXZwBtOD6Y4ryhmoIzzmWxDUWI/qPiVH
qT61ocRUJNRwkTXN78LUFiDw+jVdgpH8K0T2qQoK5LwBPGIKzdTHU8xvI0zhzmMXRmw0uNz4tk9+
5AkX2JBId2sAgYVHdfJYcuV+PZxGy/OXrS0IIDGp6dyUrMAZkEF8kS54aJyu3fSVC+E1rqo7zNz1
nUgmjLyWyWEN9ORQJbBgcqB2y0A4nGr68Cx41lHTkRYWk6ZeiIzDKThti9pFeT8J/Zw0jX4ep7E/
RzsiZzE3NhykOiJvpU2RK6UuBKA4CP3bovP2DbXdYxo4ry2YopUtp23YDM6dkXTlhkAShAq2ZtNW
AbnoSAtbdeV+H2lJJp0FNlxp4OtrOPFDA+5McuavhiGe9gQlMtYGzYdsouHWnW9kAX6nVBSF2NvJ
gxdgJeqG5H1Mff88NX2z00zvnNMP18pJPOZZfaoqzz+FjmXctG7VbY2gek7L2HxwIOAHtJRuQ30j
qT3g4zPJPua0fQun6X30NImjD0Cg0bjdkUgsHP+MlMArUbbbT0HBXiieAuQxAh68O8nzdS3jR+SX
DFp468kK44sXwCtJvc0s2KN/brG+60qxYCBwVkHd5fselHnpgMNp8+Eb+Kt9QkvwQcSwsW2iM0kh
+WIHYwmrlAaW0Za4yTqZP/YC4ZnEhAIUiXEqWILi2NYmwmkZ1N5axgQTO3DHGwevuAGKdBt02gf1
XWtHsNnZIsyBpmErngzDfNKCaQBKT8DBGEI0vLkGuf9yl907DaDNYAKRYjdbIlJs/whwvz406yG/
7nPLvYrcO0blaS3csACyryZ9hdCt2P98rGNERuGDaWmGuJQmpJjrDaGFKGvJOb/GyrflvzPnr/cq
zBhhYe/kNUscJUS9ksp8v0aNC4t1kSM9mFT2nOE530iIunR65Y3mmN22NEJMbEW5D/oOwrmZ7iJf
G1fp2L3+/HEQHgPHjDdFk7V7CAztPrVgVbYhRGRH2NGSEIF6nwo0k2zpt+EwjL/GlwcGCRKazk2D
sZuckmrtkCtCykI9rpCFjPRpkidf+E+V01ao3ukbuVmarCJFhkQyJkxAQUDgMO4SghS4WKaq0+Hl
jQ9mwECdmmnCUmiftYO961Aa8CEJdL/e/PZw6qNsOQHLpTtcR6tewAjGYPJsajP6b/Ly/fVmkl3x
8971YTVqYtsRkORGAXHu8w1zcbG/Prze83ugg8j4+Q2J5esKV97CktldNRgP0cz1gj/h42uXpGQy
2C/NYEQeYrrLlg7XBmzOozGLJwmVr6Ecjmed8C7SsptDVZKmKI0PvXBOfU86lKWjl6kkGsVYoaVt
ELtiJyvxBgmA2k3ZYy7vsan0UU5O1SN8jnDtg3LAkZO89m69QbJv0692gCN3SCi8nmhCx9MwWCCj
C2wA6WM+W6NCzCZlyoGiXrHvK/0HDq1Xl0iwUCNkjdg7kCRNsqsi1BLkbw51TBpP10O0jaqjisds
ZyPtUyVzf4LzfRtmr0SPrnuFxwp7KW4b2yfyPu+O5pBc9+oJskHtwbFDNNEeAM7KL2wgVgC/APYd
KA1t0SFyQlyRQuGMDiJ/PNszfe1cH0Ht9UfRTBi6/t313vVnn3/787n/668//wU7oDjYdBqAn99e
M73Sgj5fhgZbuJnNPL/82/H1b1D2JzNpd1+Ms8Tn8x+ncU13Kyg/qrowJ/jffIr8SgqKOxik/cRe
7yeTaP7N5/Oub+X6MPYLkzU/mU7+qC3tKgL5nQ3rKOIKyZVt3YwaGySVN+9RBDh3mBPpJwgB5k/0
zpUfNN9MpgnNNNKvrnEG/NFYm2MH3tsAbonZ0VwojJeLyJb6QXdihVcPrgG1cophhfk9iEJnF+qB
vc+60t7jV8ayndmujmwgeOiV4kq+/vp607IP2itQzQuzLDBqZlYoFtffMAva+zGKCLeHC3j9u+uP
rjfXh6mdia1m28t6/keuP0cK+Me9ItGpGujw+T+fwEoejxS7ZeI1RrW1PSAVSmt2mIqnvV0xeXqa
XpuLBIopilR7G33xe+/BTm3SmOYxxPPtZgI0xt0s1eqJHBiFD+n6g+tN7+iFvop8lrno56KbtrTc
pWcwA1xv3Bw4xOfDIPLSvbQFLcPPHwIP+vVvPp93/evPh9d7g18nK7dWjDG9PgmYccDvF+Z8esaC
dKx5zf545RCZ9AD+gLRd8UPXm+wTwHZ9fEWpff76t4fXX3wi2q4P/Suc7e+fwnKgu5FGjFe3pdbx
E66WprCnf96FcIvN7fPF6hDFtc2UYwti1gIybTyFJv8nYe7zzz5fVAs5jp8Pr/d++7trN+zzZ798
8OtvfntK76JknqyTaxUImF0Kjj9ffKB9bhQ/WXSFh6Dz4Yp38lKQQdvrkSliTIM4ksjfS6W9vX5n
n9/o9SHpMWzA0jzh9uf9648///R67/r1EkPkTxRZ5id0mEpmPHI6bawo3OJYYt3fT26xqgm+LtmI
t/MwV+HOhG03nwHDZEb1l2EeL9zr0IFqd47o6tn41LM4I8PFV7N4yszhj5uqVgjtPx97CMsXWo0A
uTDATBEwyw5j/qfnfzSYZ1TbNHzqEkTKajT6bSwYoa76xfWoXr+XioXv2izzx4Jd3U+QKN7zBjX3
UxI2SEn+jRv8/HauP/vlKyqup+n197/c/UnmC9v2m2r97xIH7962w/ww5tOAa0nBTy5ldmkH7zCg
X51T+4b7PI5jH1KldcbhrJAKrsOokBvHg0Y1zD1MEfczCrINVgUSkw25cGRvsZS8icypOtGCOBFn
Xr7YZ2ij1lFlF8+w/V2M2wP0D5F+uY/IIjDeJqMWt2WuP9o9IAyzuSX/cyYEikupKnNLoeUtXIek
itwKGScrdEaIVxK6RHVZwdMuHdxGweNUaZIlgnjE0xfhXFJvOYPVDaxbnWTfLlhpxDUsQCx9K6vM
QNOAcGQQlrfTR+2QeAWlMUf/5gbKWXdmNAfGGV/t2J9WoCduWhMpfe4D7Iyncl212KI8kk3XoF5K
WhLjazgN3zKtyw9hRAVK19k80WGas1NdZ02WNTv8GIfYYOXDDs/m94kG8LpHlzlTWP2zXq8C4AWZ
qC6RPz4j5Je7MZPvmUfUnV637taz+x6vmHsPhTO8l/VUbooueupS0axoDiOZHAsfGU+uVlHa269m
R8HMgni/qf1wR4w60Yk51aowSBCDhfkJaNKLPQosE5nnIjIdcHvqFe5YBXijyr5rgEJOXYHzC7nf
ljoo/AxanaQ2BDtCXW5BXXS7xIkvwtXTRxIhAEYI8TaYo/5cJVudTPcDiim5dmGPLJGYbVqnU6xd
OjRCyl/1Y8xUGOF6qy1qBnwf3wk9A7xQ2IcQfwF893hNd+hHmlOnjHXy9/Q6MxY2sIibfUof6Ji2
CipDzF7MeiTRWL0mfgi9xmzNrZH7yUaSbwTo6Bg7DAq2UZdnsyYKw66NDcng7rHMgSg05HGNmjfh
S+zuuhGWrjSG8T4Mqq3doomTdnsxGwQzg0VgHaKU+OA3xDXJJGKjx0SnKXk7Cc/fkQro0R0C/wiJ
um0uTRvFy7YT6oin+NnvpLEDeLorkcyv25Eaom4XQJg8UL0Kq+th6LVv7TaJxWUcYveYBHh49DTo
DqHxphGriAqOdsJY+8Brp8aFOVHaO8uBZnfuXKTsCuR2WNy6FLFhSar6PXX98DZyjWf6N6xg2aGv
DaNHam7nt0PJiTX2GKrSCq1WJR+CwjKP6etEy/m5cd/MYrwfCVe+GKH4ZpViOPuDZ+/zcTzRwktv
7ZlEzlql21X5oC+I0XiuMBM9mGV8IjMrOtZEOGC9RxXZBs5p1NIeyhB9JJfoF8Ir20c8g6tej4ZV
lsbVlki8595SxY796Q5RBAke1nDsxEj/Iuwg+9rsf7Pq0BlkQZlmxLvjAIPjFRqmmekpKpLqkayB
yDOHc2xh/vPriyJZu8qdvRbaCaViuqJGIlkiJYC7p3HYVJh/NzRthgWLTf8mwDl6BE+UbyC4YZeY
1bJu6CwyG0qGybxaxQ1WWaQnhwbV89CZSLJqXM+dCUkWRbe+HPUpWVqesA4svIZFlprR1iitRV/I
hQfsCn5a9AXzJVjASUF5r5ovWo473+wQy2sy+xib7EtQyDV/kq0tbK607triUIJduUd68GBWJvUE
HsKCmaWCrMroxb+5yWTcZoW6bYO43o1S+wpzH1tygWV4DMwF7olwHycT8sVUfTf1/NFFk934I8FX
hdzm9nSK0uILxsBbx66GjQ7qQHNJhIUWuMyR0qwil0C+uf1oWB96tOsNt3o1AO1m00kLtNX/sHcm
y20rbbZ9lfsC+ANtJjBl34oi1WuCkGwZPZBoE8DT16LPXxV1J7ei5nfiOD62ZZMCM79m77WbZq9k
bz0n02ciHWdfDe6ntnux69OBsI70j5elzW7M2Zt4FdPcIl4N9LLPIHIg7sip2RfTzUd2uUYQiqdB
lPOTxsVFXgjfAEe0W0nXmgMYeLFscyeRIuep/Rw7/mpkHXDySF4kfC6QywKE9WIiruU4EaVcwdwb
vOltJpxoraK2e/CGMiWKog6gCzyZ2m1OEYrUJTDxFW42f0viKjm/hoy2KfMoFKQgJBJsyGZunD0I
cV2vnuzWZ6TlqEvcQ87xEwus4fxd6am5+ozrMAI/UcqJtWZ7MOZ6enfa7Ow4+QnvW/wURCIGcpLW
h7ptFDHVOn4xnHC4StT9CeE+q2kWPTEFvxLbbb6NFjmxIvaNmDUeWqaRJW20RqMtsU82UHCYAWXq
OnXcaX7eKgIeWPTxgWh2/XwdOvC5f/8PkZ7NkZCEHwLBcsLn+2UxVdhpx/Lku56BQ4Qayp6TeNWG
fGBUlW4Txd/jpoM6R+nYb7Sn+Vz0mDWtNEtfJlCRTVTFxCMW6QUPU8NjXbDxQCO80mNJhoOX4xDP
7xhqZ9kK+9i3XAxSKHCO3fRbeB0ubQTmETkAhtnIfUS2Cq4zZtFTCWeuoaik9CJVPe9GRvcTooce
VAg11KMU3fYAls7bjz4WGnO4G65N13jKkYz6rvunnHr9qrz0kJkiQShCRl+LrWLRJhES/nR+jIPs
y4mn6twOBPS07KkP3dWQLAEFquKUg37L2oVW3pXbeioj5t0EE3ZMRW2xHyqhXxit8PgaqMIbzwHA
ELkHdOf3Wkl/MZw3t3lKC+/XOiAHOEA8RKhyMGbjQ6Ovkfrgr5z3mndhQzrNeyzAqkxmrJYZrn42
9850R3Ij0eadWapSEqOQUV4YCOiLJpQLcs7eMA6EbPSIeYm13W4aMTGaM9ntqhDjoNnGy5lKlSDC
/GXQLhUsI9YgRH5MTgMGgHh8zkg2QVzmZhuto8vYMP1MBf+I1HAkqup8Bw7eB2BuMFyJKgjjXyzv
LEKP+y1vJDJc/eGUrbUWaMcjdMd3L5R7HSEZoXKOTzJ4HKNBrOwyf6oiHuXhTuEm7yVfU8LwVEzz
xZqd9BDQK+tOthcsv+0awttrQtfMBHlOnkPRnyPk6svam+btPAWYvNydkwa/k3rMt+bAx7VDQLRO
ZUtoB0x2GA3keLvyzXT/UNXlu8DWclV6JY9Lr35Y5ty8nuQG2LEMkknZ5fZS64yEdstFV6Vy+RLP
xfwVR4JQ0hRHeusQrzgOmX90M0EqsV0b20Di1DI8Hezb6MAVar6adfktyVcKEvLXwgRc1OTOBmO2
sD/NURyclCgusC6o61GPrJO8T3ZtRqfRUEuDAWCMDODGaO+VV5jvSA/ItpnlX+e6bHbdfVxizglb
NuJXCC2p1UaPYhVHuB9axL2LuNAIIFK4ImGWig9Qd58+MVwLKPawK+6YTTTqR6iMWCIybe66rA6W
OnJIRi38R49QU1zyjG10cmQluGOUTfCeO3/UQVEdaw4DkAz1yuoZw1XQN5FuEwFQ984NhKa/zD3R
7WoDP2QlsnzPsoo/PbKwyyn2Y3L4lmZgnxAlMC8mfHiRvigiLhAQd/m6kyZCpMB/VGMwHTLb/BiL
XK1yiwsFdH9ZjsOJUoF0Zi6+nZLj79qzLuMEN0ZwVhcyPNZZ8IgK9GJbDFusutyTUpQRJNyuksKT
j3VafSgrOyY9PjnTstuFMeN0TNm+bVvNP4eyKkUT0Q372Cpu6WQM++BuShoN/w8Fj3M0GhJqm8Cd
96Ol94K77WKDzWtqTVUx+CUj3PFLtCxgXKNPXjwzuxRuexjHkLJJtPMmaepsnQGn8ivAHyS9wwzO
EZHjQAPo9QlfQv6UeArd6iNxzBEaqHmBb/eB4S24yEC9lUFmHTrbhaGp2ol6U4dsAT1vZ1j9Ee+/
WscJUr+4tIqzqOmAuViQWw7FA1qsQ3z/moXX4Wxeijqwnodc7SDGFWzaZp8EPY/Vl+nfcJOt84lo
07zqiIea0M4hLiy2phqIWsNotEZt+4fZ+C2OS96sikBfSey8UGLazZH1UenwTHnUHnxHbJs0mh/M
BLVBMz4O2UlGxUftauvRjgPCbeparbyqmi8YAcVCOUQs+NhEQjw3ldU523DqHslA6/eZR9qE+yTq
3D1bXectcRFVZ/uOdEnJWKtEcg7CfMLtXA4khCs8b1a8lL4fb//KM6Mkt9cuASUbztcl85KWJYfX
sA0C6lPFg1o192I8M8aH779xy30aLf7KSwqijX3TlA96an9ZfoXGfRCnwdc702/nfS8Ah/AuTKyA
ce87cbL6+4wjk11lUaH25Kb8QYa4BcHGn8XniYIkZz9qs65GsM+B7R7rPv+pIxLSkeGQR83q+CBQ
j4qwsG64QV9j3zixpalAln0aCqGmD+jgEUE0Pqia+/7vDxli13NdTG86I9iayq84zYW3K/ya/qyM
C6xBKJFyUtJidyp2tDfP8CkpLN7bxkUqGVjw84QKNy66kbXGTwJfHAlNZQ+HVIfOOQ3r13+PBnKS
JqLMOFb8zzE78fuGzYTcdPZUcCrpRxYpjfMq47LZZYH/m43/jsOgP9Ztdq2zzCJZSbgbCFHHySFs
j9QN4+wGel6GtS1W1mjcXD390F+TLDN53/ZYEgtqgJnV8R1nadC4e947Cz54gVkcIMg1f1czLDgJ
GmZjul577Hu8LnxudmqoMjZiBtA/oyedxMb+CuCBYD2XuVDFDN5t8gDYaZ0Rd1rUe0bA9r7u+Gms
RhcdwWQeDHmnm7m4EdsSWmTK4mNLR4ylkw8X9laVH8sKFOdUzI8iLwywqbAYG3Y3JRGai3vS7hp9
AuqrdTv0OxYRzptX/TZn6iPon6eObmxPHf7GM9MeW+cGjlVeM8JGDcWUpgORSPKIOT5OWDW7LhZL
HlN8RZHrXj0C6ZkvkLSclue8czZlVDg7YWJ0pSUkUlwRoRqHdwMsk9cDfq5+OeQt9Tyyrk0EwYx4
3eStZaZ49hrs517UQRoHqbTOY0nuymTi2vHJgTckdaZC9Xvki00ugWZyqqedaAVqtwYohXEfkNxR
2SoZwvOookc7Gi5xEgZYFzHA5iUOI+5dvGsK3yYoPAhbjn0oATWicnCJikAouHZkjk7O69dsfeuH
Iocd1WUO2J1J4Xhz0nFV4VPFqnLD+f1TaXasUVuO2yz0+lNQZMEO+C8U7M76Y7Smc5YtLv6+qS8a
G/9KJMlh5ildjo3f70rB+jy7L7fjMLcejGKXtVV8Uqy8EELCbWY/NB4qGejHeE4PgvmMEeuLbsWL
UsZZOFOycaUFSTcw94g7pnOXBu4CGH1PYGV+MWrs3uLekES1lz5A13qb+3gjhwx42CAXRREATHN7
+0VzJAadSJ5xN7P4HSScYLv+DDBkkZjzy8abRD9uP9WekeyyEBWFHTj3ULC+uPaCigQO4yY0FCnS
+H+pzFXAsKJ8RH7p7EFIwaRV8ZpijGTOTqRryexhiVonXaGlvLcMusefJGQLXlDL4WyPxMOWlb2W
2P93EG1cZlksznVTzjyRE936vShJLSslvYIegfUlm3bV7O6JraC9EDsC83t2vIlXyJqfhQHxj2OK
F6PLDoQ4wdsN/RV5iuEWd+49cA4LQwsNnv2d+RVQQXl1w3ucqfcB5v+h9+z0RiKVj4bOd5tp+deS
4Ps0L6aLeT1WUbkaoujb9bKBNeMt4rh4APT9p5jspefQkvvZiJQnBuswDQgu277k3J9zE2IN/kr2
KDh/8+QQ4dBegihMT2DnsSOX9I1TSBIsgGO/fQHPFqwzPwFRXYQOaqZZLrrwHldasbNvC1cesm6i
TMNQu+mqxGLh5G74RJcIJfmgNuzyQuNil+MyGxp3HaVmfzQzMMgx6qacWIQx3qv7MasnohwhCKpt
NdRPGYnFiMDP4J7EDp03eaqlu/lnvma2tzSgom5UMF2mmXahMfJ0M5fh26TICYhsH5pNrtqLox+5
jZKT0cr3vyOYXOq7id22dtmHU+UWO1wEQdWy4+M2uyNLxMFctVHWb43mJ2nANo2Jdh/LYfjtFeIY
5KFet6mJUj8HvStH78lrS1LuCPzdG/V0T0AMrgMM0H2mGnpWZwyZkqo/vOyrUycvMHntVcvIdIkp
mE5SgQPsBqYo+i7hiEPzE3pmuvKjzER220GsJfhpA7dfXOzeZNPnbsa5SXA5s0ABITVvjDisdzb2
8QUrOPbgjspvtpW/+ENyC8bI3UdRMq7dgQJEmEOxMQPYnlXhPYyt7I+KJYL54FawFjzl/PRILE5W
Ad3BSrtVEKCeSMyGxy0QgEoLWMVRxg2XUKms5gT+dt2TT45XhwJjQOPYKu8cZ0NxJNTooksTsyAo
NK3O9hz7J6dgjlSkuE+8dP6dGXfqutnzPDVzve+TJKTmrn7+iuHD0f8uFW7kBbOqdBF7frg1eZFr
oHPtRWhyc+0Xbxz1H+iry4mOCXGcO+wG65uCK8HgaTP3a8b87PjV4yASho1V7mzSCnlqxqd5ybR5
Wei+OVfaP4G8LW/MbQFtJ0KuqKZeurROtqybUQ8knn9CcPThKtUc6wiPRC/dBJh+aMNRzInPrFsU
D/7I6qMRJxHCRDQLNEkpYJihN9lsB+z2gyh+nlhJINVFH0I4+DKtgQugKu53rWmd5ly55xBZNLh8
7U5PUx6rvRc30YaxErbP++gxjWpweN2jnY1M6Y0p27hd+l7TDGN7NV4Jb422PprPY5SpS5vcxYuB
sbIdtqckk0UHHdyUTCWxVfyQGy7PXFvcckzMKDfdn5geFeEw6rmFNsqvKX2gSq5OANjHtywBiIB9
vrRi7A1lFjwrN3jK+SAcoxYITBvcP9UZw7gxZ8SFAfeCEq692MrfBqGZc8avTZ+xq4HJRgb5nzoY
zDXEBC6yVhGkWZhHlizdfpobCpIq7g4emn9oPieI3PlLMqbZtfm223pbwvV94Xa2TrBUIHYBVzDs
9MlEWQ/19p7eRTzgObBAJZDQtx1bkFlDi2f172zBgo3R1MbO1CoBoozCMGb/YfpNsjN/j7ERH+uB
0z5zjKey42d2762mzgrOU5HtjSqRSO6b+oAB7jOp8T9b95zp6h6Don2mvMlIIDNFrXRLILMd0aB4
Whz4tDW0GzfZTWkBMwgu3Q6FCHKhqWC2VPj+chBQH2hGxMoI6yezdcattuJNFzvyVkrSvTu0epVv
PRRl9tnNdwXNoNpbmd2Zkho8Db3aUVUE9aUlg0IrqbpjbcTbarTNS1xWr7wFhKjMlOCTYz06MS+/
ZEO5RNxebGr/DvYuJfh9KuItGt2GPOiNAgKKZE/Ypyk3vkG9iG3pqxnOZ1NuVPLaYWjdEeNMrnkp
BgaryZkQx3gZwek45T4ohXDsi4cm+w6AhCS+XXylnKYkyTQrHD/RWWWdXsMAIp/TSjmNRFKtvBET
h0FYxrsHn5hRx1tW5aREtsazozr1gOV5WkIFCbdQy4mFDuZrMw7lYzj+Ieq4Ww8x3QUjn+lRxGF6
GYmsNGX53piqJcd6rpHmmchoknlAI1t2gCOVvR48+gdAr5YevDOmI7zlQfariAA7Vv5kXFj2P5Gv
YC0Z1zUP452PGMJlapon7pwA2n8hj6Tfhi1xv6Ddjd0Q3Jh7Z0+G8SefumrLznCAuEyro1V2GpmM
nHMTpK1PoNw2S7EJi8y5pITtXgJLFg95+/LPT+yB5wJJ9tJIEOwJtwRG4yBYNUrCWxLX5U2mOXtO
bM1DYkUQPTuYB0MPSUY3s9z9NVzYmgoKGKy3ZFVUbX0TeWMq/FM9sLKyI+JA9JS+9eAa4T6ajxUL
qzbuxTofa2MpwZAwiSJqR1I98RJQ/abgX9uO72/Kee97HQJbIbd2MvdLeedAxwnDuzEdH72IjjMK
r01sjRf+BVToYCNybefrLKzGNZrfbcU3a0lNY4GKB6Em5vprLtJhA7jAO9SRJTZuk31E9/NEyhAO
T2dcoxZ7ujlM4w4dI/jOQcrdMNVrmuprXjoaYmNnbGuNsRwuQ3NVLde+vuPgXfi3JP1dUCr2OyQx
6UL1XA4Mu3yylqcAfAP88oH0DdMQDJ+4h2urRZMly3UatsfaI/uwVcjmhgG/Ga8JTWI3bP2egVw0
Wq9DRVtW618MMLPd5E7xJtSFv7RUA1IiQc7v2J1zUto6KnNOL/TJilYg8ZZ+7LGLKFWFWTRi4Np5
1jMD/YFJNzPWnSf19OymbnqNOLLujvjBlNOTbj1+hwnkHe3zclD38gx8Qjjb0HhQms4pxPqpmvxV
2MCOUlhoJiu2n6XDK0XCW7g29hqHMa/21Y9wMndvUBc/lFotGcRB0UnEp4NHUQp4LL3TcTD1/tG6
H56FNPudyffNIKe5UZOg+LOyVQMBYGdXkvldcRxQ8+GijT000nf7ZMKIkCXWoYpqcFbMM5ZiZNTb
dml3UMgt2GkKsENdsgJC5Z0aYb+F4nOMRPfKN+slIWaRfUWjF57Toy4QI32nGbub2LVfBqf6du1a
P4T+1i6Clv6ZBkiFAfWHKG5zjCF5hPfg9erDlsZaF8lTYWuA1L3oHueq2Ls1wHIvBuN038yB4tPo
HbS/6yyoaa4Ngr2pbevBhuQup+feRYA+VcTITMTVXKp4RKAl9IfnO7xIMtntytkZdEqn3P02kONu
IwgTLCVqrs1egskgUW/KBXiViqgKQLDhaxF3oCdwj5QWROcS7v06aYDe+BEK5nx2o1U7OYpAUkaw
nT7206AfnyPESkcPVlyRvlI61SvEzACgMmL3ehDzfuiwKjGEs7fL4gWp9HgM3FEfJzZFY+s5h15n
9blBsLIN/PlbQrc6mrZTHP/+V+Wp8qgz6zWq4Y+GABUOERTHw9//GmdIRqMx4TXI27OEiSEERtvO
QyfQWOG0tG1kY34Cn3jsq5vGPsQmmW9zSVQaCym4LJUkANPMZut5aqJmWUts7E3ku4uxjMczsKXl
X3tZyXr1aU5/IcSCiRKKj5Z+JQ6sDzXK/uaQ7n2Uusb8rqHjCkMenexuKkgYBrbVfCaMWV+d9BNZ
ovfUucDgp2BAYNaby+JYqbZfWZVNunX3p0qK95jKf8v6gaku6nUu5VluqG0PrMyov4rkkETju2uC
RrdiwscC36GJLNKvv/qIMYJYFOqkPs+uBsUc2ajLNVGnte9DXSXBKQ5S+2TEnJSMob56/iEpWr0F
aoo/VueREObxMW5McderdMfBdV8La7whz4NpA5s4TeZia4XGPZzAImrcO7uhTwBZh3s3cPtVmkw0
hv5wBAtjHIOwIIMnylb6TvZ1K6pup+uxawTkQHrOS4Tv/UCZJFYdW26mp9wOHaHw/0hkG/shUZOz
Se7C5dLwFetAUsjyvmhJ8468Nfpuf9OCFVsmGozJVMbsktVzn/uElvqcEqUZYjxnOwXOhmCNrCdW
th0ZmDeBxVhRQ98Zmixdt0VPqhbg/muSiBx9qrdPIUTb4YvTghz1OO0Jg0eRksic2Wg5EUdR1DvT
O0SGIc6Msij7yftNWpNkqFz+FDW6KO7NbcHmpejbGtW7n+C6ZKY7e2TjlFO1Q1ildxoJQhkzeK6H
naNNc2cU3xhdiOCokkvMQJZ0NYv8FiDyrdDbrE/lL70j1nKtZ93fKru5+LFuVo1n5ERBMf/0cCJB
LRsANmWBRaVtW5d66M6pi225qN6BV4IScF1AXRb8PlvJbqNDujyJaGIKynq9Cwh52LYwZDdjFIwo
+or8PJb9r5EQpCgLs70zyZfaYkVC/IqxGF0yOdwOPlmnCJRib4FFsCLDzA+sMw3KtQEKfVBe8xE5
5oMNyeyxgwPlJDo6t771OPXxzKAWti0H4XSIIwz1ZmmyD2P/RP931zzqB8OV5r6Z29tfPwG5zM8I
PKs9HKjmwXUJQYeOt5tL8dq5JLR1Sk64VIzfnuamKOKsBvcTBNhtNDY9tk6EhFjOqey6r6ipu2My
THcBqfeP8fn/E1H+JyKKsE0siv8PIspP2/2f16SJoBp9/V9QlH/+5L+hKFL+S9qeQ7Y1xNe/BJL/
gqL49r+E57gWtjtX2PwGbK3/SUYx/yUc6kWJalc4YDWwo/+bjOLIf1mBL9goiMB07UAE/xsyCoca
VJb/5vHzXNYsoFdcD+sy60sg2fz6fzMtR5Or0XFF8R4kWLrx7eqnGAifsDVuEtk1R404YZ0rGFvw
hL46MLMMOE8ZpcwDQ318PXvdD4hWIri5AB3KMgthZBbGotWEYwrJwR5e+hFrGxVHSPBRROoI0VDs
vxHr6yg8J4KByixQyJABzv62iagOe7vJ1ki23zRMcdavc09cQM+F3CvCoiO1Y5lJ5YQNhdw6Zued
s5prckj8kTBQlxDwYTJgWZX6S0ZxcXIBXKQC16YVjschyueTnvFTSdKHori+AJolXYe7NQf4Hmfx
Que2tQ/iNt6WYXk2KqteoXUQa8t+6mOsY07WD+wRBnoRZ36EM2/g6xDuusZZc6/I8IFOWUBFpoL1
6ATNEoVOsXV94PtVZJikLWQ9e+LxKes9fwOUphkouKeyTpZ2/9VMuUvFi5eLW55j10aRrlLg3aNe
i0mdGz2CIEko30VNH2sZrITZ9gOjrOuB7xN2gKRPN3Gs0pWtok2MpOnZGXzA8i1XOontZHgBWvDa
M8LahbUrlP2sukGfzNh4tmxrPXXtq4j11QNyMRBgVgv2Tc1EZEqN1OdttpNFgj+tNo2jVsFFUCYM
ffBiSvXlcl0PCjld5jQbdCkYLjp/f/9VJ0cx0cUS9kn7qVMGiF5JGdcVwbAwLfehuxenpiBmjYA6
5Cgj6DarBCYcM3jsxEFHxCZMznCIKi8/+iYj6AF4dNVmp3my6cdGq0J7AyinZtOd2EbIYEB1+NNc
a5sOM5AtH51OaCEPSd2WaJQYEXHLpq3iAV904DmWZi29Y5/k9TvWbDw54PtkwwMXoQ+m+1spizil
mjFZNdnRFiBcsvTHX0zzn027UBvrPrrVxLXaTUwImOnclGWf2DtcgZpeqiwmS0R/ulEu76z391rF
zaXJTXBls96xkPUXGUWGl7BH7e9SF4OwrKSxKAGNLD7RsCwK3P0Ye6wtxv2Zd7I+tMPfiI5g60z9
BJZNxESes3/qo3Bd9P2bTTOxjzC4rokZXXES8DEbFWIR2S5UE57CxrgOtlevZI2Njw4wbJut1Q56
VbkOmo2iWueFZGKTxE9Z6yLpmym7utZagMx76NyiPiPE2wxdp1/iZ/zVDIpu8OvvgS8l2F81/047
AESsCn57fv0QhgStlCafRbctkNw1eH4HEt+YYOl15Xfxu/YeQ5KFdsF4l5bMLXiZUOIjg6Wcvafp
DVwx0lutVoO0kzX8ngfZpAR2RERpTm+lNf6woJfbePAeajHue6tBcEtKJFOeaTNnVsX0Y3icSPok
ZN4Dqu4TXUGPt0o1GZp5UCNmjq5NF28CM7y2wyW0CTtvgpivkD/IsmIvmwlnaSsootJFlzQgjF5F
FQEjAV0uoXjmzmy/GLd7S6v9GhnmrKQpV6x5vkyEsusomnH02e5Ghv1WDujwmrSNdoZP3ALxWr/Q
n+SronDdbd7M+9pGG5HrYVqYTngb6yB8iQugSflTEdeEBeMBogZx0V3EEcnWwG6aKv5R2CisQDug
7ODU5468OFE4HMZYv8rAITjZfQ2hD6Njy0nP8vdJFvvXAUFjpoYCOcvM5iNoovvCGmJvTB+qVXcq
fO9HpH8SQ7xi9mS9NAXdysvsH03Qiy7YmUyCDtvwzGdZFCQ8t7+ixNEPyH6zZZWbZJkWFfpFYa0C
3OEl0ZTF5MergFlWzA7IwWC98vG4+nU1b0eKTKTabnSFoSiZO3cGeHKVoDePm6TYht60El3TLgZs
VAsXJEkm6XIz5zgqRAoMtZdN7L6QYIbFK1b1qk2ZlLLACUkZBsFgr5FoIQewjEVBKPAmhgFmOrJn
Ux691OYOnv9FD3oLtxkmN+OP1cAtGTahfS0CE/0LmqmakcahhZOxsjwY0HhpDFZ2UEXXkWZKBIOe
bBPmtAthgQOeyidiAadlHkQp6bnBpwjksCv+ULO+p77LVimvr+2kxr1FSAN6Zzxfl5xtQy5QSo33
zZDq8dPeEf8dGkc2DYRYRc3WEapYhgGwioQYkRpf9GPOwCX1UO/mySt3AVSHzMy20oishyF29kPD
tYZ649HJWv8RhBcKSVLFXIZ+I/j0o7h3/bMkg7IrkdtghD4lQp3bHapL4+JCxk5jppfS7bkhUVW6
ZvCUtIZzqAaS6Ize5IdcF3sjFbsYUqSXSnqe/mmW9QuOnecs5EGJsre4Kn3cwfoNvFxxsMZ6o1V/
j36okd8KZ0uoMvxoJ9jXiSL1rd1zrtKRGCCBkPT4oKmuSK8UJFF0WM1DoNknVjNrcV/y+5o52ExD
cIWYMl3Dvm4O7gSzG5rFIhlrf8NH7ZOt063vJgOtFs9/AMS8UDyY1Bx6l7C3W6K4O8T2wq565qRF
dfFgeVdVplZ9GcSrStOIuOoHIXW/qcfqp+4ngYyG0ZGVFNjIXSwdHrAwtiYHNP/lYWjjj2J0npve
zzZ0qbeIAiTJ0wGRV9CvY5Iag56cF7Mw96hcTm2DpdbhOkpAAa8GWkYuheEsh/fETnYhhKkVwNmF
KKKdNxbFBZ8Bo0Q7+qylbDeJZWQ7VJAxb0v8MlSo5abC/oxDuF5zwAWPBTNoxzfRkNZn18Wzlck3
D4wxX3gpDqC9wp2jrHhdM5jfiaAjKjm6oz8ti2Fj8uUZs2ZOHP2qYgt/IXlxju0cRa1p/HzeMdPA
BO3YwcuASVEmvjjZwiXNNtLWSsiAa8yzwdtTdxEb/ZV2TFkBfi9kDbjBqyuxNIzhVkwdMUbDvCII
PSKLHFcsC7ApCrpTNGJ7xVz6UhM5wNyOk6uFs3yuUsRTEi74mXTbdoEM2FbfZlg7DxBV2fwJYi5Y
kBzmCQNbEl8TC49BprwvNSTN2mrma0K6XuJFYAiidyDfnIj1p2iMZwhhjPzjENoyRjWm9YQnQNw7
t25G9kc+X3OCOxe1k3rwEqw/RcGUEOs7LetMTAfl0z2iJN2rNl7n/l2vEL6B3wo2jZ1uJN/nPdVK
fvKtkRKJsy7RYbMpSPdddy1CLj/yqiUt8rSpJ9ZeTUMSPKi1WX6nmdKL8S4u1kSCEINmGOOACh3p
i2Gb31BDPl27EvsWbSNLqORoFQFDzFnhVrmUJkd0qWdFq1newrq+WBKKj9enN4j1dRVfQzcr1kgQ
KClzxsFl4CdLa26KhaqKZ8nEpmpdqAuNvSJBggWj6eBxMW8Va4aHjtpHxpTogc89plW88Oz74Z66
9RZiFqFFN8/UFpkezZVB1skvQBGABFhUw4j7wQAYoUPWRa7RttyyM3DbcTB2nEj9em7n5qNw6zdK
Xmo7JDRLZ2BVCJ/2EUEim0HLQMKDcVa5Tv2cdUCtyyHtz4ACBuSbhs+nm/dbYhaG0P/I1IC15NC/
jNIiOaNs8Fv6hOnNXTGxiUyTles4i2x0gEjOoybLzu4PucFa1Uipyfvi0xv2sgYr4vSvjdlujFRS
pLr2wxD5hH7zmhcamCmw1QaENTzvMWAv3HoNPHrOVWkF1GbGzHho8ol9NGR2SUNzprDu689ajR6x
VKq/I/K414woXhP96jIq0q9uIiFOledJ4mquGGq8hyr9NfhUo2RfXNp4+OmdFkCyK2D4Ft4jKbzu
yes5USC5jwX5oU4omJPcf4nnrwrdds9g8rt1hqPp84wicTUAxNrfcX4yMJBi4aiSTazrt8mbfrB5
3Nj1q3vFilF0tE/tmbCBbVmTcGgh3K7a1l15KdvKlsWBNONvhAN/cxA+wePtfXSC4/zIJPzQ9uqL
LuoqhulV44ozyeogkfJY5DXJ9ZpImdJipjUHt2KItl4IOB5NV3xPrCf5g9yqm1DBzRujLyQgvMOQ
hj00RngcSDj/Co1+HzT4hpg5RbQ30r3TmXKkKBZRVQAScBcezFzuk4Jtqc0KjzHxCi3TToTxd2C9
jDPpenRvA9hLhYvdEsGLKwmag248Bs/hFPyi+vyQA2cILMKlwejcOgdkSDQCui9Xi2/m9AYl/AiO
Pxk+zpAhyli9JgaLCQNwoN8+kuY8wMSWN7b/5IDCbTatkt1+Cj9mTJd+R78ZDYf7l0rz4qpc4rKE
c7AKsvKQ0xQL2xgvnkCxpJvHdLbfy6bapRgZvAHDYsgJ/R/snceS5EiapJ8ILQYDDOTqnEZ48Mi8
QIJUAgbO2dPPh9ze6apa2W6Z+xw6JCuzqyLD3WHkV9VPjWCbYr0XuNgLRaWkOcIPYV0YeTX5ONKp
DRf5oRDmq1XVB0LnKZu2+gT0EBTFFYoHOboqefZtPIBlfU/E5CYp/2icH11ZbI2kuIRgMdzG2JRY
Weay1Jf3WufxzrTEc5QLgiCsyuYxKCRNLLGN0dz+WRXlM6P5KxF8Yn9bCd3dK11kIqywvuK8V6nP
LvMvnH8ZPUcjCqTNgK9ydrjRMHpF69JMN0k1shVwECCWX3G0c2Ioo7LbEgP/8tX4kAYjE4GYa590
b4o5rlX2z1pLGisYGixvTa4pQfOzXVYf/IjLO+qVIaunuGAqbA7Jyh2hY0jSmqWRncZCnqDCH8h/
EPCWb96M0BKztg/sSMtrbgzec13Y+8XUEJTXfig/XPJMuYS61TvOqlDuBgv7jZgIuTDwqU2/9QOy
JlRLMAZ54VjxyvQi5RjF7RkTyy1x+h3kjxzhzVZPj6UT1Wd68brt2CZAM7PklsAEOVoQzwomLlcj
EeKiVUPMYW6Obc+iQSlBP8zcowq4Ex5vUyqcY0hyLHaakouyUa0tr9+z91OxYrVXHYr7sWMCwMYV
Y17BTjwYT7qQuGqQr4wA50/bEESQfPAL0hl454NzHo6XOXFZd/FW1UX1RwGnnrMNdlueoZket/um
ct9ws/WHgltE5AwzwkezCK4UnM7GfEdiYpVQ6yk7yLJCRB8wvR90TxFFSk2DMNGqoHozueIYF1p3
lHh0O/fO8a51xbEgjiSX+ejK2fETeyWq/LGpOcbFA7uFg797zafnDqZ3txq5ouHH0AcaRT6xKnrH
zC77NQO+YW1mwy7ym1sZVtG6NYo3x4lpIwFIHjTiszaQGoW+r7wgJExBU2LQqmc79K5sfbfeiuGI
C5hPk/Hs9MZ9Zw2vsmEEUzRMq0Tp7wwNglwROeuK+Sd578WbhEbXehRMFN2Bz+VO1mIJwkAiH/Lk
SlTYu9OhSbWBjHYeDj4aiqKTkaS7nnjvugBdsU353JFz7PZRKX+CYOEQXVLigH4wUlESFyl5QeFu
Y2mJNZUaH0UA0mwARD+7F6pCQaCGun3ONb3QfryNoro9p0w8NwoWfjjvxUABg+7pnHQbQrhOQkmJ
VaLDBf4eMxX3dnP4zmLyR5A6aEsDxEDqX6xMRp3bLAGbNfQLtx5Ko+LKUYxPMa1AHLeCdZa3P+FH
wwHnYDOk4FVtYzoqMg5rPAvnKWLA1nbBOxrfCi+gXg+J2OV+Q0imtsyDWQ932Os091GGk3qGuV85
v7KeB7RzK26Sqn932oT7wvCUEh1a40zoVpqKRwRvbiVD6logzWdnBzbugXhgvuH/jaFqCcuQHNiP
VpscpAy43c3qwJ7qrlIP00qPDn7PURx4CZvt4IL0SJQ6TKNzqiNq4fE9bG07gF1Ho85iv+kfx+67
sAbiUagj7NwD0yrrWnW2d6RRadj4doPZuuNcAAy9LRlU4tXDLVXf3LHYm4xiV8PYj9vK2CVm9aUC
RoGxE3/PI21duBrtNSfRL2pq/8hcM98NKXCSznPjc1+Kp9pvDgIM1sbuwlsrwgdLG2jBdD0Hvos3
nPB2yS2Hs+DYrU2QrtQkx7cytb80ZTgbL+4v5KGusxnsElkvj6iVbWp30YSpR1hjBj/m8jmY8+2M
bzUgi7bGDXqXisWGE7e0X1jPnVEwHJgM8tLS2qCQn9oerR0bDcYYYWDy4mRiQLUSQLEczblNWMle
ZT1NJ3sKqF+LJmQeGzrb0qf5wk7wjUirIWrJZBQH4akjTA2w6ttA5XJmJlJOHEJRUrSMMVA9BH12
IOJC/YdOp5Vbj/lpyXmV6IYcyDJ6fF0Ov3gr1lHvw849VsElBbyNdvhFVSMmFj7Ky5XpwU8neXKX
LyEq3CmKU7VzzOZmYXI+6NjEnBNztigc9zREzT9/hYI746vHGesHhnHiQeFGyF1nozxmn7+/ZFHq
nCZbOic5VXwAf/9m62u0YotHvWHNPHWh7nYWAyu6oGR1CjuTMuVJ7YoKllCZU2PPaAa+kC6Lk718
scIQ7w3e4OI0USeQrujno6veq7lsxObBnvS0Z5xcncq5PwxZhlsmz8uTtZB6fv9qaDnUeNMxLdnA
kOSPHeWjZqXRJZP6HAw+V5Hf3z0iGXoqwRk5VM6mG2byHjZOvu/vv8zvXzESX2rh//J7nEKRu0t5
gGwDlQ5tcjX4tHbj0qG0jMKpFWNoPOKO/OeXKOfairLyZi0ckHGhI0S/URm/f+n+BmFUjc6xewC9
0C37Ty7VpdKCJG9jKxq/dbznyStP1BDAb4I0hjGss9dmzov4+0vHU7MdpPj4129J5Z045ZZ7AqeM
1P71B4jA//y3fv9ePGUm1jiW9n/9wVAgYFgVh7miZHlbsDtcJYvTv774tUW+/fc/a5gPFS3FVG7z
FHgLOi2TnbF3O+MEoLXdANNMNl5WPblpkF2LkPNwT1naODDArrLgnOEbAByrV6no563ZmdS+95m1
qYn0IE97KK8Ar0GvIP2uYQlDbvANg4UnIR0V6ocsZ+OHJice06BG5OaMFLOXklqZJfsp5W0uwR6a
ohnyArjC1dQ7f8zSaA9l3h+5E6hLN+k91ULZtmQqZYxPMiSjmXG6ZQqJWx9eOvoz8AISA7DBspcp
bkhUTKAO+FCeY9taErD9elRMIJIpfjaDtLwYZcKA3o22rNGnKRyXTYAUhJKD3BZBd6MpujmLOdqa
xVTvyjzfzYCU2G+s+IDoy67qhqfZ8rH0YblYzz21On4nxnWWiEMupo565P5HZWQvYsS0FjMPAiZG
0PeBeyKdtap0j2nQcV0ilckiaaEH7aHl8qXgECfDT+6+6a00TL1zgqXlLMU8aA+bOi+/K1ncN+Iu
tOWhsriqUHuTusw9M/WamG2/SmrrD0pynmou1aT7zvhmUoTsgtEnDYl2GhMjli+E9iZMEKss8Y7k
eGvEE7hUYT8+N5N7ipPnXuLOD63hPujsR78mgeTHRLCWSq/ilWE89/0cu0Af5C8TuGKLONe67/qf
Uebflm9behA+CM6tiOqKTaTj77ygnJ4JPkLc9B5gYsXyTvRRZE9I+W82fjv+mEbdSLznHStrMdff
Q229t/yEKmYwssD3oOQ2P6KJGXYhn+r2UnTaWTGoxDs0NW/LT7e2GTdcE8ehRGVuP9w+vPnUB6sC
LBOjXeA9APP6uzj0uLnZwCXVcxlw/pl5PNJy4cWW4qVqxz39ndwSdffdDC3HK+65TMDZK8FgL6aP
pn2W8RhslcgogE29o8TSrGn3ZW1kl68WkKLO/kjIzaKY9HjOplWsgbtGYc1uqcbVFNTYtczpuZT+
lxOq+dyUzKBMbDhrELctgQEQY/5Qce5rwdUaUc3EYa86xvTklRUxCq8nJKGdG65RLgULWxItg4Jl
qirqFvryzI+Qo+wtLx1CkfVREcTvLePnXVZwSyVS6q/cTr0bzrAJW+fJ7OI9KqV9pdlvFffUHweS
mXdgMvANMDA52ByX96OmxGJHZScZ/6KBpe299bX4YK20Nnlh/ehp7eIuy89c1f0qJYee1PglCeyG
siZnO6TYZIL62bETBgiTw8HGuqfwjyzqUNU75jXwumIFIp2Zt+MW4pS28edESRGZywftNL/chEHo
PMMyyugsDRV0C9rq8MEhRAjexY01hitCkT9nnG60/dEeZfuX2a8eg876HrKe+ATsYg7U+Qqu3gLm
5Sfkj7SmEjhJmm/ZYJzy7FdH85AGuudxLF5r17z3MYTtCIYAXsPhnVavXLJIHKDd48u1IQ8MdXz0
A9i7CVfKLFPPKOo2H1KGvz40xc0Mk9t1q61FAn6lm56js9ab6ofo5mqjMnqeYs1b4tVn5RZvhLXv
bJ2BlwUfGs1vTV8dpT3ct3Sk63bJOkh6PhPd4SpU5qF3ouc4UtXOc+rlmIp45xn2PgyJT7RGxcJJ
dXSRcNvyJaXNDoMRcjMr78A0+92ILKI/Hpv5OcH/XdfOz4ojWKPoIhz8hG4p77HynU/PRbnhY5Nb
3R+ymB/K6ubKYjvZjAFJ0zHx4w/odkcIroL35QO/VJB12t9SVX20bOM0Nlhso84mm+ZujCn+aPrw
4Dt0qQAI23QOszjQvrcpYBLDYUFu1DS+UEFAljQxHrMkpffz0wiDeuX1LV4jcZyq2F47dUhrool4
CEfMoi5qVtSHY5JPV+ApN4FlHBJnumNO9eC4zs1K24e8owo3d+jns+5/f9+ppVFNJNisnZZqNrd4
jBp6aSWuBHPmyG0LzacTpOOKAxInomTadWTjXZzSqK4hfb85mUO/3ReejNh5ljuiYsimJA1O3WPj
8ixhLCUPWudXPw8eHRyd1jTU+8z+oEMBv7FSXyXr1jCh2tbVSwyQqKmjswI6bvn9SUesiqN/85gm
WTjteHRJ26PCftDKezIm92freb+89FMUgO/Qzp5BjpOsgeWbuyY5V1T3WhxYXAeGwkxYR3GYh/on
Y9zFpBpzjWz3OQutkVcfcZg9Yqa4r321JkMB2AinGelSsj2cQS6RCE8U1jwrYb+VgBycjB+As+VR
T266wW78cwpxM2DfXIiRqxIZZmUwPuVMvkV9PcUKyEWG3NkxMu7S8iXuR/Cdj0K1XyLkjCPJX9Mr
l/KcsNHuUwo4BJuBGSHZ2NOxxD7O+8Jc0gNBvK6IaKQ1/I54QhMrY7mvCUdClwGurvV2EvZ7NYtF
vQrOBVDOHHdC504pt0S0FEHqqCp/xF3/1iStWFNkcm9FNcHJWD8Mbf4NmwPp3e7evbTaNm3zWU32
z6zKX/OUYwGB7crpf0CZgiGWg0BOy3zH/dFlA9DjOh2Sj4hcpY86QVQPoSGvPxXvZ+CRaogQ9MfC
3HqpmRy86SmMjfYhLsSlHDdSVNUarc+6TwOT6HVFlzv3tnlN9eupsDba5R0tuxEUzqD5JKgasq8m
7SbLpW6NntiqRZc0ExrMcQQEbBTIYtbOaauryNCLbV4Y7AQxDMwB/VaGPxq82WKqznnLycf22Cmx
kJyZvN6UISJSF8d4tD+GPqGjc3r2JvODoRkIyaHfGz6eBivLv5bnO8CGTBbPWTNiK9eZBOo32s4z
3PljH/WsPg4q3GBNF+WitHm1Q7GzdCeW0u4Quq26b7qEC6ikl77iv6KM13wJHDQVuWIYyABw7Des
AQc7d+qlrWU6RoyMfx/33fZbOsyn2hBWkm+Yy9Z8n/cBB5WKJROsmpm0XwbpLUbM5mdDYorWdwgC
2CfjfOtg5FnLWvnYOswjyaz5YJyAtb4kwId2YZHA8fRugmzBuUMpseiiK+YZRaZAIC2CZ1877yJC
FwgDGMkYj1vRn53GS7ZmRTdRF5GfzMs/pipnyZDzQw570dUJZM4sORdch5gqIIW0XkWFZoyryf2w
Gj2vEldtqE03GSTFWzjih5zEgI3CvwZa5ZAi9+QK9WDYF4Z6A/oyADqj+CQ20Sdd/VbJ+b7jELmn
thH6gkweOALhUZjcd4w3h5omlzXHrRpAGYiHwkLj7hbCNIbJtLubGK72HcXRo8AzzriCHD/rCm+u
vcuN6LGiGH5rBkVAQ8EORj6W7eZdzrG5HUZr3hgYkxp/SYKA2zAtMP2oJycQEO0J9YYY8PyNGHQu
G24VRaPuzKB395Y3vvBRINAHgEsNA4nGAshK/DIIGJPYd8K1ztnI6P/ZxuNQbLCHkd8D8capmZ+c
JeqY4x0KJuY+TZPyqPCskClJOOS5BoYpx4dME+fVoQyPM4RWiuTyk6gw9/f4qTkv2gNzAufmTxhD
ClI4KXOrPZqz2Pdm8ki477MME0LI6ugndzWX7IfOnM9jFFpHJLNWAG0J24yTDRsWyQvihLCmj3Y5
434XajWXMV4ppnlll3GOjMQKXvZLy1hokETnCHZXUOrxUtevbVNkG0u9++WXAzFhY1AivRJSP2Z6
fswtxnQ1miWQr+ExSB68IjzPzERcg7EYhO+z06XDDujmr3qm8GQhuLAsEwQjnn9Uqvslfdro02Da
UxT8Yhs/IeH8IeyZtkWZn60c54zV6wvgkXnrh5KGTmFt9ZDf0XX/usTlg9wvUTDwE8zNBqxcvjOc
yNl1ZXgYmvauN0exsSfJcJBuwiAy9ZZ5tLeSCcm72RKsiVO+iSz2EN41zjbxsYHuzlCUGBdF83Ph
750RFG2Ru3tvfGU8w4wQL/qOhMhnLpFlsjJ4Gkb33ZTgX7rqpcuJuuOFqfdG5txh72UWPX2bNRPZ
FDJHUKPahPSmrrMuqFgmjnMp6GD0aKc3h1CBv2cjMdLmBmoAOgrJrA3w6l0LBqbymdWHXvxBuHAl
u+x9SLE/Bd1PgsG7vK3R5cug4kA1XBHEqZ1CORBV6DygzbpW/oeT9946CVA9uo6cw8D1M5yzQzPT
AaNBzmUznGEwfubBmeU97QcctBh1KmsXNXrfD+DAy9H8BGmM6TslSxnSqG2E4b4wXzpKgdfIxJhP
0gwQmBERCM5usYoiTmf9g5/Lp979buKMJCrYcE7rn2XbvTvxOijr7JqqmLMN/5uxLK18N033QTBf
LNFxzZUwLXNpn5C7D4l2tq0/M0tvBHUlJg1RHtiq+FqPW6fIXrTGJZ3RQl/atbXxxTxu2mgddPmv
KoeD4HehieHd+bSnkQB9Bna81+ZjZIv2OA50lTaT8959eoWMDkmFmsSIsXPhxqglJR63XLnyEjg8
V9pkePFUdY2ko/ee56zaGcaMql50QKrRz+YnRxrJSfP8cuBL420rSzCuS3y8Tju5xSWzl22LspYf
TKsd1uhbT3NIDFWF96pmsm4G+sPxpD72sr9vDOo567HrN+mYxetIj9NmMVb7ee8+GopKAkdcICAN
kBn55DZFTpFnDRtxhLprpgfEHBL200AZiXGQZd89JCF/Mxn3OPR6NNyQ1JIYv3+7j//XqP0fjNqm
5Sgsy/9/o/bhY/jQ+s8O7X/+K/+3tlLZ/2AUYypp2dSo/bc923TEP6Tt2FANF3e0sCjI/Kc9W8p/
SMt0pa+Ea//2bv+3Pdv0/uELX9FDhV5i4ur+nxVX/r3ui/QLpVC+cqSDjGPTZPlXdzbW5nSOGXs+
iZLkIBOf7mCkBQOH3LwmOjHe0hz+VDlAamxh6nszRzjp1+S6s9JnD5tfG45ALPw5G50mcAbheDy1
IkPGqIyzEF1BysasgbQ2iEEtZR9l22LpxjiTVyp8HDwjv+APe9altxOtPrg2lSpTEgUnEaTDxnDM
devTD+xKdunODA3m6FBLQ7w/kzk6Pz2fhSk1XRfHG1R4zxsskvD4A6Z8cA8W9uqt3zfzDVY/UDKn
aDeEwZId6/RDFRJVnEUrd92QUgnbxN615dpHvO2lyply+M1TVYyoLgEGcaNV5LcJy3VUB8bWfPBD
7sg5MRHgJ2ecB+mOz1K9FjoItwEk502wgAMjm0YDzK5fxHxXAETsfR2X3T4rB9otDOezBRFIq1t9
N4Tug7Tr8r5nA1hRz76FCJM9TDCTjl7jYpRduB5FqxVJ1XhjV2771njBr6rseiQxNOQR2xytHWm5
1R3nZqbAgHKbg/Q5hwmzyQ9jrHdxP3R3yg6vGYXvx9gFqZU69qkoxl8Fudj7oTPeDS1uTSHnx0zB
+euSJnwi2Ldrl6BhVNkIy3Vokoyh/i/Oxa+Bn/GsI/EVt75zV7tptAkYqG9C0cLkmufnaqQXumyj
fF9iurtlYaL/Q5mQ87cCveWDDN3O5eEQwqe/hKfpzzGDbCbiYgSN85SjCSUi6A6kENU2GqlzDsgr
L5Jeu+X7YmyNfwqVb1SZFWxtdnyCPNHc935RbjDiuxvqWfcwdM0HNweQ1My9dUMzdPzw2SxKd0UV
UXhyy/5BJ6Lfz1E8kcaly9nMcbuhhnANK7EBqTWd8kj2zDrDoeLQAZJpZdKfs7GMcr70/kC7N+3V
uI3uiox6nclg34PJtkwPvtwyYQI5N28NChF0j9c+7dRjVJrbfh5+UleBUbThowrQcd01VnEfm9Nj
Y0NXolJz4uIxyOcabg1btsCBiwX+6U+L3O3/lDT9pVV2iY/8Kdhh+x5XrWUR8jwhbJugx19f8dKj
rSgQZf7kVgmG0al1oXhN2wHn59UKMSoH6o1zX3ifXkYcv2egZrex7H+2Aq9FormdEnhfTq71l+JC
Cx2mzw8oKvVl0szFE3lFV4138SLOInnGq5A+sTVhPNgg5WBS2ADro4YJbXSxdTPj4sjNyDvp8TOk
BuuUlstd3PCo1dW3Kkros9FutJm97LUG/DaEo36RZWECGqvyC4rgHkS1e0rrYW2FFfloL3gN7ZE5
QJXrk0PWdJ3kQ89NaCYI5ZY/BtFcUi7q+6ybDaIXF4awsA2LGvHExznTe+UPLTC+OsAPfcfLDmK2
vnOnuww1kWeXxQ3dhsavHud4lcfF6xQOFzuwGOWhlbc2fFULrFLnjZxTIGBzqBWct8LCP4MnWHeD
oNQhKqwVSFP7FBMoYR9C8gTXaU7cPsmb7yM54Dx01ybMyF296ExN7L+DFv4qZn1JIiu4lNiXm0I/
Kbs/Ji01Y2lDVVWI9Ant4bH1DG89m2RhDBIVW9GF4pD5HbaNnFRjXl9ygRUjTg0cv41eJfGszqVj
vkBRve9gWgGRTsbNBJB7lTZ6oPXGSw5aN5yYI+TOfp4QTGrJxKTzNmVZHSo4xHdkcV0o6Wcj8thJ
eh7pmcjHGQWNgjjA/WgDcArC7mjTY0aIeAAoJUbSdhjtcivhYG5i+J8VlhXP6w4ckiba1MNr3yuC
tEX53Tpo8rXslwkBHu7AS77yqGkOWVrLk6aLg5agK58rbDYJlrA5udDcsonwnZ07FhNZzjm9HlMO
SM/cBVUY7ira3mACPlhRZt+CDskqD9R+1JDeu0mVe2zYJewCvrhcUsBaV6eJn4yERVJyE1+q6FR7
tblCbebB+2mRaN5hckx2ZukceAiSA3dS5mJYa4wgt4FLyPEQCwt7LSrzyWrUmvGLBRXMbqC4umxP
SXiJ6L/l0lzeWqf56upo+A/1sKb114VXCeEREjOFZZm0acOAWkor/5Tvgq8VBCG34cc4BcA5RGRJ
ZE4Fm+/S69Cr+Tj7pPyTyjtN4wB12u3Qtrt1ZOD75mFZKsv86Uw+hdss4QQ3y/tX5MlybbK9H/tw
/J5DoZ50dgrwTnLfuTQqWNGSRxeq4eyNulTbrCzbk4FukUVWS6tk+T4uNjg4yB2oFT7JBpRXCJ/T
QoBM9dbB3X8vSN5sJbFm3nKTelPud1gH222GcAHrnVsW5spzFNJ4C5kILaAM+jPFG9S4MKhdh/ml
irCSF3U6rmyszuthRJJmtLsBYebL4HPMLDCWws7ONY5EWpDSg+UjxqeuvFY9a/9g9HqtLDVdSr79
SrWG3E48WBe80NSqimWg3xFJKpzU3uPRzLh0tNmutRhkYTBW52oSr30W/exL/ekYSDwYXtcEAcNz
ZoIJ7UNz2ykA3407rKPWmTGuVN6W4ka59nU+nGrqMWLgcVigUuPs+JJpA2bRnQ7aYaWZXlwHbKAr
b8oQ3fyJcxlg+rMOeXvbMR6WUUnMApAwZOYdlZrgrV8m13Zk7l4XKVT+cEguYJO+ocI4+2p61Mz4
wJUpWLIW9cdcM7tLWjnPVg5vtsguZu7tCwIPl252w9vvL4ex7379+83LWT6U/yoeXD60Fodnl8yk
I5XCdvvXD+0AN8II5zp4bILRx4wZ+mfYg/4Zo2RzIBb5yk32YBjz+Nirr3j2p6utdqaBJG4RCfig
1nlPayNoc5FyCpYIwVriT4sSOV6yAVKoMT8aUxOfxhYwGo1mD4ZKpx9eDmeDpGb0WCKRIzwBtLGR
XjWDtq3yZI9fiCma79X9xl66TauCtcxy63k36zGlyRzZLaOtb89f49PRkCpalcyQAmaM29a1Hx/y
wPUuY+A0aydnMGy0tnhUQVpziOZNc2rx6pPun90Z6IY1LzWkoXNRwxaeTXuLszHDKp5iIFPNptKd
sfv3L7z914LQ3y88npilOlwScyG5+tcXPgf8U5tR6D6mztxuGUaOd1XJ6vlud3Nwy2HG7IW92O89
tRuIu/uQfqhp7C6lIj4y2dSNZzQFR8ogK5BOu0nThdQl5SutivgqKqowaruHWtiWK/YVCyWO9FZe
C7wuUXo2ORngA0UW91gy1rJoIJDLlDuB6pdqPSt5NoW6TxPvB8XjxWnuI5qEQI0DgQHZz3b+1IYB
sr9IQ6x04mjYTXD6968Rbcv/76fTJtVlmlK6vrT//iJRpadr+ATqkTMiO2acyHttPjSzoMUr6sWe
7/nu0PS+dph9nlD/Rq4rMf3pvWkfmcrTIogctE8aohGBGmGKBxnHWoAGm9It8RmRe98sNgcn9Oer
8OmbtwJkZ4mcdfTwIwKP01fMVW9FJ+xD0VyirAeUCPe3KSPzOEiP2FDY7Von8/d+435OEahPVsX5
2cVYXpNIPZaWOOMv1pe+zzZ0xVOcJWJAf5wYN9ID1W168XSX2ixyiSbcY2hc7GLihgMK7YQZ1Ltk
AuWf+ryOSgqcGV6C+K6jd8PE6Jbrt97oahpN7d3UJdHVdaxw0+FSexbmVCJxzw6qQ2lhtJpYSE4A
12A56Iz7laTrJuqHYS/HnW2Idl01TJ/8Mvbo5VLvzsBjOXDX2TJHUitaRAnL4v3CnESoLM4d81wc
aRjFpuw7xgEQUnMz7UFvDb9ewqhpdh0IYMkIGGtT0Jzdpd2jnpdyJXAqgD2du7kIXFgQIrr4Sr/j
l2fZaEYaWZNPOY7th5fINTi3eUXMyjvgdyCeJNxb0FvfFASTySDnSsAIHI2t6M6r7f3vHciO8pvH
AnUpRIVtxrhPB9O7h6pV77woLba23MzgF+9sxWxfGCRvfHNduEAmEAwKsI5MkVyD9lHnKPI6fIX+
pVYOBq0HXUWn2kGe0ZN4y6goeRlooE/SutnkMEa4dRpMHCUNpH2fN7uWoOE59txbW75Q8xbfVxW3
HEngUSqfcoKGlQfmipa9dW5GnI5V350HWxPdToc/XBMCC+61cEcXr1hNMkueLX2KtBFdKkB0u5Ka
MxwW/KMXgufP4i+8xcWR9oqvnEeKay/ltb3nV3xmeNkp3LxwWkoxKLVPljVlu2gCXuy2IYCoMRRX
XlzvP1Qhs5j9/Sn2LRpIfNNTGMYZ2PztRurBQe6apK8eFbTc9ZhhYyxV55KfnPM7NqXH2WHpB3hq
37uJ8SSjQK1k1RCFHMZqPwVMrk38lVvF7W60FPz8hRqrg5uR5Q+2jPNnpn4OutiDkHF00ETbGTZE
8sX3aM8iBGUhcYt8X8jyuY09tUf78le/11mrxoWo02Y4EgTjnQi74Z46k+/e6x8FVY7PYUivJ2/z
XZ9AcZVmXC++w3rNnultVYnLVfaA9Tjhig3TmQ43h5numqFJNi6lO4fAxPQ9Rhh2fSPAHjO4O3Jl
3pnEiXcXVEV46IA6A4Opcr5xmN+rDsT1pAOuTsS1iG13P2DQHeM4mZ8ds+q3aSiIh+HsInPz0Oet
YiBTRC8WoXwmyXzflJD6cxY8OfgRtlyCjCuGghToSpNCMSQwWQWsbgLHU29m4howUN5kwoJ4BKF/
8GomH8p6axxk0miSQIWpS0FptLNNOAHW9Tv3K4PI/xh2wsEJqUMQPAbadHHIfWs4m8txJozticmN
727KfoQVw5HpsTXndcsMYd/4Y0vWi51L590RqQeku0mvLqVIFTymfp9z2APclAV3VDFhkBEOXc6C
SbUXkYBqWyO/a8aEucZgvOq+AOeL42hfTyZrnNNxzeDQgbtJnXHC4l6vzqro1YrWJLDGRQwh1yG6
aUVELjPUGwLzWDZy7aEVOfhxoqoCb1R2yYHkaL6KwvgtQsJfVaOwNmnXQIsJ8QSDVOIO2wSXPnam
B16HjWqSr0Gl5lPhtNhlaSI46TJv7qFLrdyijVHhq+zLpNazbIMPbD84zVueyNAc8CwvvR7SD86B
DZpRexpvVZe+pKb6ZGBjXn8zBtvKP/vhjEaYWidA7/I5BQW2DXHH7Bz9mjWGxNnWWLcAKN+6rLGm
ew1aPfRcj7fQTx49SfopKbh+28mvoB4+ncpzHuJXSbbpFDXDvBsPbWwV5PG+dRthG61r7xyltI6G
bm7tp14RtRSF9wKoL9szRQSXEqfFPgHytWYbeDUa9K8ITM8lCS3qGQEnWRH779hk00rOmX7Grluu
2zGPj6HKX8qwgDe7UFxK8dxbuI+KwtI/PDzCFSnkOSxg9mMcbekCNMksn6dM1juXNuvVTLd4aEb6
TuQt7oKwPZINdnYhTjiW13J6TQI+dhyOoqid36sRS0wLUHCTKTNfT6zilyzNE4TvH+WYuWvbgdAm
MU1huC1ueL1BWfYjLkK7fupaL9yRVzcQL/30Ond4vv2A8WSvqTcqjWbCABy/5VqqrccZat15frbP
crxyedgvCTwzeqcKknqFoXcRkUpmDvU3cwp5F4WlTzwSTwxkwnmHUuQQiaOou9UmUfv2v7g7t+am
kSyOf5UU76jUUuvSWwtVuwRImCHDAsMs+0IJRySOZZtYdhLz6ffX6naQlMswnFRt1zY8kXCkbp3r
/1y6fH+wwDdikqI5pDFLcVPI6e9nn9aPuUzloDlbrw7Ot5dnwGDZ/JecCWf7G+Knf24oVjyYPy7b
F4qC5/30TF28VV9fkKpePo/X7el+szglF84lFm+uMoBTfbFoDucn3N+44U6uV/Qf0liSMU2sUKRz
F+00QetcXnA99uW7k2XTvE7K7RV5lu2rOW1iTJvAbd5m1bqh0Y7g/d23T9vZs+3WnL1cMMb7iPqs
xmxfft2cTZqzy+ZF3JTxr8k5A/8f07p9WdBHtFy2z07y7adfH1+efzuiMIIC7a8MPaRrF2eWrpOD
byr9WCyKA9W2Hwvu8TiI5ww/NgonYbZmPiQzQC+P1Nn5f74BFj+PU1rBGRD/lhyC4dAM3TKz1auz
eHN51Hy9asGa0i/NOYnY2ZXa/qG3i99OuNOU/uJzdJqerd7OVvkLYz7QI7j4dwl2vs9gLkZInG7a
gxzf3VnK/5vMkt/IfrWuniNQ6+2/NvVq+7ZuNwwSf/r3ydXfTuql/ekbahfX75c/90v3E9qruyf/
Wa4KGAYvZJCr6l6qe+P7aDQVG9sc108eJWWEu5IpeOPRHgWf9N10//6YcUKafnadlGncLUI3ntQ7
nbv2f//W3EHe/zv3vbo7mcPjJ4/ws3hn0e6ZfpRkmpujCcq6hdPWPwQahqKczBx5Bm269T86hAkT
kdeWC0+my0U/+Zho/WNnMKLwnQNSE2VxSkbS5j37mzcmQtuktBnEbu/BcYAyGR9MxgFka6lbIB0L
N9lFWmNwCIhBaogwOYVugXCEJQYqjt2HGWmmv6AE0iQqciYk5DabZhcE+4dQ5lGpgXyTOHGH5OQu
IF1AY58GVhGxgs6iFF2Aj+FZAZSwfwq5iRKVK9JgXhc4yQvqFCwAJzqEVEdg+klSKr/J0SEopSJ7
RoYyiY5VnAAGdAglWK/0ENB8cVnkyY4TRraxyCKdl7m2c/i6FZxSAP1Cm8s4gdITA5gB/N196Hhs
G+MsouGmTC3aHpZKTCkN+EGzWB3PqYGetuvVdLJG3q8dI62ZmWhMlqIU3Rpqg9JEBSNmcEJC9Y+K
whozEQ9oFWVFprI0Bcq3a8QDBYYjLVEWSXASwGwnqUFIbfGVLooi82ZvpAsZxhmT2CjLwhuM4A6B
C0pjqSDgHOSab1xSoNat0SmUaaQ1pW469h5ScOogwY2XakPUQUmOxhSlcqcw8hPLDEmITWEIJbrl
HhiQXVRkmKSOIqeQkq8sEn37KdCgxhBa7szCaIRmFJQub4zg/avRso4jxd41VvF2LjARj8mZMOI1
QnCOcqK7kg2RVUgx/GVKpao3CmOrYAoiSgsbYIHcCpAXSilyQtxsZd2WIF7vsh8uEDRhGIE2Kevt
VnDhAq2mYonARhI4ZqjFO6wDo6cVd+iZmDjVruCsA4FOiUkTSYROIqLCPKN8+3qXfV4wKRIRUxUe
+5+HZx1yxjALTwFe0KXGTSgKdwojb9GUWA8gJdAmJzHu2AOykcT/idRTQC+kSVrgDH3fZZ8Xugi6
KBMqxwLkAoyklAvQ/gmhERHyKGLKUIiwBobDff7wFGJWaqkQ6CLSSqWZjh0+MjaOuORRluFRl94z
D4j9lQHtl37+OKIeH/jEljH1+d4okFZ6SpMdnBze509jH8cKoNQMqBRTCPc7Jh8LQQ7ICKbO7GKn
I4Pzk5OYvI+UCYicrRLIxsBZHhUxnkJqPLoYnDeQ4BRJI2arAjQ9vSUl0m4NJQHpAD+0KKuPosKL
EuJMSxUBPhGZsxRdByzSVwQFCHKMOwSodC0iYeGHCU160vBAW0HnhhZKvG93hrS9eCUlgxueBlBU
rUs1AMgg0UVxHQiPNAHwKRkEdE3i0eXgfCEgT/9pft4agJfEoIf8GRlDgFNK0blFrPQqIjjoMFEU
BUiZAIc/L8icah/8QbCvCQzJ1aIggZB5YxkcEyQ2Lyo8BUB0QGJSBX6T4xQz+jCzXXU2q9at8Iyi
KkpnowSiAFiOxlcGoLhbI4lQMRpBw3O5bVoOyx6ktmlbygWaQgKyx1yM5b7yCEa3TgFN3pgMz3AB
xQX47NwLJoRI4PIEBJrbSa8d34EuMBFhg80xhFpowddJnZr+eSmw4ADBH1/ZZw1HEIlSOXYxS21J
VndMLhwNiRdslkPKC2mUl1muzC6tONIFViPCJ0nX3W2PITwXKVX25jsZaEgyAVyUFPPt1rEgl4L/
lMS7KCE4vUiwpKR4iU0m0ElaZPBVt0Z6sSClwswKWsi8XgiRF8RlmJTd6ATlqLTXjiOJ4GrbSJFT
YQh6eBpBI8pSWUgjw0QHUmceGxyFCw41KwHWwtt+SlGYdPsJ2zc0SlrkpW8VqTQiSAKRwXHaSUdY
vhEJRXGhBWlVTYkl8bJPHIy4n1rkIsZYlMECJil1QtI4gWJk3F8k3NzuIRek2gxWEUXhPKjwRIGI
nk8ntYqloSLba/ubJUdFxOyX0uaYnEQ4xzwgD8lGC+IkCvqQWQ58av+txxIRA6ZTcUMyyZ1CcJEz
AyLkxagKnDQtNdu85vi+dqRCPaUqGV7wyefweIEhCmI/EeNgDGjRHSXqRE1klGh+A1N1zNCJ4A9J
xA/80nXPC6PpmuOu22Vat7c1xdz1C7tmj5s/940etpvDNjIMftE2v7hnf2+GeToo1+yaUXo/3DWn
dM/x/91v8OajB8/a7Wr3jwfTelWtJowv6vpw/GseVXM6Zv7RVJ+redVvwoA7kc/vb/Lk0eA9exrx
Twi3sxFdW9QuprviHprFkLCxsiknPKsWbdXuKNnP6FoypJSfVc30CxMyh1ehu4YfMW3uo15Vx8v+
W7tyaTnlxaKerKeTzXpAvKvDlRLfrxsmD67qPmVX6i6m7Kuf95Zf9rgxdzP/PDx2V0krfcoLTn16
PORC178mpfyyXnLrxpCyq3uVUr571uPd7XnXzs99on54XJ0OGNAXZ0pf+LBpplyPMZRIV/coJr04
nlYjLUIRA9G4mPLycvjxXEGWlOwvN3WTq3ESE4bAZjLb7nbeqT0KOh5AVdtrSNobx+yqMqSv/bqa
Lgbaw/dMyemutk21OO4fh68hkJNu24rp7229Xg94OnH5aTH96YTBDdWwodIVi8tJYwva5XrA2T6v
LKfdtlP+crPl4NBd2vYhqC83qzFpmwwUk14u1iMdkrjUkpTyUf15VY28J5+1kJO+qIZ2yycC5IQv
9w6qOXcyT4dmHfoWYn8I+q/qVVsPNBUgk0WuH4L46/pqOhmYMYhbKPQhiH9crmY7Sl184GA2MWnm
cZ7uPasYRzcdWjMPZj/MA/ar2Vj2XWGRlPxvp9PhiTv4TUx21uCRDKMa3yogJr2qT8Y96x1gLCX8
pl4s2m1zUY3ChMShUFLyb0+Xx/XeYXvDtrmSACn5d8vNHYzo8aOHecBNRvTJbCn595x+3bb1wKVI
XQWlnPbVMKr0YJKU7u/r6rSvU3y5t5Tsh3o1x7INKLviITHlKZHNiL091Cwl/UeF3VmcrIeiCcZu
K6DFxOt2vffhtpd3LSdi+tN2smQYz8Bz812/YtrbJS3BJ7tDsLaHpJRF8e6nfBvSdD0v5Sb+tJuD
ctt/G4Jr9jcmTV2tnv4XAAD//w==</cx:binary>
              </cx:geoCache>
            </cx:geography>
          </cx:layoutPr>
          <cx:valueColors>
            <cx:minColor>
              <a:schemeClr val="bg1"/>
            </cx:minColor>
            <cx:maxColor>
              <a:schemeClr val="accent4">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A08EF308-3B00-6D48-9827-91E464C209CC}">
          <cx:tx>
            <cx:txData>
              <cx:f>_xlchart.v5.6</cx:f>
              <cx:v>Sum of Sales</cx:v>
            </cx:txData>
          </cx:tx>
          <cx:dataPt idx="3"/>
          <cx:dataId val="0"/>
          <cx:layoutPr>
            <cx:geography cultureLanguage="en-GB" cultureRegion="KE" attribution="Powered by Bing">
              <cx:geoCache provider="{E9337A44-BEBE-4D9F-B70C-5C5E7DAFC167}">
                <cx:binary>7H1pc9u40u5fSeXzSw9AAAR56sxbNaQWy1rs2HG2LyzFdkhw37dff5uQZEn0kjNXPlPXVVdJ0USj
2QL5EEBvgP591/zrLnhYZx+aMIjyf901f350iyL51x9/5HfuQ7jOz0Jxl8V5/Ks4u4vDP+Jfv8Td
wx/32boWkfOHijD9485dZ8VD8/F//w3SnId4Ed+tCxFHn8qHrL1+yMugyF+pe7bqw/o+FNFI5EUm
7gr858evIr+Lo1xEHz88RIUo2s9t8vDnxyO2jx/+GAp78sUfAmhbUd7DtZSeacQwGNGQsfl8/BDE
kbOtVnTjjBPVYMwgSH7I7rtX6xCuf2zS/3y4jUTxcP/hplgXD/mO67kWyvat7++zhzyHe5R/X5N0
dH/AOPv44S4uo6J/sA484z8/Dr5a5LG1YbDi/iZvb+RT+eMYmv/994AAz2lAOUBv+FB/V/UEvNti
7b72VP4ebsQ4IyrhOkJsAxs/xg1jfKZxXVVVTdt96waxvh0ng/WskAFOt5/fJU43cVm4H0ZrPy7W
uyf33Fv89/CCfkaJhinj/Hm8EDpTCaIG1ujuWzd4HbbnZNxeFTbA72b0LvH7K1j/XIdvCB1Rz7im
URVGyMch8GiI1M50ighRkfo4hG6G5w2A2wadjN1Lcgaw/bV4l7BZcRQ93BXirix27/8b9Dp8xjjD
jBC2gQ4fj5IcoCW6qmOV7b50g9lBa07G7TVZA+ys9zxkWussDkT0lj2PnBmIGFTF+Pmeh850gyId
JrtNzxtMdZvRbteuk4H8jbgBljfWu+yHs+herN8UROPMAHi4sVMwjeM+qGtn0AF1pBnbPjqY/7YN
Ohm9l+QMYJut3iVsf2Wii98UNnqmGkQFaOjzCkuvYGqUGRrTZOeEofVo1ts06GTYtjf2RM4Atr9+
vEvYrh6iKG+Dah2JNxw3aT8uapoB1sHmM5z2+JlOdN3gfNsn9WPsDlv15MG/bHk+b9e9KmyA4tVf
7xLF1UO1vn9D/HrjjmkUjIGt0T3AD2PtTGOMgFm+mRih/rDvbdpzMnIviBlgtvryLjGbwwMr7/x2
9+ROVzYJP2MqOEuoBt3pyEBgMMNBX6NU2wylgxlu15STAXtR0ACy+fd3Cdlfmb+O8vWrvqW/Z5UT
CgMlDJMEb70oA+QMFax2AzPGtkPpwEzYtehk5F4UNEDur+t3idwXkTniTae4vrNh1UC9/i8/5LjP
cf1MM7imgu3wOAUeDpG7Fp2M3IuCBsh9ea9TW/3he5z5bzdMUvXMIIZKsD5wWXJ2pqkIUZ1trTmo
P4Rs9bBpysmQvShoANnqfQ6T1joQv+LsrbubyiiolHjrA3uikRhnGuYqWHlbc+EYu32bTkbvFVED
/Kz32eUuXRHvnt7pWgnYAhQmMEIN/uxAqYMLDBmE6eq214F5ftjr+tacjNmzQgZoXZ6/y6nNioM4
W9+/IWJEPwOdhDFEYTTsP8O+htgZo1wnGsx5h1DtmnIyXC8KGkBmXb5LyFZx9t+I8PAzUPAJeCMh
nio/xxoJ6CFnYACAS+X5jnbYqpMRfFXYAMXV6F2iuBR5HpeZ2PWB04dK6HhE46Dq063OqB4j2FsD
nEO3Y2A09J+Bu3nXopPRe1HQALnl++x/87e24vQzqlOu9v6s5wZMA3DVEbiYyT5WfjhubtpzMmov
iBlgNr95l71t9BCs63X28Ia9zThDSAcTbYcKKB6HXhMwB8CTolEwFDa9bWB771p0Mm4vChogNxq/
T+S2+UMf4l8fYGIvw59v6WrulRUEoyJn2+D30KjjZwhrqq7zbd8bovhM605H9D8ROkTXepfo9rbs
8qERd2+pgEKuiooJx3QT2UED3wpG2hlGOgHvC6imhyPpvjUnY/iKqAFyq+W7RG4CdoN4y6iBqp+x
PiKgksFICiYe1Tmhqv58Dt+2JSdD9pKcAV6TN0tQOc7nO8hqxL0mByEUwrbewYEJpWlnTFMhsom2
MWfQ9A7f4+2dfFiWkbgTSW8BX0EiZxF/uP5NT3s+BvY7ecMntHk19l//5AU/as0w3fEKnMSQBDrI
ZRwmMB48LoUQCAjCR91lE4JmezgXMwYxfE3T+M7bOohg7JHPSqdct7un+ZxO/uoTgndwJ+H5Z/Lk
STzyD5/C7ffnn8Lgsfx3kz6nDzF4vtevPY+/GbFQzzQKGUs6qLvyM5hvdQJWKCUcsmI2uvDAR7Bt
0Ml9/SU5A9Smfz0F7DhN+AlsoB8/9/L+o7DN7tfuG06okPxJdANxlW5N/0GYCWPIwoYMawgRDgYi
2ZCTwXpeygCq2Xt1A9y5wlm/bUq8zik3uP48WjqDpEEECU19WlP/eeIG2LToZNiW4gVBA+SWs3fZ
yZZrEb2hPUnZGYEIBWU7e3IwMmrGmYohAxvxbYRiMIfJ5pyOWX9TT6QMAXufluQsgPTOWORvN5tB
cALDoEjB2b3pSoOBEVafYKr3Dret9Qia7aGetmvRkwe+YfrP1Y8XBQ2Qm72Z7vqPzme9MXXxkOUP
r2pmf08T6bEDExCWDj3vLeUwp3GdweqoDbTGoL/t23Qyeq+IGuC3uniXQ+Usrt9Qh4QIPAyCGuP0
+dwJg5z1ZpGG0bZ+MMH1rTkZs2eFDNCavU/tcRGXIn/jJGp0ZujQz3Q28MUYGDKYMKzz0rcj6KCX
PbblZMBeljRAbfE+Ubv0A1D633ThEMRpdQJBwa2TYRjINSCHCdxoCO3WhA1mt12LTobuRUED5C7n
73J0XD38zNa5/5YjJKwbUjm4QPnWAzqMBBpn0Bt7E/z5vMBdi05G7kVBA+RW71OjXK6zNlhH9zut
7jmF7e9pJX08os/CZdCXDj1YXIM0F0gYhNVEG3Vk4BfZteRkxF4UNEBsOXqrvvaiF5SecRXWLULc
c+MKGo4//IwDA3hBty957+c/1K53twJhozIq2v/5sBA/H7LXvVnPe/deljR8Kt+fPJXHLx16ihYv
uDn/Uc3680PzpgnJGIKeRKewpG2DGT5+jQ1YGQBuWoh0b91/YDAdQiabc/I7/LyUAVSfvz2B6j0s
w18KWGeav+3abg08DwaGTPHtbDAEjZ5hA+Z5SP05RuuxLScj9rKkAWrL97m8bbnO8/WdW+YPRfGW
/gf1DJJWCWMahKWPpgtY3NbHhmDh8KNj4rCfHbXndPQO7+6JtCGC71O97nOa+v9JInad4A1me0he
VSGJ5NE9NJj1wX8EyxNVcKtvUykHluxBo5489g3cz7XxhTluf4NPZA0hvHmfQ2ccFW+6NJhCcgj0
MGxAuEp+QAE57IUYAX4UItoaGZi1y01Tnjzovw3aC3KGgH1+K8BeVtak06VfF7F3dR48C5Wc9cFZ
DaL7u+6z2ang8UmYZeCs/++0s91D2IsY3v8O+bvjfXf2FwyVM3P6/0AYr/cLnq/DJHfFW2auUXKm
6UzDkDX/7GvL+10nILENnKOb+sG0f9Ssk1/h16UNgFydv9WL/I9q2Zt05t1GDrsO8NzY/DetRfDQ
EIi7Mojnyc8gZsQh/qAzijkkj8rPEEmZSb5r1+lQvi5uiKX1LrG8zB6c+C3DtbBJCNEhU5RsV9cO
dACsojNYv4kxAbX8UIfbNORk0F4QMwDrEozVweD5Hqylaxc2UPswy9/WSUNBu1Z12FVum9lrDMJ+
/QCKddgSBLaXkJ/BnHfYqpPxe1XYAMXr2btE8TPsMgF77T28YbSdMNj0CnwQkKK9gWgAIezqQiiB
NYMvzIGPTToZv5clDcD7/D5N3y8PWQjq127sOn3Sg2wkBOna8G+gbsNuWJqmaoYGqb3yA0bx4YC5
bcnJiL0kZ4DXlzdTuv9RXeXrGtTNyCnedI6DtWUwgUFv2rpqBx6mzRwHiYGwdukYs31rTobtFVED
5L6+mYviRXPp/687GLzUT/J9/7uJrV8f8uLDbu+D3St3+tgEsELEgkHq3QvprQiWmRMOeSdb//hA
Mzhq1ulv/OFNPpE2fOm/vEvd4GsbwybDzttB2O/vADmREFjau04PHBkKxE1BH8eUgvG8mWZ2371x
aGwb9ORx/13XzktyhrB9fxewvW47HD6bI07phDkeRF/bDRo2nmKwSpIjBo7SQ9Ag7gQLKEGf26WZ
DPrdwJZ5uT3P+04Hlx/dwj+0u/NgOD3Y3vnxgY3WxXos993+j2vl7cJ24INLt2rVZrw8uttdX5jd
//lRpTCZP+7m3Ys4UscGD23zzB+ve1jnxZ8fFVjpAhs/EMhWpoYKW66ASlfDqPbnR4h7nFED0pxh
xbNqqIYGZnPU+x/+/AjmF6ga/ULn7c6oeb8lMlwCsXV4BSCfD0NyhAG7fTxud34VBy1Y9Y+Palv+
EJXhVSyiIv/zI8FwN8mGr28lWA4wyiNwaRKVw7p4WNQA9XfraxiNgB3/T4C9LMK1zx5SEi9ZhMht
kwbqKHE7Y4orTb2taaqOwi4zprIW6Qre1KpZRDa1QeBva5+7VoqSzM9di421cGJ35FRJOpcHPQjS
xNyXjaZN57w/DGie0yU7RiVfaFHRnDu0yxb7Q5AYh0VBQ2Ue++dGapCvThKEC/BnOJbSF9M2QuO6
dvlU1VL6VeXFvR8V9aXTdCZ23XHMM2/id3X7gyWpFRXY+Fo5zYQZXlHYJuIdHQV2Z8/bNrXn8kxL
DHse2Y6Wmfuyb2NyUVWe6bfIGVNut2aREc8Z6XWH502AeTqBdFw8l2VXKy+V2EY/E194561Ho4XX
ufEi6A+u3XArQAm1BhWyKA+ayOKFn/hKbsrT5Nxwan8h64KmUcaO23hjx2mrSUM6feXlWTVxEltf
uf1Z1zSNmRksHiV4Guck/2KgVLkqgtif+oobm01SxauqP9iKDweetiZLotositopE5OGWjhKUseY
kqJYYafoVk6i0BsMGc5jtbKdSdZk7MZ1knrpJPltGob2CLmIVde+7+UXjWtxjeXXJQqKa7iP6jwS
QmxosqLvK6YhPGcmi1qnOtevXSQFBaw6J1kcz+qGxKnJRNnOa90/PEhaovLmoELSKprcbjHXyar1
qnOK6+AyI8K9sW2FTXOqYSujmnvT5C02qzpvRp5aF9PUL8gcY7W8SHhdnes4FSvWeNo40rv4Wm10
YjHFd7/6AY/MujGqeRKlaBSrTWB5de59kWfB41leK2JD25/BznjquRe42hgHmbAwj9jUcO3StWS5
jio2dULDOa9wW46qzk1NJa/dG9740XmXVem50yD9OsmrzKyU0Lt3m3pcpG74o7BbPHKpIpasUO2F
Q3w6sovWnsQlZWaY2A42IQWGmfDSx5MkUOOV27rxCvEsXrX9IeU1MxsjSyayItNbF0O/gRrFLZip
p8kdL5tlagc/VC+sXSsxUuWiL0ZRVblWzDvlgpTxD+iecEOPxSyi2ae8m2HShfOOFSQ1qU/x3IsC
3xkVsMX8mNRdtiFu6r0c/9SS0D3nIRPj2FU0q6wUT58y5U4pwmbpc5uswsawdI8H3ZcqqAMTpcLR
I1N3isDELGlNh/ntldGxZnOI6AiuEIcUp9HNOM26qU2BtQkaq6FqOw24Iz7FdqyaapuFd6J2zhuv
bL6yPFvxKJ36/TgiDzDq2XPWjyOyGMrBZF8GAC/tLhImz7C3KCocLt2M8hFMN903x0YLLVe1e1d0
N7Rj4muoG/UYMdtbxF0WLgVsGLxhraJu4dEw/nowFT4zu4B1PJhdIPqiUgO20ex3QoWJpp99DmYX
jkNRupqrP/iaCGbC8L3AVA2RXCiJFl8UvgpleTosD1kPyk9Oh9fmbedbStHQMSUdui1T5zplbXMZ
CuHdxrVlh3lo2XFrj4MeZnnAWkdhDAv9RRQUG3qoxi4xZa3eX9EomT2WfPvLHq/Y05naOcSUV/z+
O9IoW6ZRHd20euabeRXXn4SaZQtbc70R04pk7fjVhdMQ50toKGJGdTucOJmerKt5IRx/nYdxPoHf
QNHPtcDPvyhKOAs936y74qZxuuhK0Qp2Hbrl0ml5+a1lzD3vYP3OGPOi/BZVaWiGWe5ehix3zjOH
YwtnODSNrHV/VHbeWiFCzaKK9PYm9NMr3tNzvXHHKOzsWSpY9LUrkSXppeHxSVt46tQOffcHLi7r
tuHf7DZSzqsyo2NJdio6K7xE3DqGXswL2vkju3bED6J6o9+8fToEho50G8jQAjNVpQR8aZBIb/T1
B29f5xE915Am7j3sE19YMHV5yO9+UNRpVt2qoDMkNrkuOx2m8rj9gQJDsxSnyBdd3pJr11G+ttBh
J7iOvVEb2P4iI8hfhEm2PZM0RQ+v/Khzzgd0yduUWpObkm9f7WnpVUYyeOLPiJM0lHvTxC0/cUbj
cVOW9QIVIVv4me6Nw7hzvhWad8n7zs1sdpVqFH2VrKpLt6xVpx6wxjzg97FCrrwkxF81u43HOMHu
KHMLh7qmQpUuia70sp5Bl5zUHvUcsz9DAfUd0ynd7dlx7ZBPacSk8WO44pgv1nN8oWYltfTIQAul
7Q4PRoJnHtGy2YC+5/XtBC1kUWPxomhC+1z4bVuae5b9tZLG4uhSrYPmXF4qKyV9eFlooGvFV+tR
E/sTuwvazzB5ehbWcfZNawthikKvfzpJsex8x3VMzy9MIZRSmKFIzIIZ2TUWYWYpLLrFXuNdqi5S
bx9LneGQWyHSW7UKvUvcl/o6WVJhptpz/kfXdf03PErZf58D3yBLj3X77+vr9qXHlrEo4DM/EaXp
YeEu9cShVsPUeBRy6iwlTZ7tD76scAJqabjZ8j3H7Da2DQHwR5PqmXmkN3wPOzLYTpDbB5sLqQx+
3kMnfNCRk7KNOby9+r3iBJgpJsOpOpYmRYynQakqn2XB989rliifE6HFN6JdVyGf27nnLDUtA33i
sZjYCPQJr7Y3tYbg2SfDaUcIRirWpeqC0MA5zxOkLlh/RnqaPJO0fW2c2Mp0zyfPalFf46gTi5ob
oL1StZkUaZZf+p2zPciKuDQaMCd2NMnSwfBsyYqEBQ0zs/462FdwK0ZyS0bDbw3z9WfMIco+fMYE
lvkZ/Q/kwKLa4TNuXKGobkaUe+Ghm6LL9E8697xl7tuVJUdNULvuyojon0C9FMv0ka4DPX+kV52o
rThV215Nu2u4MA74JZ04/C6w1yIzro0i6EoTBlC8sB9Hhs1ZT0Ndno49oVHTcHMEjP3AIavlQfZo
eSYZQQOhJiQxgURJ3AjXsR1ZaeeikRKD4ZEGfmJGlRHN097wCGOCpi4iYiSLKNKDTwX2NqW45yC2
k5iiCeO5YD+6IrB0u2XzIC3yy1qtE6sQfniXAkSerTU/QjBFxnsOjd3b7CKvdG3GCfHNAmvw4u3L
CfmNxqU9RZGDcQibExgUdpMEm/54ynNYJRTUuOSeRYVj5ULgRfl40HIBT1GWi4KCdpg4Y1KI/GJP
SiPoXoGoyLgTjK4U4dOVnwemR9x8SduSrtT+IOnCo8HYaDG1BhWytjECsGxVMS5KQylmcSd4sEJx
5Y2EGn5LG4FnLGb5Zd6U+SXpz3p6TLX2fMPre9S/pKU/r2il3nZqbFxxLuZZnZBb4rf6VV+XIv2g
Lu9LlNaf4zhox7GqpLO8Try5PPPqdnsWPJ7ta/dnTs29ua/m2fT1HkaO1RFGYfcBTPrN68CpQBGU
j7Gp264RWcf889bOkMcsgq0GNPhpwmN/FoHf6LruwM4gvU1Ql/5VFdDsy57DVmgHuoDamLVjJxet
qsJc1DRBbLlu9zMoY2fRkti9YShML+q+VhblwSnqn63WOAuXIvdmf31UMz+2fIx/ohrWJb02aKvH
nqX+duEHmWCLDA1i1LA3Vf+TWofaV2irYVs6mnO+eQFIAioX2HHjMsDGUnUiUw5lcoyTI5ukV21k
RnLw87WuvXDKqr2IES9M4qhk2lZK6Y6JoxyV9/XEDvJLPbNevxP9yfTDYAkHbAaq93msELEdTD+F
JpDX+pENO9lHI4y5Fptll4KxicDi1LAezmUxZTY2WeZ1o7gD88aU1QNGT3c5tzbskqnpZUjOPbsU
KYtSpJ6wy0Al4UR4RbsSlCSqWdhBuUrmktLVpF35kswTz544NWrMAMZO1dzXgwOyNDkP/GmHRbva
VG+lYHCImFkWsnHsjJNMLwsw/stsgb04DUfyVB5yJbDnoTOWBVTTbHHAvGdr+xoXdg2fK8EYcpFB
nCRtTu1SwIzIiT2x8yBe5lHUThJQP00ObqSlpMkDAyO5MeWpXvNFgtpsprmFu6XtGV2j2EqQNCNh
BixAfu1VxuTJGwAvMmyDp/Wu9/7HkNDxu+xy1w68FmX3fhF1OR3zxJhkbqssAz29SpSmmsnShsSx
3ZlZVLYjB3YksYJNueeW9Z4v2ouaZ7M20pUlCV1WTVsjPhAjKySvgM3VR0VcF6adZJ7lxZ3ynanR
dZxk2DHBtdkWHP465KpRo/RHbSeOFRQRukFu14yjWLGXaYK8mSqidKZrLln6oO6Oce1lNySMPKvN
XedHL9H1OeolUtvxr3XiZlOqJMQs6jS8g8ThadrU7TdRhfa4U3h9gQPNvpIcQabVq8DzPLOQE00/
sTS0RAsuZ5s6bROTESeYlI81e8ZYLYMRcarIimqSfzKa2AzSxr2hqeHeqHWpjoSh5xNJe+QomtQf
4ca+TnvPD+vcaKLathjlfVHSRMDDSWqA1calr8h5LEfgY/kkGSVNMTxv1GEv/yQr9rJC6XKKVGri
XCkuaOqO00KPVqXTgCerP+NqGK8SFrE5Tp3xgC45ZGV/pWTdX8T6K7P+ykexkkPSJZsqmo1YSRpc
fiw2N+LfaNuwZgbeZpgQIXYgYwIQeYLtBMFuBscNvKCwbefx2+4YnceMpFB++rk/LsDpREwl09MR
jstmJCf3vRKgV0az0n9IgogSYJXKQBuSdOR33ZZf0uSVneiaVXUHL1IvtVcvNrKO5W++VHj8F4ch
z2/C/FPYHyp+7SKaXm1U9l5vB9/JnuLooX+VeAtaqlYDo9AnvwjYjaFUziinMZ06tsFuok7z5lqq
pqasbXDDbvoLqA2vgSSBqxwuqDszyPNoKk0LxfDLEcwQ8bksOmFajtQAx+eoj4K49q5Whkz2tTJk
ImtRzzy4Fvsouo3DOpx1SfPLbtXwykVutDkoTnXfJT6eSZKsLPWgmnlq9ivEeXQVILUbNZDMDncC
yUvlxCPOqOrVUa/KfatVW3aZtqic85wlY5bbzo+cK1Zmu+Rb19kjx0njqd2U7gjGFvemSol7g/1m
bDiFcilJjWhi0I4Td1QzD4a4slbHRlFGE1cRlcVwbFym1NAveX+WMMcxwQ0WzPYVjW/QZap0lmTb
06WQsoiqgwpw8nYmQQpoicKm3bzKUnBL+WBMeUl8hRTtrmh5862t4mjCMWunWpK03+wyvtRKvb72
Xfc3/YBD8O2oG4A7E34uBsHaB/j5QrCLBgpMWdt6htKu+dlkEKJBZtQokanRhi1Bwf4Us9BOLF7Q
X6RyjXnnoeoG/O35uc/D2pJFeaiSz1rUpdeyoAp4b0BFtCey6OKILR2PfZKl0o6qm0rYv/wgLedq
pSQrcIrTjYOybZVxXNfKXDofN07GQDfciVsFvrXnI9L9aJT2ODXYSAkupPYcGmCo+kmARlJhjo+L
RmuEo4InE4hXsiUJ4hsZlZGHxA+vnCpLVrJkAwTjgHBtvAnjeJm2549xS6wKLIsL6jVkJM9CrdE/
p222qHsHm6TT1qcXRmHrnws9GdJJjWA29ERm1Rg59m9UcMx6HftwaINfbYJdNwj80J1OCQXH9PHQ
pqdqXrS5Fv/M21ofRbadzYqwXHlN67dmE7nN0omzZinPYj/KZ1qWr8BIzNmFZO6LYW17rWmQ6wAF
fGnEIjxPDMO9KJQ6XHKv08Y8Cpsb0KMMMxMiXPOwmftlksP8Gugmr3z1nretZ0aIrVRw5i4h+hKB
a1JvISAIE1LaIV03taCNriLumwbvpiWo06Zbqb54UGFvt1HUuqHV9YrW/qC5Il/o/WFPq6LERLhx
TFjLiscGzO7FdVxps8jOzkO1IV+J58ajNqFsxgKFfC00fWGrRnJdBm197RX2HIZA/0vCLznv/AU0
xV/IM3nQu6zNTa8q5nEe4HNJy4wKQnuqg6YbWxwihp+DJLene+tdGvz7orTWpTH/yCtJkkNTkrHN
qmKWJ0473x+6KmnnYRCeh2GhnhPiJKm5r92UuQuRRs3uZsyr6WWn1aMyCtMl6UuSVMCsM0dFs5Ql
GGO29CpGYtJ6qLb2NMkCwbcfuGzzaQ3O+eynR1A0rotGm5FIA7s5aZ3vIYmIBU7ndh63YfQVZ96G
Htt2PGtdzxuDS9X9TuIcnIiwvuWShpH2CdPiVuvpDLwuE99o7Gmk8Aiif63b1aadNridV02t3UQk
FrdFPJEeQ5pjWZCOP+rqbl8jC0HP5lQHbI6YpJ7hjl/XjQmC7IVBl4KxEcw8+KHrPmel/+GtQzuv
IXWUGFFHfoYu9Jd+U8SFPCh6503SNijMPY26RVuZKkQwNjxREKAF9Dz2eJXkHRQlP0NgGgYh3BJP
ixtXAevQqwzwaPeHliELfsqtWe1JmsiR2aZqdJ6qMd2wuUTzJxrKdUvSSO3jEUuNdIIMvbGSJg9n
uEmNz6mmoLFGEgjF98Wko9m5X+guaJ1Q9NoIArlxUpiyWMJv6VxWiC5lyXe7+LPDNhdKSqhV57bn
8SvHEHceCqN5qEG0oKSNbcrYZdvrnwMa6mlgAh/y7WkKg5SDTZB0cF1J9HbOatU3O8X5Xvqh/yWv
KmWMVRemlNaxl1qHqlHAfPQddc4M4VK7P2b1Ocw+tGdlaVWNwMVQT/XM5RAyq9yV3h9SBH54hFzL
FYG70lgaIlPWynKtNyvQ9elMydQAmZJmVMxdZYpfWMRto/HBdami8mmgQwJH6rrBJemKHx38ws0X
TwM1jYbgcZPFLKnplPtuNJbFXA3EmOi1Pd0wB7ZrqUGVzWXRUdJvnLnlpeZk+Ivr55ZO2ENplxAF
hq3rblqWimWi4W9yFpMkCKrOwbwRlzw2+MLx6TVtYwhQS30chx0yEwyu3L2ivtfKZa2agj93oK4r
NopnDRb6hdHZMPoUZetdpILO3AaFpqfqkCvR5nPSHxxYQQeRXjjrYj+G0c4Y7UnyTLJJDlmUB1Tw
fG7bOJ9CuoQwPafUp6rNyTiOhfimxXFriq7tlj64fL4Y7aXLK/EN2cyed3YUWbKoGiEdwR4s4UwW
4yKaVxG2r73M+27n2trHLR85mt1cGLB1z23hBvMsqNofki56ukrRs3QOwZALoZDOlHHsRjP8sSzK
YLYMY8uKfbx7Tyu74jzp0EzJEVnayI0nMPkhyFaA4v5gPBZtxEKTpVRMZa0Dpm+74c5S1Vt2YmYn
KVl6hpeOnYZGY9IRfdmAFWY6dZ1+B7uxs4Sr2fMKAgO3SWlDZxfpd+ordOqpQTHJO5R8T1W6FDCz
3+jUNTaXg1fvyeVhqYwkHVQlOmbCW4hUVw7yVkiceKYXcnIh81ZAE8CXeYcBB8h2aSNeWKwDLVEv
Hf+Sl7eisblugg8KjAOIEo8aoWTjyoPIo6TBOkkIPfFbo4yP2CL2za/B8jHdRDE+0fa6A69sbGEj
Uka+SsSEkdK9QUZq95Vpn7RiVxr84MXr3hNKjucI2FkQfnsRkolhb2PYFVeHhWLHcwRCaRRz4eYQ
rAHlr2xC1QproVygmjnfRGhA2BlMIZ1n4PGljTAl3fFKPkGVwBNFRO43A8WBCZaptgLnQ3sbZoEl
2aKYRXPHNZpNMWaoHOVejWaaLjyraIrkokP1zzgsvV9hsjIYzRwzApcJL239exjmiaWCOXdNbQA5
RGm6KIKKX+A8radFRrurOMXOSG2x+rWXUxW2+NV1WzmqQq+EZipOkkB6k6tBwk/sVSubdEvd8WPo
GrAdppnqtASHgVMuO+U2q8tyJbkkWRbbMu3OaYXWki5JslIe2iqFl7FgmrX5BknMe5E5biqzjCJn
KmkHX6bzYgqjTT4/oIVVFC4KlI5YnfJto+RXsahEUzXIwk1DNzTJo7AsHlUsqEaSOGh1Vlcw5oDL
bBrlTjpzUH5FgoZHE49iYdV6APqLj1S28BK1mqc+thMzLZXq/1D2ZUuO6tq2X6QIesQr4DZtZ6az
rXpRVK21CgESIBDt15+BnHu7bp0d+977QjAbSRgbJI055vSDkWtaZ4nO7HxD3Xkj8KqpEagp52SM
aL4PAy1fwp6H58Vjj4HHIa2qXgBk7bTlH/LIly/WlHkPxJO/7h6jb/1SVRFuwEwqsV9DSyeQ4UGD
JBObPqK1IzHJpz7o/bPx8IQq9wqEBTyjMBodKE6briL86TaSjOatnOcFzyg8olwdWLEgCt/u8q6c
rkbrdLTa2JEdbm491Ew9u0AD752G9pKnde41O9OrtzTskovsSH3MqYkOdZFEDZv32KqZRjpj3mnS
8sO4G9W04D5qOqzvDlwJ49Q7EnsCgrqK5qAy8BtF4JxMq4xmZN82+E7MVRmd61THKrToxfjnXt7u
AF/z1NybeWLf1wXqiYJ78NiqdRnpYUZcD+4y4d2GqpQbHfi8Ai2mjMM8lM/GpVtCdxciUpHkjlNv
nMLTu2jYzj6yG0GiEttp8UBjIU7zLha2t0FM+OG1rEsDXTsP7jhMVzIMP23Fyh9ZNQLNBNPyQrOo
fHTYEsTGUAXTr0GF5DlndQmuhhapGWDw5QPwqM+5HuZLKEh/CCd8FWYQwV7rJnK/TXoSO9GMEYh6
pPkEjpoA12VbR3TFFts470r0w1ioRSX9VIgEb5fiYAMcfSEzblkzVlgJTLmlQCNyEmZn1bOx2kE+
pEFOsp0ROYm8U1eL77euWvyGFUDIC41668Wx5nzLnKXeGBEkIOuxyP39zVdPXMTKXmoA5O5fprew
Ccku8kY/Adxkvzhk8q4Sa9D1sm4a7BMTqXh5u1RKdHXEu92K3dXFFQteE1G7HN0OMae8+9c1N16f
FgwhKHMdfW15CH1XX9c8BvRR96K6XfP6cwBxzwdxZO1S+Gp5XMJwbyQzirluzxnH23X9t2s2jaaO
/K9rzsrWAq2i5o+6mrYjKf1d30aHpkQceUP6JjgSAgAoNqezAKso6TXYynno7wHzwUJJXeNHI+zk
JhON6a/wKSDaJUPztY/R0tWW5fSjdHnz1ZlVdZqfjPmmbQbHirGOZhUpU55jAnDLl6JT9rZv1ZQi
gideAK2LFyU/KH5Pz8ahDx13Y9G63RixsUrnisbG0TSRYqbpyMdqa3QdQHlEZBOQQeZDPYjkqxn6
7bgu06BXcpc7g3ixMl8/znawu3tINff4mH29N31hyRSdcUdWWK1psNrHBZumbTaFMcLC3cHoqska
T7NXfFvU0h+oq0RqW7TYeXryj1ZZyXM2tV2STSmrmgMt6/ZtsSoZC97M//BlK6qw+zWL5a/Rks47
rccwLVpWXcAEowdER8Kd7ejseWJ8xrU48js48Q/V2qjo8x3eCM6PwncRzdCLvJqRp7n2j0WBfTSY
2LuGBu2udJbwQRf8H3d01Ib7xNoPKAhxzjFrbL0mszekYn46lypKLEbpG+k2yvM6BK9H+wfNrEst
G53Fk/XE6YSbXExqy3On/pv02V/KGoLPYLLKxBtn9tJlGUn1UlqP1F2+xs4qpzn+MW7eZ/SZ+UuU
hJyP730O9MOx2R/jjSoPeVx3zTaaG3sbhMLdttofUyaYAPnADlN/HuwfpLdjNjjdt6irwi1v52lv
lXX9jnzfo5Jrr21kJyAH92d3GuzHKi/9+NZyRT65ml9YZDfH0CuHjWkgqx1oX/S753CxtfXYHVYQ
83WJgidjB/JdJa2txgtvrOkSklkmt4ZR9rzYXviKx04fJouXW+W07Dtrt7eGLh02Tr/UR9vql5eR
t5+3C5GLH5MKN66cx+HshMpO6vXS85Ec67yv3hfK571D52Ardd9/K8GbNQ7EbSkoGbZcma3qGlEw
zsxQnd/puMOq4SnLxv4UDJZIjYH43TbCW/OjR73PHW3aecfLiXzUHr75dcxG1SpdOBWnLFuK54AM
4HavN7p23Tyesey7BoT2D8xu3VuXbSHxwHX8m16CbDctTbsPRjq/L7VzMC1L6fpYqUqJbTOJHquy
cOIFU9KbL6s3NY9VnFMl93VW6huRwbAZfK2rmPFA7u8MBzsLX8hEncM6m7ak8K/NeqACazvlFmRj
ps8c++RrQ//iYA3eJtRG5ssOmwU3MY2M1yD4y4zl5NlIwdRHx4mOmIbr2tlhmWsfQzHEoWj4m/AI
eS6z5sFmQ/YxhTVuTimDOHfy7KNt7WnXW3LaGGsgM5ESbx4OxjqM3i/RUOtipLVHZ6TZW7X2OCzI
xli78BXGXWTrIwgBLKDceHSgJ/zlCz31/oDV6aAmZz+G/aOzGlpGiUp/M5Op2eOlHyACUgAZsksJ
/NF3/nU688BK9DL9ndnfRy8r9qwfZOLXkVti88o12Didu1PA8cH4zcTOGUDK7/xaXpfW4giuWo9f
zhXB9nzqZXqTncqdYkcpfcB+H5111UsWWMWzyCNxHX0/e/B59E8fCNicnsqNozv8zMxA2FD91Tfa
3jgRYKK8z4F610HxITISbCSJ6p0R1ch8/ArK5mTEyXX2Oag7V69maxCq2dRzVX5kvC3PbmMN60K6
/KA+pbvWYl/WQkwlaGlsPhjrYIU/vJq3j6YpyTaLa03vLfJlngA9vJlxZOWpo7koufYPFs9/vihj
la19uyhCygmLhVLtmCFZrfSraKVkGbEa8zlm2Mls7jrKV0oWNQwuo80IQ2x+dcLfIK0krH93dHNi
a5/56uRLuaRKZxswYpJeRsVL5svlDUDiptRNfzWSNdZYouX+s5Hwh58HkLnLmwSg9eRm9fhkbExH
j2Ku6aORgDy/IOBQ3yTmuh/9FNoXY6sy+dPmfn4Jl2V5sxgiVp3wkHqyDk+tVsR4NtjJWG2ZtXEV
zfp0G6Svpzi3BX0w1grzfGxLr324WQOf4ZkS4RE7dusN/+EjQJ0+66AtD6CD1a9LEBZImbHs1IiZ
sPSZtuwzBFKMX7Eq42xm1tUYLY2hareLjlVH6tepHOptVUzdSiyrX0fmyhPoySD9m7Y6DUsqXo2r
rKoS/PoMC/fVlffjsHFB9dwaa9Sp+ojIimjH7iJcj6eilHYKFnF38VWNZJV+PS04HWKEYNj2plQc
HK9YdfZTIUHeBnNnRqrT2oelsli68hPkysO0IEpRlax6saNRXlTOLxaxSZ20YsGGDfnEB2P18bdx
D2ymecykql+MzsE62ZdOfzKqPBrZ3myEZtPBbHf7zqk7vH3R+2Q3wZbxpU+NaFo4SCkpB+tqNDbH
Wm/2Bfi86wB8LscnsIhu7sZjnEL87BoQsYxIuR7ORT1cl3D6XrFBn4xak5W3skzD0YhZp7wjwwwT
G9EcxtZ5dbUQZzNStIhun2P2Su4elp9Oo0zxQxFPozdZG9fqhw3eNGpb6TpMTcOhtsl1/Of2aTsV
LekMzGxregGH3UFl6WLnADZ9Me5+tVSJYy3O1+XTzMMeyP9AhDprkmUJtiCIJx7YeU9T6LpPJdDU
U0To8a4yZ+UEur6DZBcj3VTjQOKomaYdV/1X867MXWBf85BMWXngzRRuhJf1NzDKQFDmwDp6tfKK
HW8YlOwQKp+m6svPjfpx24dhv4l4k6djmdln2xf67JdcpuUk+F/sYLgmd7vlDf/VbtpjapbY/Il6
KwfAlCqvvYceWQWxCY/cRcPEvosmRFKvzjqw4Lxyse9W07braZ22kTUd6NREj51r/1LcnT8DyvmW
tG2w89cANFZt57kV0VVjFWq8WBG+zaMNXFGO0RZgONo49tvQ5/oZCaLqWbjinYty/myKjG7DBlyi
HlPnJ8fNCkYW89CqATmW1ZNyB8T5SStPHNuWssx5s7m75LaPzIOJq3Tiw7SZxxqRlDCqnhhxioOP
GOT5plMVHc/BpLvUiVreH5qptTZOM1m7IbAobloBCsPiWTtaDTTVbHDfjLUMkQHVUCcWwI+3ExLH
koaMNYttp7bOvIw2dqvnJ3c9zDKfn4BJ/5ydtjwayehp73w1NTpzsAIyIeaYh4++Ww4gMYKOO4fd
8OqXfbemm3XbcRU9YoeHoMjyxFhrrwDhoPVAnoLRqBoEKCLXsp+NxBo+xNEMrm7RZb/3ZtnbPGuD
Z5B8Nfj+596pxmfbJd11RGbrIWLaio3N6IKMVAlozACEVn+ji8qzbnvnNBTycm8YzJMVG/GPhm7l
WyJBo3EdKWfL10imQSErtq/x92LiUmHZUI22DQgrC/eEVA4SRsfgf51hhY/gPHtfLA30CEgaUArP
ugYgKI9q8E9G6ifiP3Db/WEkcwg9ewZ7u3J3rhzt6zDQ7DoAT10bm25Yrsn6dOcpOCOLTNYeNff9
E6gG/BrwrU9Edcrl8u6Yj1TMTpB6PKAba7195lC07YNwXXI2EuLq8jSN9ruRWqQ6ntqaLjsBCsUp
zzjWAOsBsc6vMz+P+p0u1TfjIWz1pTfiLETie01xBuFZxyb9dkGYNo4ECS+jEtGjtRrkmpdbe8yL
UUMuvPB6jB6Hyf5qURTRr6Vx9gPzxWHQub669uI9e+WOLU53lVWvryFe7aD8A0YxDkY3TgocJa/5
atSBQP4cRtsqPAf+lASlk598XXkXcxijCbzopci2A+qtY0MPA6clUsjm1eIN9mZyAakZP2MlY/c6
VAzftl9O5yoKkFEY0IcxQBZkZCO5MDYGI69WwrK/qJ8Nz5yDtFNFo/NyP8vIzNNm1RGk66ReGf1u
vftNtX+qI/2Tr0EPgLNgE+Prv0R27lxVEz0bfQuuPGCzrtlba3CDY5skpyZ4H3oseOY6wpZ71d+b
V82QgZkdlk/aaSk2BCz7wEaCYomEs3bVmTOjM1bjNw4t/9OKHMWvtnXL2iQaubMji5udqeb8LHg7
Hedm3hjVXW/O6kBn55563S7yy+XVE+xMGjX9vZ6UCMCZE66+NGHr0jgqsoG8MHwTfdHzI2ntJ8Gw
h8jNN2dOu2hRcUPnEQAJvtNgPRiDuzj8GP2rBcUnvQRSguuOTPt2T0N3SZ160ruRKvsVXyXZjSKr
UiOKztcnH7BNbMRuKrFNw0oha3OnT1zibMexKJ6NMSJ1Gys8eQ9Eu/ar6bgtFIDVVeQBOo4qYO0M
CO+rs4AZ74Pw1XBnuhienKHPWT7IYV5MRIO0Xc/9sIpieehK2SAaJLwPElRAa0ml9pop96Ntum+z
74qnDPjn639oROzZSqvaCc5VnxJCkHMIZDzLBpwQL83NybikmLGCPaoG+ltJnGo3SyaBjyMPyohu
52FntU6+RtQ6UskiuXqeZ+EdHRGRBLH/+dOy+joZel8imWEePmz7XHne/Gm8eOOB1NZE02dEZyDo
q5c7EONlGv8nL5coO63sgAMNKYcPD9TctYdG91/DGvGPYeHVibHeKjLaKej38nI/FO6uBqZyvmuk
jXk8BmsqaVu/ORkDAu3Vpevr/mQ1A/IvJZ5lzDNvuRbBXs7K35ZIHPgc2i4VXZv/LEI7T5F9Rk9F
GDqP0+CFMVL0859rS9YW5RsSUb5a2kzeWhoHkI6/WipHureWtU35TyX081zrfc4K9QPsxsln/BfS
1YG+NEPw5ndRt6mHMT+3ipQPLZmcLWii9QuQFsS2wgE5QNjbmVZlPX/r+ZJ/aIDxaeWP/MI9ZCbY
PvA7FoJHXHQIy2dSqJ852FbA7vNfJcOMSpruc8kjlRY+kk/rPhwOtK2/YdEvUzV5wKJAhUsyPdPv
WHDu87nPf9k+Jo2idb5V0l65CH7+ZGvm7Cktg33t2ggS5cACfWecvnlBfUZ5nOLDJuxbjwmhR52c
C1N2/TqEOUuauRR7O6rrVwuhqj1miyVpPN68jvNoPeqhfMAjW78aD3+i+2yZxZNRBW3UJQWl/GD8
lwwJ9UraIjVWgPiocjCFz2Yoo6J8SpEx3z8bSXM3isvcyo6m7zxvyTaoCz81YpChBseQNd+N71TL
9iJz34opguYPPc3lK6CryyCq+rubdyz1QAM9tpSqd3uptl1n199nhrRm/Irxo2gq67Oxfhp3YtN8
N1Es7I1I7W1Y6/Fb7fZqj1oS3dao50Gk2ivkR9VK51A7XG1MpwPxjzUeRhAZdbQpXO/QtHV5LWsv
THKvwgIiHIYyqQeGqVBhrgaafG10LR75PGyAyo9lAiZGv6fDSBAgXeX/x8a3rtbR/mMHdjbouND1
AYAHIFE9JoUzRG+FXXXn3m782Ogre1rSJhvdm1tbTb+5aSp+dwuwWDogC7E9z7mL9UaMIOLfeamj
uAvt/tTrxftAghWQgS5/t6yIPwaB4vGyvkSxPhh2UVGBI7+KgfL9uARQcDIic9+GLNDv3G29yyQz
5HuvnQ2BH4egD5dNMcQBUmb+6ro2tZwK4ASW/w8FSsF8x5/NFmuJAuvaBCFqdZSaPLAIPJ0WmNzW
zRvyXMx2m/C+LL77Q39xTPulpHE/5u3fTeWjWEeox7fJbfNNwyIQ2Ju5P5A8n/cF6/SjnEmfNiVn
7wgQ/SOLgf/KrL3vuLgOZTtvVNDpM1yfPdLU7lNRKHvnekF/1Hzh526o/E2OOiav1vqiQBhz+kmC
bksUMDEvi4Z96VpsPxMwq3XnuGtdHbpvFEAII84u3oDITShuInGYu3eirryJY4anVFZEpFZdeG/C
mhAtd6sK8ytE7RcTxKC+OYcIV+9VUKibNWgzvUddEtzT1ZnXIdZ5guubtQkQPUGdjv7W1mWT3DOP
DDer9HW576k13axR1OT7zCbzzSpWFm022NbNuoiC7RBid24Dtfh7012uXPdmBcPY3yHB1r+JPLfc
naWD4CZibrN3S9/RW9tqGped47PoZrUHZ0LZDuXFYu4OHW30Hln1b7Zey7OoQXZnc8DX+3VWuEgO
X6bTnx7GjXPkNSOQJ3ZG7JrOSirui7SeWPQo8V8252jRiRga9ojJ1w1jjuDmVmV8uSmNnzlkdfEz
zH37YCTTIiAM0K8ct8Xa/u5aCGBRokAs7K4zZ9qxXp1KjEfT3Ki6JScPlCNzEkzwMDY6VlRRqlqG
Yiprx7bEyyfO/foi/ax7uA/Gap0/KFI/ldiQ/zb+WGJS9Zaq2Bjf+2ChUx582jWnu77PiDwGjLyb
ke9955VDEwBj9q2P8IWFdgNMu+xvB5J7/YlHHAV2GvDs/6UWgvs6NrLTWPdTH6G0GhMvUjCITC3Q
Qk63U+OqG0FirrvoZvkv3WmRg/SVIbSwDjmv/QRZj12Rkb2Z0CSrImT9FBRrs3L5jEY7OqgMv3Ij
Bn4ZYt/E6zMSQ7L3FnQ5o7dRkuagWgvLWOQuftqdRn5tR/szb3rvTQINMPpSRtNh4WB83zpH2SrE
SPIxBgaCBS042idzaHQRndr1YEStffAuGRK/jG5UCkFqxPjBV0YdESBTRXguQh2eS9GlfeQuD5iE
PWBjqyFg4bAB8IV5paywzjaOxmKDHG28+dr2rjdnEbO/mhnx1rbN/COSQyaBtVG3m2eHnEBpENST
yO7CYfby6jyuB3NmdDkCRmkWWqCp/58Gjin5t2YFAZvdaurjH3rTiWmKMDnbtlgu30b8T4OZtnYb
/QSAuCJzgH7FyOattdK/TWbdPffulpAnUDD4EGTWpjXJfHef0c2sxIrIuHO6sEAevZ+/EKdF9aRG
it3IM/Ges/LZzWb519KxAj8L/btHxPX/xYMRpdN50Sj3ETnyFPUa4JXOqpNjhajHUniHuyoURdDF
d/neonXKfo/aTGe6dmL0N+dwtsJ0kMpK/L7XT3ODGdrzLGCNwE4ihPvacF8jkTBWs6+fbsqmAl/b
AQnQ6OrV0LWgj2KPbaWmm5vBDsM4APt1c8/EnMhsJUKwPrnrbimcRv4zz/PP3NDf7Ma/61As5Y/u
/uzIyP89K9Skj5okUTx1mNhNE1qpKRm2SC4EiQcRlykGYR6pBbMtEdmplfWgCtQpczlEY+lZ5/Rp
plvQr/Etb40yaAMXsMjsFmnZ5nHjjt1V5RbeJU4eHmhUAi4Z2/LZoZ/GZjQqYgXI/1GV3HWBn3tx
XomVPOO3Vw6uwLW+GndzECjZsq/xtzK3MYzO41aRlCHv9k5Nx70tLXBgpBRgb47i3AH72PN+/lCs
tkf8dimOxmJ8wFPWSWcPbmqv3sYQ1r29rQd3RlBaOMfaL4fulclCbnxlBbhN2QsKQE3fbFlim+ZL
jTi0areTyECQqLr5OKsy2GHhmD2hVkaLVFjPfi+xdY5H6c1/uwUSgCJ/zGKByinh5EbgLHl2XIq8
fyUMQbzBbcVlDC1xsERZHMi67rJqVW/caZ5emw5ZRXkQ8p82LQ+3nlA+AuAK038PPR4/IasLW2Ra
u7p5cH0HcdxwFg2iQ/+SzZk54J9/6r3XuRdPZdk5+PcB0Fp2bia81mROnZ1Fu2/GeNf/4btMiq/c
tv/Yx70pL+lw1NLZmL7venN21y0NzU85fblr7q53nbmYcjk7hFanu5pWIPSqoAoRfPC7M+VRHZMw
c7cTCixtkGpdp4t8jkLtv5Ba09emcp6acC4f8Seu9LXr7SVeQi0ehlFGrwvruxS4S4h7AKvXjcHW
xfJ/46xiNM/RYSGg4JieiqG1zxHnP4zRD3l+ZXhcsOY+taXfHOScIcW7NEeWS/mACBS4DEY2pxI/
oiMYrfrBn6boTbLwOx7KESXfIDm9/SIra3y8SdwDsEWnp5sUhHu51NazkaISCEkgvGvlhh+WUy8b
Oerl0RwcEGE3FXMtUBSgq5T3ZWjBqES1I0o32vL7IBbGYrc8zpC9vr/3oMoC1LOM7yrUfDjd9f3Y
RJvKBfsyGlWVgn/obTSyqp40SDdPXh2iGCHqtaBiVQNqyXpwgYqcpUSgimE3glUpdL2b7dx2QU23
VTK+Re45cRvk5T7oi+Gp79OgINPJyucxlUC2fhYp9s7Bz7bXfWqVErVYSBNe5gFhNWNQPt5Mbmd9
G0bfRQBZ/xNJQndzp+ujZANqOP52WqC6wRFh3W5JisxBwTE7aDbYoLDDmnSgS9E/BX7bvCKHrkbE
rEIyWOU1rxILnF3bBTo1VhlO/rkd5TvAaKGTHomhFH8+jCp5iM6OOV9iPxyR75ZFclcPKLYTV31l
HTukgd8OZTX+Lv4kSyCTyibZA1Ch7MGcsaXmv4nG8IdOrC0aWhV1bJrYi97g3eLvW8ShJs4R8Zgl
so251T4MWV482347xFx16mc3BK/RZLmvZT95yFD02FY0A/tAwTPAAk37Uy2yB1lr1hdkqLjnCdHO
RLVT9Tjl3Op2GUpEbiqwvJ6CcWQHu0ONJ69z2JOzHrBrUpfR9VJVAO7fgAOLRXo3XozRuGGK/gfw
dXE0fZgDisiABJ5tEaYCL417y3u7qG3mufN3t2nGTY9A+mEK+2KXD2CEszWBpHCL/FIrniVIZw2A
REC8G/gqSk+D+uTOoF78uwVBhsqZgLgZqgqpIFUXfroZG7HracMHpJE2H2P/M1jVKPYSHPoVHESU
QMVgMGd725LkRPVITg2SvE4dmNebMUPGizEYnbH6Nra5sZFBh1VJhNwXIpfwMdJgiNPQy39as7h2
SqFCEahd+25BbTGhKvKJoiuJcUC+Upn2qvROpiWrQNXJekwQxKqu0rYQ371xbSLtC8x2pftYBL7z
CERy3GaSyN90xtoWXCUrnLGdo3koNyV2RsM8Ufww0dYc/FY4l6h+NYJb4wURS5D+DlMd/h22c19u
sO4WG09Tmd5bqbV95jZD3M0s3BmDuRQG7kOMCHQem4RCpOGArdnx97nR5ePQoGwBAvoAnNtl3oWq
CzfGjTKECFBGEPPuav3/boW6N+qt77uYuM7whCKwwxOyEYYnJHEdIkSSTnd9n1cIFC8LxXYQbsZQ
CgsFC0LnYBoZPT7vvJ/1uEJcofuI1Asg7CMNPizf+pSi9n4V0Q5JreE/JOs4qCG0eQ87EqRDBH6d
m3GkLFZ02IOZ5T76TffVGnf0E+zhX27W/4PusjNyoYsxputpqCQ/c7+lSc5EiYqw0N0NepgeUdLS
WvPOQQbu6NkkjpmssGJwdpmV07ORjH5VGa9o4Wx3C/w6VQ3C35rm0cwOeybyahJAzGFZk0IK1OW5
JYWALgpEgKl5p4pleOW0P3W2nh/9RQ6vPaLuCQUT8GCMOarzbheO3CxjtUIxPcjKXYMWaNrKnl9n
8LiM0aiQaQGqrTc/GslnwBhYd2LY3lSoNTzKo/Ci7DyAUJqiJB+wiFVE8RXEf9Yz5Hvjlhl5Wn06
RXSyMK+KrZBOhxa5ki+UovaAQxy6xZJ3eSEoioPNxPQ2r5JRWY7zXqlanI1/h5/sDmlemHVWDwoa
0fPAPQD46CxCMkXrpGCKOQmfnPwSINlqlBPePo14nq0Aq0cvPyMuZaW4oPF58VHcE+Uz8N58ntqh
AbnSQUq+nJFwT4ZP0K0/M1SPeyqPAV42z/gr5Rcxz4i2ChnuPKDrW4qi0VuvFiAJNAQk/YAkHOHJ
PcKxBxK2+XPE8HJHZcLxOwXQ7WlrRpKf56Y1trIXc0Z80I1U49hbJ8DXWiA9OWndpkoFwvrAnzBL
A4oFcoYpebRYnYwd81JaO0Bxy5VJvg+n5zlaV0QR0ogzjB9XoOoeXaddkjcnZw+0KMQRz/8Ug8b2
15riem0sNzugEMO3aMh+8CKLdiy3IxTiI8C2sB3GLJnjV7S8+fksdsFKeKDddCjaBp81ClKaX0Bv
9+NZNvypUW605f2TUzKwz5X92rv2dxQapbEFRljq9QxoJwnjFnVhE2sG8Qdlh5NhxNMDlKDi6aK7
AhVGe+spiizUcEWcMHYWVPIDu0ZvQHoOybFB4meKSAeqP/eYly1RPEygLca81ucecDzKGeZ/l35l
gzDo6k1W22qL6hgyRmns2EfWYeI0OYhO+Tc76JcfWvU75ueHbvEf3aa1HiKUoIsxOQ2bKG+rGOV3
frH+R1vJPMHe959isnEvum8VKr8WUfUxSJBJnKbfujPKAoOtFo9tU8cO+ciqMvFbhWlF6XNbc++H
qD6Dpty6uDNV1CIuE3b/WFgmpL73jmwAdQTlGLuTNrdirxgAGRAyJs5SCRCs/O9O7iwgfGNNGeU1
KpgN8zdkR26aChPsLIfuoJrykgdgVi8Z4nZ+2W3bqe53YIv+IGNVvfbsl4pKAIlt90aAjmKdsFya
CQCSzDNkQU8Ck8cSppbtXMDHxCdZ/oetM1tulMm28BMRwZjALQgNyJYty3a56oao6WeekpmnP59w
d7uj49xkKBOEZQkyd6691tptdsQNZoEiOf0tslheMA2YdmPxOoyj9mbY4QiD0lei5FVDF7KrEWdi
ciHuiKd5qmV1Mdc5rPHEeFnz8jLhYBRoSGSCNefHINE7HrBFlWEan9y2D2y9MU9RLQ2UL9N10FJJ
8Nm3h1QkjTeOwzPUj50plwkWshlqtaN4Kop9mHbDzV5rEpZLve4wZpBhkk04YMDNVXEZxO7Gz5RB
PU4TGrParCC+wuuKapdsf2q/xXVDmqgfnLAcrYHpXFwce21fbDNIhlYc+iEN3SpVfQEDMqkccVxX
dAwmU5yHYZ0Wsi13/GlAU95G+B6hWDPbfoHFoYZouLuQKCLVg3ZpMW/LxSxx+uBli+6t8P7r2Kqr
DFS1GA+wNU91A9AFO5JTt6vg2MvhzwvElcTDTvfKeZ3w+k6rcJKmxMjbnHczpkdh4qb63hrUJ1Vv
2hAi+coTljryqWB/vOsQRR8GffnLIiaQyazutcNb3FeIDDxWvzgU+j5XqtiPGjtwksL581LNw/fM
YQO32G3qVfovROY33Ko9nZzeKTaGNLCz8XfT8fMk7vrcmCIN1QZqKRn4uip8aLPukyywdu2dPezX
5LVK1zYoBojIcvhb2jkQRo8EKFWaJliV1HkaZXQqV+ee8/eSaEnPmjG8VRay+axpvvdVoQR21PHj
lRqch2h8VEUyksInUa119a1Lxx+xNPt9YaXikAsSKs007KNRVj6fNz+X5XxwU76QsildTy+t8bGt
+bK0InktJ/L6esvWJUoOeVbuVwDlo0i6h7Ks5R4H9bepUf0ki8pwdUiuFbHbkNHM930dPchG3hac
3ANVG5+bSPtIdRuoppNnlf0GnmLjGKBctEJFVxIw+9w8FYk67WTf/pNode2ZiK9V+Y+OR683m9ns
t12xc6P42leGdszKUMaDtZOtV9vdTS2S99ZUU3wuZra+TnlJbYFduzFhiRTDTZVuedI1goTcyT96
6a7cR87i291Dg0G2IxbhJW6le3bZOPuadM9lgLIo466/VNYAmls2+2gmhkJ3o3qu0g1vYPoZJhfW
h1HHKLKAnJ4S1T1Ohd+D0Ie1svylzoKO//p3aypfcsuYThWZJy9NSBezOM/+YkHnqzER9YGhsX+t
uL/tvPXaomzP2dQzBzuzuReR0L1BmaedUWjvRdHMcFcxv1ocd5c1Y+FNOeLUZMrOWzMmVnYmO3ou
SilCKFAlNN7x5uQILECW8HFQvKGX/2SG9W5Ny2+p9+TAUvMBMva5QYWI3QcGBQIPJSOS3zrMavAI
KV6ddLAuM8s9TomFPDZxVz6XCzw8JR2uybB65lAWQUlQt9MRZu1cK8OxW5vg0pZYlmtdGbR6YoRN
7eRHWTrxQ5aQZesmIz2vbmmdIiK1MElzLcwmA4VmWq3nOsunYzVnC5amwjhQ22B5HNMyJphF1go9
pt2P06RDqe60oMly+7ns4zSIcaoekPWYiSCZugzWi9sQEletUR1TmOL+nQXp97lK3tyEEm8lifUq
DHfyJ2zm37ruOCoi9asqc956kva+tK3hXWap4qHLT74Zy2h5GYz6b2vLzklrx/pDacmJunk/nxrL
tHZIXjuvZ7r8mC2UPim6lg9kxT3kZLgP8FRxZBhwN2IBG7weqdbHLIbBS/NE/ahTa/AscJGP2Crh
N9fr9AGezoYtb8cPzY1Gr4Ql9eFaHdji6siPuGaKmKOi/UBCNnvaaMrnWDHCdCFCokKBCyBhR7ut
myWrfqkUVERz+rH2eeOjSzLhdMf9vjVnFlnTDFPBnjiKzfHS9+l06fhfz7Mj9xDO2CuzAO0at0Rq
WdjWI7E2iJL7rKxSee1zvrLJ9EfBp2yiLPeHfJ68RtFyjMeMOwo6QNJMJLTfuOMOmU3NF1DG96qq
dHsMrX86Y0GKucOapVWx91HXZT9mcY+lVSP8FojUGzWjeGqtyfaWJDeCHAjYM7Cm0+vcvc6sfvu1
uYx5uxyHLosuK/+LkokHOItvRRolzwCpg1ewiSDcUNQnLR4kj/36LMyFBbuWiw+QALsuuQfVETtZ
dcwGHzFDvzccy48H3OhM1cifxDTUJ3fVnFBLV2M3NeuPeqj3vazXQ9tNRBSN+w45eDfIKUP4wvMf
rTB+l9ZJ+FcE3BBnQjQCWxufoihPYy8qAFopaLEw5SPGyjIkQ0mEZIXSDc9CyS/6feqOC4ArUQ7y
bhOzUxppsXAnCB8ABPxqiCx/cEvbU8uaRCTLQ4/l68vUuIDqVrnvBqPxphpQo3ZjZ5fXsfA6MssB
5djFDn/3MTQsIR6zRMu46VZ4Cx1wmWYyoVaE0BhPZA+V0ULSNR4WpbeC0cKwFG1Hi8WwbfHJnpRx
bo/akl8SpYvOPY+qZ8fNb9NeB98iy3gcVeMBl3sg5MXWAgqT1Ic6TgrfzN46obXP8TLrHojaD2Zv
MsxTsoQYIIzLiMdtFytPoumGyyxmxatI1z92CbbJOgU3Boz+w7RHz1cD8+S9fAbthtwwQPyppWse
K6uJDramJbcCozmvQf6uavkFeeOeW2K+9B3ZxhxWYhhHTuWXpfNYqESBsVJ4o6M+mQA6gSGWxdN6
Jezd+i1JhP1Q9cpfOfNDzZZmPJpNWwXdkv/pDPg7Et++XT4814PMHopxmj0lW2wqTExPPes+pqos
K6oow1I1o2ChBMMuGVFKD1EUVlNT7hJb+WvO5nTG+c04zE3qp8Ns+V3CfTI0ehkqyYgE1AAYXeb6
5CzjhEinbh/MSbuoki2VAVXEME1fV7IMsiwRWVKKs5zdOaT8gPQ0OXYHRLZBOuMi4bTJeiytooNa
2bz2XX1VsF7wnYG0o91137Wk0H1DaiZPWMHD5+JZNMyo5PBpceL2Iu6Y6IDDWzDd+UtI55edyu6j
cdMkRKOkkr1af3SdAVeOsGDHQ4HB48KsvM5zshOD+72IKtPr7RGso99PcyHPcydwBennywzJsGKC
3RdO/G5jtBPMrt74WVIE6xwLNsMjXxAGrntBZYkgsYv3upznXQtkFhQSRnmRwiaslfiylnrzUM3p
GnQRS1QpTMOzI7fYK9lo+32Z9X4SpQcwuCLM1+okVF2cifGpS2P1RzPLng1NUw4NDxIqoucCAsdU
Zsm1Yz8bWySasSxkzUdX0rcdO1ZV6kT67OwaI54PZSO0XQbBxksc37ayJ2rcWIQ33eiXMCR3lp1f
Uzc5Y/Ypg97tY/LWpbqn/od1XG3VRfHbYrpJtRlPH/NyP1h6sA6i3qdknr1Y4ZuLFjXobEd6yJWL
PaaCzCRREgd91n/XcoFX5NBNN60EFipR37S6nniq60Z+bwiwpyibd4Uub/xUDhiL8xP4s8BUr9nF
i7GzCzgyMaAcbH1bBlMhs92sU/fBSOfkPQWfQefqK3ADIbX30h8JKfatlSIaxwkCdnjdv7TFAyxW
EoEuOX85w6AvZnPxVCJpc9CK+/zzC5uF6ZxkxVWJ2tUfVS16TDrjuzDJw69jE2ZDnpzwGTM9U4HO
VZPNaOyzzS4T6el5NNSdtgKHt62mMu9FSOcieEp5F/Z6BclrLjyo+60XCUs9qAp7lrG15GdjrbAg
zLocd3gIXCM3X/doNGefGjwlgazCTn0uM4gAbnvSsmkI5ykZw+3VVxMLcwgpdgFiM/BkzjZwO/z2
w1IVzoEftwmNQm1CAd6171eK0Mz5GiYtC0NWsmlz0SX529WcnmTAUMyHlgQjtsZn0AvHA+q/JJor
w7yt3qVTAqBU5iSPa4pPLgv1D90plhCzEcxcjaEKRvxOvVpoJTY0FubGemWeRqUYgRcO87JWIatI
xSZojgJrqN9FCiugp+wE1wdq6SwcgMzaV9IaI9PFicKtIXwlDk3ziwXsvo8UVYbrgDVrMVkHyXQY
SjWHu5gSlnqtrF+pT/C766vh87vaXm1fU7paGpFKtDoYKQ/JIdLKih0t+4ztlXPvzuw4+L13sqlm
PjSNmKMpFPEboqaGiS7Qhtpgd0FW1rWzd6OKK83v1DY/9f1Kwn3dUUjsqiluFlQz/xjJN0tr7k4Q
RPBdF0U+k9T9A7RPY91dcoXpIsk4ni9R6aVqhJlT0R4njIv9qIocL0tPU48uUSFYgwY7G+H2CTDz
IC9sr2+k7ZqQhcFZ/e0lZmgN29/IoGwDJEqsQpB/v9aVy9ZqMsFrOkcLITroYYLG3G9sdGztL2ct
foG7OHyz0cydS/09dsf0K330sMVPTttv1ehzHcp7s3W3xsTMg9v8/lP+f4ejhiI3X2fj+9/tF6ot
OTChtWby21F8Z3My+J1Z6CIQionBSJUfKcviktThhLjpw7V2Mo8CNp50JfzMxG6h3NGMMP72y58k
yk5kAGdN6R8whU5PhVKmnngaGnzNhnS8VlHzkDMPhFVpFH7RlD+XEkNAxegcrxwGJVz1p6508aVc
FSewc6l4EKNJJ8TZ+hK1ZcXcvZYUQYmvNlmxqLyl9vgmVcc4jHeYQLWsMpxj15ul1M+Ltu6Q8LuT
fRskz7A7OvAly/rV3WSQNhBijJBynE5KLXIeHWehUFSKKY2tdERN4Iwu5g3tWIS4PqlHzEgJqxBj
nflqTnjBKJa3knX2lBmSFtUSvdyNzdtseVXT5KFbr3/4sW1/gbR6MqfK8Rw963cpKTJ96t3LlKzG
AVC5QTXmZ2whdpbs6ie1RNQ4so3ykwJnpqGI6ycrI+Nc15QKGKoDQvt1RxbG5aw08ow50Xy1I3W8
5h+w/uU5qjLTj/DW2HXK2j7kGGcYWq28N0yze3uWzqno0W64Cjvl1Vr733OeHOy1P4yQZW62ndQH
HoHqGIGjv9cVleOqTPk5RGbj4/g/whhNiouisu/p3DFoijT5GVNGByTJr+3Z/D7GyVVEqf23TMDT
WBf0ShFPRUT4UsVZ60l1ObZmJ36BzDtgAcxRttoPR8CSF1KDaFyGFqEVaMmujrv8pCvkNO3SXI9D
5K6HldTBDpamsVuVvgsIH3d1M2UHtb3jHS6IVAXS2ieDuED0PyptMr7gC3g1sjr9HlGiCSU4yQT9
ljdqfRevpIFqiPWlm9Tvfad9VFPfnqMRwSTZfvIwdYnkOXPxAZqqXZyj/E2yvETcmi9MUkG/lMW5
LZvpbN3RuwWq72TI9uiOUnlTlyxIXANIFcXeLhqKYI6z+A2m4K+kd9ZHU1IxxFCpdLCM6hQ4Qwmz
0arTfSFn57sEv5auA7e+i5YzwGe8K0zslEYyyEdjAaGm1OLPzp0M385t7YkdgHGSTdodOrRnt9Ts
Ub2TCf8r1aNpudkfuXDDALEYV7cuGhxTSvPoYhp7NShu5vdKUv0umr/YCqTkSCkrs0rh3mAb4+Se
2giG27UioM7XJyCGP4ven9Yl6W9T1zvXAWOLtILPvIwsC0UqmY62/HfBhw23nHdOLq3wvvqfh7cz
t8GtvzXb6V/v/hr7fy+xHRZrtM3zeP0rJ/wNcStVUlaVz5f1pBFE3/vbq229GVOVk7b+f738Ov51
+ja2Nf8ztl1nG1u0vtoZakORwpHkvAcluGFRvb9UbUIY4NR/jxqjSUBwP14oUHYD/X5863++9bNN
FtKAiqXs4zxpw61p7svsZFJRwtv6Zrf8u68kLlHkSDm1RY9fLE3lcXBKw4dEFL9sY00pmN0zczps
Y1ujok1X0yl6+BwqRf4cM419vamfXPdk6tB8vt5Udaskv8OG/7/GMso6atqonr7G2HFizCyMp9os
tCClrs/BamKqyiitdVEbU71E1Chh6Zv7n9LR3kuIyDddVeZwjZIyEFUirvWysn2KFw8b0Pp7CuPi
kBlNfiQxgmoZdeJUaDtNd8fdKAuwlKh6FPXYPZhZcXBYY89SzIRIa16cUI4dcrb850ra3QFzl7dK
FvbdHVINFLZdTCuxeJz6OSPCVx/zuQ8xQynP7kTs2bK5OcKiWgPD1YS3KCX+cfX6M7GN2OeLdm8A
+o9VL9Xv+K1Vu2QSVaCu2jPp5oEt5tD4os5nqqC01cGUNZkeFUMmTUcoR+i9y8dRfaMqIYTRPr+r
KUCSitKCD2/GxkfW/DG6oWOnDKFxiK33dTKbXYl27qVIMSlo5voXWD4mtPchGevDxS2ovnbvbQ1C
4XjfIf3ebedvY/2gv7nWKB+23pjWKxmm+bHvFxeeWp/s6jKfXqokqpDBplOg4E34so2lNcEu5KjL
1nOHtj2nbfkXG5p/nbDOlo0dxggH5X6NrSn1f9LJSq7bZdwGE0SV6jXe1wnj0NzDe1mctjEKdaYP
vRJdXEq+1As+g6h3n7W1pEqWzJe97cR3eIJpexuLrfRaVmRQtyGrHtdzUtS/t3l9G0qndfHVRtMP
WzdbuvplARX/vEKV7xUdotLGed1IrtBBn7Mms49Zx/yKZcu/Sbefp3TYoZpa9O1r/H/PA+KvoEMa
+n673teJo5beZrJx7Gxw58bBqX7EMtA8GfPdP6el0sQ2tjVjrdaP/b2JM4VSH/qy3j2fkOb858DX
yVq+2sdGV5+/hrZXlHyrH7/GnKz8q1L70qtk6nqO7LLHWidlnMzpv159jQmlh0Qg3XA7QyHD9Hla
FbfFUdEhw1CBcwKnNqO7e0v/FgMEBRExw37rath07tmToLu2rQ5z+uhO8rljhfeT0ykpj1mSQKq+
d6dkaE5zCs8Eqyb2Xol4M9wCfhuVeD67Jkn1o97B3O+nQbzNlZyOGMC3u+3kYu7yYy+bZRebaOXH
XthhJAlKRA46pypagklaIV7tsWIL5ibvW88qtfx2zxNsvdSJxCtu3bgk9eV1G6qHmGiibNaHrQtj
yvTz2fre4vOw02dceK0UW1tlSJWAEujOq0ZodFQrgrqtW2P1gv8aQc52ssF08YyC4bwdjGB0vH7T
ua1Hf1oMnqumeVbvF817wt3edauH7cTWpbhRtAzUAY1E4W1jVF2NgqTDhcplf++mzYiIhiVu3ha2
bW1ydMr6fqZxqMmpLL4h9PVoF90eh9UC7mecHircQl7j6do0sty7Spvvi+nuezmJGyCBRfJXG4Ia
Vtabko+gU4X6DS9QVvelKt8sbV6I85nlXFsUxOKGfV5T5M6U4SneRmUm2eJG720xFG9QhOurO5iH
rdc2k3y1jROzYxqItT3YsIJCW9dd5Fu5dpyrKHnrZpCsoiUlhYxGP2pVbPsJOYE7ymf7I0yXIC3M
YQ+MdcfGHML58rYMRuWbehkfXX1H7R7nWaijvG6NXhwNU3kyKvlt0JV0Hzvt8sSHxoajnsGrC/Yu
ioEsMiN57MeiQWqo4yGIa1b9s6/G5yhq1dcsxmkSxo0nTTe6leBaeUusriot38+iwS66N9ur5B5j
iNp8jKu4+BzS5igNFWN8ybridyMc49gZBlJxKix6CyHuuWzLD2Lv7rdjJpdxLrW/Ev+G3O0sNktP
FBX1CMiptTr1PXQJC192Hfep+M6/TirpxY5mvZlZd0oh8v7WSozhlOfCtawXXdRnqanVvtbAaSsl
qwIILA1J7/QbQV97GB2EDEnvJl6EsuvZHGsqCqYi/S2Tn2q8ioPbaXd2fuXsFhWMsMKznZInDqCt
CjOWoscUEJiq12nI7urCIgm3LlUEHkm9aA8o78VzNCzkoYapRathzM+pNO/6sqzbwwrOjl2LR4il
VEdjzCs/K4Q8AvrJwLzLytmZGy+E/vz5lRwkCYodJKggU0j0k9SiOpjep4A3wjP166T0L/HKDGQw
1e7jSK8fp6yC9aVozRtVtbsnWVZXi93a27g62rXv9P12DHNR9zxQkMWbxZ+ByfnNTGz3hi+yJ4Ru
vY2WsdxWJfK2YzNGcGDNqr/1VPwWX9oR5P7+PuoxrC+VXgVbj3JazUvn5vskaiz80VvlCr5/2I4N
rqVebbzwP3uN2V77aT2Zaq5ia6Ef87ZYL+W96dWJGg+9DlxDrxm6cT86isDLSBeXWdds9rxL6YHo
4BmwDRr3I5nFGrMs5bnUpbiok8bRaOnXwEwpofHZ3w5tDQlMs6vHy9b5vFTZdhZJ1RoYlZrIx2ks
gSW7pKbErCUTBEM4h23d+v4HSAII3n2nPZO1gE5Ed+51zl4ddT0NyfL62d2OaLIZw9TKL2Uxfph1
Vp9KEK/LOLb/anDAtIMmF63/Pwcm1Z0fdT7K17m9YWuG181a60Egx1rkfpW0Bwya9QzDAEoPPBm5
M++TETGlVqjxE08SIgExrstDCr1qG9vOc5Ymftq6FBd8RnEHynB//9f42nbYF0mh4MsYS0K5iOrU
S5SgOKWpsr6CYIzEcioaksj3sdRk9sQIKIbOIfrX0qremqhNLlvPdZfoTq2s2OxycOoz5aBMImMj
XQ2vqqj0R9HY32CM9JBeOKOFlsrm+LZ1EkmOqZT5+rB1tR4qB2K84rB1m6XKTtHkwhy+vxMbz/Jp
ndLPP7wNCWvxU1nEL1vPKicg1glPlK2bTtkcCPMORN/fngirCdFiCG/rFrptPUskuFtv+3x9rB8L
Ucrn7bOXd57XbGXKaTujvROLFl1rgq3bJOrKrVm1n1dzRYkNUoYR1P1PbVdLo/G5aIB4SSyTWrO0
SvWVtpOhIFkAkLy0zNVm3R1VQWYoFlrxZs/M0Vkc2z8hEJ8lrxIUJs9GZ63/gFu8LyCh35sBuQhJ
+eRW4evmUZSj9kb2KxcYHMWxqUUU9saaYG6upEfykNWxxsTzSS+z9wJ7tj8Ug8GhPZnfbaf5U5W1
8Gozn0ON2p9PTgb7Buwn/XMiEd+B4LMx0GInuxRzlcHEieMzKdJDNq+vYq0MDztO6BtNIR77dahX
r2w1bm+e1LEon7ZGEaJ4Ag2lwlz008bh0R9zFOjORJE1AM0RwhXUczR0Kh6bAyoWt5/PkOXXk+za
X01XKJTFKZdXa2i57eZnLZL6u1iT39Xq4KKfP45LE+0TkfxthzJ/SrMU39rCVvbI9NX3xso0gtZ+
rzm6eEvEgZRY8c1Y12lvKPeKk0pxjhX3N+G6Gpoy/Wum9a9hTkzSO6191GCMkmVzgqzBaGyWWYED
E+IHNzHyHxNJomKxHKhILclKmwc7b2d3pyekl1qIAC91fQCRz0j5Jfulr7Jb0eNOTJZA+9ausXu0
XDKfEN+LoE2wxzRtyEoTXPiuG6MH64eD6vsyVdoLVVRChOitRxYq3qs1iJiF3SXAywzeqxKbS9t4
mucfek+QdK174RyXcsD+cIagLH1wRuWoKeTV0DS1e7TzOvYgkRH+huqhXgoQsB3+SmJXicozcKs8
sTxisSni723pyNuqs2gzpD/ZJO4hd9sJiCmNYs7Jw+xmv5eK+vbzhHfuujb/rMhgml53f8RD3PnW
mPRXkrfawaLcZxhbFah82ji7uFKNd5ifvyiS1Pxj4oJJLuhvOgwUmLLvddTqBnOIqR88FZM6Kq/E
04taa+lzC0tl621Na/XaHuE84Nj9jK2JGh2my+yeI8QqL9ioaND+siPciCATEwGPZqq3hdRq4Ork
ureuhZHipczcx603wi68TQZi7FmMD9uQgfrgYKei3XVOrt3c0ehheUIguve2Ic2wMHzrizzc3nBf
fU4GKzOxS3qsteju9tkMtyWC0mqmzXXr1aUWB4UTVfutO7OzIV/dh1vP1bXhlioFDAGbio7bmL64
2ml0KwGTl6ttDUHJnkejfN7eEDvKEuRtrsJG4Ayi6ux50Mk+3K+m3Jt5AvhTEA2ctjOAuqcwqnGB
+rpk7BQh5qv552cu06n2U3e5LRlwx2Jp+q2LbLzlZBIWZcJKV/fZP6IX+EoTO73YiXgppj+Nuxqv
YJr+YljzC+uE8drMze8kx2hiOwZEq/qYU7pHGKPmq9B6+FyjOwXbuZWhx2FLTQZ/OzqpZHrULrUO
kfnMet9AhpFLSX0FIgikaOnL1mCOUgfU2a2D/D9j+pKWXty6mHcLPX1Z4hmWV+Ti/W0eiiQ1bk49
GLd8VZj04bSctm6muMNJW6GHbKdokzBuLGCLXaaf51cdaeQZl9ajuL+9jeUeunuEITratlYZ7Jet
ybOO2a6b5pMdZ/ZLjzf6Zc4UZOY6BLTajFFHlys4z/0dIILJFS859jRRX/mwfruAL2gOIDb/63py
+KculShA2Q8xSl+UF7R0+l7RuuGzu431ptxJjfVs66lxVx/WFoLdZ1ePeNdaHiKIG0/b0GyspPOG
TPWpjBbftrFljUKt4sHYerJXxmNvyZoz+KNbM4rlqYEc8vg5hAryNBH/e4Zdpc+2w2Pe450lFioC
ktslU2xM8cvWuGpyUGtjvWy9OXK6CxUiDrVepLm/dncUWLa2tx2tU1b5wtKBzro823+NGW7+11VV
Fr2x6a4aBay9v/awt+ZOfdka7iMcPEay1V9jkTm9yVSdH3D0UV/GOMoepCY+vk7I2afgvNF1h68x
ZwfsP39etBsnDCuwEfKtWSwPepo997NbXlgDS2pileGICCLcehTHFKq3vXSL5EXrzf70X2Pb26yu
/iX7KN5pTVtC8qns69Y4EpTQRhCAQp2xRlUg6ZKLkdMuR6N6k1nU3KK8AV5zs/SwjZVpBVaZQTFP
qrrxlzaimk9aRqftZNNwfsQ1LsWGCf2nUUUfFEyzQTyk8ibX5qUHKHzE71Xe6hyTWzNRIl9FDkqt
h+lsD+bIF8DBBPrUjkQqTClNyJu6yOypy5zTdnAb0hxDA7zv3JO2TM1lMeezkMnI7zkZb505NaE7
ywFW0BKXjzJugqoJFHVqdl1ny51mxSvEo6jbm4phP445Eo1sjPKH0lQDS7TfOiOq0cOPD1EzPlpj
jGN7Qk4KXcKvaMj2VoLhQW6x06mJANxGa49zSsEep4LBJk/qGKOcUBI43eqo73piEL8j+qjcH12m
l94KS9inVghC0ojVfMv2wY9BXW/CQVeVKYQx8aZJOz3ELAgA3CqUdEjK46if1RWvuV5TDJILqJMc
5VDM+jv7LiYb2Au7xlAv5VCcFsVWHtqhQR47Ts6pHBHAGcZb1k0Z2z+HfTJsz3JMnNtaWlq4kNEG
7+gBE43aK6ulRzPlqbMx4EkDWo+cqNu5zUi17JU1ks3wozpetaRzn+8mfAsiBrG0JrrH2Hgwu0zd
K9QV9ur0HU/XVzJCu7TXmn0teuc8lhRTBgjg5VezTDjAC6M9Y1r2DYbFfIrUftw31Hj1YGpEl7H6
w2WSELsVw8P3efJt0yBzWyvaQ0msWlqzejUKrjy15Xq2MJyNE0gipbIGNdVVJwSox06bZCiHSAaq
6Uy7zrbjh8KR607t9W/xTP0AGFNDEFPzpVXX5mpB/7i2uvmmZGl7pGxe/4BNIrwS1pSg6Oz+oalr
UBJ9Qr+1Rn7cLuMDRILjIDFk7GXuV7I5uOXsnipjaanwBCFKjGbiGSnaCDkOR6u9MwLjQQvMiTpY
EIR/YdX0k1muPJpkyX2+rdGHDjf4uLOB4HHfiE6Brpf3/VmjxScBuhZeEuzYB4PV3hCobdRfba4v
6OpMeZ4gGpyUO+BhdNctotbuYTUhCrfRQB6kSDBmqShwdkqnXn3Ty5+jUC5Fgc4XcxS/yK6wl/9Z
HaMNyb+prIS5xHNNDZe61V5MFB4mt/3/MXYeS5IiUbp+IszQYhs6InWlKLHBSqK15unn40R3k5O3
+9psMFwAEeA47sd/wXKvXQ8J+Bun2hp5GN12eRVcgpERRqbx/k4httZph7+gNyytt8wIWTk9mhRO
9DrhD7A3EmKodlXXx9CefriLAdno4k9FKLANCYVewQ4NBLe6t51z0Ic4QgSQaTR0ObWiXiIlnyEC
5Nshjn41WYlJbGSe+Jb3CYgV5K3qAzf0T51iETMShmf1AVOOtrIeCYzomxh02Q7L0WcMbuGYuY3B
S2wU57CmH4wVE3e/vtmWHTGBOn9E01S97ReDXTHPdczJYqkeake+CfXA35sdSL1Q05mhKE5H32s1
+yBJ3C2grENUBL8UVh5QYohQFCKU8bO3hvKtRdacj/apy318T1w4TXrAGog6Qk/1GB7fBQ1AnvmJ
GUm7Zd2zKk1sINNsoxKDTGM15PKOtUCodxPk4ofRI8Be693EqnDwCWEVPp9tBULJRym6RFnqdgR5
iRkR2CyCsQDGVTg8Zkvwek6Dg+0t6rNV/ytw/QyBMgN4o6tjHIzGFMBD/xjODnr7EOY3nQaVqf09
QBqMgP3uGwwsw9p2iDo7GzNv1S1C08VeLToQyp2CAYumKshHohcTBD4LC6X7PFXTpzG0m1tCjXgp
dhOiaFn7AHv5E5HmZmOhJ3/2Jh0UqO5bZ8d2L4rfexcl8d2LteB0qrj73rjebRnRzZoN7qBqWlWn
GYWlVgtxYy7cY9V13/A+MOAE28FeKZPpbsCr6NYheFwsBOIg1Z9Tx70B/zAxyl5M4fTh28isnehG
AHwJx0Dd6PxNU0CiyOKKQEUbmKy6ldapcqtiYyV2ewS6XgCK8yxAN3wMDpCZL07OopReoLmFdOxz
aXUuUZ5C2yVxfCyn1jz2deV9Sb0XuEyd2vo/Z7vewXnnW+otEBnlZ2T029zKgos+BuNWr9Rmx0zd
O/UAz44WOFBwJyxJKT6Ttw7CvWMVBD1Uc8cI8M4breExHdAockghJoOZsBm85Jli36ybaiica9Jm
5H+2ayhi9WzdWz5jR2+wwDG6GUDPyvMOPga+29BDfU2j69syZd7oasCr6JvGzVzHLJsy+viV5vo+
D5Lpos7INyEU9aTFwW9rcYiCqnOLiZY0RmZnfIiXzSKeY+ajdquadfs09HgOt/HSc5PyyqB9qiOG
ulWdHsvAwfYudXiMYMLOSsv8o+tTRh5W9JakOjqHZvFoGaN9GPOI+fey8d272evgobVavG+6p9Rp
kkvI9OCS+k60MwoIALCxoxvLNp/0wIC94Y20KEzABhBXxPfi/aDUT7PuE1wjBkP7R+BMy06CAbOX
FWmowsASTWvxugKB+c9G6Vgv6tE2xfOVVzVEUssvQWqMmdcSZsGvwUH2fFkIUGZ9r/sXpcJwC45E
t088ONZBDxprCoaJGafPsYRGbhGUPtNQi5vGnB4Xp3GoHb69G1Gl2WJXOdLmWPfrTR6WmboAzZww
hVfSIT05a6CLPLO4AZFxGiYYKcCV7juze1Ja/J9yM052elfl81Ywc+FC4LfAn+2dYcrhFMzu/Zhq
GkPBLnvwWJq7xE31NgM3esVrA7Rh8T0covRVzfGC8dpfbuHTuCVK4CyhgnrWmemkNCjHc7U72Ux8
wgBYecrOl9pogAcMKmWrAPb0QQpMdY5p7XKGYtZe8IfOz1lc0mWPnbOrrRh4CEsKgOCKeVugmBY5
hc17YW9Nury7QYPSWwMUUDqAVUnD9ZAc8e9iAqynZA7fQqTgEB894LpY7hxnhOC+4I0AaO+w2asu
6P+mCupb9R/mNe1NO2THeqz5TIIKTJzEP6oJJKEWHmddn53wa5GXxmck5FHkHD/pSWCd0kH5NBME
WOituLmbi/FA/E3tjFPsjSGr9Tsvnr1zGFn3MUtp21RHVqlVc4T/DBDj9o1r6tOtlsYvo8osNawC
ZBRDKMOLSVPlo2uTNFwPKNDbVQEiyOruYLPgDZartK/CEen0pxsc7RnYros0tjIxETDpp7UFV5+n
fbMrUtt7hAXgPKjTywyC79EAjGDnQXOo4uRzycAA+UosFPuSxVRJzqmeMeYrMwCaCi7HnRsyfjJS
4C/WLg86Y1uVRX+CHVG8dGbdnLD5tLaS1BOnAW9cW5uwUZo7hsv8n7azd3oZ/JpsZToWcTrfIPzx
2M+AvU3XTh4CpFwegkarWRlGCtPpnXRv1XZ1LKGBGwHsDCVBYi7j5y1MDXdAKtgJWWQscOGdx2zP
LPrBIM5BL77LsocuBCz2PbdfMC1rz9mCmSkXXF0IwuJsOg/RghutjUk9A4wIFySpbCY9elMUw9/H
/2RJvlTPlteuvpQB99VrodPhEJ6yFaBno4Oc1uoq2PmHSTUYGIYvcQNSwH8emyA9BNB57daAWzSM
zwiVo26I591VV0MwQoIbykwmDG7soOS9aG9IQeenkCTHH5PbBBdwWda8Z7DKL5FdeaOtCi7ZSXaT
mQgSLCz+3lAXoH3dVkdBqFSO0wIpZCwLcKgHbh00eD34m0TRljgCuQFYrD2rKl8dJd8lauA8Tb/M
fgDFvNy4Zjmj7K34RBuv9XkvUEXJHOdsyk5SM3Ja7gyyiMFfx7fLSaSWFqrTxnaydCe/MkFrmgVY
hM8WV79j0KhHURhxvC0k9+EMhvNntzy/0YycU44atSwHyyaR+y+7uCoHLGlhfCfJLKuOYano+M8s
vykH9xngnXGSS8rP8IKHMKoGxEn6au+V5S85Lh0DOObLY7w+YckUvFTus+piLaTRNW8s9e6I1Aqe
TIA+rthfaQ3QblmhHqd03Kt6/V3wwLIZgFF3Nfw64qlIjmTVYGNGVDkpfbzb7GXR+4rzCtXgWw9z
ce81eN0j4wC1sU2aZ3n2duI+DMR9DnNt0K1bQ4TeHkN3lreKS+ow/WtDNNvWhwZ2WAdC3QQ7eVzy
NGSv1FyWdWVXWoEV6j7ryt3GK/r8gq+jB/pMdpcNRATahnKsNGZR6AsmM0AEYM4pM5p5/25XjnZw
pACJ7Br55bo7pz1oKDs6yfXGpiFG3eziNvk8j/pF7tz1LkEt3RRWOu3kXstdSdqC+X+rIb6yQKzl
mcgRsid51+YgadkYKY4hTRcC0UT0ceg+yYO/Nk25NWtrkJKayOemAsO+k1shP1Lva+5PGxT6lgg6
o1yr+tEutiHIXV7vr5k7/QzwyjhgCG/R6p61Km9h2oaHfIbo3OrTJ33pOuSzncW2c5yDGSQwdnwb
FTonSrgNekJWkhf/z4Xf/QbZxfYKsrse6tea16eHmkwO0sTQd9IFyPe9Q278ZAPIGj+lcHmvN/cK
p3j31rwDVXy8gwbLeEUEa3JuDkaYa/M+dsNvSpep+/UO0wledMeF0r12Lmr/mGFieZDf0vvVQ4o7
8gGNxn7eNll42w66Asxj6YeW11qOlL3/zPO6ckY4IEx20hL6OD0whGHqsjQEfUTayYRjvTafpYJd
zVQw9e2ABNtJWvDYWcNpyi2mJdU+dwaMj9wFXPmf17WL9OyHYIW93ACusABS1rY3x3euvgAYjcKu
F3kburelW5aWJMk1ryD6s/RIlj47e9+pBjAr6aMTKPSRUl8269v6roled6V8rrzh5DXmVlrC9RBs
BY7KW9uwQCB9IRP25ohC93l9w9e2LHmSDJZWqPb9oQGkdwyd6CBlpjR2qbEe/7EJSlqemuxdj5H0
dfdDuSQ/5F2bbVnZ9l9dD7ZyLPCn5jmAK7dJgccUKSC33gbhvHw4dA+iaaAzUZ30Az4UrNMzLpAn
Ptg6xqDOQz63Tw5jA+aHtzoRi1ktNi3UiRxQylB3N9aCVZ3H8ikf3O5gmjNDiUZXd2pQELvpEZjZ
sMB7EGbBlC92keY81LsgKh+crHr34OWq0g6ur9Oalsy1maxtRaoUQ9qeeuwHpTHKpl66a9nTE+hL
ZgznSe6+nKQAzziBWaHZ9T60+q28JbDayZXdd7mDa3zJLUSUZN4y4Rq8h1T31RYuRcgN62IlPRMH
hxoSL/iGMdFfox64OzIme7nHspHHHi/DE4RymSNP6Y980i9ebGQHdR5vErNEoMzrTtLJaPTaLZzd
EvXcXVgE1y+A0f6ClJ+d5YTy5GWPnr5d2DB2NPyaB+8Rezn3iln2E/vZx/PskEuLWDsDVVOdM8et
v09vR23XTxDv17tYZg49abJ8ZjI3s3a+BV1ISCXwAr6ASzYYiXvIj0oV1tagnBjoooyatb/qmMlg
C7xudZxc5zwBzGE99wg9Eo3iyN5mOIZdR1fXWVSkBQVrbrp27YThUt/XRmIc5Pzyu3w7Gs+t/jAb
eXtQTeNJnur6aGUv77qfsTFFm7EoUPqHQv7XBG3tOBT59kv6OrBjelriSMP0AYz/XsvsHHZ+mw93
CLKbJ6Bp1UVYO0PUVRfawp8yzLLr85UnsfYx64PhA/0b7/GNOXn1zoIgjSyGY+BwUvASuPTgOxQC
9yW3TJ6MNOtAJfZoAQ/2C3xD/unMpcLao69P8tqgl/5+vQlrqexJlf//qRirjbCX7uR9kpGC/BhJ
Xsfia1r2rplzhO0HA1qEGWSgq3T2ScVjUarIZa9DLtnFYZNX7brLuvZfsPrrh1J+57tRxvXYMne3
wAJuWRDEHoMPvYxfWRwhdC2vyWI+P2+DyfyG1grx5LBPTkUThupeql93/eULGgEG6YL0Oo6Tlioj
unWz5k1zxpKDhlKkBkxsGYTJ31k3V5SkpN+NZa+/vpxHmDh3Y4GuW89+Azz9YLNKNW/R6y1YhPrh
yg8x64vu6upZbrYM6mRvvfdrHgtBaF4HEEDWynL1NbkeK3vrY1wL1vN9ODbKXzuEOujD6DOl40TC
DWyRpOXN444nTOOX8uuPn0ut2ETKoL4bRsojvLa8+XsA0f4szTXSVQfQ9PIMwq5DckNayr/vytHX
rgpQTnNyy3T3kQoSwBRZp3AfOCFC8JDStWCdA0qBbNZ6khz8n4NW5+frr19a8pXssb4z1/HMtTFL
rqfnHesn/7x3snetJbsf03LQ9azvan28wMejFI2FjdZ+0WakZqVfWUcPcuy/5a1VpPQ6zpbddSPP
Y03Knhz3n2d9N52R2lLxw6X+Le/DWT9cKVg6fIzm6i6E0be84ng4s1ZRzde5qrzwsiGUAjkTGhGT
9yXMtm7WvDnDExT6HXWq1mD3Wkm6Wzn5WvVdiez6ZgBCiCX4a4uWl2V94z+8VOsLtL5okrceJkf8
Z96Hw/7t9NfXdc4Xcn8Rg/Ybdy4ObQxrl7GwfLjWzXUmu6bfxSr+rfqHvOt8Yjnt9Qpyng91rlcY
Eu9WU4Y/aueFW+kaZA4qe+s3WvqQNSl764Bsrfwh70NS6vk9ggH9T61GEiEpbIh8vJysvTO8lSZ8
3ZVcSc+EsplWZ1V20L3iee3eAVNBG1/TyrzQyCUtPT9joYCIkpVZ7jV05AdWO2+leyD6jyRrgzLw
X3S1a6dhq8QQpHcpyhkSJuJvO3mSslm7W0lKU3Bk0r/WWZvBmvehCa2nGYMmJWThwvQa1NncdY6e
zluZ/yYADAgXJeNL0A7R4frGy01ZN9dudU3L7frPpBSsr64kAwIpf3Xfkv5wBsmbswTshJbwGq2d
/XVgfS2X57Me2eBVwuQtO1sERowlQvJu5rhWk2NlIwODNSl7H+pJJ7rmvfvjUvLhkMGrlP1s3IEK
fKyhUuAaIDWIlBsaSI7lw1XiiNc+S9flZ0mWneTOlEmfZ6dZdTZN5lgnecLrE72++++Cme+GCmtV
2ZOHHxU9Eb1rpWuQK3cQPTHiCJkUHa3sYfZKlmNQc9Gme3lFr3FKaQHjrMfNF3mR/4pq1Wqwxzqb
pZOGxcE8z84JEsGwxCGtyaZuWK3crGnfChT0z0JrUy66w85sYUBGh7xGPixdC46m7t8IZ9tiASBS
0a6RuyrPpc6gMulV8VLG8EyET64vD3huEd1pr/HMD7dfbuq7R3Sdul7vusxZZPf6mkcsTs6eOe3l
Lstl1438gDUpN/ZD3nVWJyUfyZxrTSle/5IehvrWxlpvg40hVnFB7r91RTweDYQA9zqMWZJQzxAg
Lc74TFJq6aydGQ4yPUup5wHz1JME76Y6eI607Kgt51CTOrsrg7rdSK25y8aTMpfmTu0zQHrDUGya
iFddNl7mmlvbA+CpgSm6TRP3oEahle+RDMJwmZn9nqgkqOHJOTd60DzAyWKtGdFYiOeZg3tRrN6m
/viyINo/BZBSPsG/qXeoxo2ocpCUvAzBoyxheaIeUYGI7Sr9FHsOyoJmdzfFaCE4wBYOOmv7R8/y
58e0an7Cdzz1pla+jbmJq1bqf8tLhuQ1PvAXP1BBimfNS+/N1nePaD0ru37AgoPWoo4zDJugqevP
9Qymlyl5+aqrqb1FUQd4VYRsl1ostgAmoeQ5tyr0m1R1VyERjDJUCY4bI8bqflxKCCVhJjDgKBAm
2rEp7PJ+npLqXvZkkxWFg+5ZniMsTBDeKuJgV1bID/nT8NVk8ezYqouUX6ZWBnYkKHHslgDwxvWZ
ucVFjOq1CuHT8DESVVEw3LVZASbIawfmw03hXkBqsLzmEWxvUf2a+il6HJYNRJfo0VeTb8hqKmfJ
KjNMutFdRJWrQPjMsFitcYLHBjXsR5WV0MdU0bTtNI4BMwgKYtsDWpXa3MscS1E8ZDfTMHT3WtJ5
D/OyqTNgezZtC3Y1NdaCUM/SrVY6uKINrM6YE2Zz46ijC+P/npJovr+mQHOg/OvQ5tbjq8jyHlCZ
ibZV2G7QPTX2jmaZu2lqcjTeANMXhmZebAeoM7BWbafbetJusIJHBgMH8NILy9sKqt1ts2zWJO3z
mBTEUAekjWy4aaV+yWczNbaaaWgX2RRT8Hdm0VfKdvJguXthSrAZUYOX3gcw6tpj/zUZ8i8GS+ng
wqH7826Z8JlBJoJWKCpUYvr5N8udn8M80b9OTQJaAUGcl2DMgF2jg/Uwa6wlW1Ni3VRu3l/0Pm5P
aRoX9zwCDcp/q35qRoXGlaXmnWr0LzWqQXdulDwMdtVAfVXqT3HPwpGD2ONeklLAUugr8uv5vh43
PcYdm2mpHmsppnwxWK7lOFawyXIUaLf0Gbt3B1v5NyedzRs5Vd2Y2r3jhSfIYTh1ZsiiHfjgVLv1
F7RB8icM5+R63tqY24ema/e5iqzN1sdiuQ+yZ4wKZ4L2RcNc2TZvIFo0n+Ce9/eEjs+Swmi3/YRp
HWSobESsaakheY5RfjwocV9UFz0uXAMBakP7IWKx7Cow6G7RT+tv64GwcpmidiIFDkoWZ2QwE9Bs
3ArdVNojYpvaVpJye7JUXT5VDpiw5f7Y4wjQpVoGevHRHv9c/06a5P7RLmo4Z8v9Q3AaRF42efjT
02bGwUQ5RXZlUwUzDPc1La1tbJGQfJcpxVLSQe7YDQ8AZ0DgBehcE6v/jn4onZJef6nrIDz19hCg
8R5W38ryIOXxENaHVEe1qZoVh4C14uIWTjzw3ARRcNstmyFB98Q1/OO7gr5PsZN5C3w73kNhiG/K
McPDcNnInuSZzLILSAEoqsVa1OA3+B8V5ZBr7fXobsQc8P9ySOoO4CtU7fjxNG1XIHL7NN6XKtHA
7YdfJ7XlIlNR6s1t2i48CpYdTauFAYsi5V20bHIEJu4kOfk+ioWRP0BeV2OC60txqaJcvlkryR4O
ejd8+DrWkTk4domqhGXl4YkxKcrFebOA4qMsJaUfDpWkXLhFdfTkIAR+PVSu9u6ITDf3XQlA42PB
8qumMobs+DQX9pcUe1KQS7Ob3rRTld64YwTgREN5s8tYZ1RZrdgnRag9q2U43Lp6/SMPNfV5sAv1
WQ/r+44O9p61aZguiA7y9esN9L+cutVvbKAlb27GqVjMKe9S1Azeokr5DB85eJBCswzu/CK2H6UM
pPA+hVD3KV9qjvVbMmjmi+ZHxauWnKUK35zsWW0a6Jf3YZ1Ot32gpXfjskHcTx82ZlKzazfzhj4b
NN6SlDoQTVnI8d3fajLgXuoSu4S5lL5lXo2Otma0W0kafTOcDFxTd6VpoYi/sa2u/4TpFdJF1qjv
IwiVb02PLYIKX++48CvfgIKVOzvzzdOIZeZjaY8vQGi6r1b5fXYb97OluO0lKyOkk2y9+9rMAClU
x8ofEdFBSzfs/wSO3X4FsqXv5hgXcbvxXzTAZ2jYtgN4T/bisN3PWMPCF/47C1rkX4Uf8nTLARWb
zbfl4NV7/NpKFOac4iVTLPvSpN2E5nZfvOgwpj9h/b6RQgUY2wsIjM8wedU7ybL9hvUFdyiPkhxR
kzhr3pRsJVnHrvk4s0onKTljN6h3KlpvOozom2CawSUUVmjc1GjFQIuufVTY7PyOoHvc7cDiIeuJ
tOy+8gfnIiV963t7Uxss2h1uJ7NPz4NgTPTWq1W/heMTXSTpRKoNTCHqbyRpY0SED6Tu30pyVqbv
Lt/8e0lNffZIf50/GjH4Hn8MTmE0KE9p1qp3kQ+NOPSxqxry6hGgzx7Zif6p9NrXJG7VG8AKw5Ou
t7wqMaryVeLeSgXJRxfxUCp1di9ZsjFROYpsCAx1p2O4WuAem9nBk1SPoaM95uZT0xQHt3MrDAvr
PTLm5Y09OcVN1EGWW8SCyxtFZdN0lYvMrDrtYg8XLd2OmodQc7ACn6wXFMLSr6pVeXt0M8uTJOHo
AKnXi7fSHJGkNHqwBEs1rZ/8DZp+oGryEXdltQUoXqVfQVFnR+j4zkFn7eOrbRk3uatYz2aYOXdl
YgGwWKq1k/p7Ai155tOm3TGs03AjYs9dNrOW+lsieA343b/z1iqyZynt76rXteO/Ha+3AGA6O36o
x7m5H5UKuHThIn0HqsvkS/Q7V/1Xcxzst8YZ0QfK9eI2Cw0bZeMqBRE3zJ/7yn2SqqOR3taR4X2p
m1zduXVs3aWlhwFLXaOWgi7sK3SknwriV/u42LrAhm7VkpfKHePvnQZAzDLc5sEzu+Ci2E5yjNJQ
fUZVpd7I6Z35i1p6zc+OdSNgRGaMDuNknIjZlqjultaTZ6M5zuvuIGyp5ZskqwuUcdGoui3pU2/t
Mtz1vh5fasTJ/yq41pHics2FRwL4GRn/nToHaryT8hDc462cLXZcMu0KOmHlmOdrUop1T0vGA692
dK0ZaPqTZSbWUbUHuNvrKSzHvLGBl1+c0FL2qVbo2FINzskC73vG66a51QzTOdhJNj1O+Ljs+lZt
XnkbVaA/rvONsfMT2jzKn8Z7cYeEIelYWIenZ7stzJ9wEhGLNOnnaX28tFniQFIJ5n1dVfV9rLf1
yTSq4RK5rYW7r19iS9A56GMBVqXjg5mpl8hi+b3/NQ7G1yQyld8KSMvrhbJcQyqusH5N6fA9VBTn
i2Y3GWrH2vwc2miDM0QJHqBQu8dsERVXFT+96dPYOhIOSB9cqEBgnBuL+Bkdme3P4Vc64G+QD5Vf
eoAPMugkRtgMwpPANX9nKCPrXf8SPFtG037qOzDL6BQ3L17LnLDrK+0B3EYHPAeHJXhXzo7gmu+f
dN3Ag2p0FkkDNc1uZq3LbmTPcWqWAJFAuOsSZF3wr/mkOYP3kqfeF22KlTuz9zzuAfK9dZjWF0l2
BspzuRN3Zz3uEabSGJeduxKoW9G43msAIX1TDaF611el/xrV81fdCvR7Sc0LAtzRrQep6mnOTaRZ
/qOkwj44tmmZfjIL3X/1Z9YSC6t5Lg3HefWPo585X2M+lcd2VNuj0w7Bt0I/1kNtfytBZGGZU9Wn
IRiKL9jcbXsrcj8xj7zF5KG4r30F8fwA8kbXh9rmmrcURAUrzjjrLkyW8YjY0cRLhPCaERm/xe7Q
QkwtdILuda3QGLWxq+zOOgxYCt53y4aGMe0avJF3kpQCFmyL+2bGbQvL6hvATlw56CrQDRiObojd
FffGsrGR4r1xFeMud6r5E1GAL10ZTd+maAF6tPA50IFCci/Vv8TzMH0b68jajkt+tOT/7/oukktr
fd/1OQ/wtG0TuAi+/X3+Nf+/zv+/68t19WqAue2ZezO34u3AhP2pHKb6SXdM/Wgvechl1E9SkDP5
veZJFYQim6dyyftwLF9O5KwU7xjrfBNlYy1sS69q1AMtI/srT8U+2svNw1pNCsfY8zZ1Dd8gKB+U
rLUgTML5GrV6CPYO7/quR8dml41a8SCb0eR5Ff2bvtGaaq+HiXobVBDx6KQkgUK7etsuG0nahgLp
/prOql3PdA2tx79LJX9NyhGSh7bdTR4BaFuzrmda0ymd3jy6DyW363uP/QeKZN7XBD4TjarMz54P
l1QfnU+T3XvfDQToiBZ6w4PluhiOJuitFKkasfoKmxji8bkplYOhe/NnFBmGY8dZRfD0DVrWWa4R
ZsD5+qq17nDC9u79TmOhazk35hUPOnftFdyIheuAYRz0ph0veh2i2f2Pw87VXMcKC8i5TL6kQDY9
Wt17F5AVTPTeOZupWSKu0/pPmZMoTwhEdzv95GEjlswzmi4G2jGIkDvmhiEIvJh4rI9KlfVHJn/I
4ht/KrP9hsTI8DmKcYJPurZ/iJpeO6lxm539MTXvw0DHE0Mp57c0TP8AOsz+cHCIHfxFMU3UsbD+
fcJP5miMXXBfFU3zVCwbQ2V4GBbIJS4VDH2hIjVANqy2vNdSePFIJqv7wSu6e6kv1TB42mMaOWGA
hjhNsniyA5nHS7ZPngLEOvb4UqaPiA5hEGFhjGZ06njAB62+t4IuOVZQa+6SDFKFMZrzreOCLIYd
b9842RCdC6SMbzwzss6EPYqLN83DJavG8ayoUXmTGQXGPn4f3SaNj8TT4Li3STnh9VoTJIm6xD/E
baviwKDWB9crRoiuiC4jANU/sj5R7tPY6Z581J7QDQY7SI8DGqjq++e5w+oHc+fxJbKQR+7MTd+F
BKWCQn1tWIPehqNqvI2ui5Y3uqef8Z7pN1U0jXc+PlRIUOfprprCCCUs9OP4NkH48NP5R9K4ex8/
si+sXjfo2kQL136OnsGS/olsdf6hJMYPAr/Qy62AQHng6oes5ePsD+axX87gxvh3gAMrsXgYmVDZ
EyKdQEx+FOAS9c787oE1YAqYDTdoo46PdeLoixr/jOhafedZU4cUMm8AM6PylDUaQjKI9433MWot
DMrHU24q0YuveM69o8GmFSP40Oyh3Fn+cOrTYfpi2sydNC14cQveFG3KC2QD1PFLBABwH5RDf5Kj
9Dg518agXXJHG3bEEosLjKCYqeqCDLY8DDn8dnPNMicEEaWK7L3LtJcSyfxYslYfM9En5ALreSSv
qlx4aCzgbTMcA++tssXKsVW6tw4Dy8voqxnyFdySDL1t4pYDTI8liaKdt5/aAp/LJambE6Ql0yrO
kvTTWtvATow3mDxAkrMdJgXLRs9D/J5KcypvRi+pcLBgTzZrHdmTPJzGqd3oQJSGHDTW/+G4GcGo
EoL6/zq3JN9d2sFH4MxIaPMubz1Erj9G5XzJ0i/NFIYv9Ln+pogd66z7cCv63HhWPcc/GkOobOec
x+x4RfxoV8VJUnKQaXjPbZd5d5alnJAumu+9roFS2Obt5350qo0xOMH3NlBeIBR5v0xNO+Qu3QE6
4NtAy/WICojydln8h2DGA+og8Y8qqmM+O037ZbG73yZWV94R575REXG/gyhQ3eVaFR6QM503ialW
d2uBlDLA+queiSVP0TpbtXsDIoNz83IGOUQqrsneHp2NM9SsWf5zkQ+nVsYEvpDuv6VgVBHMXC6y
nkCS6aCeWPyKLzt3UJzbbgwwIMI6FMcXpQ+hkOjOo4mS42NqL72vVoAwMEP3mgfTF0ul1D05hAru
HBXjklhF6v+aXPJw6h7uomUjeUAwtT2+aKyCLKVrgdSTvKpWs4M54AogydY28n2ELMyuiyfC+1X9
I4K44BVq/VULJuhvfTm9OSWT9npq/Od8zvsdULH+Se9i1DCdMXtwDURVYkTc7iarH04FqFoUHCMw
+9hWna3UQxNk6cUHR43u81StDhlz3UcVrV0iBkSvU6tWCKwX2Su/LtwS83Y/JzYKKNZsmt/wFP3i
N6n9s7T8i0ogM0AJB15TUicMpV+LsrWR7yPIwIJG92ecvFs/z4ufRhN/V0yi1PSWAOhBDVlWjxuW
idSChaRnNmfDq18PDZrmTCCkdHTC8ibMoAJKaY6F563fz81GSuM0zPC8RFNOSqfWTu9rxfyWLGdi
xSN/SOvqWcpi0yXmhNASY/LooWxV5T7GSYj9wJqjB9mTjZoFX2ddrc5rluzhhhruYnx8rketpaqT
OceYhaiN5DlNiNyk28A7RRx0u9Zbr6MO2V1jFvbFn3XqzjGuVDCRnsfEK1ki8lk80VLtxnM77UaF
RwVnPdKO6YxUjBTIZnRRDdoqS51aUabqsB6j+crPci5RtvvnNO+qWE4Mh0xOvp6tx6Zj2ztTubue
V4r9NOYS72rOtqJsscMyd4btQQRbTq8MNRRBGKzvDpSC6yXlB4aZ6h8803y75hnyC9aLT15CE/Sd
Tj03Ybv71/+01v7rvNqvLEC34foblrsge+9+7PLjrr9JSq4X7crsIUbYFar40Wpd9aZYqkkF36wJ
88iulMhmktsvu6bbId0w/PBYEbpTuuHAaAM7tbG5a5Ko2tYYWAQRVLOgyb9bRTOhoQemsVfPdujP
R8frfgPLnXYpwopq9LPXE6wjTRs/Cg99MG/ozmHa/qoz3zswZrpxkTCNKj3aafa0SNl6P20Fi+y4
2yg1HTlCsyZy+K5HjLHB3cqtkzfmmSdIeK9m03ubntcOXY/ppfYrwMXdqxaMnAyaH4rYyX2vNrdO
DP+yAvVEQGefEt0qTP17WAy3CqueU4El4oQEQ7ks+BUKiw4JfN8TPGKmqV5yEynaU90myqMaM+Ut
8TN6rPwbk7EI9nJL1jD20KTS5O6ap2HispmLITuvRwVE8nZZjeQSvqnKoxTAQfvezjCuqraHyjk/
N9Vzk5rD48BAqHVqtNBzpuTDDGQE8bKYHxK8KiUmKzjkYHtQdQ7KDu24GaGamh54Qyu977URB7Bl
M6X+Uz3A48+KGycYLFD/bAqixVs4ZuNBL9Aak7wcBYbjjMsaAdO/87qZgQSSpvqxwkWvcC3/IVs2
yFF4pVM9tjZyTf/D1nksuapE2/aLiAAycV2BvMrt8tUhapfBe5fw9XegfeOd23gdhUrlESQr15pz
zLyHi6OoYe6X9SHJRX1wZ2feXD9kBRH3KTQKDEPdv5f+e72z5Wti9eJ0fcnVGhMumVqIC+2q7fW1
64MwQ5MxEczG65f8n09AzBNz9+8XX1+2zIr57lyVx+svvr4WxtPG9noR9HPLxHr9I6+fTDK9PFs2
AML1JYu2+q3jaMEUxelDVW8rDMH3vWEkD8zMf1XShMfJEDeAyPOLIqzq/vrgLrD+wVpZu/9ey+ex
JMQNMn+ma6mGpTEUZF4Pp8zKrHua/da/7x0Se7tUIelHcd/5ZemyaQtzMoYWq3b3/z4mIanZtVUu
fXS+fD6uLfO8Fs9p594tHtXBuDTMippB3ntept1ZyTlaPxBJ+r8PymrfB7qWp1nm67YQvw/pfwgz
/vs6lUE5yheW3usPcvTKJrsiuSfwbritqzn4d0YtdRKhNe43UJG7u6otogdJk+zBTKvHOozU+fpl
1wdKMnNDLFB9uH54/VoDynpgNSjHr991fQ1HRY4lIbthD6d8T4+8+7wU3j1c7uUkxPARhS2UkPV1
0ylGkqTSTZi6OP+vXwYB88jkPr65fgWV372eGOKcLJx/1Zz0By3y7HvMos49CWLN1ohdsgzU4txf
P2H0wD31muHM9cPrJwCmyNsmp2AkeUODHBv3jJKF8MeE9Tcbrct/XxvTOyXMrHP2udmkO3dGMQHO
Mn6ocUMExLNkW+FARvOdvgl3whOQw+G3PIB6Th5k3+ENFRn9A0U/1BU5oUJrlsn1gdplIS2LNE9z
UVQbdUQcnkZYSLiS+kLAw//7bP0Qvt5r2ZPlR7aGh/5ujVYJCYc+XZ8R11wwvz71q0toWCWM12fX
h+kqlFwf2NQinLy+CLp22HsmE2+VAnyp5qf4n/Bq1XnrlN3tm24utFl6drGr8eG/B2pkrA7Xj4ur
62GUxatcjUfD6qRp1z+BbCKcR/bVf2Q1gN2gQdIUgLt7uj6YTa8WAo7alb/x/56aufeVZCYMjK4E
+3j99DguOESvT1OwMyD/s5QxB+B8hnZQ9v4dMXcmgiSDM5K6NiPE61H892lgL+e1K7OHfULcAQ4z
7Atyq81Cw2I3/MyD/A6hReRVs1fEfwWW8RiR63iqhvHN4bCeE+LAdr0hP+JZelu1qmozfkzlnVlx
iu31//3vaF+fXd8BZljxVkYcK42UtLM+mEGbRfLQE9R2skVVH202CVmTthtNH/aTtJ9z/mvLUjj0
MXXovMOcAkZLTe4CpF80K0hbTMyrKa1cFdfO+mZdnxVAG7YNWBDuu6Nx6iBbRI3NoEvUkPiyXF3+
z4HBosxxs70OhKJj+JpWhPT7abg1sfUli1jbCutSTa06dbE9/XsQMlGn0FyPXDF/FIbZnLD8Niev
bICOX5+Wrjca2+vTa/Tq9dn1IXPCBrWTBw1j1c5XaxxLLRoMOhQd/98Tq/ac8pgUgABWj+j6b14f
rv/wfx8OhYAsY5CbGa4epmXVKF4PR3X1nF6f9gsNr7Jw5uC/d+Z6nv734fWZZ0zEW2HgZfGu4ATy
IFbZ338P1iDj/SCtc7Zq76/nwfUhWT+cGHHslqS7XF+qQ4twh8ilGrnGGozXRANbG3l/x6r6kxtd
S/qoKPGAra6xf0+dwZyOGZAvTPIc05UP0UhiDK4P1w/TBAqxkWi/LSXldCYYst8snTOSiqKl6uy4
VSCI6eorNW+igmjdmHzqQHcbdjGmHu7p/Xx7uXoy6hWsSz1CbmxF4BxW+pnR+dYsRnyj2U1RNfEG
RhmD0qWOLzZamJsoHHzm7d1mmovbwuAWUXqNFXhQVs960/ssGTUjdDqLdTMcwQ2sW9tFf8B9bx6W
iQQh2yWT1nnt277cSYYwqNiHkSyWLtolPUGUJIFrY8F8BJlgwA2XRSO9k6Zh+7Mxa9tQ64mFGc0d
7H/wdMuzkPmxrGv6d0QSJZ18b6aGzMI534FfSrYWRr+qHy5x1Oobbo44k+OqCjoMGfFwAfyKniRl
pKvpjF6jlKYKXiofKFuym5o1I7oXqHBpUTCc9pfanMg3drugBlHRufQaR/XbORwYd/SISuH7l9G7
RHOW+gkBW2GZ6nBNiShNDNrVow74VpB/PhOa2Yy/aYgjW0dJ5avFcvchrBut7g+9GXMQ4NAl0uZI
yxiveDdJdDHTi+eurUuCIKnHum+HW/e6thgG7BjHPpbZXmgzRmANvf8waXsqisVn/vhB8Rxv3Rn/
fq3ZGWwiZDruQu0p8ea44NGQb/KPR6U3HzL3QYFAOjDx1C+IaUnPcElg0Eve6BqXLp75IQIY7Eau
TtbWIGFO4XqKtd8+JFumVTfrGWSmdn+Tx8uPxSf9suNG2bDJ1pzwtjKHr6aAjmRyifrGNBLWNE/M
G2OHxBw9lQEN0UuVdSTg2vjEcHAHOe0EITGFL5me+3a/IkVgLW+U2b+G3C8CKK8bcpnJBy0Y4bj8
LrvxEpgQy+ijypkhelk3Q6PtiqgLH2aI60vj/q1zUvUiPfqcR23Xu2wEJ2MM1gJwtEV8Riu3s7z4
W4PDuqkU2cSGWt68hoYFDUhD+3GISIRrJJKjMOjkean+AHHB9cWcB2E8Ps2GuyMIF/lIjBRLkzrT
VnZIWvaVNcawWxo1BHOc1zvNfYm1stxYaRFu27ykPzOWO8vWqssS8wOnns5gYhh3kUp70JTzcdA/
2fnHvjc743ZoH7uMqNaWvC76+Vvbq9+NfgTPAiDJFYQe9+MLilwB7CiNfVI8iw3VoOEv8Fc3HoGp
m35WxSZ14oMlNX0zguyyU/kCSKyRiCTBfOXUR40elCnpKy7EUN0YDoaILD43v0be+BlGTQvUqfpO
l7fFzICv5fEX4twi6MxnIhSfR/SSTF2gpU5nD2TqOtvo1eAG9NrUPDi0zBAB26H5S/sGhIn9nk7W
baUY2ufeRZp8WWFMN0Kn+mdNT7cjqcN93V3CZSBAtpz3xPPapMuW8WH+S3I2/eqnrBw+jIFAeb2f
72VK5T8sK663ohFINDqDPskKXQKZHNAMAzaMOCf8thoAgqWfIwdp09aEAmtCO9aKIiuWRuP3e469
HuQODX8iBc6i3rWFFT6QbdhvGe2kvmqcZ1sVgSgHFgINDG2ev5FxnweGx8C7a/tk03XFK3pRTI49
e2iVJeQlod60W4KE15xYlNFq22n5CzD/B9Bp7qZ7HW0IdE2S4bufjm5iflda9l0k5lfXCMICW8j8
OnsoOtz7chrmnVswLEgMtOxujo4onqM3gy6oKoD9TXP1qKfNbbM2qsp5HcT+iM4hemHiD46Rynaj
3MC9a7dKs1e7c303xukmqWy6JatQt4nUsTK4KRRohGzgfbBeWDXtyE+NY1skdw5CjE2dV7dFVv0W
wjk2jf3ZJWy8lLyP3bwIpJ4fEKrQDwp78lqmEF+9O5160swiUNVBgwJ9O4gUIs80ZoGtkUZvav28
0axSBaHQvlzIRnE4IkRPxFYSKmX2jr2fVftEzBtj6ELu6QLsrYVOZlw+l0rfSVK9d25sox9Gs5JY
nGZa9ebpVXoa/Sh2V4bYn1HE0Mbzl3np8wD+zFPcLl+Vsl/Nan4Ybd8s7GZnR+pmAc2Z2ZDnOvIn
Ddu+qcBYu1UHZ7AymajJ7piFITJtez8lWuAmZN2/z0n94UX5k10PF2WjadSnl7jPDx0anExxTqR9
twPJBppmvMSAAxG0AUZrcyvIanbgWhuIlusTqryVH5qummjizjDj4EMDDSC7IrI+5l59kE1dbJxc
e+5cQDZ9Yr53RfY1gdMTjXrHX/aDbBddrNgvY3IcZPE0YyP3c736Uw/AyxM4TGOGoprj8SgJEdtX
jAHQ/Al6R92yZwAJTK07RsPwQKYRGYIu/fGpd3462YGm4A5LxjZR76UE+QtAeaPJichLvQTblF/M
vnzIQPNsjGWyttLz9sr2ju9FB6AP2tCxUlYPbz9DLD8jj4jJ0SSN/UwoRnWLbxgJnwM23eSKrEM6
O3SFe+tLL/pLpk9vA38UW7/XBBEGpM/8xWu1MyvfI+KyejMMDoc+ujVIpq8sc9+n00FV4a47dFO5
6zgsLBLs/Jkdqg2zvYT6fwIF7NS3CV2qQ0+emt4RLKa8S1bB+hxExjyl3E0JV+/khj95ToRyhj6t
VO2rPfQX0+vvBzf3yXN4qPvowyrYN2IhI7phyt8dPPXwSavRZzRDyoMk+nPh3GAiADa+pGxojYmK
Rm1doSMwHvaSfcbRY7dcFbdEj7bUAYlOr4rLZXi1e5rKS+6qDRyeuzxV3aZxIALqEsGRKKKnys5/
6l61m6LPp6DxBhIjMR22sX4cde+PIygi5xhydhmNZ9FRZddD+DH0XHfLYO5sYN5ON94IuneQU7IA
xJ2t5UxDmxCUKNopkLuvMAgROkW00AS9w3YUHGSHw0jkycKCbhTBYDoehn/X3YzpVATFY1fAiBoz
Td+ZAmZD1yZ/CIDvQ9j23OCoJB+8b10Nw8UARMZuzDq4Yf+kyRnspjd8yB7S+Kwl6F6Gj7bzdtEI
UrRLyCj2Mi/IaRG0DDhyhPFBqWtcPBRhjUz9JqIjMOh6Qcc6OxTL6B4JmXx1EuA93MGHsf42emrj
eeLyrODrpMlFahUJcxMMxZTTpUn+GCw/Ae4kVE3k9yxJc4mS6peQ0XgjjYGxkngOO5egkvKvAbnO
XVpcEgaJYGHiks9Z3gxRc7YpFqO+vB09hobki4C6usFA9EKt/eIytPCtaM2KMNXXbLEDyNxR3boe
txp7DjJ3WBMGuZvbBEilHRzV5jUzG66OybfbRb+zxkJRjOfZRrrUYHaObiNKfkf62f3ZqlZClqXg
vanp2aqmrWFaisKK0IzEge1gD/fapOpjomX3IqIgJ5O2NK1yL+hMNc0yUdDG4x6TtujsIqAh9GzH
0V/4VrBTMzR7sdFwBXDSaL80/T6TKjuGtlAkA/dMK2+LGowZiHu5yVHbHhYraoMOIqY3pX66WDft
4KFNHX4s7UTU8iUhmLWkCQ3wEe1dVm+xMt6no5Q7vWzegSychnKB+FytiOaPRhJcrTwDs34VP9fS
oRJCA+XSJNg0ekTdWSVgJpGgl+4e0ZJFNKQz+amNuceecYVYn+kAAnKcZjLbbXMnxfxk6valSbkC
Y45wJgmVYCr5YznhGOQ9xOFiGxv2PrHVx6JOKGeecxSpG3JBmm1hcJyIEr/FiYFsZGG/buNV6ue1
BW+9apD5Vm2bDz3kzezOmrGzCTzaeJb2KCu5GwHcrotUtYGDihVqRkC9X+lypH9kLGyaOIMOfB9j
8de0tXkXmiOwZCykEA3ZnuY5eDsqQsvj7K80vAMUJsQmxvhXqPH7JIaRlIlfYfflxla0+y2oSayb
tBAt8IKm/pC4uglVzgkyUk43msdZ4ljmJw2XHzKU6/OYMbU2GdzPRBVlpvEHYF8RIJXBQCmMQM8q
a/2GbUKPODBNBvtutpcWXFpDqYNjjC51QFr7oOY66Cn9W2o04Kj7s5ZwtlWt3HR5/ZzmJXYk+wQY
M1gq6uep90j1pUmxsfN4P5E4DrVzubWRsNfyeza8r7pY0gAhW81pOjw45fTudNMXJNHDMs++bRof
lUosaMkTiF7MF6FqLfgkU+kzB9Fr+ThmzsPQudgy0uJmdAcGKI3OINt7T62eRPtCPIX9n0HqoLph
iJIgRuKO7oSBisub3JIXadhculFPnhNzjFZ37mp2HWNVTkGc6PcEjjybI6mY3lDuonj+E4fWiBbQ
eWCgQoBLGsJsXt5c749ra4hEzJXFV/TK7/uUApsCE3xdFKRmFcxQbIk534ztwLwh3mt1eVPmz2Dz
PIad4YFz0m/rWGxVarATGw2+1EzKrWbawndPXQSwk6Yf2gWywb0BzUnpbKdGf9PynFHLYO5DBXNP
hYTh5WDQGmfwo7H/ihuk95Y4Ul90ZU6BMTkbi6qS3dd0p2dHKmkL6nBOSlXi+UY12vwa8hByT/ND
tLllIwzfddPv2YnfYuaU8zwUvjbCBkw9cz4682slk3wbmvtcMpAu8aHiQY22NjkwlRzesjJaO9Ts
/MOUd82zW58bArOS1qDTSl6dtk8xkc529qwUd2+LVO9dPVFyjHbPmLBjPBwTEu05Hgzl7zokIyOL
69s+ineCIJGdN6tznZl/cw3DbpxCfl95Q03/hSLpmYF4tdPQqGwarvitpznsDT0upWnqbst550EB
nmfa7ei5miDMIuhsFbbABidCzlQr7fD+5SG9kCT5rsL8ojsaUPO0JlkotBg9Jd0hBrCxQbTkbNrK
/J4E2Kn82bCdksQt48MxtIOzKPonHmoeUX9XFahTeN3f8GY+qainXWPGtwvIYci+WeaTBguFYLlr
YyJc7xV3Uy5FDIflJ5IYpN/jL/mWt6FHxHLCGmUQdF6MzotnqPPcAiOBM0eWvGjvxlZ+lrxZIFEe
kswz99oauRzX8yW3dKjvSTnskoR9mk7tX9fTC9coMhBE9etyaG/baN7zfUzBhwjwbXwkVug5M0wt
IAFr/4KRNNxMTYh66NtTr40rXultPznFQLWJMNVaUJwRXY114pxnHttUlqhQUPBybSKypdfbtMhr
3nXb/GgMtFQFmgkatn8qDt6mnMSDlme0DKV4G5lbGtE0BqT/rDwVL7rElnyKFvtg5BToMiKUj9WJ
CgDSHntY14Td2gwCoTEkYRpW914cPdQ/LLwhk58JZ6WKx4dcslOzW/w06UQsitTf4paghtmsyIOa
ngCQ5js0XPepM14YK2D00/JbmUd9wCbwMq3k1lk8Gp9R6X46Q/fS6ZyYmfVC9sWjaZeBjMgpJAIY
CjhBsvOpa7lasHWhED90Qn8beuuv5oz0lVG6dYLsulSnGZNy/3eWROCYGI/NcJs1cMBZAJDBrfBm
4z1cN6+uFl0WSIUgtS+ZaS807rqvulG7xtFeciKJN04sJn+qKLx1CzVDyNlCFTOUlYdVXOobS+an
Kuz/lhILRTwsQCmRP7XDo5PLsyjszje1gZqqRH6vA6hWqaYFcs3nHTxjixWcKPq0+oqL+AC44tQm
8U7PrO/YbelTtUwBSVIlSjHZm3N9m9kEirZNfqxHIlMHvd6iCv/MjA65qElCt5Vs04zBc9qjfwtL
wMHWlj/hPMR3TlIiEp4upWbAd7KNeIPpMZzEn7DHQhGGv0upPZlECSm7ip+07ANmYmktpq9FOmqs
ybydYY8Foje+nKE/ml7yWE1M1nEAfvfherDj/GM2xtesxFdN2gL0q4r/OZlu52y6qVLkeWH0SQnx
SbBqvHGqcWfV88dQr748nRu5VngoApcK9riJ2o7afO1Uqj1TvDgQM61ZPTEJgDfpJsQfnkUiRdaV
lyInTqmy/hTuJJmga+9LNF30BoS0V96YLOHScfd9Vbl+MQG5K/ttMiVvSd5K/7ex6i9L5H/DukZr
aVYPBbTG3ilYXOyWtCWrB493XsppG5Ifj8oJr7ZRn/EZPZraiDgd5y8ui8M8gSWMyQZNU52m3lCO
nI1ozhcpAp2ZKgyuCC9IOfm63y8qJSkxyXZL5JxxUH7asvnIl+VuhPPFWM2+4Qp5tTNobdoQeGWF
BtON9mab+s40IDjWSItKl1vMSyeotcu+scTWAm/A/ccgjzL3XZOra1z08UCmAxR9ZODKHYCs80/V
wvujHJo3Dv2UjaCi4ywub0T+MsgsIED1vo37t3hkBL6egstMxBTCEn0X2Zwo+Cdulzzc0xF/C53+
ls7tXQgon10CPrS8MbakEJ1zWTz2sfleKFuy0Yspa/FTuR6UJ9lzYyyTx6tUINJpytA8rg/sxh4J
1X6r+/SL3e8TLtD+CDafTOUlDPC9vFn1pa3Dd8oD9BgxJUpIo/6iMchpDcJWhtnKtm5hHlAZ0dZL
Z0HJ0ETkQ2qXyqm1W/aar6qgt7sMzo687DKoLHtiT6+8XbGAollknh3K9qasNAYE/ICtm2lf7Hs3
M14ImYTuQS0avskCZCUhWZFyo9OYTGwaIScw29f8OrWILZ6t/dwVxknLmWA1OBGYRDhs1NxYx55h
7OfZa47Y45JNO5PBpAxR/NHmDmi8k3X764f/XgNDn3JddnkYOFg4APHXJveqnrBxp6jIMljTn9Sb
KxNg3ARY2I6a/cabj5WDJR2T04dNH9mQ6E8dMWgH/p/dYlCoDjKk0wfEnq3Ny5K33X6kQm8n7mFj
SwMy6R/JF/4c+nx1dnH3WbTpKI3R2zvhr0Nmpz/nxic6Mu41HXK3VJcROcf5uzYAVK0Epb09GT9h
6XLRUGEXYfhXpHLwaRG5AdgA6QkgznrJ/2SzLLnNKZnWki3WzrGDhi90vmLP/Bo75Nszi3A4hEdI
zADS6Vj1nvnqZUC/rV09azfN+uuSdQIjbORTE+R7z32Bnwf2sCRZYin9cU4vi27/Keq7OpXjJs2n
xzJi+py77rGtJS1N5y4zcZM77nerLCD+UXM/W/lDuo4OPK2gbajas9Sjye9awRXhkQKPq+xEPkYZ
NFGjmOH3AcX1xGUtjuUoCdSx2L0dRBRLYBMoO3QbIoHh1DBRM+FAaIzabWrVd206vqliDVpU6bgP
RfE7JUt300PaiGhv6xY7ZRF53GBnwXxAiK0X62/J7Nx40a/ZCWayLXloLhvOOnFLlsf0sZheQpFA
F3LZo8WRiDZYrDeqh+WgKuW7Xsre2bGmDTPVfZroxmvmsVrDjmV3S4tFFeRDGclZDnRf7FHessd+
svXitSvcfKu1MkFoEb3BGMHC7pp73Ey6j9CDZXAVHTrEDtE5pEk1+GvbczuamNVN3mNznbYuGsGQ
VpbtCTLlu8yzYBa20137c8HJX0y0KsOR4QoIFSzuTNynXrGH08hdcsvc9TPbNnA0jU9GDhBQFyBf
xqpGVkXDyqq/s7SB/VJOh3ymz2zklnc05bEv+mEzRwymuoXmk+NknwNNPu42lbYpET10eRUfo3Rc
C2jz3cLisqFbGYE7Ue29XhQMVkzrb7WOnsKPhg6Lb2QatWt/6ehZIpNtTxHWwIFi5CG0OSvLimbn
oOM7GW9H/HU+GpV665UWlPSZsYe9JtYMDR2/ZBkm5mWcMJARsn0bQ6mgvNuoNhseGjLTg454oxXI
f6YvfxNZjZ8P9G0URA1joq1JLVUf07GB+MEdIW5k6DdDot/0k74rqCk3s4NzOllILJf6nVdLsZf6
0OwgRB6XJnU2dlZuY5PAliXi5hBFsjtP9NszF4F7mqkXu0RkqvfPTM14/8sF6Q8d2TDp0lNe0VZn
3wqnNrWJXhl3sBigSDRlcukd5qdNS9O+FkrDFAsPMveK7dILbsZT9waiZ1taa/1ZYY1bxqOVsZLm
SfVS2os4OGaFmllW80l260yoRU5D/AYaPidrqWtz8sTxbmxlzGmhTRIDdkcjkAuNbZZtvRR5W/iO
UYY+yJUSLSeu1zr1iWwrAUCtl+RdrvgV2cwlLPLW8qWUa55Cc7Fk+trbHNvQ6O1DmmQImLjssfm8
tDb/cWPxK/ET0YmJbJY1RjK2O75anoWwOCsuoD7VOaoedFoonFHlJuRd2cZZB+67a9nu8buNet4R
NDIydabKcpj1bG23rvw0Gg+SjTvxwgURq4Ms9wyLBYyYnTfeVDHhLXhlP3VbEvduhtsxnV/FhOty
dMbnLsTriQyo3ZcE0bBE93cqWfgi7VeSEkRbJ/pbC3sIHHc4RcxQaRx6JmCUaKZtbtff8Js5RHN6
P+qDRvi0iwNmdIndKDEmNDV6WpMOnUnYyEDCZsmZbIXg1riQcP3XN3LuWW5UaR4BlVQLZYXFOSdr
41tF1qdu/o5q+QY9Q7gFoHCruV86W4eME9KHDj+Bb/Hd0rR3eo6DgpEh9JoOkwl9D20abydmzDYp
Pmk8brtYe/da6W4HoyVwLcmqGyZ/zjZfXNLxJDMdxl6+blDpsM/B3EvFyr52D9hH+jAxsoDb9jEV
4XyyQ53ZBlsfWSLJcaJK7TRY8OiQH3st13etew/jgsJQn19GZRyWTqcrrNrnfmQiYk+9b0Zl56vJ
MygU84W/PrqJu/49txmRiV9zTO5ddvtsgrkrjqNCasR2YFAMoGNPo2Y/tPjG7yLySLSKMGvCnYKp
077banwXEbleeXiTDWgr5fA9uTT065QWPOrKp56mAHlvHtzf0qb5IZ7HkO1hCr1hi0HnU1vda7Ez
n5VDdEGRpg+arKHnWzOn3FJXmwopSmCM7PmclYnf1eWPLqa//ahTsdjTwWDt2a/Q7anK/6LdIL0S
+inzXnbGptP+4T9KOavilPaLle9jELiIDYNMSw+FTqBzG4r7pvPSU9VxbosmiDjIm7n2kAcyBDca
z9rG/TTd1u5WoJ4NXCVJ2xg+57m64w6bUgWLjayxz7VViQ6k3s3patjt2XcQ2oZAfqm/U0xWbBXS
R1P3Qj9uaL3GlZXwjMZJHlXDXWnjzNW+6LVPH1p0YPqqg3aSt2PHmG1R5ZfjrGwWydao7RDWjbwr
hr7sI2/p7pL1waL7VqCkPV1fsvOGKCM6D3Vm8992awRNqA4F8kc0uSZrKcHqruZB8W/HOagb1uGw
Np7SIUk5D/TXDrxEYJim40fi4Nq2FcjFe42SWOJyo6dddcW0bUM2MsWEDyLdtKpqjo3qnkanXvZm
KpLt2Oa3CskYs2Omc6LNmz0XD8HG7pDBEVbMapnEUcKxxuLSB1NBd3gr2m64HWv3T15yQMsl3xS1
0d72Xl+T4b1zuem7NUyWnvEG1LG7Npxp8tNm7GP1dxoMKOIOY/l0MF6EjbKw7j7qBpILji5KoWLr
tc5dwUQsqBfZ+RSt2xDr4MiIFWbOGrQx/aTtHIT22BNfeMraQe0Af6NcDG+9JbqJbPYqbMt2mVnH
/qRl9GOM6WSQP0CRo35YcoFHOe69IdqHZshow9jRSz4z/5TclyII0q02/yryg9NQGLeJJcagL4to
p+UkIzSG++tYaDSL/kX1Y7iRYJB9Z9Z9p5tZn8XyLZV7aAUx2emvY3OCLkX+1Si8tbrTU/tphBiV
c3SeRP3cZogpek4us3vCx3H2WhQ+URhvw6SF4jGYG8eTX6vjhEIcOknnmcIPTediorzOmb9sx8g+
ekh+ThgVn401ZjyqNabtFQfAkd9djtkSH1FF83WnQheoTZo/eTZzatMhowgWyMmu5rtRMD2wZPge
36NAYVXxw2nZDibS/bG9mYcs3yPLOM5jeEdcCNYXehGZoZDqOPzMaJ5fi9L6aRd1I+VwR5UKtjg+
ZyFfwdmpIQjqdpkcOLvX6ow5yp2dxpJytivonIhDY/VHQ5GDXqhHbV6MmwEtkIkOeFclh6KlxO09
8WNmYtiUdveqVf1CnyvjZsBxM3FmNoieWjc+98zS6Ll9mrLvLwZhsWnszjut772gWyrfkzFnS/KQ
Q2bwI9b6qt2DVTqimeRWnukm/v76I7eJEwuVIHFa+4ms4TOT2d++jRfOfnM/NbwvMiG8kLz1nb10
H5GgCZmmq50+ZYImyHgyKzfyJYgyOgxMbC0O89iOO4RPrLCntE+fef//OH/buvWCiH4BbVqa/p2n
b7SJbZUV/ahO/elM56fO+1d37h6ZQoS+mWpw8h2CszyIUk3IdkAaq3qHOapGarAtkWQTeeBuhmJp
2PLrTJ2dUJwBpf01wsn1mxKd2DrNKnvs+ezU8oDYneOobOAPp1nMe4crqIyqfcHCHdramxiSX+Bm
JZ3nRu0rHVkb9ve4/Smd7pWcKbrRZXXXyJ0RcudkTYeu7B0KOUI/Lv+amYs2XW0HN0FSp8uaXAZ8
p/UaP6PNCOxC49sxfxhoutt48W4UkrSgNEAjIL1OGh1NrxeflLUYmzSJb+pKI7VSFBcbt1pWNsW+
ny19i2zOorqY/KG098akImhjdUMES/PH5AdDWOPyz+SpZVMa4egk3THGeO01PSv8fq7Tn7hqVuhU
fxSlxv9NKqe06eJQ3rIJWzPQ5unFWGLvTGfDVx3Z466VGFvllE9x3d6LgSAIMNX8GUkwFWhdXbrl
+L2tGztjK9QwLveTWSe4SmQXmHoPyL+B/qmaiZViiKEId0I5tW96rd5O9V2/6Ma5LMbdVGpR0GQU
ZXV3qEqDupWecFImvHuq3LrxcpMULEBh3JRbve7/h7LzWHJb2db0q9w440Y0vOno2wN6Fj3LqTRB
lFQSvPd4+v6Q1Ba165zeET1BIC1ZLDKRudZvHjwb43ZPxnYBxJHiSNXSiSXoyu2XuC+XZVuxBai9
s6Sw6e/S7MMjoVeEmFE6nhQspEF9N+vipMv1JnHiYVkr7HfjOjKJB2mQhWIUWdzuXHvat1zfeRqr
Jj6BFumwnw4Yh0w3oLm3zg88Ut4JfumF/UIGZd1jAwenZadxKPU9thG9p54grJz8Tj4FXQPaQ9nm
XpysFMIDZmKee9WZoDxsR/MCI8UBrGteqq9VHzyBsGQ7ig6VUbcQNVLzmI7ao6uFV501ZWVbzToq
x7WTKw8uT3LIovMmI0GGNeUyDIlG4tgZBuVMLXptAYySku2x2cnBxVQJUXO43EHmr4dWWVl1za6E
YKODZ8Esl+K93pcfbth+RBW5inCcKcU1LpqGHw2UPzf7ovrmR9AbP5o2Q69fXWhynK8RvydfNiCs
UHBqN/1vhGRJ2OdpSfBMOmnZ+OQb1kto9RtZ1baFz1ZVqtU98jvQPXQwOg0PRKOym9n+p6JLy0LO
eWAgDdE6+sooeMLK3bcyRTYw+qZrOj5s0Zag7sW0iMTFdfY6us6iHEZ97dfKs4MPa1E4b34zIeID
fy91ACkA2uECkfR7I8H3NFMJcCf2s4yKW+NmJwSPWpBX7WPREoupPciwmWUeII5haOfm1wQiw8wZ
h33aOItgNHBRogsZk72GTgppVntl2OVVM5L3ssKrTJIttPYBpMntk6MTXtYcaAWG/djVChs2Y8GS
SwYajQRguPpzhEEndBPkxQytfE/lZiGBUi1wDe0D9WQqFp6h6AaGxNyb3N1MjzzyAq9jGhkz3U/h
pkP1cQvjUmjV0Sh7e06ukWM3pnUzqdDOcWNWyxRMT2eDfOzrndqQDfZIp5TSd5QcsHoktjrrShQk
waWqFv/ajnx5HCucS60tIXjWxkDJea6N60ZpXhKZEBiqSBMjfS1B7K4ck00JG8UOtsqUBkRPKkB2
QvYGggPsft3qa2Erq6bU941loYeS4wwZsWYjaGFlBDSb+tDlen1QsqA5EIAYSet10gb4SDerpLzf
JpWeX0Ndiq4cq6d7UZFV8B/RKeKxabpoQbq+p8xLQ67Wv5rpKPXtElvD4iSqgAOQhzD0t/skYeeF
rON2vzTGKr8ShymuwMUecxnxDlGlYe96LBx5c+sw9YoxMF3xbv3FfSIC6bD0O1Xain6ArftLX2Bf
P80qLnBLNj6EStLWvDNRV5lVPQdhZyDj8lddHNhzBVGfk+iBdtcA2iUkoG1E3Unv218XznYXW0+7
h0/1OnsDpHQ6Elp/9VcKExULfU+eVD3eq2Os1Y4eCCMxqaiPswHrKd84cxZZ5WrhnkM8PZ8KF+BU
lnf1gyiaThZNHnDjMujD5skpvXinFsQSU69reHLU9gUPhHkM/aaep1Z/6GQWXzF0KJ1q7gHW24pi
GDvhGmKDvrhN7LndHq9CgmbTy5YxqnORcusqXsp28leyLvpBvFIXYNk4urZHQILuXVMkG47T0lwU
A5inh85Rn5NC4n3I8kkrlOpRzKMwklBGWezFREYKqK9IHXclWuvQmA9gemHVxNlFXIy4KFdRyU8L
qSzfnzdmhtZFl1Rz0QyiObvwgsGmxIOZVXzqkwSjD+qKpNZ9nqgaes4D6Zoghbqqay04EWL3V1nX
x2dS8BNyIM8vSNRZi8wL2muEpOaiQlXhcSgLc+7Cvnli71XOvc6MX2qib/zujO7VH9Gzs2LD+pL2
RjqLpSb7qpf5D0xloUuW6avdhsn3Pk+hDYbaRzoCZI/t7Gfds6NIyKmQ4cjmrZyzcIzy2e3Z0czK
PdEqILkJKjS6GQI/wJqY7U5L7zFb++RCfpCI2Gn1WHzEpXWxQPh/C7rwzU798l3mTMDurXLeVHK3
syiMh1WQe1ijOEpxwUweXc3YYgmaDJdFnRflUCpHic1PWxQX0aB4isUi4eZLURQNZUBwKPRiie0O
U9365V6/NIGYLUSxnibILNVetr2Not7v18DrOQM+TR7N6IrMn4+lJa8kTUGFeOoj5nfICa77wmhv
b1U0pJXbrNOKnJboIubvJRmcf+uT788K8Gww0jdjG2EXSQr0hFtQsmkKI8QSNPcP/MykZS314SMi
BsG8VIz6axJLR9XIO48c8WW0Xf9nkRjvALyd185UbSyQa2iznRUTVXGKnZRm2s5SO3vF4bXl95+o
5MW19kvntl+MDCkX31jCHuAfNEbjJbVy86031Wzued14dZQgWzlmgtxOUrUPoPvtNa7N7glb02qh
FZH8AqIwRDDJPxdydE1HVT1qeYLQgmZ2pCbIBTaRXxz54pAo8rLoGHF0WmtoLRyiSI/XTYFKSpyS
4EqibjhEhlavtRRUQaqT/G90JTkozaCuUbbxDoqjmmt+KNY+iiACZCy4/MoeUkAn6xxq/0YzQv/C
boQtnWKZ3734AV0J86PmHD6ram+4iq6BMUpEZf7q2rfVp64aNOerjMf3uq0NVt8megQ9Fe7xPlt3
LtqmqC0TzhB1BDzXbZF3/rLDLnSRlzJZP7e7JGqFs3Lojks1GLuLuGAva8015CRWoqhM/ZQWJq6n
5cY6Z2nDuDsklo2qj7dVg6K/jfNDgsq26pYPJME/Rtz8EKoi0g/W/1znDrI38JQ4DdqbDBcVMJYd
ZGB4CRcNVeEFoJ1+Keq6zHYv7O7B6KO4SU6IfqLO6rRFNyDPJEqd7yZHJMo2oiQmgp/mbELc84Az
M4e4GLrhYtzMb+heB56zJJVrqtvmdz/yHwsVabuTqModO0XSrdxkJRbqfRzXC1ntQFcQQKlXUqjz
v8MO0l/CRoSPKY0RsSy1Olk8FgACTJXEJqP5rVwVJQJ8xHFvPUUR4XxCTdPlPoVoyAyvPpmk1NGc
tpGB6aqT4g7yRgTuUynmTfDF/H9UeoYpbySFEL8YKDqKi2iAh0o6eBo8jjnw8cgxt950AC38Uju2
xH9OXlIAa0E18CtRw4okj5Gd1RyhCmOEj5M1JBw1K/2RqplzCTyIN05BPF3UJ5bziNyH/OhM292i
gBYj+Q3902yX5ahCGQNu0+6QFktR3/iciLomfyWLYyFO1GOvGpK6TAwsZxW/k3aVxbdpJm7rAefS
tG+RMjeknagqw4hWUb7ditp7e+tAXIsT6eenelH8VGeotrJNimjZ2cRQ8b0adr46/LrIcnUJGv7W
UQcvnviW8UUJIR/IeZR/JWn3Yei5+S5Z6UutKPVWNzV9bSuhv3QSDdUPNOBf9EwhfQbDI1Vt1lNP
QZepjINXHC8xNWbBBJUhLStt2NmobLlDqC1AhbP+pf1xKIrkx5Aj6tlU6hfPqGQQpJnNib2THrrX
jaq0yIrKpO5ncqd5GzdJOVrXULtsNXnPHeUNf3LpimB2tktVZAYDawSQ0DerIsnj11YmiTZIsbKS
oHB9Nd05EyTL5rUtvfxBKcp4JUMQ22aNl7zYw7AlGJm+K52WwXpy3V3it+HV1b2f4uVG1eY/WPTZ
ycqS9uh6ZBn6acD0PkBQktMKwQampqevkZP8FiJJehAXLe2bQ6E3wGsNG4kDiVN6AUDyoKmB3s9E
H7ic0y0wbThw+u5X8fcUonuS569JEmeb+9SxBixYl9p62RRQA/p+3KLb4hxFKY0goFktsveiGJag
WICnbju7OlokBOttRQQEdJgczLNCKl+HlrxqmOrFmzWStw76uHrP4uQVmEf3HYvmQ8N+9EfVmlCy
Ug8H+2ycZTY0gZnEQX4KRzse/JakByFje/pEt0/gidfwlCdxucwqUJhTlXwWYC29FsV7QxRLCT7I
4Cxbwt2n4EVqsRHXEKTe26ZfOKsqB+Lb9Wa19bXmQZTERXQxpn6iWEzsIr3ziJfV1iXoZWmb2vC6
EljqnNJbRBRUyFeLYGoWfUrJledxTEy0NAz68Fj9zpFeergNUZV4Xqqecbp15v90VHCWMErDukAY
YpLfr3Eb37lJyTeL16iAFOz6vO5W8xoc9tWLkvTqTkeOQC7B6vyus6umXkSEwIDuIAkHc0U9l7Jt
7ws1LPdwWV45ExtPMrQq9MbMc15ZSMqG4Mktvoh70Wigar8AB5Jv5BycYN1q+Tq1wLvGteY9B25m
LfMWcQQ17OFRQe/EPKeF6tYn5tMYg7JxMk/6sSK/5v5IW7akWlkbTwlzLQHIRvve0PxFHsYQiEAK
PBLNXPbMddYMzXgcS5fAqaVywoRkx9kcUXdNr8OZaLU0Mp1Dbbl70vMIjAZBfMwrszxaINZIoZfB
t8JKHso0NF5KLbfgVHjIgYxJ8JpLBBCmDtbfR5JLrQiq2/438CK3kSYr1jwfKvVMbomIu1XET10M
QwkBz+ASui66UUqdkSKJrXU3mOou5BkBHCZpyGiH2Z71rV4PiWwddT6fpRVF2iWLsb8LZMl66ifJ
IvR4Z0Wh2+uqccdhlkweDI01KAdSnTGBS1S3pqoUBP8hny63fnWpZ3hbSL9GiJZ6GHBI7nQXC0LI
7eS4lyASm6upNf5jbqJZESD0thRFcaGDbpnNlZ39xAJCeOjeQdTRQdEJBxIB6bau0+g407bezkzj
8tD5XbKMkrh+UYPwu/hXK9rPwOj8j5DvKsH0AaOLaYyNVNFOn8bEFjGFMtSrl1Gb0ged+0NPb2NS
J1Zmqp38GlOY4FKiON1BqXJ2Sj04O1Ke5Lc6lYREEabeKuLZUOKGTVMqmj7fsgnWFlITrOK+SBpM
CnR4fLjqzir+elSe8VEfPEQYZoZsc02nivuljgMMgEG9Po0QaZdNj+N6FfTaPkvVaBkYofQKSf7U
8S38MIL2rFed9gpvISUtXv1bVzdpTmLrqvv9OXeCX10/zaqPMh7rWRERRnxXy1R7lt0yf/LaPwpB
+660pnprUZw/Wj6PyZ28W1elCwhlLFqcxSu55xkL45+EqKwvxW2kIAgQTJfcCVGYtE8yul27MprO
a+I2RYNWwlP177WijDJ8+TBqhKydQXpIDW8HZURfx6SKH8jKSw+iHuI7wVNRqSS9jS7y1Jukn5PO
RK/GVBpjIzpUolbcikthG+TKrCac5Shn/OovWgbF+9o4pb8bWOfPHj+NTdwTmFOSIj27qZKexR27
0JeaZOrDvb53PWVjayTuxdC/9wVt+qtvjXbvDI2DBtlh2zuIi4HQJ9+jRF9aRYJ2Sd3A/Ra39z7V
QLrjcx/RbMoGYi0txjIBMEPvSUL8fZemtUx8erpVJRBf4k5cKo9nF/Akf3ava1V7KA73cmSO0SpM
0DETg6E4otT0aR7ClSRpqspkubLJkf0xBxsna54OvQy+JoerhVxf6wRnhAzSsyf76bmIBwuOuKst
nEFN/mzY1C0CfvfaXNOsBZlWbSEGigvSyum52pRTT1FRdeDDTLYca3gaCU4zryPpxgNmCMVMFKEy
ZetKQ2lJFFUdyqgEV3MvioEZLHhAqk+5o6rnKNGfRHUXoN1a63jIhUM6vFYKqV6OENZWtEqGfMJJ
c7xglK0/Vul4m9qJ9WbXhU2OnhKDyHgMS3SFOI9Ob0uJURPMDEk7dvgqvaouziT//m716d2yDfNX
ZJL61/u7FVNGvNukQqC5gKW/FkroCY+LVZ154KInsfSbOvqkp34vFpUPE80BQiNaRcPYx6zsohzL
6VusxOlGlIak2LFUQvGJlaUTsteFFhgEZ7Td+kVFPHvZV9YAlMlP5i5CBceMrRDWSa5B+qFEPkv0
vg20NB/sdGFPvh7B2ZCq4AzezONo0V0i/C/2CMjvGqm3X2WVlx+cHtaR45yLNnqupurUgWdTRqTT
6yayX/taC+cE4oO9aK3NEE+MIXrxFNDTtY7FTt9J9msJaWyVlmG/EqNUtSMc2YTh0ZFi52UM9+Il
bamV9yi9kgGcXsoNQxK5ZSqtRXGIhrcR31k0rKr8qfLcpXhJpyY3pow4XzdtrL7osMaiwD7UsUbG
Q5YhF2NkdcAp2zp0hUHuJVRMF1yo/jgMsY7c0O/mXgLDcB8yjuPAIorEvsGjVTNgnfjto+c37SNG
S4QOY8ChrkcRyRsMZLrh/d5DadznLtTig+iP60m11lqIlqJYThNOWdxpLjGmKxNjjqaIs3Y0Y103
Q3nqU/j2bACA2pcSv1YZkcxGM70P/9L4bfaBh1MCTtCbvAZ02LZjbUP078Jnw6y+OZqUfkSuCvzF
LL5oqlEsa5QJ90QjzUM+KgUeSI71NZSKheha2OT51E62r2OMN9wgBzxJjLK7jrnTzsTrmZAU49Ys
3t0cqKJU9GzGpMjYVZAql1lg2q8ABw6iax2qb60tw0FUTYU3RURH/A2Z2xVzi3PUX39DxBnq9jdk
CXsq8TeUsIaeg7T4Bny3XblFpK9iORo3gAOShYqwx7MotmWULlRfVp/1uvrVOjqe9kdRjtRiQ9Io
WcF2Jk+iSeGLjE/6Qh7k8ggYvtsWSlRtkE1GR1QK4oWFbt6XYWhfgUDrP+1qV8XS+KMuWCYQIQ8h
lDN6dNzyWBHPzBoEFzotfe+Swl+jl5Ugfxd3+Z7IHJZR092nYoPIMzbDej3nHEDvougG2BHYQLt1
Yh5jRVu6vRTsSRvZ85i461LUF7YKFgiic7rXjGyZ1R2WEV7DCM0JMH5xevs2QbfVLB1XLWWy17Ms
ea/rYEGnUhF6oHiycrg1tqWvLMuyRZFgahBdRKvTqtmOBAIq+iEJKpTAVnHpGQed+ObBnC6i6Med
uRsxlxQlUS96KAn5I5I+FsrUaQj1fRrbZXgc+Uay8nG9mQsBdpiuzzlC/4+BB2CyUsBZCCF0a6ye
TceOHkmn+7f6PLbmjaJWX1HbgG3efqA2zjMM+MvFy3V34yEdtLb9OH2MOpIctSS3H1onzxGAbt5l
VJsWyDgqR6RTcUBr4mDVF1L1UsrKs1dGHZI6GGUNqfNqhHiohIoV7Zu86PAA0QZU+wfvzBkDMnbq
XaCVd3tNrc2LMV10FdyikV2GMDAnRbHmAARzB/8PrGWpR+VWHdlW3Ps3VRWs5Jojm6gTw1ofFP4Q
NMlaFEWDHJQ/kK03Hu7dLJBUVpUlJ8ib5iUu3Opkt9L83gFlGbZm4fD9Pk2lWcW6HiH1iUGioWmC
fhHFvgvlgolEnVKnPWbXQbIVxTZzzVUa5KAhZLxxHM94tTnS7ToHEIAoVsPgL1GqkTeiaEXZc026
6wyZyn2Eob6q6sZ4zQcPAptzVfpQP5C6QILfk38Cw5LXYZlzpBF14hIEabWHcwVtmb7ymGkrdyzz
bd2mb2CBoZ47rrpQZDu8dkNqnHX1W0NsAeIMdhVbZMygvE6NWZlFV1kP5IVMdmgp6m4Nbv6mDaqy
EyWkFI2zk34T3UVNYCjylk3rn/OEcSaDiqilZWm1LUTSunrz4FDd5uBwAVy7GN8gv9jz0iEzHZL6
V6YFKEDv9fFect1bSaxVPSoX97b2b6Xf48Qi97unGEfOqXtUO3LV0wL4u+ft9aa2SXDnP4xzeg/0
o9dtvW6IDjAbo4MRudcmGdoNcizR4V4v7m51RU/CrAPZQPd7dVqy0s9EuRrb77EHMB9/hoObGNlB
3IlLVQxoqqhxg4HYXw2uIgf9H2XdCjaZ7CUPYYcP5W2a+wxtJQ1LJZy0+6b5xUXMxaagnf3rv/7n
//nf3/v/5f3Izlk8eFn6X7AVzxl6WtV//8tU/vVf+a16+/Hf/7JANzqmo9uqJsuQSA3FpP37+zVI
PXor/yOVa98N+9z5LoeqYX7t3R6+wnT0ahdlUcvPBrju5wECGvfisEZczOlPqhnBFAd68eZOW2Z/
2kYn04YamtmTQ+jvIRJ77VRtWx4wwGtFF3Gxk8KepyV432ImBZ3DRgWTgHjlhZF+LEdDu12SUTnq
LK0P5Ib5rFFL0o+g8vO1pHjN7N5PNJBzw0AzC5BMzgOCoka6KVK7Oxhp0h/Enfb7buqBckrKNg7c
qc/R5OCqyrYOmuySB0BpXX34o+Sk8tbwnWH1z5+84Xz+5C1dM03ddgzNtlTNtv/+yQfGAI7PC6yP
EhvXg6km2bFr5PiIu8V0D3u7Ir8x1RRLY8CZDNhGj3TIdPlVHZYOsoFF5R4kkpuLRJcNBG/66uIE
VomEAnW9axrASeXWh9X3Vzlvyu9FXDa4z/gvBXD9U0A2/EVWX+Kobp41SFPXCCy3qLWbOjwoLhRD
UYwVkiq9JiGeP40x4B4svbgqIe83xgtYi3g+Wmm8E61pFv0xf5//Mb+kyduuKSFaugqup65bI9ZR
tQeiz//8QTvav33QpiLzPbd0W4Hypet//6AbO7XZsHrpDyIiHXoxfH7iE/YShw/VQMoCYh9qeeIz
vjd3GbKoVZo+3Pr5VQNTGB3RB18fyz1hHfiwEV+4xBwaTDOnytae8MPi1nX16dZSf/XKDfNHW7Dv
Krzc2aJZpS1bux7f63o2VMTDRwxiVnKiNtsm0e0nw1XOoj3hlEPEXM1hcrrmsUTeeF619vjuVtFT
T4z5iTXg04Qx8IOr7GgADed9jG7paPTn1rL8fdPlB1FCJHA4/6pvz/g8o8DX5qk7azWUH4G5aAtX
v3dhaK2nt6GqpJeLkf3JJgtBefhIhyBhH/RX2S2ehl5RMHhriSXZ9fS3eNIXy1oOjSG/yaj/bwAL
mbeiOQTHFA7ro2ZjEhRkRoJhKqP/06zT8FJDC+GfvxqKof7tu4HCjqnYLICmrGiGCU3j0/JnJVKK
iBbyGjn/r3kyVOZOboMUiEugcL3dm65h7EBfy3PgYaDURdOtg2i6XUoDw90OqnhZ+ZgOJmm8FAsm
qeNibdc+oMlpLXWxtl1nEkbgYpk1WwjdojXENfjiOP1Ktsrs6EPjOIq7pmqeS6sJtvf6HIHoW4/u
r0bRHx2wX4NE0eEIEo7VNVNTNnBRgNcbHKg2Gb8QnU+2PsD4heaVwxenG3kKyb1/jJzu1k0arfaQ
9Cgou6kj77sqlFeugbyCPRVFnbgA+UXQx06UW50o3juLBlF36zz1uxfvM9vTzJ8mVft2z+naPjl9
fbQq1UQtjMyzFHWvesmBTofssMcIyUHxdtqRSWHypdLKY4BeznvTsC3apl7tXV1WUsB6Ey7SAKPc
qfKDOv3RWmUkm2oo1aUoim6qA5E4V1picC6aPHyrk3Mb2sl5wKzlDFfmuc17+cFpMsueaWbeb7SE
p5joIi711Nk3s+emy+SHe/29r5iTECoTSEZ2my9EDBjlJL+cm2McXbVoUBZ9hc9H7hjhVVzUJPg6
JvqwEyUXafGzG30RBTHGt1ChBk9Rze51n+bp00he/vMPyFCNf/sBaSqsRkdReISZhvlpcY3Avieu
n+VfIf8mPPRT/yC8ewjOk5jKHWdhVEaKP+Bvu59PzaJY58ZbBTRsh/oq4QXnhOxIexWFiMfjQkXM
ci2KUt+QNnD7K+uFm88Bfv8oMsvbt6VtbAYFxKiL1HWHmSBIWw1p5UVXDuamCJvXgB0AJ3WURWqW
L5BiwC2AomuvdkrURNSZSuacwkFS9ixma1EaB72ZxaQtkGZp8+o6YOCjA3129Av43aV4UyzbKRR+
018SoGkf3azxL10I0ibzukfRo0TcGsxinG1FsbBM+6Er+OqIIvy6iS8adIiBjOkeY8NFrdnD0cyH
4TgWdY6plC8jid0A7/dtgNIL0VRJ8lcnt/XN4GA87+FCtskGHCi8vleuvlUh/CDHCgm0AY7/dBdO
dSiFqAcCGMqwsyLFeUBCXXlQY/8s4AcCiCCQB6LeCkPU8sArjChIxH7o7Gwzss6jNDGU+BVVxPlW
LbGJtYIz1o69grn1U9QtYrT4RX6lVtNo6zuYYvL89R/FBdneSxRZ1UGU7j0gX/iPYtTvOUSPwEPQ
S+MXjw7gX+uiWOygl/qcOz8+VYui1aK87bW3tvuSKZZR0eY2H/c1VdwV+qGt7NI8Tr9vMKfRXrOA
sDtUbszQ6A6ykiUrz477S2v5AR+qEb40PphAvIay9yKpz4Rc3Z9m/a1NB5OgNpDSzBzVj6pWvqam
k755INLnqelrD7kahgt1Cr8NamgdwilEF0C72qZKdLGRYBnxY6ZONKT2o+mjS9jKEiHsyVR2nraq
t75vv/s0XmUwBfkWXGwIyN9/38ReeKsJ/7qZmmrFOkk+5sKmHNsHif0N4ndlB8zUgNwuKhFH4U0U
tZuvwGQElyA0jIdcBjvnNzV6phU6IAtcPB0SsEZ1ZfUpL+FwiiV7XbC52N/XPwLP5ioYWRNuS19L
b9/G2EoJvW0XRDBbRmAUrt58Q3ceyT7Fi66G7lQPlgyevyjT4usUhxA9skYJFnVZImiGotPRdHUW
gsJSt5KNia/KjnuXJym01OkiivdLWcjrTov97b2qMaNurQ1lML4oUKTWhuUtdV32j+T80NG3NO1s
SyECPwizr1tLh6mT2WG78gtTnotmfeoY9H64l2XvKAVFuLYDyHlaq+E/F5dIpSdpipAEIU1oi3x5
AGDNK8O1XgvL+I6Mbvojj6BpOeAEYeMOG6ko+2+RFOBF1FQuLsA6wrVtVj5maNmRFyAKAoX+EQuK
YCk3EZSzqVELaotInrMSjaIKyyBU4s0834qiJMfdzvAmWZMuqvP52MXP8RSnHYs8XeRGpVUrDPKS
ZYBRy86PUSCXdRM1AXErKsUFJyHUxacLqG4jmyE69qu7qBRFlltzbes9GTLXB33d62Xw4AfhF9I9
zsmF4nxqpzvCi6TeonxYioYuyvqNW2IhoSQjIuNuwLJi98MXVV0ViEi95q3q7rweqUogd6Dc9XB8
GVNZ5ourhldx8aTnxgXWK7VBdK3R29wpQ/n13q6VEEi7vFcXok6Vq3c760M2ClaHC1o8IKXWefl7
bcBNd0AWguUnwU0ksZvzTUm+/4ceuScjEJvrXzR9yK6eg87SFJ4VpdDw/ihNbew0tFtbhoDHvTS1
DVBXcORMXKRCmvAM9YAUw/R7K+IqXfcWku/i98bZsL6mVbtz9WrFjzQ5DrUivRg2mlioA8Ckrdqr
rKTbOM6kF/wR+32hkYHupl5h3uGUU/iQTKfWOAQb6Ve5MiMH6szE1GoWx2elbm6vJl6y7dpsXbog
h0UxhEOyxro+nKFzhzbQqBJbsSDwpwPiVi3yYEsF4MxVXBClOvZ5ZqCHWJ0MTR85xZOtRRmzVmHI
s628VQJpQ5lQLSI8RkMeYQiQLANI1+dca1MOLVJ3QlVJ1Nyr7119BW9H0RAnSj91la2Jjp+DiN8E
GUSx3kd7zkF5+QcRSTA27g8rsRFdNGtAafFk1Kc0477PFWWH+GPfzNkkSousUIevWhw8OObYPsue
VT60nv1Hvd5r4QH6/7fES7QrD5+5HGvOk9IXzhO4wrkTdPlVlFDQ/qKQWjmIkooVyrxtigz/Grq2
Hoy3XBrjtSgGkMdQa7DUhZjNHMrhwVIn9DWMg1WrZOFSVaHLjm5pIJYxGKfSUjh0Qlb7xm/v0iqR
94zYnr1BZ01DaS8rDoNLQCWrUxLnUvBhxcQeWYKbR3f0SDb5wwDS3GyvUKobBH/pEkYt5FV2G3En
8R9p/fowIri+/ufdpP4fNpOWbFmc0oFkGAjR/P2kDic79aB7xl9xuJyZbdFA9ZSqK7za6CGvUEIF
Q1NfRV1uVQqLftysRVE0jFDqPo3qJWUzZE4tPRqALdJxbvdOgnpkc7/RTSPBwNFTAWMD54CuWVc7
cSHoVqwyQ34fJanapZ6FIAUyRdVOni6iiygiQc44cXsf/McYMU8/lG///HEpuvx5823xHEJt3HQU
HarO58+rAs0DQEXr3lTk40AqKyCHpv2EMl3EXe7HPNYDub6WUDe392TfLRdoN061tiTADSJBKDKH
iaoBVW4tjkCZx2HUVE6f7lo1Vm91/e+7//9+nVquasMb1/KEASFkYBM5McOdOBaLoqeH0U6coUUx
Aqr8R1G03jvfx9YZ0oufOt+LXlXyQqjezeVesfZ2lmUne0A0FaLvo7jAcMP10NG0tVE4/mM8OunJ
RGpJx4jsG7xfCc2AtCZ70KpobXOI9G094lygaSD2WpO846ziv/1hRgizJXEfPuQKS7KZo8kHNzv9
4g0s+ZLfK2tRTHvrScqs9JKqY3H1ZY20lpYgV5UhNCI19fJWDEdEEDp3OHRhO7xo6Y8wGdMvQLVS
MGP29M1maqlOgkVmy9WDaB10LMP8tHyGed5znOAdiMnkJIAVPb2DW1GfVqg2vTROWlyr1jgmHgh7
wwjRVfZiZVH2lrFL4tw9B+EAViQqgm/8ON6AJGqPmhxqWxNpqVVlhOVX2/om1Zb/7dNAbGFf//n7
r5qfv/+aZZoESU3VUGVVt7VP68WosWpKIP1fzJ5tx4uu2Pqq8kNIPV68aNrG3Umm5u78trj4yJus
RUnU10lj4V0ytYpyCNkA0nv+f1k7j+XGlazdPhEi4M1U9J6ifE0QpTLw3uPp70JSp6hW92kT/x0U
AukAikUkMvf+jLbuOp1UEBrydyksJoREIDeCFxyrjdYa/aUozPyM+MkM0eLhIqqA57fLVsI9SBRF
g646D2bZqHtRZVldu69wZhclcehdJUchkagKaH1nEaqutyT7Z60yIHIIOuTaC4tMJO9lcCEGse+X
HmE74inDU9Bq3qYILYAHLaKAKx2/WhjNlg2Sl+3C9ZEXj3JQZytdL3deg9SpwWtpFU4UANCOHwd4
tRCiYwQcbg0I7wFCn0ZY0wjROc3Nd0VzTTJgOZCi1muKnTyZadZ/zkrRIsp4R9s26pcWRBwnXIqO
Ui8fUcY/f4kDiOKtDqXjESjDXtRkvI4Ot4hCjW35Djk/JB6g3aAKakvP+Ml805n7T6LU1Ce8bu0n
1FGSe9nyT1hFSs9q4/c7mbwYpLlGelaGJlghJrKoOoV3XEEG9sJcHd5X/Ifg2mw8SCGHwu8y8i9h
sRN1Se6ssjoZVm6YtzvJlRoUO4Z258Sqnd/dyuLs1seeeosi276j70QLFcOp9XUT5xO82Ppu/nTL
nogz3W+g2GY4yl5zKJ5TfepnZKAekXsaWR4o+kkhkzEzS1ZQ2lQUB7kGd5vq+X0G5HQ7lEZg3dUt
DqUlqgdfuoUFivQycsGsFEdX30VV6Z/EAeXv6GgPZ1EgGggpw9b956xRx006dol+J1qswPbniq6g
KjANdfgx7WwyBsw44QVgDnhnCB+ilJtI5HjEIUVJHJLYKZYIAxWTNkZ4EQc9h4zZ5Ij3Ra1/SMvh
Z+W22hMy/bYoiRxNKI2fSv5fpQqztKcocj+1tW6mzgm9JnMvN8ctkiXyVpzVXT9ez0RdNHYoR3Yx
WIcmLraWYWMYkSmuvDCtBsWf6zm6RNEqQbUX8cNW3dgFCPg+aZCDR8l7VUiDe2y6ZFxI5CYvqCcG
cz3166fUIJ3ndmX41rfBr5D95A8jVfg59+jmIK+Cl07ApqNCsMuKvASeVIzPSyHZ76Zf/UY/3H5N
nQxTkVxJnjKi93MXwZT/EM2D7PWPCwpb02yZzSOTKpMpzdOE+ykbGJmun3ZFZT3hnSXfiVdvlzeA
9NGe2IrwdS8hTwpIKN6KV69oTYLqo1VW0CEXrbexohUh7g1ii/n9vxp/G+CrtQc2pFSHXVrg8JHW
SHcllu4dQgUFAXFmNphmsxluVai/UxDLDh3olGpQzdgvd085oOoZvmrdk86mvWmGuSSpJ10P8pfR
DsZtb2Uyik8UiRTKC9tDN0EUTc8iaVvUxWGslezFMLIZDGXYXgagba/2zbVmV8XKaFXzCSW6i9gI
DvUIbL8Oqgc8P4x15SE15NWh9YQ2xiWQzHrtGb6+RrBuK1dZ+mZI2G+QfVUOuob7EJJ3xsLJzPYZ
EN2ziHL/6ZpU6UdXRKKUa1cbydisy6W5UavWQYcvMM6xhED9MGt2qC2w2GswbzqoapgctLqz39Vk
vJg8lO9Ipv2y/N58g+rW3DmJO764ZJdmuWm2T8hDoo7kqM1DHKJ3VTQEKWQJkS38T/RTmgJF6qzS
P4LUlVd9o9d7s9OttSr1ztaxwZJrUoZzbNfJO7vA73gwcRdygixYNX1uHVFJlECLDOMZjXlvkWVd
c0nDLIYPa9ePVamyl1fT7pmJS0P+oldeAwu58yrvJIhH4yt/SfmDBcABioX1y+jw6G0yf+uRtFkX
HX9OC/T6NGRDcZ/mxTt6SAr+vLqM8KBSbOFHTGDH7k7UJ31trUpsvpc9JI433zPWCIn5j11z6nm4
AVQM4RpwzniPES5SQlUb/dALxMWKCMu1AgppYzY51IDYW6qAJ3eIIoKc9YxkgXmv9xJ15nPnjM0v
KQqXTYO+m5mF6npgT4O+cNRckszVllojtzsrHCImRC+HNe7nD9i+Ml0ipfRuFONSyYGdIOqO4jz0
dxCQknU9iCLCQTCMS8OfiwbFUoAUilM5CTkVna6nzjQc7mq6i4JPlxGd7aDG70bO4o0qORgvdmQo
3UlztcEbC7kPO3nEAxf5PElPf2n+Wzf644+UFzM5yVS+V4sxXUN/s9e65KlnCQnbSUO7eK+8EmAb
Y1Lb/t2ocvaUJ3q0bPjp7Qwt7w6SklpzRLp6wtGlzGsxTGCn9A+CoyiUlrRplSLqy2Z8uFXd6qtR
eRClK70xDqrrNf62TlxE3KFv49dEg5pgBrYxt2TNe2zaojrWiX1WpdB/FFWmUW+rSBlOGGX6j7ZT
JnMDm4qVaAwNO9nqIckAUUTni3icudItOaxmFYR8lCiOWjzWJ7OWasRRsb5EmJncW4vtiYKAaztF
tcguh6CVnepUYCj5oDbep27N0MKcdF60yBrWOWE6PG9JNquFTQbaGD4OophEA/9/wBrmhI+0s6tk
mAkEW9lwiVeKKnTVvmmyU3/UjSYPuoueNKJ5DGCVke/+wwJd/UeMg27rhg20BOCIwcOpACb6x/dJ
AehizMIUG6XaJxmzZK7Nt91or0zibvfFBLYYMU5x7PqjNLXdSlOb6FlPr/X+H3r+8zjRE2y99vTn
Dn/GBZFUrroyHe/wJCCd4jYd6RVnL1etcehtcziKGnEY4nxYSQCg7r40VGbMLkAEim07kecQ3KHq
Gu4BMbPwwgOO/HXprkVJHPQKRU0minKmGD6Arba2GzQ/7AFOOR5WpmVjS904J2sI3G2ghfdBGjon
USXOpIB0TeONSIf/aSC6VS4RtYI/61QLGIgqbqQsWEFJ53N44djkWqnx4MMs27F+iPC/UN9L4ryP
gWL/GpEoeyoV1NMH1Hu2ihsZR8QP/bkae9UmzzoHqzBvQxjDuKDFmz9EebqKEjN7MdMu3BsNsUFR
hGyuMmuhllz2af4yjGowkyZFqrw5SnEKVBXA9ZxomMlj3hkZJi9Yr1f6Ma4ktCPAHS3aROmy1TCO
3w0VFcEhgpBHZNp+anL1opFs/ZG0pFCQaiwfTLRc10Caebn+cw/il+hrINeyKrtcWY74F+9MNUkO
7IHzBa4cyTPvsp+CiqOqb03dVGdoy5a+di28uVQ9N4jexMa5izNlGxIpQZ6yMl5l5Mv83kh+KBJM
LNGDTy9vmwFWmGWSvqpyhF38JGIJnufDKyF1QMIle2U1D4LXQZsFkt3tXLFMcf3G2wdDv+9lr8BI
iyxKLVWTm1aI5ubQqb89RT8SZo7eS6TzMVt03BcbhbUZi9LocWgDZe7yx5zjwKmXqSO1B8NPhnVf
y+p2CFp/5/ZGts5suKCEG+NlWHrBPf9jzbzVSCgPXmJWS9bg40ErhnGeqZm28WRpeMWya2blvUPM
3C0PPVhsvOWo111skDS/p9s0cfUFcml/uslRgWzTNIMBH+VqNW4JolsUYcoVOb95tUcvOl+hoo3l
mxd38SI2bYAkYQH6WIncmRc36jsq7LEnmz8CGXfAEYPYk+k56raqy4APqxYvEQ5BiRmZP5I4/pVK
XfloFUX+n5a+xj+ihKapylE0XVUIp8mGruhfpqq6jxQLa6bhSTYSB7bYs601TLwp+kVG66BsGEfF
WxKE+Z0p1c2pRQv/vleVF1EfjRGKObhf5CVGCXkfbcRGRBSDyvhcFK1mVu+KIL93Rjveu0rQLf2y
R3AFRNqsJ9rxpiUjHOMcrR7H3uSGVfyuzPw7IlP2i2QrEDU6JdmQ/Pld15W8k+SK5E2DtLpvpZdK
d9SHcqr3QeQhvKgN31psXpAB6mRC72JHD1dEXnZI3c7Efl9s/0lw9YcA7baNGVt6DZtDRkHL0MKV
FbesLA2UAA7YkJcfwXSrU+ZO7baYl6dA8ny57/ai7HpZt/d6oyErgfL5lwbRxcxNhoiONXpoi8Tu
gdGaZ1Thq/sy1cv7BklNUEfmWQrb6t5HdWyfYRAzz2VVPthWjUSaPG2GZDnHFyfof9YBHFkop78t
u7iEri29JnBAZlFYKufRmtiLyIaTvvxrOOTOj+F8c9fhpuHpv0v0SEZt8E5oZndrK+jTE6KjMGU8
M30tywBNKctMVlJZpa++Zb41LoboQTEGDw4+5qJ6cFJ7HUeVvxCD0oHdn66W7h7zvfolyNa65iav
DjT4HVniEm1air00PEhjfhJI8LR0j1ZoFI8eysi7TkHKUNR7qXdylap41LDeSx2k1VCoWup1zRKc
lfy+GrrPh1sdEobdQs9K7U50uTWIYmNjwpuTl5inXQXwW03iewepmAXLDZkX5eT8FiY4QhWIB0cs
C7cJyIWdxgO61sKmOfgl+hmy16LnE2IbNCRhf0H1153ldlo9oTHt3gHual5lHy3cBFXr76o75YDz
DGmVajngM4eqEkh2w8P/Rhvcuyby8CPCdm2HNnj9o/GCB60d0/A3Bh0sV6f8WV+RF3Cb6F6eSpkd
IB9pRveijYzOtU2bIMN/2kRO7p/HOVHpz9suVRdeDhMXxwhEaDIwbvrE053ws9ss91vEOCcSL55g
kKXjvHbv+EU2D9h7b1jGe78tTnw3C96IhaDoJ/XRMXZibStr0DiSULUe7JIs9iS/8wunM55+4J9K
IaOjm0oXW4FphXpysO091z56BevNQo2Ht6zwdoET14dKjrSVRSTvjsCn9xvFhCRFDQX71beM5PKL
1UT5vLCb8aRZ+bAeNTXfaC701EiKEXUMgf/HfqXstFIJDjIa+wtAX9GL1sVIovCZQLkgfaL734fI
UtgZDj7Wkz0zTQGH2itb7d7yIxyCsKx6t7pvLJnRocXqvDsEPfwkcAl5t5vyk13q9yik0AAi6ONM
V4b+rjagv8uDYZ7brn4rc6d/be1hWFqpTqxxQpTUij5Hg9h5HOIORWY7C2ZyrQevTYYJpsbPYy2K
zljCrPe6C5ZKNdoe0YM69XIyLV4nNZwc0YvgHZFPyf+RGl1zJJ/AV5EjKX4DSY2IqpNpDojl/wFb
of4/x2moO4kqRDsQPMKMiVyBhidLb2zJBTkrPa+YGWTUeSDjNY9Q58w79Na6b7WX34f8Ojwk5xaI
vmT+HdY3u0Frvfd6VBrs3AP9SR6P14UBrqpM1M8uji0vea2M6yZJ0RGdio6DmLqE68Pu2sqf1aWe
efz363Tzn959pqYRIFYN21IcWbW+xNEVhGbNwSykR5iL2PS42MkPxdie5C6JtlVXTj7qfvboZixL
dDWxfubgAr2ah/jWdzDArg5I5RQG3SErovTnx3d5ppm37olsf1w6ltAGvvadLm3gq3FXubU6w6PR
itEExA4njuNdTcT3F7yDbd9k0be6avUZigTpGYKJus7Yd6xxC4J4aU9hUCw3viVDuPNYlItB2DZF
REHBaYzgJgRBIDeS4BFxqDt1ys77HdJuUUfyd5pBRNufEqZmX9umcaBcrP+AQwUy9yXwNomAaAav
HlPjny5/gdERvnF14ITWo0Zqdx41Q5S/xAaiy/4YrQCKVTv4ZGOOAw+nZUM6sp4O15ZUH5yZqOzi
ikzkONgzLzFAkprjQeBcBBxGnH3BxHwpdp2BncRY4xJc8zRt9GYyOSaf9oBiHotOu212ilRYezQl
keI2Ff0pSPDSmXZBv5Ic243M+CkGJVLAIAtfKRQ/PwZVkcdj6dvakxXnLPXjk4rS78+m6xa2WvGU
FF42g52S/gqworDQP3rFDQypA002LrAqjUUWBeahRiJvPeaRvInkyD8YwAWW+oj4iePrz75LQC0G
ZLMnRIfN/RSEkZKxe0yBC/Ku7IZfCFeHtc4PBDweeI8WQVd8lhZ4R38MIhAeXAexbS3+DBoEUqDE
kqiEOHsdhBhyuZ+2Tdc7uarUPcquSYoEANCq1ZG9R5bQD57H2vuuGLay77Qo3I556LDYJcpYuaxl
q7731iIGWcBAuTOKwbnGIJMAIArApKcc99ROBr8pSQpGcO3vKm6Hb5Cp+mVJPGVtG6E1VRdamJ09
PXrFAMA9Au0vN1WlvqR17x5FlTiIopPESwLv4f5LvV6p6qxJunKRDpeoQYNGANrJgJR7cXY7iLrI
a/N1lO6ZoeyWfZv8kOKyhn2na+yVKbVrmeBpVTs1sRI31SfROjSysS+dB6/sq42aRNpLNDpLknTm
g9xb/n3pdw+x2pMEQ1dtrcBLhj2uagup6YNllpfpuiP+PhdPrWIP6doZ7OZaFK2JiWyOMqyMvP5t
TFuz3pXB1wPjooqiFCqHAvznxc1+aoMl7Sv8qA9igesry8CSi8N1zavamJESnVfbOcFpljN4py06
rOfIlPigq7vhG7tMbz5Uvr/PQz95MMbwcz0uYPs+NZKHqb/RJM6bru7jQbMPSS2nT1HjL3TxiYIk
37D0t+ed1sprczT4D0h8BIbqGjpv5GdPUo0/3NR3SJt8kxAfnnWR2jwMvZ+vclsLlyJR6EaJBtFc
x9uVr+wlDc+5rAwT9eLxCoIB66XNRw2XUtbG1jZxGwkn+JrtZVgXr0Ydnb0p1tmG+dZEHPqti9AI
QyYkOBVu4G6Qpa1WgefolziNEQUHq/Kzxk8yqn6nrmy8pdmFYDAGC39OkBv6UvO5CY5QihjOpz5p
UVtvWMU8i5QD2JcpRwTjVCQV0oqUkRrgkCVa23ID9HJ4t/E+G9iru/x3zmA11scYc519A4V8EeMy
99YkJQxyvKySDJ0MR4EsH7NIAghoQvKEh/SU1O2j6IEBNBvWIH6qc6TVIZAEGwVnsEszBd9EDwuZ
/Nxoh0POnDbHDLw6ldOhk81uLvuJMrcVH2muyAyptEwN7w4rfEr64KipcXEWL5+MEgPys/gZT223
Euozn0p/xuG51P6Hl48jW//8/p/gNmR+FBJ1imNNLIlPaR/NkCBSy/3wODrbUlK6ZhMkYJIcR2/n
yBqYO0GMEGde47IB0tU4mIeVK4Ela91lk7oGYPeumCvEJnYFOupkz+XHyIrw72CqWiFLEi5NNyUq
PIGJBcg4HL3qhP0uRiw55CJ5rHYmM+szVJ7n1I7UkyjJHiYdafgYBURtFDN1t8zb+FaklvE2wAO3
AMrd504lHaOx7Se1MPU4OBLC4lF/79dt9Z74zU8DPfe3ksga2IV2eAkRxsZAND5Hg9cds9DIUYWx
s2PpWO46VLpqU7I7xZtLgqtStA+9Ko/7OMCRfVTbh6FI1VmIW+vSdMgq5LzrfjpmhfQPaKNICTHm
dev3AQuES6InaJ/pHkwuxSm/KzztqZpbL/qg46ilm+nKLPLm3jfzQwyU9y1OEDWeAIZy3fmzocv8
sxUW953kh5u+D8ydm8JFEQdenyAUEWBlnenxCs2yoP3dqbxvydAEhfPqwzdf1Jpc7tAvq0+kxHiV
NsGwQP6qWJaRq59KZicIWIW9xEeW5IPt+MiBNpF1sV2ERIHBfVcAzCCKOnmZWFimsbhYZrL9gi1J
+27bQXZXdGW1CMcmXJmwimfMAN2LYyLWUep++8MzhlXpFZ1/12iPbao7v41Wumcnva7Jzs8HC8bC
EKmzulYQ1E18e4VglLPLkFBfm7a0RX04XSjI34wx7psy6GpUgTEOaMHFLTO3YQee1ic1B79XATp8
b6LubJNs/UXKiZiN5cwQ5ceeGB35LRoCQLkN/0iHBDexrPUxsxxbaAvxvvf88F4cigL5bikCwjdV
RZJUYiGBbpDQH+qsSbaoy197Oz8XZpo/Arx9VEonPkE/k58ySXnOPMU6qmFeHQajPEMEANKPBQdb
uF+h3KR7OfAumDENG89KAv2uDDJ9LxGAdhYjzu5vnUnUOG/kcimK0mCe7Jztoam23bEx6x7f3DR9
06Vw8l5t/J3qNAdgmjb45794OL7DWeFrP6Pc91YQVz/4OYJjExHEJFwzdRFlx6++SRYuG607PJEZ
SU9FHD6xOqmOA3JZM5ZPyhbjnvZZtpmpgYYnK4IkP3nvdveJ3WqHvrfWRqz7KEGaJQE9HQj61Ihj
b3ff9pa1zcfonRwjPTrFGDZOEIG0E+VAtTBprjDdwnOgXeRElp9ZxjQLoPe81qaiqZkIsjpKA6Nn
zJeBkw+zrq6kjFSclu6up5aOM43LisuedVNt5PGCslVp5qOd2PnONq2GczGExslO6hW7z4XuaD+z
DgMxOazfO91oz2Od5JMBQLksg7ex5DkM2ekMTVj97vQHxAC7pyrynX3hjhin4BYy7yM8hZuQKT2Q
Gnctd0Fyl/M4nzF6zs/pdGbpyjlh0t+JKtHYZlWy6lDnm4ki4KbkKCnlO6TLXTaplJWR3G66CtdX
UbQCbyTyFn0PpdR8DJqhuyRYFcRTKc9k4Jteiy6l3EuYnnEATfZxFkdau2p98/ut6tbt1tfR8oLU
Bnf/M9LCRBIU728kae1tX1Thxm5cZ0f8MlkHuuIduiCoVn6pRUdSiXga5VpxGu3SQudQRnWm884O
b+Z1lmTJLrXHeuvz+K+bILP3WjbgyTpg19oXNUrr4D4umEIgpqx38mMe3yO+D+rAHhOEasNw3epl
uQk9pz4hFoDHgBOXb6qbHuSCJx07s02jpNW3sMReF6RectZIu64BUsnrNm+iWYFVzkIhirpRTK7W
GdL0ykCMw8ab4ztU5oUql+YvO08eFNYQs4qg4rnTpEWHteFvHVKZz1z45rV8ws6PsjNGlM26HOqj
zaO0ilS7W/UGWBnZsoktmL76IhvVu2om4e/UPIDSJJDLw3w2yT2/WT46+kWrVJcR3dRlgcD73sZq
zgnJCbqeVJ1hGDWztCITUGDchtNF/EtGs/TOSVmTmMhhL6EXZrtx1IwDYlTK3Hc65VVHipYYiE2i
0lGYspeVjFxJ4BsjMpZysSVMaQEX737BrWCiJGvPjrgy75OqCXdagEC4nbTDMXGm7YthvIdK7kHL
qIe14tfNyvRYIinBcN+A0v3hAJPDfiYZLkOCkEgcIyFbpm3zQniCBAk9gmnhbBdZcq92eAk1fbWW
LS/eWCMyo8qIchz/l9FqkGvz5OgIiwRd4SFBBr14UAOU6HPg+H3guI+GrldnC/WuKA/vOg1N9mJS
Ve3r+BCMhboig1wvBLgLD5hsbnZBsRHQryacwBnwaI+itWpQ1rEM/VGW2xS6akbIFAMyo2zjmaa3
3aZpFG8x2kr6BhHjF1mX/lw4UDsyzf8ZTHOuga9v3ko5ti/EYdHAMjdt0A6rvo3Si6d2DvHKpvph
OngUIRH6C5fpX4UcWE+FrI8oFkdv9oC/a5ZqzjmZDoOCtpYa8kPFrkOVUKFFgHcsrXzhu6VzFh0d
x0RANNSdu1tdLmH6URpMLNNVRLfY6M2zfb329WKxqaw8UA1tN76gteov7CxPoYoTAIQzyPq51eK9
EzrfrEhzDoHG/tqvHkZNC2bqqO7HytnpSeluLcdGlw+CymwcfAXoSd2vnbhSsTyMh1M+HYJ1OiTp
ks1xsM7ZKcxh7qsvJj4SWtn3v8nPjSCVWaiw2y6lGK/r2skWHbFvpsvYG3HOZKLWJeO+Zx5Zy4MU
zuPCVJ7M0LPWboT/KT95nlclfgUzE89Hu2LBJePKPLqgRxLNsJahqfXzzohwuZAHa58VTdPekZJ7
MFA7XIu620Gp7L+6VLZKXA05YQg4FVZmVfViV12F16sePLdlls3bxNDOkeOzRQULAZ57FWojFAEI
CeB7Ym/dqUWHCXN96EqNLSARqoeEPNNdgfDlRtQpiWbetSMyxjC4zrg4Wb/IRc0xI6xdz754Gqvk
QJW/y5I0QDHPxq0usRBEvp3ZfZhCE4XUsRCMXhGtit862QewDhxoAi7bBMD9Laj0dteMmjmLertc
mGDoDT8gIekl2GjmfboJxpTnIZclbJRGzC18x70MVnfxTO8AN9pDJTyUCLBEzQrV+OyeeBqUZAnB
TEmpJZgYrJqg1JZPGA+Fh564BqGQunyK8sw+OpH+yO8HWcwBNg90WbvxopPVEOwZ0iuLVvDBCnZx
86IlASxItaIuRMPgWOc/RMH0fXmRWV00SVCO58hzYVIpdQ8zQRvP1zrZMFdqbIO9mLqIBnYL+smQ
9qIm75DTlg1cfGupASbhWMW+aeKPs1jLo0XWkndFf6KahOvpcz1lJuJ3FcvtMuZNeCgNLENx4kHp
W3HcgzjwM3A2DUwrrCHGg1GavACS8B5rGnwpM6ZFIXmqjD3OX3wzG2PSPBV1tZ1t1Qi5piy01Vmh
w+xqYpMsfB+tRhlXrqxAuEh3tbM8DMZMw+rh3udTrwZriNcSW8tC9UbYaMMUQjiBYJ23hqzzmga5
6eQqXJxQf2sh9R389uegZSRaG+RIHJvAbR5E1rZyK9Zi0xnKT1V6rRRlcaitI1neYdk2Qb0gbEqK
IocJ2Unxmxv50TdDIsiPJUP9zHyvzOrQ9R7AogQLPSzdkynzowii72yuSMA3OMaojcGrZSqKAzYF
oGoNh+gAvDaa1N4ytynC0F2snrXqEugVxEbZjKGY8wWHTojBnOyU8cY1MRtORwVF+XwkHqBHRoxR
iaTdi0PhQwlktdUscVX8qCvrBoZRrxabPi71a79OwResJxSF9rCzzNHWR39V0bfYqIx3jjtkj4pv
Vpeuwrq1T7JH3WoXTiRL99NC3W0q5UUDsbonQOBei0aeYIk2dOEyUfMQgc22lxZ55mMjKMcxudjs
B0552S5MkWfkWQvYMev9vYESENb28bgyHNfeRaX07IfI93QwJPWmrB7xoykfM9BIuYZ6U+5J5aOj
dYikDUPDDEvRJg+8UlpCM27tHnFJ6g5Qt9xjGpo/lXEMX7wkLDeBjFlS4XgR7tKke/SuCtaiFUYE
zlW+noNeodWVjDkRF+lBtnX5wvsDGAvVvdXCW/TReTDZaO4saQQw2Bra2tAqVNBc2YQxFVXrBADT
HB64+ZQQSliDxJfnxPVpxTdplWe83qXIMgix+OVKBya6EGNVp/VWuZI3i+vYBtAZb3vifFNnVngV
ZpIg40Vr1BL709EguxaBafHCQtZxKTqnXUx+s8fmWHSWPcxNS5yiVtexfY+jMgntleistbWKRY3t
Xltjs8IZ00yK9XVs0JF4a0kJiT8hGrFhI8MarbB0WxuW055ab7CWGF/kezvagT4JHqVq1ipy9ygp
VvuYlP0zLCrnkOlpvy5ayJuS1ncn3JU3yKg6cIekwLzW1cp3nCDy47WqRazgqJNsduVcxdmdHTNA
c3+LtGZ3EtdIS4Ta2D8HKzvtZ4mVdizxAgu13TDeeR7Eb1hvP1KCU9/z3FfvQHkYp8Q1wnXQ29u6
HpNzY0RPjRx5L/CREerRFQzvUEp6KSP8koi1D0vRCngA348idraiNdPLh6TK2rMX2Npz870qEm+t
+shE5R0WdOhzlkg3F7iyhSQ5kbIeh62To4mM4bH11ynOHcNWR6ZUnX3q8OlUTxT87wbCB55xcSFh
Ppv8eSRkgfH2jves8Wu7d+NsK0qS0emnEIsEUQrHNDviuP5DlEr+aOjbAU7RPZLrY1k0O7snRyeu
GtYjMlsgU+ahKWmnwZU/Drq0saTOO92qWfDn29j1nkSnWz3amsrCH8gUf2nIvFDG4A22wK2z6EI8
gr2Oae+7P7dzWzaMRqkoT/Dhl0FXD2/2aLrzsQbUPCipfJBVwl1gp+d2yB7ZH0ofMzJI8OJQTEog
4gxRc5vHO+UdbqECIuqUP2dxliA83UIo+dIgOovWrpG8T62QfTxS2F1FVILY6/WqVYWfWIXMedhA
KibAMowpVkXBxwE9xXQbTwdxdmu49bs1fOn3X3S5XX4EEB9hMMSNb+NE8dbndqf/osuXS93G/u2n
/Nu73T7BrcuXy1fY23x8/L+90+0yty5fLnPr8r99H397mX9/JzFMfB9KOxTLxg8uour2MW7Fv73F
33a5NXz5yv/3S93+jC+X+lef9EuXf3W3L3X/Hz/p317q339S5B1KVodaNkMghKVdMD2G4vBvyp+a
SEUxClf1j1HXcqNjyCKuci1fB3wa9i/vICrFpT6PErX/sv/trrc+MnnncXFr+Xyl/+v92cyw9e70
kNX57Y7Xq17vc7vv59r/632vd/z8l4i713AgjKLDL/3Pt3/7VF/qbsWvH/Rvh4iGTx/9dgnREk83
/VInGv6Luv+iy/9+KTD1DVq8WB7o4VAdm963FiWIeAxYKeJAjmSAnlYgdyiC0cLZpLDduWRXmbqK
K6wTq9JhRTk1i4794IGJA7yCiGxdbtWs7vW5aPZwjNdj5wDmFwadqGpHJ94VDqvAXM3VlTqg7q2T
VMJnu5iRZgB6SXB6ZxBw3XU9mvV3+AuSD8ek+OPU6MdImolacVCtj4G3quvoaZyLy6U0K6v4uxvg
QY4DnDFLkyRakZMiHiUn2QVU5lov0vqI2FJ6kYi+7A2nPos20avgycXcquzn0MLTi+imovx65xNs
2YouGHWwREpZmnJV0SHOMzBceqjc3S70X94df5qzZaguQdR/cWdnQHlJdd+9VCMCNwkujiCxwIFN
YouibKmWjwid89F8a9D/dDF1iS5ZTxf84a7DxFhxEP2cP1cxiggbOR3yrpLDaNHKkCyAOBUHooRW
CHWGptvh2imy7QPoy2H1aQzI07+6f6pFazG2Z70md3dS5afsNXXz2GKmdxRncRXftS1ONF/qWRAF
c9an/Ia+DOhrf99GHmoNf11D9BCHnO0tKlBmu7rViTM/tto1NMhfX+rFRfLK3pX5aP4/2s6suW1k
idK/CBHYl1euokhKpmRbbr8g2u1u7PuOXz8fkrqirO67TMTMCwKVmVWgZRJAZZ48516cYnLSYZep
00LqPFhgJqkTWsvBqGG/t2vvahen2OXsdgBeZx9lOAsBnpy6FFP8On6dK9MaM/I3kVGjM51l4w4I
ANIk8ax7K/j1mk/IbJMkQdZC4VsLhJq0nT3uYq9oPw2B2n6qtdK5d3r3s5hudui3PkMJ7bLXIFQO
GXDknW0G/XpaZorteg1Z6WaU67hOMF2vIw61nL/B6NygrEKbrpxBCnV57df90LoLCZ9Xrq6+67n0
7Er3bthOoB3ajVdF55Aa7r3aGkYKk3+VNfdKpSAIv/IVtf7lvEWiXF1LuN/W/XhsNYggg6ZH3SY2
XnunE6XzXLIbtFHfDkbZjDuLbL6Y3oV87LwWfxC7tGO/CzUUf5Dp0ogNfcEq8rvoO9m7EpAxjdJN
6trHcAFFIG2ofs8K2IGGihaHt4jQ1jSUlIdsrR8+gH6SDPD5TozOHBYn+l8tEiCb4g0bBKfRETEn
KkdLBpBfylNEFfUoeT05OBBo3dlp219J88oZvR62FOlTSzXsGgfUYtjCetJAHVc2l4WhYBe1dbwJ
rRgaU5CCOXAQNJcH36sv5TDVF7Fpi62jqTtcN+RodzIW94d1RjV+RGEmOPR2M5x6ep9P3rDQKMs4
9kPj6OqI9hZjvrk6SD6BBxid7kdotBGFe71fq0pQbm4rdHn8utYHG3LqxtHXHz6YbTVS9oqOsvDy
aJDHxbvnyvVpQzfRvCaHoL17wkjkf3giXR8ygx+p6wDQ05oOP2ftK1RMMwTGIFstUKOuE8orHNK3
swm4fbO6jcXdD8l1xge7DNlB93uQ/9+aoXORtDLZ7yoeTcyZGSnn2yH3m9ehGbSrDpjISZxiv87t
6cZZB3M9b2/TyKr7m76stDV0SvC0otyMpBDo9I1uGlEECFhDOM5pfjMmWEbv29wZTnmcszGNmuoQ
z2l1SIzUVZ8Gi9yBiiTLWmLqJTCRVoVpEe7pqLqRh3wQkxsiIsnL6AA9SKOp2dqD6Hg1j858x2NO
e6SZVX+UswxidX1GyPdm1y0QcpluwV1EqKcCql1pY2ntHT42LX4YbwfSevxLQH1vIsVbKgOLOzJR
dNberia2ZrnkWCiUZLja7QOENazhfYOO468fLMzTCnSMuaaDVT/MaVTB8ZGjwtdlEFUqCEvqcFGH
XTb8cNFEWNc09X/y32Ijw5k/xA7Ot5rLpFX4YAcaJYCugRwt9RrSSXlwZ8DXNFzdlR2RkQTp8Gor
aKwqxirdyYzrZFkHsUaSelWIkseyVg2PmbaRFe0xvJOQj1OWtWmtjY4yQ7zIx21S3XFGG5WxRT2w
QbuV/zr7px3SJ6Il1e+hHcPrYTXpY1Unzf2ohwhu0+fyWWKFruXXWLWfLco0QB8UHVkWR+ORJD0D
jd4rNMMkDJeGAhWt+atXug3E67gAHcQrc4uOOuQrDa/POmuTOvkKgTKd5mGTDHwFfuo2FG8FBcnV
mxXlMapNAE2Nto+BeEDWjFIjRCV08CxnN8fNFi5eEBza3o7pVpA4OQyt8+qgd+PnTIVvHgaKqLcJ
cokPK8klJthOVuKQ4Nu10+VDgb5qzhWwJsMxka6dgONF9hj/Rh+U107qbwF/AIqFkbkFgK/9Vlka
IKtyep6Kgf48JYHUrA+gDM5Vh+Kn6p+DdFaftIgv7DJdVs3bvD6M5Hv/t1V9VLm1UVEcZ83L48Ea
XGuv+T2d2eCzEDlX+lOkR8EL2gOHoCLb37rx/LmoivW4EKPRP1c86IizrIIliqZF3p1ttHXF6yGq
wT+FJcUrS9KVN5zEG5nquyXzKadQzBpuW/ykpJBSYfAKEPRO96QqSXvo3NDeZSTsvypz9CDP4VtE
CvDzUEaOtQsbC8UME3YqRFZnq9rLe/KM/PPRdPL1h3dlmip5A59V1Tha8av31SaeqKnfeaaRx8/q
+qpOwefOKBq0qOFaMFIY2VOzuUebXhke3oYURYOzHObcOdAcXZ5txQOrNrrFXaO50ZMcPAAeZQIW
T0ZwW+iIObZHozebBJ7lbNxn3dBzk2XCzO//yUFlbd1GkbYvoKJL1lOr3pdt55wlZNL94cF25/1t
go4q1B13ULrqZYKvFta6taroGnO97pw8lkURXhcxoHd8DCcKn/IpHGD4d17lWyuJlQOo6XQDtmnY
mcvys+LCvm0mwbOSbtQYbteia4bnKaj1dTRY4Z3YRhC3J1BRPxGIG57FVBUmVEGZenYW0wA6HVlt
m7fIZViy6XsyrG/ik3ATubi1l9Gy06q+eT9l/m9whwxHD0Hj4+SPoNDlVA7c3hWlPd4CPkah4/k6
VWJk6BdtUK1kDNVZtNWtub+ueYvJinjy17fZsq5VT6+LXZeQcZk5n9WhDvYfQuxG5YkaeF9Cqzah
SfbMe7dXIrCDs8qpHG5j8UukuB2osl4jZWzfIq8uCaUgMa21AJ4RCZI15Ox2SRsaO2P9j1eTSPao
IayDIBNVvRkfHQgGN0hqJlsZ9l6IrTfGR2jWndUAB8Xug8MfUvSH4vTw0V6M92GZacc6r1N7JYuM
7rM+lcNDoAct4KTM2XnsLC+2mtUrv56HgwzlkHQu+h19fJJRhfrtpbPGTZ6E4WOxjDwzCC40Zt6m
VLBwnDuE5fwJjZ+117WwDHjZ7xrt39EajpeZn4gO2Z9MXy48muGwa6IMnFJVQw3fDpfaUcNnGgHA
VfrPcjBiuwVBZPn36WJzG4Cq8wznv3ip1nePeaDfV6b3OkHvgTAg6MuPHBOtaNnWmXtoY5fpYG/z
U184f93iaQ0E3mU3Fwmo+mpaB3043clwbssOMJodrWWouKnxlJdfsyR9vRoqbhXpS9s5GGmbgLop
DJI27qKWAZcoetao+mygWC/OYovQUB7Zyv9rbB4MGuXOYvCXSRIlQzkYkR2DoymCzQfHbYiGlrkL
LYSj66+G5pbncTKCC13FFJtg5V9bAB837dDMO6rw4bPvRuFFjdwVCnTZ37wy1+y8lcSmhhs8y3ya
+z/Ol4gQctprxO0Kb9cX520NQMFw+QJC96yI/oAQDq+kTiD6t2neObtKu6UzI4BIwBr+qNs4uI8X
jPVKojs7ctZTaIyf5NDCmnou/War1+30Kbdp8shiH+me5V8IxfRvfmPVp+vIpYzWKNa4SuTP8eaV
T5f9gzclJfZubrfMRVM4fM4RK7yjVh3Q4ZTSepOU9T1wQbilAMA+jeE6jZaC/2Ip1Ni7t8f8L3Fd
gxa97rRyo+1tTjAU6Wrqg9d1xAG56v/HdW7XHv/75+n6WV2jCV9tq9RCibPR9z3aLIfWN3jfSvve
OE0Vy/DqlRqn1Dbi+5EW4HxxiGkQ7zVGwiuacrZa69FLskyRSFlbhso4q0AEAgif2qSatmIU9/WK
Ej7ShLSl+QoRdjdKXu/S5QTOZ1WaxnTXze1WNavIXJPUMO+jKrOAbnPPbwMeeScZe3J/Fz+5nMnd
llXb3r2+1/hjdCDLpzzwAwke3S51UYVskdh5s6mLw45qOnNq/WrPYd4xr6dZMX/rdas8yHyZJRM0
vj4bvinQoizzxTH0mXuy9UlBVHKknwOhMrAS1Wl+0y37MBSH2CZYrZFvpLX2v8fKwmkU/O7YMKLV
9nOpGMpazkxAK9ezfLGVqWI9y9n/EOc6rgIqmGSmm24/cGPJUAfGq+QRgNk3ziyx12EfvOPRSoEW
pGheJgjUnTUnKF/oNV6ZZgbGeTQNAMzxs7GYkXVNEOklJSpDq6L1Ho4kBQDzXLzoGkl4skAQji7B
vNFf15h5p/kUO+FzQLPSC4eEn63JewwKFzZC4+q+KJ2nxrfrw7shzSGHPoDQZK803tUbQFZ2iW3T
OoleCUqsF2syuqNImPiLSEkTKbBgV5G+cUTDZIzt5ITS73WCzJKDa6TXqTKS+aOVxFsHKM2mdKuU
XGc37QstMi4ljVbbriRPZloWgsaLzVdQrisLu7mGiGNiATSgvfy+1Kc/u8DS7kkNGxdITe/VOFTP
Wte6KIW/TPSKXdrFNXWtctbs8a41HC9acwud7hNF/+saadKsBTrdLNZyzduHSQO4vmNgMSUY9qPY
09Zr1xUSH/vrUrcPI275gLGTXj/IbbniRfMS55DHegBhAjtGY9lPupHS3wH1p29LYUu/uhm1aQZ3
K/tFCQfzTSSk9deY2xI3x812W2Zelpn5nSJXPH4lhfZCQ6XyuS0ma190ZnnXZnX6WZnhLAP4+Mev
AWOE4EUdkJYRKqBJpU/GgMhLyADV0DY2dpW9H5rLUILFK8G3oXg/zC1s4OktGOv1sOi1ZQl4oNF3
v4Fv1fz7QIMunSYeWL7qEv02EWsjt2ucJboZkSKvjeFYtH+lhWXeh1A8Hekk5b+qUkoIdpShQAVr
sboGRSVSQuKdlhA5k0Pd0CR19Xwc21Fr3Nv9H6UHrX0rcbKcjEkidbRCo5Y1BdC1B0mf0QbNwZi1
ULkbKxL2M8+RdW8hh/VXmprZETRwSeozyrJjAyJqjQ4wopzLpMZNvW3UdRHvVrmjmOeqVOlaHyY6
ABcpqWUIa9T06IV+F64dxIDFa6l9fZmhKj/TgPfCrrP41mXxvNKKyH/pOuBIWl9ML34VWSsE9fIX
30ndVVEEHioKDSq4Fj27nUFHE2UD715zDCTflj5tM47961ATqgdoaN4Nb14J/l/npmkQrZ2BLXm7
dH8aHfAYo0YKPIo852wvbCeUz0CxT9QMj0NQbcU2Armc0d5d3MuUrC8Qk1xWMGno2nqaXm/dWinv
oE9xtwltu7/pSfy1ocXgovaV/oheZroSe5715iZTgZF7C6iX9mdezbRv/ly19/wBGpRKsuQ3utua
VRN4/gNYwPmpVNqL2AM9q3apb1okxrhI1LS7zgRO1MKz+RJ9N8J4/DnMAXIF3NYufdnOd6ifVHeq
mQVPbAfB0Nu5/TP6rrfwn0gk9GbTxY6hhXl9s4Zvks6nfAo3UFik9EClZI3qpYdPjLQapNtpctIz
aDznMa9QuFQCi6fZ21mQkyoVW/R2dvNez+KxOHc55FhRYF9C3l4PfBeNBznQxG4+WLGv7u3UKBax
6vcOGU6xfynLzD1I7C0CnncyYRaY0z4NniD3y5+1Oo23vgrsv2hoHIuVslxbvZP+0Y7xejan8XsQ
1/F2rpF2vUU0S4nkP0YIT1QaR+ssCqfvZqDQ8JFDtbmH3SbjV6So4aO/7ECa0HM2FlpYaztsQzKx
sjlxlm2I+P2A/gYlso4enKEdstQ4xOulLj8aBOYnpaxpCln2NO+mLWtTAx6PTX1uoyT7Q+9J+BqV
Vz5NABMPg6vou3Eula9ksK4RBk0/q2yCeMiOaYnKqQ9rC9868nO/U3rWjjDrtk/wKE4PcJ/fGTkf
e60WU7FDu27YSKwcDDX9HQo7xCGX6VUXzfRUorDIpvQTm8t1P9eUJf3M3LSTM35rG/JwhUF2ZG7a
6Yuj5xtpgYYele0wciob6XJ2dUdbubaNPB+CgWmo9cpz5E/TFtb9wqZTBlpcOYS2qt4r1nIAa55x
F+EUbK2p01LQ/ci4N1IpWDwSvvS0/7vTPJggeaEdlr7Xahov0XK/huzLooaTWmzraVzI/5z9Nt81
ZTBB4MphBnd7nJEbTd3JuROTYcAiDn/lLyF5bIzHdArN1QwLx+Y29xYnZ0HS7OO3pT6EJe6j4mkZ
6upQrujxps2sTdva+SerTNlomkm8r3UUihs9YqeppjTOd+p8sMz6x1Bm3k7v1RkpAvQBkzFrLmJr
vX5e34QD/61NXebS4Udr6i1G1krrZlh36LdtpPB4I4i+li3f1TFD1It2/jB8karl1X3ljv77+bW8
aRoGTcKyZFd09q4vui9utIH8cmXpY3oepr4Pt4lCqyfCgx+HydJljFpqdkKbby+jt9B2uY/JzezN
LivKSOwS8RYvdjPUm8e3eLmkhHrf7QoCpnJhrZZDUfr2tunreXWzydnCn3nWCw8aW4mxXHgJ6dd/
nde6A01BEjkkVXAeh8TZFtUiLPwWc1uxhXhtTzXqJ8oH9n1VWQ/Xv4cMYb2iLZo/wO1fRJXtGiYm
N3e4n79NvQ7F88FGxvd3P6irlaYP6rZpubMJu0DZGD8B1PePAdBiMKwIKi5k5U1QZagvwxMqUTLJ
CXrYFxbv3ye1TXJ+LZVokTZuPTOn3a1MJjSkgmJaJaU9ooTKOEAeZ9dPlBLFpiy294F0XW+5Wy3i
qXjETU5Yo7JI/g3stQHxUPynSeXtoOST8UkOc9s7G2dASv5mq2mvo4SoBqssV022xX2wGRbhMDmQ
rYZvtSbnnY8+DI6LcFhoJ8ZDPX6XgHfmrtd20Nlma7Hd1iAnB+6pcZzrGuKwc8076wGvmsulurfr
gQJKd/Nsopf5q4N3jj8ovfaH2+KVx8+gNDu+fJ5+B4MSlDALrRqkhvXF0Av6rB3zsckhWauWwxIg
JgmQQ+y8N0noMhGwsnWd+Otat+V/XWsq2m9eFGv3rh6uHNtqnuQQa4W5DzS/e9W1aQtIkfTZMw/d
ImnT95n3qc/CJUeFlswQDObeV4m+jklcUYvPtddoh3acTwVbmY/Rt+vJDHVZX2yTOXqfRtaXUVdq
L1EWvoxJ5FzGgde9KjHCgwyldcebnSNdaM1Zeniy2EMKWzvKQIJCmOnpZTQ/R2b72uhDtL9PelBT
tUUz2LpDOm+jNfxyZIbMpQP59VK3pZZLOSRxzxKmtUV48Wv6/JY1VDqvTgOXybylsqX6OXrgISAL
cPqfwqxHNTedjmKSQwmr096ZEx0yR8LIPIK0iIlTrW46JopT3VejGTvVTit6+062Eok84uRUDnA4
+ptW07SVbFPEJtsSObvZbjM+2GQBk6rfSnWLbhvSAApkCFqwd6RhNIs6h1pNUWJY6MRod30lDCum
emtZOhSZPeKCO4X+yV29FEjnpMx2tBkku2qppt68U6D/MWogaCjpRWv6lJztB5i8DMVbUnK8em8w
eYHTU6UNr3M/OK5LLd5k5puMtiHZLbqI0DT6OpcwdfkajP5ur1lf/U7/jiBT/ijOrtVXkOTpn6sM
ZdZJD/diDjOE+IyBPtxRj+yvY6E2h1wtk414raBRtoEXU0dbLuA71esFrkuOzocLUEx8d4HIbdwd
VKagXmlzaU9WmKwZknaRYWYB6Js0fZ0m/b0y5e6p86do01hR9KOikWPW4T9FCM7cDXphQ2pRJF9G
pb5IAABKB7KLwHi8zUQeMPxRaWyCPd/8ls6ZtUPcha+VBWt9Ombww0R87foF7HI7iC1HeAV623x/
s3tRPewqgJLkuRAH+zBVhoqAKZe59OmiF/W28PQUR3yZrC6oy1W36FPIwS46ElVyWsdAsNrlcHOL
bZqDcDMPJILE8XGJ6zplTaGYLPTG0Gv7dDsMXd/c9yXQpTd7ABrpZIwQ7W3+dUrLYT8372KKNhr3
Sev9EOVhuJL1c61cVYqvwsP2ogYt9irbS5BY5EwUoRGK1s+829zMAYKScNpRZP1l0Xfr3ey/LBog
iNXnTeQ6a53OqWVPIRsQy3ft/Tgm369blMUuZx/2HzQKf0P0CzztEgG+TN9F8Ui2eBneYp1ltSqM
vl93QOK97mf6atgAcHKPsZFVpHTy+rlJaeBTlZlmlKxy4BGunM+TTWc6hDV/IWHnftG4f5LD0/zT
HNf1UTcAQqJfZDzzNx9WodKqP5X2UXS+ljlWpb/O8TXFPzVBVB/npEByfZjWU1awKyaj/b3l/rzq
IXF5rJseOg81YPcVZvP3xoH7Ab7IaZ02cDk6w1RsqKjEj0CPx4PtTsped5ri4mpexc6HPizDg255
IQ+bouHT2Df6tw+TtLZWYFs1i0tbw3vgTrpzMAdvylCd4AWS/qDa2SVWbnxN6vEhndz0j8RI6KTk
7e0Jfs2aHlMiQkU1vtZD/yD5s3+KeFvj30bQxIY4O13AG7dLvsBLkX0SoEO3ValufbWmpqYBLPws
gIoiVO37EY6tK8whKw2gnqhh7IwR9qoOvt19aeT9ukDr/V6QEHEeXReV+e1GFp1AS8qigqGgsdO5
LtppiLrHiJYALeY1RXWGT4Fa5Se0DdiBIE52HdJD31yEN1bDRO4EhpXFJPbFVMdqfpIl3tYRE4Ke
aydWNP7M0PfbgB5pvILkIzjNtp48NouQXheG+R/dsk9vPe87Ysf+JmWjdY2wWrVfhYB0PJB2O7uJ
aaB6y6dCB9A8FmWq4UBGbpL86c1owYONzKXC1kVmU7SpVjqcD8sDObA3xTiTXpuy7DEr4RKtF763
ropHAFV/d9S2wl5icQRk1K4zkt7jW7w4grg0T7oBD/F5JFWVFY3aPL/mdwbDyXYjBWrRu9v4/aT+
3iYvKIXCQdSH6jrypvlBA990ooEdirDXgLyPtnWqgOdTYnc/td3OUlvnaE++5WxIlyS7HCJFUEZa
dHVHiu4cI/490A+hV5nSendIdZrY5V8GzHprgP5/6UaYPm52uHG2ZpqEL/8Qby92PfIKkI0NXGQF
9B5pUvMrXXKSMlbdoF5RNrYQtCN34ZXauDLtrEUytjJeGiovdUsSkuTAQ1h35UpYNic3gdJKge9Q
hqZt/udJlWYCzsunM0mqAvrb5aDAUwm8EP2Mdv6XbXHEyJShCDMAe1LRQYfduNTc6hQ303QJl0M+
WtumLGB3X0ZyAPBvRg0vnYvFyzr1saNWLCMoHeHjANmHJHJwvJnisc6OQ6/+JiY52J1XHFxVb68z
m6gOD3lt/YlET3eE+xMZo25MesRBi24NEbpFjWkoybcvRvFIpJxdw2VsBtmfeaqq4GWS8cSWSdtW
cz+sBGupDXTf8F6OR8YSI2dygCUN3oLkdDND3xt3q7LrXifUDRLb1aw+JrqDlJHSeg73ZEXnL9fV
/naqAncTJ8b0uelD8qiWd9FVsFzhWMIeamvKUZzzoKo0VCK0Ll7Xtao7RKv9tXhdHjVne3J+p7N4
+mzBBf2MHEBR13W3LmrlsRrgFpPIwqI7u5py9SDr6DU/ncYapq149aYb7jX6XWHD5BOB44g/xXp5
L8tKBEhICPuU6klGUQ4RJVvO6iSrkbPqILGvJmi0bPRGTfTwLK1nGzaH+hefZlYKHhE0USiR3g18
kQ8GNLpnurK5NddB+bmCHGOlDiizFfzRfBI+AXJBzUYN4vGuC3IAF0vqlO20to6isIIVj2GmF6Gx
As2QnHkowddSmjTbKKazidtYW6d+9ktg6CAC4FfZTs0rVIAtqm/KUoLzZ2sE7j2svX5sH8QkTruB
wEb1zGEnEeKwO4icZL7YbotoVgdGN+sexK42yoAkDZpZ9Otrp7qr8rsy9C/+rJhQfwmlVZDpEFlp
cKTOfvxHxrMccpXFEzYep2jBJDsb7eCVGOFuJlxOr6FQV+bbrqMshTz1xvNewqKdHm8pgEkxaQvw
I+VOEgfiiBpzRAi7qTfcYI1P4kj1hpp3ob1AkJHeO0WRc+Pz9L2Zdd5D2aJrkFkRggr+PK/V2olf
2sEtVs6c+b9XbvUwDCTkV+P8vWTDx1+1aOkg6as/EzP7ag1J/r1T+K+lf3n6wn4g2wDxbS5dX5AQ
MC3t7IbjfDcFTndfqd6AKq/+tysXo/n+ytZyZSUsH8qpIM9SpN8p2r+/ct8lX+MyU9dxbvZIf+c7
SMxg455NZW8Wk/K7MfA997pEhwy7drdQ/Hsnev77e+roiAoOsfopgdBs7TRV+c1qupcFtM38v6A2
otI5J78rmqK+BL2TbHR+9J+C1Ff29G/H91ESN+exjeet5c3FZyf0IYwOTe0HQhqvH0PjYyh+EPzo
DJKAHz7GNHt/+xiR6Ra/fIyaF5uzwXvyuhv5PVcD8hUUIbLPUMEWF6PltrKMTE/lAJYvd6b8QUy8
bTUbrzG6vQxlejiDVZJha4zX6fR1O816mUpjAD3mkCI7sxlteiO0EIjXsgtbLYAJrfWMnoD13AdL
EgYRpKPY6iBYUL8L1xUkx88gjLKL7b9ORxKMemJkkU0wO/XUtebroVnOEuDvttKDLl1GdtTP5FZS
g8Tp4oGcB9UeTT2osFRuRLDB1MguUAKZT7DBoqmn/iFm1EWRilmiRKdGovJ5mk5lpV54b/HXUVnC
hzkNZn3qFwYVOeht3/N+DBl0BP3j4eZAGoFo9S16Gutt0fp3yHV2a4P82UGKd2kC9xUMEy5kqOCs
xQvntXeQwl+mz8jxutDL2r6/vQIH5iEMV74/uPsi0mpjI+Lv2mJEU8Hdi7C7iMXLmXh1WNxW7eKt
WrAz3dCiug5J2OMcGp91YaldRpOtfhYKW/Eto5tviVTfIn+dh8DwNbI0aoNGMmBh/mBN26SFQ0le
Aa9vg2IcoxKdkOVlUUrlcrhGm61Bly+l+dvBm5RpO5W8/Q6hfRebigFIIZq+A+zalKmXvExRXdLq
h124aZPIg8miSq92d1oYxlx/+r7Yb/Gabv7J69vAPYzcy7gwtsuhTXS6RYYuIt2G7eYNlrjMaWfA
DrJbzNMsfAg0HlxtO9BpsZR5PM8PNqOR6fdS3XGKT/M8NS8fogYnXmqL9yk7+IvCf1pn2BQu3Mgx
N24eUuBchFkHoxkv1cR/qZQ1ep09m5TXRkNxLqmpGs+w7GwVnjdopljdSUnZr4lSjZ5qvM7pIU1E
i44Nsi850PSwOYq3Ta37CdqKpyAITVlDzD3SoqcwYw1Z0iAPBh4pyVZZWCQoWHXhczlVFfQ7AJUq
IwqfC4j7IWtx1/MI++y6Mno0DX3f2VWm/epN2FbLVDH90/wlQpwODXZbC00ar17XTlsu/5TmSmDu
FGZ14p/SXDnLVSusT+Kdl8q4eKmOE7zUzW9e+TXJMHT093P/KVh+a9zVktNwzCNnXOe2p3xWgulv
Z9Oov9qGt7MPcUqMlvvY1OO+yRPjGI4upDvLlxYcxNNUjtOz1bfGseymFFVDvpw1dN8Gu5d3dvky
+/+KH2K4QOe+GGx1W9oOCSJITI5zE+rHSW/tDZLwxkpsN8c/Dckl6NVK5t3cRj7bmzZEIfuDQ1vW
T3niblrXQOJL0cJHOWRF+pn+VQfE479Mcgavm7eGUz7dFqKXKcYybqBNsV0o0H6NjkLA7qn942Y2
piC6XSFzitcrOBbYrYU1zlvrQZhuZcYt2Fay52DIDooCyybdS/GqysZ416LyiZacqx/aWa0e1KVU
q4SZd1Q7IAZLpZcnbfPUeFC8GVaFbusSIY6sMQ8aPWTXSbQXd5sGcbNJm/0H5EjblZJ65W9tSTnS
0rPwmPl9+YIe2dVeT6gUIUhkbqukrn4reVfVtKJ4MnIftqJsAmm82PtlOh1QwW16heTqc2B3XxG5
KDZo7yXPg0q6Rc7ENiy2abHJ2f+bOKUgvZCrUJePY6itPWOGbn+5o1n7uZ/ab6YeTsdJBbMs1iTN
tPU4cEcpQwP9im03Q4LtIcKjQJC3q5tY24vQxewYD5ZWqE9JNiafokb/KWaJciNX3eemOX1bolTP
2RsZeJhCMZ9516Sb2eImQD3eehZbEYabkSbHi2GhTxIj1LxxQF3vJUImmBPpzkUA9llsy4Tehr31
mgdw9SACxJdsYe0OX4BL1we/r/VtuKS+HOxWa723F2yLvi/x/2Qf5hT12cpfhWPYPST54O4SvS+2
RR5mX6AxNO7QpfTWod9mX4awpmnZCZyV4jGMZ5+kxKJzJMGaAZ9Pnw0P4kzKeH5KICELeHUa0Nna
ZEGhf9a7IboMTjvc9YntqqTh7Pa+5GGZrgYt8A+msdespul/ikMpoLs6ZvrY3l/Dke1DbwYRKsBY
FSwsczk+mFHRvbQbezSHF1VpWgSnxhQ1E4ZB2S0MkwoysMsQVdIScQVaWWSYjSiYBdbwTGXau7id
fRYzf10YigJA7mVSs6SLClqGEMydeB1t+u6bU7tLUvZ3t8ct2ZF0WkVkSNACePcYlqft7eHrj9ul
qfddgPhCUWDBOSPzcn1Wy0SdHHQEGdLJhN2dPaQ27PqlypZ1Y/sUzf6u7cLgUUyd6qJ3HNY/xSem
26Sb7ddJ7ThXR60bfkr8/+2kqAMtBtsDH61rXPKkzvjoxQFQj7IZjOrHVAdHJeZt8zn32+Jznvh/
actbV+XU0crlZfIMnaBxHdq/DsV7CyZj1ZxvwyGh40xLg2rjKQffXDqLR8OdPzEKpM+4/8eR4eT5
akjt6glIiL62slC/uLo27ZCVrk8QwfX3Q4NYjue4zSP5ZWOjAJj4MlcIaUxFVf9wq/DQaOBtVwVw
bkgKEArNjB8o74TfbN3R1wnltuuSvbLQPjr565LDDGCpG6zXJWkpPwV8d6O2Gb4phd5DzcjZRA/e
Cp2D4VvecE05GxbbP8YVxgxNrAdh6Xpss3An2mA+aZWz7UBxUUGcvJVh3dUIhaPIKUphohlWZrpz
frOLtJhNAoOHcRLzLnh2c2SDV5yYPs+fFVId15P3rv8QowL4ue/nyNgFndFtwtnxD5HnTd8c5Ky7
oSi/NloRn1MYolcjuh7fJCxC6fEARzA6m6azKvXeu4sT3d+HNCtuaEw2t9FQ8n9dpnO3MYoU3Q8Z
T63ZQStimtsRUSF0Qe15a6jOHizTT9+agoPw1gO6ah/l7M1+M4l9trRrvFDci8laACMjdp6qwUHs
YhLnf7V/WJ/v+LvP8+v68jk9QXS8rT3o1s6jq22nKTZq4W+HHiLbSe8euzyB970aXEoXefyjNhw/
2YJtJ/9Td5CMLBOuMcYcI/QSO6jCxNyl/77UzfK23HV6DKWvPWYohC9qCGZhLd+iplx7mpvuxCba
CR3Mpw9Dqq6MXocXm0epYQbagdKoesWNDW5qrqzG7c4OLPNfosp4fQDH5WvYFUa2hHlt0Z1hDbG/
JP8Km9vxb6v9GibTCz/gv9jm22/MbIxRYHpsSwtNeqNyLlETmRfQngP9w3zRC/WUtjBbSGRjGu2d
bRsuXIk6m5Ilvp4jqA7DGq5biZkUy17VDWg6/f+w9mVLkurKsl+EGbPgNcl5rLm6+gXrkXlGSPD1
xxXUKmr17n2OXbP7IkOhkMjqzgQpwsMdOZbZR90B7MvOpzvo69k9F+F0Bm3EHXnTstLHc8uak0N6
J4+SAbVih1qxz6GD+aLXSEmELIwu1AXV364t+uRRgyLdYzFa61HVuGa5ZaLqqatW1J0mw9qDjFmf
R3MZAwgjy3JPo7RkDMGNC3XVkmMOTj5asgS9Ts6j/uJEIWhRNB/BijgwKW6imq4tABOHHNyZYik8
qido4iXRlrpGFouTqUOzaGji8ilC3ujRzudQCjm0DSifl+ld1+iBz/jG6C2oFEapfy8blKqZSi20
FgNoJ1gPoDEfwP7wnx7C60+txKv+Dw8gpxAWVymPv6zBcH5fy8SCPjz2LIW5ARIHIRXXstFOinZ/
SLUtEenPtnkcpPog2W9asMA6pWbsnMZGVsIEqykqgpszoy5SJnOXEDaEqYmFM5sWTM3HJELrkNeH
iXrk+jHRRDnCOY5QSp2a1Y3n2Qnyg+wR0GD2yEzzBWVc7QUksQyS5Y23QXxbbmiwZ5p/GRGy6tUg
mcoyv1YsN8FKi9lZ4qQblNS3W5ru6Z2Bk2j7fZ6tJkFKYwd4f3JHJt0bsKkC8fOOPoEcPH6KoQe8
olFaw0QOrtTN4Z5MotZQQSRYtqePAHXt5uiYrg4AyD+fCMw+UP3SHsjS6wVUn6bvYZoMBwrAdSDI
3U0Nr+cAnkis/ooX7T0N0pcM2ViIvqfxPX3B4qxH2ce/p3dFXa9j1wR9c5l5hwTvAWB3vUPvN8WT
Y6blU4F9kiUzeYsaC99xx7QDx4y7PQ0CIT3tLRAlBDThYzqeVwVIXEe28dwqvVrWI4EmTLyE1oD0
TmDfAd991iCp3AqZfAcN7jeXQ98HRCP+oYihxsjy3PiKiTROE8da89ZOCtBMudb01Dw4CoJvaM24
R1rcUNCL7h55YWcV1m2+9cBaICCD9IVniQW20xwZDJVZ7JWUi7IDWWt+sv/bHznDi+m3MT+gdFkC
wpoBqaAif3/EAGuW1IGVIKGxDHwKFrYUCWQCrJplgmf4MFTg0hDhPVS8wnvXQJYF22N/N0DG9h4c
AYj5uyj9Ep5/Jg8zTI07yb9No+OkQe7HrqIP/xUy4aaBo9iBW7Uk+dIatKTTtNDsU3doBhPBWw71
7nBA0Zs62eG55ELGL+oP1G1NfR2DFfY5wckD25b/dKNXxeBAQdsv+r+6NWo1AjJ/uKlzzLwa2emm
Gre75aa0Gh/AqDxkAsAJCJPt+inLTtAFy0+Fodm7ESiEWywqwNgrw3vkIULXjelUb2YSvyWxqH81
KfTuMibjlSUBgW7j6hf3m7dRi8u3oilTSONk7HE08WOutTi/QaDi/S6NIT/fxbWTdIM8WAv646+N
pb+zxkBpWpyA2SKOmE9maEPOtDJ/s9EkRcHhRQYkNnxvkyP29giRmOroIGUDYR7HfiRb1H3phT08
CAOvA9+B7HA7gQtr8Yf0FSCNnY5damu093PzOvQTREsr+84ZpXu01GbVBXZja2RjijT21N2QbJdA
u/7bOIvHk9FSnunGPsrO835WmX7WwXKyXDDXmC3+Pxf/8qlSf3xJ+uYr7ZFpt0wb5XGA2HwX6gey
C9+7xZYH7EM+vfEIsgNLeJfCwMpumxA7t91oS5UHo3ipIyhVQCrCWCfIM0JyLp2uVtjpATk4/kvW
N3YQlyhWb7soD7pJj7ZT4thXDYjbuTF8Mz77nb0ZihDhLRogFwG5paDEj2xLtgH1f2vdSSII0/Hu
NgjQhfROJrdV2eHfr6k0BCC78YhN4/gF7LkMEpWOduSqa5rbxpfstQYtzcnxoN4XK+1oo5hYwDtQ
+E9MK8GEVf+qR0v7qi68rH6/MMCPm3UQBHEMZBdLIzdeGq/v1zHv7JswoC2QtUlxRMIAjA7h5G9q
E6oIqRGWQV6DfCeypxbfQFxxD2hvAHnQ1w0k/VKpG5v/7kOO1KQp2E5i5b0sRldx8a0sex/HLetM
R86hiqc7U5vOJEOWpeZ4p8bohEljrYlvizqcfoz9b/PAhwKWe2l/bSHLsALxUfwYW6G3HT1gbARo
DC9m6icb3nTGS6Xxb0Ulw19mAh487Op+gO7ZWkk1STP/mQTwrbygoCcFs6amv0xSzpMgqzpPaisE
tAA30cIhOyWNowX5JNIAMafsFIUSJO000ofp+H5JQ1OmI4DiFNPRkkiglaqsstJQCJ4YEF6HFlhy
9kMwaGhF1z5odloHVd3FX8dC3JiDWq/VIL4Nndf/QsnU79hzvBeWW+Bh9qR9y5ieQfepi4/4l60v
2WiZm8722KOZdq9JGO0mlT+iRlSjD2xNjLpx6ucW0sWZI48GZaA++XwMx148HqnX61Cc70d/2hEk
qJLQKR9aRPRmhJCCD4GS5e+2zgUDBYlSkzP5yY+5hDqi9cjvv64Hbq/o4mX9GfwbKE/RmbZeIiyD
rT+BJR2YGxWkKW2AAivHBVWZQkerhiaF0HbaLLYp9a+G9rXBsfuYeH6NU7KuSfwbRuu5K0Xh3kZR
pKjcTXyEC0CclKiGBsBkF64sp4x3n7yxW163Yz5cFmeHKWLvrH785AYh92QjnaIFF/grCGL8S1fV
jrXqEQ84+Fb4WptmeB07nFvWgN9vXQvkY7MLaq6mVZqEGp4uY7EGngiiBsvzSZp5DTLrDT2YerLb
I7evZd4Xa6GcaSTMkYFb6R0Agmk3O//x8KPVC9MyQLaIsnTFdugqesTILFGXSZc6ER8uQ2QURmoD
1QdshppCGnif/OLBqOI1OTqJgfIgq2bWwbTFbJtXsMZ630KmzY5XRV1AbsIw7Lskm5q9k/T5obSc
8TZBCBIacWnzJiH3yLRI++WJZu9WJvvas0IGNKlw02YvcgPMIz4fbxaWnCcVunuhJ4Jd9nvEiNx5
Ughc252fjhsTCn2rQlUquKpSgZpaNgGCVv7FsoUBXI062oNrIwb9FUoPQMj47odTE5hLuroB3hwh
n9XHZL1KxA76aJA3RjrnBsywvBWZaC6mC4X6zixciO+AR0VP2vFY+fo99VxloivwluR77qryBDWV
FqGBUouyrV4DfsfCtnxfxc/zfm1yRFITwwuTTWnjoCkzE4SEy62QW8KnAYJmT6vJMd2HadpdO5Aq
bDxPJBv6RVXqZ6Un5SOU3Mwz9drQ7y9lw8H7hzFq/EYXGxeIi01a+e82VK7eh5Xmzb9FVNWWl3qy
buRPP0WQx3ebKBbNZllIhN2dBdniC62D4DDoN0aWIsgESpVa8V8ZWfK7Eym7cwaId3chWOvJ3rkO
C4zWME9tVMpnM413/egZb7kwoGRdtuOO3DKk0HMDB/t2Gszjf1t2MrV65QrQcNGyRSjKo0WwwFbj
1h5Vg+GmcKZ+Syxk1E0RW//UjVWXKMv0tgk3y2goEJTQy98RXgvPAzSFjl2Gv5K6doxoeeV6KERQ
o6mjOCLjGrhE1dVTYA87RdNPXaQMkktW99ncjUahX6Ja+zWvhIzHNY3Kb9SLOse5Dr3+wqZpeu7L
rr9p0BGjsdiw4rs29680JoFcvGtHC5wBuCMYNZp7bLD2IQhWnhNt0oApGrc0Vgym8eCCMJDmcYe3
j2OfBDRWT1Hy5Ba/a3zzdiIF1p2H5fAoijIDLVc+nFxF7gTYsLVPTbuGlg74omYXVNM0luPcUy8t
cxMYwMTYUncwZHUtM/9KPZpUYoO+QoBgOFGXlmQev2dZ+jQq2pN8aLMHTUVtyzq2d9hgDJC7ieuD
RO3+lVyQlImv0KA4LBP6otN3KAQAgkItQg0vkm5eJCqa4WABurwCw4SPVHbtrtLGB5q5tm1tZWpO
DJGtzl/bfArv6rwK71Atme8TyButdPJpTJTZlTW/0ig15DweSz9y72anrMXDpcV3YF4388GUpDtZ
tF8mLfcq1W2MFBS2flY6axRcAUPiR7p5cvCP87EXKEQCtDb1P739ZTLmG84QBK97fZfyfNi7qBZ6
jGLnZ5xOxY9S95E5YNVzAbq0vzlkLXv2x6qeHfDiHfb1iEOXWiHHYemBgUdmlbjQtC+NqL6wXLNe
zW47hUXyWjeyucokAk5bmXkp4l0G4PgWySjrdZn03sVuPUUka5qq0/xmlKaP30gSVyjvgzzSp4aH
ALzFwwiVXwy06t1KV5B5Z1cceBJL+muy+KaJfU5WVbswL6GG59g+ZF3zbuN0ZvrcFdgKJn3U/6wQ
q9JM2/7dIY1VszF9c3oENXLgs3HS5jgeYvt9NOoWxXZqegixm3n65OntM1IewybNsdtvFRbCVfiI
rrXxumT8Sj2mg01h6rMuMEYD+A41yj3xPhpFKJdvnAqIKTX1Y77vyXKr+2AwTUBhjVgACuEHVaOS
W6BVwQ/kEXl7D1xROAsMzNS/cvFE4yG43dam5U8nmpiriT0Vt0zyqcmT8chUWUXTe+XVUVfUjdwQ
v9NwOBsTtLbBwgF+xqYSZ3Ijj0mLql3PQRZ7APiIB55TNMh4jtpcGxDmabVKDF3cGYNXX4F90YBm
RerUFXWF72etxEn/mWFFmX8PQkBwmOf2D9Z53YleTrxN/Ctk0HZ9jDd90JrRsAWTXrtetnpqgivy
/kQmAZq+re5ZAEkjPNqlrvwa5vUBxDvaL8MxzhAund46MAsEDPX+N/BmaXuH68Me5aVAbapJzEHd
Yqo3h0nG1W0K7XKVjWV8yVXFaZYAHi0gCTT3PuxO55TduhDFsbTApbiQzAAWCl0fjTOwq+rlkQZy
fL02VW4jx2+GUHLl+nhpwJD2yn/XwuCvkSkjcOSCFc1vfOu1A//XNjWE3JITWFvf55huY78aP+wo
34umTO55Y8WPZmEBGJ/roK9q0+Qx76r2jCfOGw1OcVxfQFF9KaWbn60xy9dQxoXAour6HG/AFV1S
E2opHmFqZJQZRhiEO5VQj7sh4+B8ByQuv7dH1lxz4EdX/eDrX+JWauuqMcsDdTNkLKCOKZ4zQx3B
gLNdxWCG+RKmjQS2QvcOLPbSE6pO3QDboRXPuu5lKqL4omujDwJdwAAgJNuvtcqLjpXqKrdOuelR
E18Qr4QmWtQiGQYU1hpUNvGRuh9uhloNYDFwoxGoYGq/o7IDDFt19c13EVNXEfNUbwWQVty7Sr+s
zqiIc9cfHkhJoAQgFSJwlUfYg1KePKBJVH2Lmvc1yEOD4hy4iMCRjAeS/tAjmbaZGtSAyKoxHlBK
bzzknb9tEaW8kUeRpBYQB75cIToFnl2WutMKT5vxQM62hcLsbmyBucJUmtGqNRGObDd2JaYiqF1t
KwfnzYSm1iEDHdOqV8wwzhTWJ+pCpMZ6dnj33o3kmGwTlCqvZdO5+7qEYBid1V381fuuEsmaDvI0
Sl06rS/Odi/CE4I66YqyWr3dgyo4LYdt0noaQMoFP3a25Z10oLbm7FgWgpJLIsNKE8hOqbN2lMlu
BAZoXmmZ8OeaiBRBlXCdxdj2mDmAbnExZHd+hjeanNh9E5YwAUNwkqb3dTENqQtJBLsQQdTnPA1Y
XHTrVOuz7dyvo0lxlifWYe4bIV6+TVVeaYmqcLO7UXKcD9Vk4O3m9XOU2IKkTh7z5FREIjtjt/Pe
TF4KsM+f/biqwbzenshOM/rQt0CjqhPVjHVlCmw+DSEEgxlqKa1QM1dkc9QA/vuroAQoarPQgNAV
wuhIowJpFyfF4+SMzpPsAJMZkxsH5dwTWSxtOoA+gt91yjRYerNKa85O5FEiI7FuOyihtVrrYkeF
UsmuAYcUTY0hJXtEMZa/oi5KYo3r/3EnZjX8LgHEpUUW3ue5g0rpqSlOvWoSaaHPx7gAZmgqTnRF
w5XNJciJLQnexo85EbnTOHnWUw0+nz8vaVxrh2YDKa1kZ+dRtibd8EOhqsNqfE/WZquLCwcA/+Lk
ebbOddM6Sbf61YUZPxuCvzdRavMz2VwP/HqOnZ9ocFIeHGwNiKN9uNCIRAUdKJ3Bq1Zo90uaahpY
fNLH5q37qCy3kWYgE6WpqNF6UFQqL+qRK02c4n6eOGe0/llrWf7fa5H9447LWuY/d6SVzbK0TqjF
xuMTD6MmQ+UtIXi9jy6OO+Zz2uOxsoxiO/G5S6NIiMe52V5sRxMXaXbhAa+2Y2+mQOyQbb70AFA5
pIZxJBs1pVujnlk1KDMASelr3OMEAd6ujo3PGuD3Xqq91n1TfS8t79XDF+E7qKDnC+BJ54t/Demh
ZC+Qyjiq4VLN/D+W+P/uAwkwVHmBv3vjcMc5N9K1V0T0UMR5vG2hUzuzQ1gMyi51rTvXHn/yi+k9
JZNpvf5tUuiZ7cwO8Z+TZFpbr5FlJ2dRoviSF5q8o6ZPWA6tzGCxTAjE3bmJ2pBnsRJ91RWbZVkb
OyPBGdUVxvhpas4DLWyqcF5yMMDVoUsVlFB3UDG9uyaMjV0WggiWbDYylKu2ZyWoQct6M6Cm/hCy
Ln8ZtWlXNiZArcquW5m/2EVUvdsZGNsODfB1L06FM+SHffH/t71qUL9G2as58aWyV6C8hCbzOCfL
GtDWnrnfPi35s3wwm93geDJY8mcCKUxEYRNvuyTFuB295ZEtT2Sa7XFQhagoo5zbpIXZObbqp+XW
HA+cXdPEY7As04bD56VpYDTyeWlaSAeV8x13zWAyUCHYuRMCgzkgKde8dt1Aa7sCdQAyvM4jeEKN
B9S1PBfKRn6tGUJBEQiSHa0wz6UFPlYRYPdBQZNa9KPB9nReaTEtazZJtsP7hp1oEDiwh9TJ+XlA
Gf9aFgw7brWRmXceePHVo43UrDJ54JneV/kIqi7Vpe2KU0bItYkwO5HN9UBwAFD4jQZnN7Wui1T4
drGV5u9lWW30Pi9Lk3wNwaxUdBnOUdgG0bIDGK1pkJr+Y9mww1FhrLGrkr3mHOoeOzvaz3gRcBDU
pf0MdV1vEChEQmpi6dIoatnwe8nOXoRTz4AK4l0op29+jyNRxPThDEJx7PGoz5SRrqhJwhISsVm7
o6khWNbx2lBTqL+sEFYg+LeG9uEP+7zyp5uMuZ+smFeKLUIcw0Gy6NG0B/0rgxCrHzrJj4KnQ9DK
1LtCArg/g8YD5YRj5X8zmgs5OFAlDioGTvlG1vWlhI7ImgbcnQWNqe9Qdm7WbiOSix9HxTWegD1A
aiv54ZpPQ21M3ywUpa+hY1uqbXO4Q4oYsYcOwp14545fC93uVklmRXdl6dpXGsARALUVakBDid08
UGvgXw5N1FHI5siMGNSKjoJAyU48kE30DlB24zA+NIgMbq1IE7cwj82b0er3ndrUpkglUU/0WrzV
wJgPRWCIPEaMmUdEVQ5U1LIUulAX6s7OEeTn8yD5k52aEamlo5O4+z/talmwQ2vHyuj3n/yVnW6Q
TVp8QkHOPPjHdFTvIn+si/njLfU25AZIZHma6ny3LGsCU39JPRE0WicvrouEjgQm/zaEeF2j0Cx5
6DIfsN8Kig2y9cvAsI36lXUtyvhEm3/1PKAAhCh/+BnIk0qX/+Z2uc6ygkE/9AHJoBSnlLwLat8K
fyN1Bhh3nn2XyU/U6DXPNufjJsaj8dzoZXUykF3dTp6NTSXIB1ZR4fU/LDMKtCkvfoOD+4U7o/3q
axLBfUTer66m6weoomo7hjPZfVp6QyB63fg62sNBuEb+W2fTkY9+8xWgTQh0gf2Q8W4Vi2F61M0y
3YV2kx0b1mU324ujteEP4iuQ9LuxzvJf+hh/4Xk6vgxCjjh9GuXZN7h9xi+72rCBVa+MIxyoXK1+
OiTMi09NmzhBHaUcFNhOd0o8Y3rsO+MRPB3OV2g0Q80ptPsz9MPqB9C0fSc7/hhEZYZGXErQ1t23
XQwgdeKtNR/FdSDAjK5aUSaXxohx2Les4XvrbNw0KX8AXAOZLOVgdu64Qw1lvEnNrLxD8Ut5V4Uo
8ELAoUa83inuDGiveau6wCee8huZUMOlITMtfCteSa3aR1qfboUCfeC/Wrs3vTxZIWwsjpZ6780D
IaoFprC6o17shtWlMOPLMimv8NYf4wQknh8LlUgYr/FjSrcaQUSwoX5fmHxYbHSrwmt/ENnbpPg4
64yPp75YlY6ifJuJ3+aWfKj51K9lNJ06YF254R0hYbNyXLB4VLl1nTELE6QxEBxIt4RxiEqzu6BA
44UGyeTGxsW0hnf/Dgh3pMki56S1nhMQHYVdtV+qxDYeTATNzn+xD0352Z6a/Rcn7979GwCAAmKv
wPfmix+m5oOMUE01R7LKcOje+V2RBDkzF9yghEmgUrUC/At924N7IrTv8A9TPQ+QZNr3KOHe9qNl
fJnw4I04i7/jFQb6lC7TziN3phtUqj0QZaAgWc1ETrd6lmpmVyEwFLn1PJMcnBBFYDTTAqLixlOI
jrN/ZtI9dQaIIs10Yk//0gF8RA7Y6aH2ItoUUWs/ACGebvGf4Z9FloBvGOLVe6uzauQFYgtq4VyH
HrUFelXLzH5Aumg71myKUJMYb8DRZfxIbVQWAjGbvjiTLta+KcxbJSJtN0xDf3Sbfjwjzw7xcVY1
Dw0e8yjPG8o3bCOewgzg3lX8MPEWjGE1q5WqiP3WaXoZ/O2zTdz6j88W1fqnz5ZoGkR2Ve0XlW7F
siuCzor741ycpbpAzfdHKvvqTO0BdSTdoRZZJlaIrIJCjsJ1XsuajZWAMWA2ukjbbjwZayuksUuc
Wnu2lRAzC2IZ4l+djF2V4B0dOedJqXhJ1ZRcZ9sugtg5q+XOkqw8aoCEXITL5YWuqOFpBYay0HXX
y0DThN+TTg9XRcvk1koj6+CxOn7wRlXSNoLqF8iTM0o861fyGG3LRH7Tekb1jwigxx4dJR4l1pLW
/xTjny/JaYITpQBYmjhbIWMc+8FGNyK46zAPNShhvmkUrLizun5l9EAGDoAFPbkOINJ2Nn0ht1AH
zalT14jADThrJEnfX3vlNkSo5VPT/+Ym8cvflYAiQsaK8ee2KHYo5UZeD7+8renE065QXZHXQQrd
kNesbPRjZrqQHdcm/U135K8x9b07JJrlDWzaqFhX/pbhu0HHGTJXatmClzvyH1P2vmyFuPF+KlDZ
DmptMOxuPWDGAmQXkwMdbalb62l6mA++ahQVG8mnLmKZySFtdGSiG1SXegRcjRJnWBnG4Gz80tfP
DqFd8ZIY3C3KM+7e7wh1mlPUI06TT2Z/RpEJ6CUKEFWfIdAZmtuoRlF5xaTY0jg1Gku+pW5t7mRp
ctSwoEnKaLhUXVOhlD93wCDjuXJFxqTq3n0sl/Og7jpkf5U3DXAWSfBfQmkhq5G8hdY6v3ARAkwI
famgryDRKDKg+ZG6xyV2Xv0WjG/9ykNoUq7I2KoRuvKAlDlUDbst9towQf0xj3JrbdQAGkrsDBy8
xk8d/dDwE4ovfWbjN0eXsfdYW3kKhTPEzalBjioXCOn+0+/BL1SC158sn2ZSf8oSA5rlAa21zIGQ
EELxqjELZm1smbv5FfRg/VYHF/i1NkLrovNnQ8G9qCEzXU2xsAI3HctNgp0Kwxkk9M5TVATkkpFt
9MsW+j2xvVlWaBP9GaeTGDR9Hi9XGlTJjr5q6CrKnL4Ek4ILI85z/oas/dTagO8qL4fZUDrvxj35
kMl2qn9m05JLn3yoW1WFYwfLiGuwam24EJRsBRJGokzemxTRyBb18ujn0mtAOBT9mm05jZC707Jq
OxTab4pAfgpSZkkClZ8Y5Ok90OxnnB0/RzP/CG7SZM+JnrVEewEK2rqYGvgBhRWPUIof00sz5iW4
l7h2jyI0M2j62ESMJ49WYIwsf8oo2wCkWAL7kUC4xgnjXzxtvleR239pR+TtNTfWH7Dh8cA92en4
f6yyA15aA1hwWlTzs2zj4uWK34NT4t8iFeN5vtQsrh2NFnuqMmtQSaRGqHEFkFkjaPEkToN9YqJo
D3QYbwBe3kOss330pto/o1iwDciucZAvVm3c3LLQmu58R2L/oibE4ApAxqhyTjbqi5+8CnK6Qi+f
o2pqVxKMfGdqRqEVZ101i426XPAucHJzW00AhIuyu3RuVD37QME+dF4Y6GYbA9eybt0yf3ZkXz0j
8gp4Y80fyDGq8itQUt6Nem3a/pRlM86LQK8OtKp5jN+hWrNSB1o8iMSBuvnkTGtggewddXuvRnoQ
Ae4tdcck7HAaa721pW4KrtDkgOyGFdAoMvHasalAb0Gjnjskl77HDpVGdWm2N4QM7mkQW9dkVTuj
vi80zZrAtpy1KMhojz02BwglFVl4wXcrvNCVJuov4MsWe9OonGllNuGAAPwIJnijwMGwgDKzuqIm
girAMUzQLN2/+S3TaAa50LSl+/++1HLLP5b64xMs9/jDjwZYJ/hhMB7DGCLLGlRCqhVdLg2IP5x1
ZdVyBaGE/LQMsASU9E1V/DOF+suwp1ZcunT15w3yHhlJg4Hl8H9fJm4+PhjdhT7JbFzuSka3bexq
5drG/cQTnN3Uh1imUHd2oUuaUtfpK5Q3m4NmJdVdD2lIB6mgc6kYO6mpRwcoEC2sg9G03m2CrtJs
q0HU6DKqXwCw0bzbtjxDrcTHXJpRpUDLSWZeFvuko3Z7yvEkorsuAyPodYQrsmvpxdiZ83hwN1md
+MF8x4+FEaVC4TY4vAXdO+clTsmNka7npWhyzN9yJuLbvFTOjXoTJ1ozu/iaf7VAQrQDwwQ/ulzn
x/mK5cP71V9s5CI9m+X4YWMeNeXH1WJz1TLLqjSw2BqwhAapjV886N38h3pg4KaKwaRO3dDJ/Adu
QkJbZOYtVh4N5NX2ce8MAQ02tuc/VIi3FI3QL/MkwaEUiCIeRL4AES15V948y7qCJqX5WU/OVXP1
+qfN2TVmuChh8cK0O7MkBzeTr4cH1spnAqQTDD1SWHREAmb7YiIPshfNdEOV+UofcSDInfQOBHr2
fZqk7IoH0oZ61GgT2Jxzq/85jFGGTF8PRF7tN13guSFYDFgRndrcVuf5xn3rP66y1Hi30dWQ2+5b
HI/5Sq8K9jaPRjvd8B8zzrN7x3Gye/Beu+eun05kgjhEdt8DiH8L8SyDap6MAnIbhvsYZEx35EVN
33b7zKrEhXoySbP7tqxeK1aCSUOtTCbZgbPC1czosNiGymoDL9WzHbnQQM4LFF1UKOIhG60ZN5AT
jXo7Wy93jRi3dpkEA/WyXmTl5oEZEngtw8MHTqvJO9luf0/T6E8CLqKBzGn9aXWjAQ1vOn+E5U/I
cKIUYP+6LqYybO+kz+Lz8sk4C5OVAZpE1KTiH4x8O7cNV5rmsk9/VWOGgJGaoKsiF2r8CRwgndEZ
819Fi7LBh+heUfBgua3el95ea4BbX/7SoR20o+6JL8s/HAKk4P3n+WH5dLJ0/FsVvdFa8/+hL2sV
dR1vc3eq7SMYNoQqphEHZkIkQasK+S3t+iczL7KnFJKNR6brQOgqO/TsLK3qrxP24QB/et22B5XR
wStq+5mD6I6cdNc0gt7V20tiOdpac6pixSHA9zhI40X0Y3kRqufW/rQFVgTMyY1vPLaubO88kF71
XmY8kmkwQO0VFVFyIpsconpfJJUezBMcM3qUxjbk3AATJyB62FcP6YEWBydudkRUxFhRlyb4+LJo
riHvyTRMCCXmcmh3tDiqTYpzapW/aJA+rpYYJ6Rwo9t8994SQJsl7oYW81gmrrpdX8mfGj9Nv1UZ
M87Uk9ge7kJmDqATwR80aTK6B1JlTYNkqiCRubLbUB6pm021tWcJgnXkQh9BoDJOnx7JoDFovPjN
pO/pA4DWQz9GXOIoiTOVSF71xBruJ5vxu3oSP0Ph+18g7T5uoAg47iOJbsy1NUi3gNFMff9ctwUU
+FBB/QU8hTYocYv+VA8JoGvm/WweoMDHmwZ8IYjRBO8nblCo7Wec3oLNz5D6OA1lvfoE1LPSDmLi
hvWg4WPXUfhK+etIL7/zjldPNZJse95B4gdRWv9JOVBqG3vA73b3VUOQ83vqAACZCft3ZuW3Ph/N
N572I/RAzfLetZJh5zWmPIaNmyFOkelgDbTlUzZCGbeEQOcPNR0apfbvBNNZgWAwvqLhNrRyfDVy
HSUJqo488TQwWxgZis/yWL5AowJczrAvbkJVn+c+QxoRAbXZzUXtPbmhOuJ9tVG5Lasl6Y+QiA4g
eTyC5hvlHdqqGH8WLAa61DdfITvcAJRoFPtO9tlLM9hnVhvxd9Tz5EENePSVM1O/VMaI1Jo1Jt8/
ZoocYhQ0s3IjwLYtS19raYoEUVTmL3RVRm42X4m/2P7mF+mGjudmnX/Ks2muNZ7ADLb/lNWbc2zO
+Kg5k3ug9No8ypAl2zhagzKTjxwdOdMqedPtyS7TfFVOSOxe66Gudy7oB17Nop75rNzcMzaZ5bUH
oJAgzptXM58V9tKwpz0ItE1fe1H+HuJkqFIDTMEhAXGzFuZGYeeD2PXBg93E2X/piyDlqzDh4cnP
IDsCqExWXYvJQcLFEGsaQJ6wuibQELTW6STXwFCFp8UtHJ14O0Y5C6SNak4BoMaJF8PwFP8PY+fV
HDeSpuu/MtHXi1l4s7E9EQeF8kVPiRJvEJRIwXuPX38eZLG7JLWmZyc6MEgDFAQCiczve82g5mtU
ysbNuTgjxKabNZekWv1jNygzAq7pSTSKzWAhGAap606UxNnGRHk/m64M72cLNCnY9F3eEvGy1cQV
mlnYD50GW6mvRamR02YXO1m9EkWxIciLMGfQXOuVA2Bz6dEgILbSFysRUfeLc5x7LAf8eI5f/YpW
4f1a9mhPhpNePkiJchTaDD7upLsErtV6XF4KPPqiJRY93FSYdj/ow3yUMX9dMzhax7AJwlVrz/qp
SQrto4xc+lm2rsuLAyqUpReAmvskuvlppZ8UOdjaatFDqje/iDemaTCuqIhZ3LWy3B7boLc9OUii
L112VVSa89wnyK7O7Rwd5CzNH5YDRXudFHjoqMCFtCgx90nKecxGNV8DAj5h2A5fyJYOq153wtvE
VhTMXGdURrVixkQ5ee9r4MjSYceYewrJ0x6FXrQ/dNkbxZ7GUnXIO5twAXvn1mVPC1+MdsTF3YYm
tGwQxeyCbQOgd2u0OknZjpGoZRqBvr81bx3GmbvKIrW+6KWd/xhhO3mNSdBV/C3TsI/vcJZbPLhu
DUc2nlO0djFTHJ7VeZRXXRIPeOkFw641e2knk+m8GaCEr8jLzZ+rcTwJDW0nR70zKoZnuUqxg4R/
IQ1x9phDvYe6zV5Ql9iGMiQ/SnH3XndpFXu5LDfrIa9RBtIZKKFoZAdxyb6Zpiezql/OV7z8U8wS
sS/RIwu7HY4F8QcnK09FITmPMYJPB0aU5S0cpuelPpX5WqhhqB9MC6mUH+tnEhluoTTVjuFvvGLC
P17NhjngD60X20QtI7eSR0wIRIsVRrPbVka4LYYJXzMJHwTbWYJaS/FSZyXptAPbVt/1y6ZBWJ/s
BXWiKBoudUVjNZvKV/uVQLkJvBtr4DtLN/29wLdd6iUrnrcy2GE3FTKtF2crR6vvyK0167xj9Agk
Rb3JE0NaR8teYE7ve6LuV60AS5HPASu5jXl6Djapg00zW+WHus5fNaKMr1HVbAjEDc9K5ice+Knp
urNtIntK0Wzy1DJXaj5Lrm9nyskWiggiUCzKBhE55jnBQVSJjbVEkcUeaQq8XMsZI1rAq5vY6mAr
L4Q7AeISdQgA4H+jmVcEcoprZxl+8079rOIst4t1gyG5lMZkr8sSX4kqwQO9bwIdMx0lfvV5K2zV
NF5KJ4w9xTCyayeR7WM4F8167PIOrjd8cdw8X/Um+zYVfftoh1G79f0i2weZgVPacjLRY9ZwXI8a
44XQfuz51px7lmxPOyQEBUZdbJw8r9a+ZahrURwg792b7x10zdiaWQZcfGof5tyH2p9E2Z6cBgRD
HB7ucAZ5r6usK8mP93lorn/lWeFrfGqXxnlJxVt5KHtAFgfpgegad2GIgtIT3P+E1NWOXK/KJwyX
J4QU67uQYMy5ThRFA+j2dqetJAsBhF7v1Q/QwPuDrpaLNrVN+LDGGuJSNBFQ5L5qV7EWgJC2TWeV
LArjWLV+NJs6eLCMNj31U+KvhKK3+Ud9V2jpqdAWeyYi8Gu0fFNMCUuX11b5gt5GB+ZfTW+tzpzQ
euEPkRpR/yDbNYJDy1A7he99+xBFY03twvtQQby680lksTacn3UZZ56xm56wi3mvF0AMNDLP9aL/
nMf+OpBmOAZtm+z0IQo3JDnI69kz4yK5ctRtIIUkabpTkqz9JHqEbaRvY8z5XCZb2eosPd9K8rj9
ZVkIz5MvgyVj2M5ONZGGC80G9zNxS7v6+6JoJeI/7MX9r6LhL60/HXvp3C+nqmyp287BfBgmkq5Y
oVfHkQjAJq8V7SEHEobNcT6/Fv5NOQ7+mzZX3zTDtj90qcLKMhj9Eyjw+nxMl5XSOp9gKon3TZ70
ehtLYUHsaZkDdcuEZ1g2qTNrK1l+uXCmL7zqEjGJfVZh7qPDvB7MrMGgeOremdiXfngyMDfvsw+6
3Mg8p0ONNk2mbVIDcHGUVOUVJPh8Deyp+lhbyldBbZTMrwxbyevlGDmaQ0/yjc+dyR9TsNZAGFeb
S9FpxmqDPXK4Sa0gOBkT1CtjfBLo96LosaYL/ena1u3hpHYsZKLKV16a5NxBGx/kUXHJFlQgRHgl
CmaYhIX18iRsaLKlaCxF0ar1cDtFK2tF9YNo/dWxiRmSuchyBFSl/JppAvNKDGjVarSPVScz1Vzq
h9pEMGBqP1edXWjfusSy7/Gj9VC4DbK7MFgIDF10Qqnb0L/mcIg9ZDX0G6nE9W+SrORDkBb1Giep
+QrKV3owy8TczmWh3Wpxaax6www/92p+n6WF/g1iP/hGp3sNqz8Ot8IO+EafqAj5861AH8EhFONk
J6PtfdAD40fx+ot6Vc/NrVXWZ/chZ1KzW7jdxzzHGOliSJSVYbs1uhAx3BlDokuDUuoYfki3KNig
RFWC2ie44lZGNBxFsZ2K96KgHvJ1+L51+rEoWmMZeti/PbaYwehUeeYhbXsyGivfO8sECzQijmx2
lYVXoiw2Sxe/mPN9nFjRSWHyKfQM4m54840ivDWHUb+X5+RaiCFo+aBtgY3GG9FryuY3WHrBLXPb
cy9RrU4avcaUXsvM9c9zoV9x7pU3pbnp7EZbE6EEIDzW8lOkoQ3He+3f5WGDHjeD/xUcGXJQfh8S
dBm0qxmoOOaIjXbfFk27KpR8/BQ72kvvWMmbWrUcvuShjLRiqSQnr6aD0eoYGDKGbAHvdNCgjTJM
pEl6JbryFekllXz9PKHsEyU7FXH4IqZpYoFgw3J1ba1PDmKy5ug8g5Dhy7VQ8xK6Xt3op1dSzadi
Uf4S9e3YQe1Y6vXBXl26inpsOlM+DE7lItg7byHNZE8W9uK5YodfMh8atIUW23WchsO1DYEaqEEb
fomxBjBktDdUK/K3Px6ZKNF8m2faU87M5goJpvyKWW9+xQok3hmj9NHWouioxdEmULPqIU3j/tZM
LAAtA86gIzGXVe3L8k60Sr3RnoLAfj63ypP52kD+ODI5YtVi6hKWl0TIRF+xQbhuYwy5dCNKUeWY
3m//+O9//e/X8X+Ct+IWGGlQ5P/Iu+y2iPK2+f03U/7tH+W5ev/6+2+6Y2u2YehoWBgO6iOmadP+
9eWeJDi9lf8KW/TGcCNSH/SmaB5a1cOAIHuNcz+AmxZUhG4dfac5i6oCTPr7Npmg4Xad9UrqnPR5
/rWXvPM6NhjC5AhjZZuIGdZgGP0OqJmRXptzmG1toSuHXaruhlMVbc8ug0nU/lCGR3wdAoS5TDPi
xIg9sjEZBiEoE4lNkPjf14nOVZZ6Ms/4AXti0LPLxsiz8UpbNmPc1puCQQ9Fpj9a07r7hJh+tjN6
mRm7kZk1eCS7P3cRx4rO4gS4Kcju3996Xf3rrTdN3eTJMgxy0Kb+461HHq+QhsYyH9ohmnYkgQNQ
U8q8znSp+lwnJE2W6cQww4OubL2+FT1MOE9QtWVgYr/uVee+dMhC+7vzDPIis6GNHWbF0sEwmvBz
GtWqF2vJcGVhiXmsSnQyJnJTH2dEn7m95uvSFf1pMN5LV9nHaSRIp5N4zZR6uunCWDvousqYC6XB
+g/PpaP9fHN0magvd0cHGmIapvHjzRnspLKBzucP50m6WRrw8gv9IxmK4g5H2f4Oqv4HMRxGTS5t
xJAniksv4Fr53VTiVayGzgsx4G5tGlmOahoDU5g3mDUYRvtJ7eora5kj8lG8z2O5eDKkEsugcqDr
VOjHxroNpaK+BWi/IWFvPBSLmn6Fti1yB4l/FHVIhiXbtkT/UbSKA+po3BiLLj9RM1xr60iHt6dl
K4JT8X62clT7/RzK4+ijmaENSb1qfFiEYfuAd73x8FNfXbltTHVv49zx09ReOMypneEclkZhPzf3
AeykgaAH01/5pOjRWz042WO7bIgUlrURIwBGIYvM3u2hHh4yp8wf1U6pN5IyF2vRKo4ehvR8dIF4
78053qiXqrxW9Tb5Tly+b61lVFbajWioVDn8D0+E7vzwRBiybCv8Z+CYbUFDtrTldfpupGJkUSek
ZIIHg08U9nHyeD0oyCsLnmFUfVScRn0RkzBd6sdTYPjjtRQ6TNGkGivIOLkSFrBnl1hhHnu2hxW7
tVOWpdsubm8RIEC8d6oYc5mkOoqDRIMo/tu688kCOfG3TWODspk0O91Zw6wcZd1WjmJPHxOtcvNo
Am1Fokje6Xa8vzT/pc+5Qq+77X8Ye34c9pebiQCUqcum7agI0TnmjzczCWtZSTPZv7fGZiIVmzmu
An/hVo0kB9B3pqz71Mk/F7KxFnNd0aOuQ1h6gz6gcIvwLGnE0oZ73Je7hjzDMs7Wy+j63QaS0VXf
Yd5GB1GNxwdBJyUknBbM+apOFORdVTm7U5wkckWwRTTImfTeQHYmIkqArLukd/kqLku0bHwnvTPB
ufz9XXGsvzximm7JhqWoSO7KuvbTXWFGpQd5m5r3Mna5V9pimIG0SQKEbXG5FZqogRnH3ljeReac
et9JLxcYGgi5ZFGHfh7EWBspeSGt7FsTOLjRbL2mjiW0uLNmJaCAhYE8B1bIwdFYEINxsLW60nq6
9GpM0GmWjHXjsISGSj9GFCOSgp0odkvdYMNQCiftL3WiX7mEms6dl36ibmpsptq69Lle5L1dK5j1
B4ZhfEXUIEapy6z2oiWq8Njya2y4ROt3vR29aTDI1Z1T2KnLIzA98ziVm1ht5l1uAFRZ6uViNBkj
CCqimsKKH8F+GzC+Ybt944wP6kIgKSEik7plpbSUlrZhwkEpbQnLYREWBjnyzoPi7zH3Lq+7NkJm
fm79o51Zn9K8a+9FVcGny0vJYWxEUTQoKRQqWXn5+2dENf7y6jj4bTgK5gKOobMKX9q/G4cmR+Zz
N2nVfRgqS9Q5f4qbOvqSD4AO/dGUb8n8RMDzAACjrxd+KVHEIL/vfy5JK23wTUUlwzKjxx+PdOpe
ZgEznZxMiuC4osViDnFNTAq5WlG0o3kdlt380IcWqiJBvolQAn0qC6m4QiYWqOlSZIXR7mxrUblZ
ilmN+GhlG+NOFCEavZ9SFLFCXkdAzda2xlMuGEGRrzbraDbb76jXsMWZGdX1mThEoGrepzpUtzP1
2sgQksAJTDlTr3GbK258zfiOel0GY7Puhqw7/4T4nQliDrhvNbE+q6rV3ZmqE9wkPfzXERLPZ61T
cQqX5ewEQsF6VIJq74el8hlVkXbDmOpvRbc4Rv+8JNc1tDZ4p54VhKg39fblclotmIkAL4eL05Zd
ERCKL09Np8/gRrFunKo+fERzXQefQ7Sutpr91JARgFZgrVC/iF6ZPuVuNlf+h6SfVc+XxvQmBxu6
64pe3YszGS0ZwMuZBjkL7p1yhJyMT1bvjysV0ziC03CT7WUj6o26ndaNoXUrxZzf60SD6DdylCbL
2vkcdrTFxKq5sQMiKLneZc8IwB+EM2Qbt0djnJ3PgBjNVWxNIfwJ7FOttlZ2Y0TAXlE1jSuws2c7
ag6Nn3+AzJDcyAyHdxMLIzwvMLg2iv6RPFeAnV1QPBbZ3GATUPZbUTSrtNs3PcBxUcSEWbttGnkT
d1pxR4Rd8Qo5te7Vqkhv5MraKtNo3YuqMfJbz1f9eaMtdapeNTh3nLv7Q5pfq2W+F8FaTINQN0zN
vQgYhSJDttS1owU2upchhDNZspFu+yzlyl1UGwT1imav+XX1rVeTFy2ebTivjb9ima7fVorWbPW0
kcADzcg1wOLclFFX3P/qPGmyH7Oy2hKw6NdVjyVeHpX35cJGAQaJS/JCRMmlAtPGJs15pagTGwPj
ANHXnBml7KgiJz9On+yi8OapmD7ECQQNuzIVci2s2Jnd6hA0Cj6ki7ihkZYexKLxMNRtTQZu6Ifk
qomLatUosnOHPmm41ewywnGmmE6JSnQeSKL1YKokCswitL/AqVqnWaB/Czrn2LdkZMThwAGcOz0I
oy2Apnnz9yOh9vPXklmDLmsyHwZTURTGlB8HQsJQVauOUo9hvEKIdfBJLwnKAHJTt07YKTukwoiI
iLoe76iw7R/n1qwwvEEl37RK5S7uc+YDQ5V9LXgqAZfpT5ceYPgDEtV+tLMWiRWhs9Ihssr6p3fW
QlSlCxA/EntYOGKMuwqaJjvPIzTQx6tOn5LrLmzVW9EgkwG5/fvboPw8L11ugyEzb1j+Z5pihf3d
98AaR3Dettxdv2PaLWdhkvLKyzgfI+JFGEBTZ/QyLy99GmiePmrVz4OBOKJMAfmLtz8s0bMjUxav
/v6SdeWneY6l2Ipt85ezGTz0v6w8YZoqGA1G8fV5Qj/7Vo0SehA9ExNOl6A8ajvJtnJ8eftHtfjG
1wpQqr9WB+g2nqtlrYuesdq49G7i1vKMqMrRaFqLMGdmOdEH1UDLpUjXU9ggHEzKw8sTJbyXgup9
DyME3Rs6aB55oOjetOxd+uVY5J2X4//9QyikEaGRr0U51VEQtj8V/7V9K65fsrfmf5ej/uz14zH/
YtTjv7/tchV9rflufGt/7vXDefn196vzXtqXHwrrnInMdNe91dP9W9Ol7R8hnaXn/7XxH2/iLBDi
3n7/7eU1i3LAzyw1v7a/vTctISCFz8d3j8/yA++ty634/bf/l758ecmYJZ3Pdjnk7aVpf/8NS4N/
2o7NSsKxVV1lGGClPrydm+x/6sylNR43FaQ9j9xv/0AMsQ1//00z/inLEF0cW2Z5b1rLVBz2lWiS
/6ni5uc4Bi+TIWuO8tsf//r3gNb5z/brAJfy07OucxqbWb2iIk+hytpyDd9P12IFjddGI7TWZq2z
UW3ia5gNHkl9Fbsy2ChZme+aKpDRlM0wUk8tTGd7Mpbf3bNfxNl+eRmWw5yRq2Hxpf50GbPSANaf
SYtXJYJNpBHsY+t3X6xGfnVyFHiqWHWBrkvrLsHDq0VK2wuR+dr9h8tYwiaXcB/qXAYcWEXTdLSr
4OEZS9jlu8HK1kmUOr3m7+RaLz08lXgFFUndS/5K6639MBSfEtNHAMH5lE61tHhJrkolU905z6Ut
rAJG+4h05X+4LF1fPhY/XpiloXpsIAhmK5olL3/G7y5sTBqjIpjh76x+YqIFi2Grx9UN6pj2KbMM
FgmjPnq4EEmHelZl15pGxRsXnTy3arrE7XsT2V/CbVs+Q9ioI2GPFnV9sixAnFBWGrLNO8PJIH6q
+mn6c5OWVu0RJU+8crKhyRKwXHVOON7MFSJfkTQ94VaKgI1fjy72qcVVMEkJH135Taps86DfGcF9
ZQTdyhlhLZuwWqR5wAJGyb85PhoKuobGcuXH66ZtdlaVEhZH/syUtRBEYdKC7G9e+9FxDcS9Vvyz
8ysMaB/gSvgbafrqMyXT+JRvRhzKAya4Q7u1rbTwEMg6BslesUED9T1gSJJflVRdW/ErgZpbZILC
Y5qkztap2oVXkJL7VYdHP+ghkXaduW7w7ZJgAKpqDuQBQ1TFAbRkWDvbJJdVYKK5r8OcvH2TouRl
6xvVQvUq3duhskuXmWJC7ruScQkrsbqAK/6GO8Z5QQxUMDPg845tl3lzADfUjAOPaDsLOXxOCUm3
XtTa26FnGl9N0VueScy0LXOdOdU3K59vC1IeFdPVWPdVd+yru/ghT6svgwX6qOkhG6GD6dUMJ6xI
JncumWSMveM1gTGtDFYIK6tGcCCDviEtPMVunlxJ1zdard7Ofr0DOBxgfofThGaaW1WJ9whCx9ug
rwe3DCfPyIYPBAhmV5qqbg2uMj2gdfrFVOSNb90qs/UMBUXalIamulLoPzkjdKASGUYQ8/Jdi4Et
6I03RZ90NKW02K0X8epGw8lBHvAZzq3PCuq3Sja6To7qUCx/CVi5rBLDs+zFqzRLeAFGeUt49g3T
wBUG6anbNI6yzTOQDTEzhA1yjqvMz8erblKajY13za2e5bOXktlW7Cnc4oNdunFmfp0CxVhNyE2u
cK79lprI8iXK5LtpB4ifjIDvNV2VbZGwaDd4rGLcopfGFVjkk5EMPhnNBkq4otY7/KcORacZWBvo
HexNNrqEl5wrdtHx6g6XTdaGyC3GUemKOsnAiilKCUovRlrlGN6AYDA2+A63B1HFRF9FPWgpiw2r
4w/ojWN/9mcXsZcsx4sjLg2i7lIUezWrIfLPBhDQCGKM2kczAFP9KfCBQIi6bprzg9jT1dla61P6
pIY58fdWqvLDEOlFg9wTB4uOygCssKgtQPFLs9gUjgJhU+zyyDjA5joJQKmk5Ctx4LnyvBW9Iiex
UfHT9PNB9Z9nEq2z2SH84YpDv7uSCcG4nT8p67aBGaxDpDhf4eXabIjSCQmM5RJE7SQuXpzeErVi
FxA0l8sQQhQNVLluYpVjxM5bpwHwb5AlALOifBnQzHZVnZcnMMDC1kF1xMzQ3vSxf4tgCdLPMsbZ
Qe0RDhoO4dg/RnrzmnVoLkzxR9NUT3lmwjrK+zurmj+ix/itHQdWX0W2cgwpxUcibNfp1GU7fPFm
l/dC3ksM7K5CZuya5NrOl4N7XTLVtRGFsdtb8X2s+W5sajd+Iju7qWrv1MDG3yHvntPUWVsd6V4w
JLoHpyZ3DYQ2toqtX4f55J/y/Jm4Mh5xduK1ixA54/fg+k751uJZu2j97nItGla+Wo8r/EnAUsrK
g5PL0bboSyTN/PAwh+le76f5EWQeqi/NV6SX1nOkYz6PAscqM4qE4bm6Q1wILym/GT1UVTs30krE
+JzY8GQLhceIhIQ3ETa0VAXCWBQzHABja4hRMxnO0L4b0b+MJnsNLUhl+J1vJEN5q3h/SeLfmGFX
eBE0sU37mliBiTWvWS7kt9hTw7Fbd+3y0cLNvjP1eV3bwcZuum5TucUot5uMhDoRu2jykmL8MIFS
d7VcxYiFCZ7LB64ZQ+MWMvtuUCffU3U4zVH3Wg/Zmz7PX3q5/mBIdX4v9RY5FcnZOQmfumCIyhvc
21GeDxprJcPePurfmO85rt9ObtEy7e+hhayqpH9pRmQDrbpTVpoVFWtEhhNXrtUjerIMxjKeCbxh
tZGs+hbJ035W+JJmirtIVrs4bhDBwTUyvbVlpv4qvE50ocJvUdEfsko5GnX1iskx/m+BvS6rG4B/
nyJH1TwVe9i9VXWISHZrC8WJJ7N7Ye2jHhWUNN2IdPQOR8QHBSvoba9nW01BoCVXzC+kc9/MEQOM
Mqqq9QSafyU5SEgX5VExUeSyscTWi/l6hs3pzkbjGirOBMNYlyuZKK0j8wSolbZpEPRWYmM3GeoJ
UN+WKcZOnpEX5cG+MdVw2sgB803MGsqdWmwUVQXF0Y9r9BXQyGoT6bZgNrPvx7fZ4vFK/GDexERS
gnZ4hqswe0hZTm4Q3qVR9pVXfA804y4CB7e2Shj4deYBcPvgt3g34vLyaBrXRX9v68baHtv7zO9i
V6rVl5oovhbm2VoqbciidvhJw4PFlDF2kPN5XDvlTTynI3+J4oj6waIFvkqcyia7oqb4Awa3cmjx
7s33vandT1n/afBR97DscTyGPsoZ0N9XqnnLzG+fAFzD5rbYIauAS2Iw3teKnm3MquOTO2vfHDvh
2VKPY6H1fC0zyJcAue1Mfh4rVvehU37V86R1B6uCLr5AX6uIr1gSPWCaHrhO32tet82tKxPphjFu
AOMZFcbAo7MGQYuX7F7O2oOa2be2VZFZI4w7SqgCTcnn0R+uWOt/rBOGJifjOYTMaeOyCDz0Fi1e
bvRkA7ZHAFfpH6GNEqCIQp1hMgVrKzl4tNuMLmGorcKgW4+WwUe4nhrPKNRdafVPaDobK+yD3FgD
oNYjd+Ym1QZ1s8JF8elkmlA5Ay+ANboLx+lktiPAXkk+5SmhzbnvjvV8r86hukbXJHADv3wuNYDC
HanbuA0yd9C1R2s+2pHCX9FHEFROH6fYfLNH+QX33UTyP0jQ0CFuw40dQawVDwGgbgCy0wm0wGs+
ZE8FFHQXgLVznIhueia8AE8LnPQa+yBddvNpzMCEm9o6yvE7ES2i7tyspCZzKRO36qJ8rPjI7FAU
+yR6+WVWr0v00VcTn/9riUnMVpV5bFrVBuMFYmQTJ1l+PefOdFJH3QU4MBEbNNatKhFVqdBSTUwn
m73ZTF2cqnkbCa14FoqvrlyBjtQJDvq2/M3agf2aTlpQWRAL8/ta9/dZ2VhXWqtaV4PCTI/w4Lix
sCWMylRdmTOfNF9GZU+RHiPL4l+4XIkut/PaRDacURUb46SXyQZpiTsglO6VnWFwn74F7ZzfjFrB
ZqxjF0TyCzal/UpFm5o/PIHOxB79q46sAb5ZCN3x/0Vh8a9usyunVN8Qag7xQBmfJQLYqQrzCZzO
KW5He5/JBZjqyNzmuX6VG4lX4WB+bWdJhEhc+Q0aGJ4X2niY2+AGHiboCUD81wrCspafpldf5BhI
sjoXe7kw94DauwOsTKAzSnONA9Md9Gp5b2VNdioxTwhtqeFYEhbh8kcssyzeBGnouwSmitXUKKg7
EBZd4Rayn2prHUCWQkrUPHYgePZtVeLe2gz5Nc5BA8D26yYOq50yVV+iIjhout8enXhIDoDc7/1u
mK516JoHxaoOQZZ8C02u0Um2WtPzMxlPVrKgdwcjuVL6aZmCG09VzrhvNDCU1MorWuuzbfBXSfFp
Z+039dcw3vd9Iu/4Lk2H0M5v0oTUUc5cmBRW7nvzXGFk5UjrSpkmL2uK6uhM4T5v7QGpHTZItrzh
zadvMpkH3Zw/ps6UucYuhuXimS0zF91KppXs++01yJ8vTjAOu8i3kxOoWi9L5XLvq/OrXYwg5L+Y
ZHIgLh7Epl/2pMKalJXYbTplxvd3qdUCXOCsihVdWOFEW3JDlr04NAvIrH+WRaVe1mXqit1QtLOQ
f+//y8pGd7xEmws375BWaUPuttlM1UHsRWpc//ui6FIvR4i9y7HisEtR7F1OZevYBI4pchzih8QJ
GL+BQ6B1KMn1QZKd+iD2Lpt/W2eT6GDS+IvjKgZ+VNATz9eBA19OZamIkawuZcRpmvPPnc91+alI
df7oqQvXaX2PPEcrW/G5/3ftgd45ylqcNIFC+35Fl8vquu65ticVP5W6lVfF8psJ0H91LXZTpHXS
QP2Qzgil4z92E0p5ysRTS58ApmzbIlBuBqlx0FqfGlDCZbqPAzB4eQK9Ibds36uIEq6TILsN4+Au
Qs4OzwCe6i7FbgjDe6/Wi+xq6ixQz+j0b0DPpFc2DjobKSRXK4oYRaRXEZ7drFqNcYOaOGSXRvsI
2lHfzhpL6dTw1bWeDkaJ0Ee3iwAC723b1k4WVI1Zrh+syR1CPd51fZ2e4jBKTyX+YCsZ0CxZfXM1
D02/t2v5JracFkV9Y8Lcjcsj76FCaXJISM3FaeoPH1iIz6c+x/9I7Nnw1zZS4fClXRqUZZNr9qFh
8rBvqui9WzAr80kzUXZOFCVwc21bYUt3mo3PUWbm6FoXGJYj/bduEiR7S8337HZW1nILZUAz1UOf
+sGpXTYKsYsmDgyUayqQ24Nueum1LklXKiuVQ5BX2lENblM+bNwjTshyns/LXIwnRtPxZATZI65p
FuMyPepAGk6JNACYTgIch1KTOJAFZs2yUyIMY/TRUuvyarYxLI19P3EdPf+Kvp4KuRT5dgdCiR3q
R2wE0Ozq251fscacUxN7aexDtuYYvfjVWGzaOPpUO2a0DWysQ+XUlk9iT2y0YYIiYcjzSk1J9cdG
tCH2I0GLPKH6qBae6FWi1rIhMpO6iu0YxyrLzaOhKbu8ti1vUqyvDsv5k2XU9SEP2rW0lLrlSWF9
QZxSN/vFreu9LsTLh/S92/TDfQk+nsxLpp/EgyX2kNUINrGhIkCsqBMTx/aEqoe5M7JZOzk4XWA9
ET/NDjQBLwAtidi8tTSJdhMoL9QQrG9SJn3odRCzHdaBXMx7o2RFiT/VESB97VqGZDHVsv0TSBLp
JPbSwLZZgEX5GlLPVZSdAI41u6iDPwgSS8rXaVo9zZ16qJE7WavAVl0j6ZMTKMcEBZ32c61tHR32
r6gNpKn2TA3fARDk8cn6s6foLjaWfYzN7pEIbLLppqQ9AOcGxT/xJY6WP1aYodlrL/ewXR56sVHI
7sBdUZBvaEoWggaa7uHwvpGioEfzfymfdyUpRivYZIXbSfNH0dAthxRx1/3QUTSJs4l2UbTkCInR
RFPOP3NpuPyqqLsU0SogS9Ux5b3UXX601JrsMHVPWmy3BUiAKPnu0svAZAmgO5vvru/yi5fLq8SV
pz2RMyS/jJVoGXi4HD2Wcajgn3757Z8u76ei6PzTZYhjRb++jb6mXXVVI4sCtyCV+e4GrArKBIEC
62QPYedlNU5xOlmUWzQMjJ1Wap+wG5CuYcLkq4DIz5pZerRK7NBA8DPZDFYzXyMkgLXi+FWuJQxb
Eoe3oTY6LzdS5VCkqnoi+HgbQGTdMauHvgI/M35qLHmbErNYq3XyVWWei6Gn4zBIsdLVCxtEIG+n
HhCPLcm/LmvL8NnOt1GR/n/2zmM7Uq1N07dSN8BZsHGbKUQQTl5KZaYmrJRSifeeq+8HlH2U/6m/
anWtnvSgJyEgjCJgs833OhvNVSv34zgtZyMW6iHvKlqw0A5GL78Hxaxeo5v5FrGuOVDdYDmqT7HH
roCytXSu3TIdNJ1EwvO7C5c5vF6CAifSWX4doh9VF/lVM2m3uF/mzdAclWa4Lwb6WTy3CX1h8eQt
cmj2aZF+x7AoY1W0jFdGTSFp7PU3kijf0j4zTmulYz8g7Xe7KbnpjOF7G8i73FQtH4/UMErbS6J9
ZZ1mXjIiVhau0Z7+PFgTKSmpyrG81Jh6Kj1hK4GpChTZ+AMouQQAmOpdMIcX5v2wmayKqBRSiGvH
eDXx8EJ5NJ4KbsEHUaYmFfQo97qwSQ+OihVrNeKa2nCoKLuRavCEHWgbH5beSj3Rqq9j3b50Ko4q
xszCYjF0P66+LYkZPuZteliZdD6N5HocGf5LI7kbsE73seYgFzK4GWYKOtzKxjk7LhMJeDJW0HNb
zT35I3tUWxUegUpxDLJgvJjLgqXGrdJZ7SFRA8KtDOtqkvMChVREFKD76qZ7SQJLXo3DXD11Tnzu
KF+eyiExXCLyWo/il4lrlJZ4WlVat/gIIGDLyd0w2sUfhsp80JIQJU9nuUNpXY/KqF0HanBIqlwn
N7WYdlkQIRiJx3dBDs+BB33PPHs+Tt3Y76mdpa6Nlv8Q5ISQtAHGo4MZKicmJGimI2VPnjFuvzlm
/ImtaD5CzNqlRoaL1Rwh9Rt7AsFzqhw9WjazrwRWXskvI5JwTozSgeHdr5U2nSLfeIDH3vuOQuhf
lCnmvs/GV1Z9pC6Sop5KU5zqXJ5SDQLdBjz9j0Df/xs8919g4v8KPf5/EPQVzHWMPzC6/4T63qww
7X/sfqRl9y/Q7+83/sZ+Hesv09Idk4KloSMjsOBG/MZ+oU/+BWwkHVWY0uYPgN9v7NdwwH7Bi3la
Faqp2mChv7Ffw/zL0TVo+rxNrnDt/wz7tf/BUYGnZxuQ6UidEpoJuPlP0jAVjaq18De6oqbN4uy8
PWRdrFO315dDrNriIJy4OgNjlWfUStQgP/e3g51KWYU7l3zfISzPc6MXi2c25yE3tFO5oHZzsyag
GjZSOAcUmZY9zAYK8pu3Fjf+5OOWSbbECiWsD+Mo1fyImYZzYimpZ7I4h01bwycy05LcWfZNwk/1
qY4OmGaEp5ocJ9Ceh2LATZiSyHNWyhcYnw9qSHWlGG5goCzntIz31qyZxKLcpgr3d5HgswaR5Esb
Lk+YKvdX4wheh4sBXFuVBLkUwmaEcswOJSOcIe/HOLkYQdS79oJ1VlrRDTt0hfSwlLIC49hpWr4L
57r0yjyGBFXUb3oJIiUsm7wv61st0wew9PtZ7b5mJhb/Ai0yvzDZDxJvFDvX2gPG1sK1zOAKJlvl
dbHzy5oYexnxJjMpOSA14gC7a6dPdjIfr40OWbKysPbP51szLe41PX4xKyvbZWN+X5CrUIiALld9
sFSlBNx8GRwTnachRriAOCdOaKDXD+yi9utkRoybqTvD0gUwwVshxRzZbUNn9vO4cg42sBEBtYNB
AeMBZqXmMSQ1uMu4RqJfRV3xQvgJ7nU2DojpFnipLZcobr5j5P8UoOLR6garWlK/Iu0ZGjj2MmNy
dHLr2mF4cwhaI6HkXiiNq7SNmxoDddDqMkJu3UVh/bPu1hwivfhJUX4i7MbNlmDPYuLUjePbOLZv
EssFSp6dj+QgSor90mbnoDXPfRj7k1L5uhpPmJQHbmpbp0bFfrLVItDxwgyga9e/hKA2T4wI2igi
Qdzw3sEtG9/qdzPjamXVUz6MmdsVEMuiyPyVkwRsEltJaZEao91NBCBUucsi7KIAaziZxrm0expe
E73EYz27pKHNfiM63adSE9dYWIyj81qRIIImobktim+jqucrEtF4Gu2B2U35qH1NBafK0aChD2DR
6hBcEUHGIjZ9qFa7fFXehxrrr0xtI08s2V2M2eio3KYLAwxwk2Jbt2Jg5awv2I4asXIYSyDONp1/
UuW7ySyKEWGX3PbkORy6FPC9N3mnlt8309yj2U+fGw0HmcK56XpL8QiX2kOVNl1IqxPxb+Kn0al3
Sn+2O8C9OtUWr5Lov6iEe1hvlzQIzZdV9cUcrZ992Ta7FM4E0wJcHprsUeLmx0IiOTnLdAtFJYdF
j3e80OMzY55X15gw9K1xV9gBdIYsuEFid8zD9GvtFCO+CsdGbw0cN/WDJuLrRnZPYzqmJJfne6Og
JVuChV5hZc9VF8LI93JLaXZZmVDvqZJj8zgOkots20wq1f04m9fmUhe7PrXgXpkhiLV+WTL1EvWe
yUlVC6F6EjMDN6vmX/yD73ls3Cmw/dwUorORUz8f8n3QNo+BlbyyHbvtaB2lokDTSPi+pyoeUl8P
kqu4Dh+igEkAaD+ZGuX6e9q1/K/jQ81NmsKKNfIajy19l69K7bRIbltNDjBifhGccgydm4J4iq5R
H5ywSokx5Z4eEv2OCOesAcCLs/be0uNnAr99pQ0ct+76E7MdQgHL8U4U84PdQ0vUQb+05GXQZeLm
rfWL/GAqBV1auaEyXahSPzoJjVmYer2zu/GdyBGSLI5TiH1kFr8HGkLeKhsfOh0xSVp0T1qp964x
i3TnLEW0j1prLxeGFGyCYWgPb61ePqjV8DJVfEl9oZQsZogainPgl++kbdxFToGXFBYsdp//UKbm
i0ZW0yCML2VWn1tjkR6F/VorACEy9SFgELCH+ZcmiqdxrA9Eq/+awuKSTIuviKrb9yGjCclZFrkd
rh07OztDOK1RrE7qai/KG6IJLH7ggCFw8UXl44W0k70KIcVNdar0ubVvgv5QL57zBuj2C6X8XSLN
t2U2pv0UST4kJutAZvMeHnnuLUsh3Q7ScjwYlxA+bJoYX4NYfbcDcS5LQ9lHC5lbkWFfBWLwIchc
KH4G3pAvd3HQXyYVj/511ihMIDMoyIPIfpBwoQL/qkGaeXl3pZNHkeZ3Ro4rr7QVxkHAgKZ3znC1
PdFphywr7rMhew8T9KtgwL4zTD8kmPJOTiUzdPRB692FrYqvK3AxtCh6x91zP4wmLh1dQECG0+zG
OduRJm61CQBb6xxrWSMGGgeiAIqe6ha2eUXwhha+gJKL6KVYXjsRPk9T/BBKDKOGJEcJUOvHGP8R
l/XdtyLopG9it81yZj7h+lt6Nsx/UTdXk0I+VsR0Ygw806aTL5QATsV4UEHPtLyf3ToZjmVQe1iW
8bmpca0Wk9wlsCzHhOixUfNr0/4K2BDhFtufHEE8DY6o+i5MyCGdxHeA2RAqrP6a4/NBDQbdR3Jw
8m+4PhxhTr078ImU3L7ORhQYmvlIOkDo2lP/PbGD7rDI8dxCMYcnhEmv0pIrMUdr13DqnKPWSmJz
p/JeL8WDsUQX6XRg90DAq/uc01gwzZvAE7xIFk9O7fhtlf4wMC5yiRJ/rhYaoprobmXlF9zNMbA2
K/o79DXUxutDWVDBow424p1PuxnKGP1sN3j9skSuzOpv5ojCXDU5XiFhcosAjJ8pBXb9KqMbLUTH
eABLqqPFUsxSjfNg8YWrePniTPmlGSGMJc73WBviU7JYPzFxOljwsnbJqLw6hi0BN27NJHJOY6pf
d1lkuW2dvXSjqR7KKjmgjj4MKcpjlYRHfwzr7GA4hbjEptj1PYWuKi6erIpb3MrrH7qRYGxDl9M0
9bs+t6kv6y86JIZVY4igEbOaqmM+FJQKtwOO5QO3a1SRaF7uzEp+iQcrAi4PvqawrbHhbb4TanA7
WyXlsjJ5sPLgvSgadQ8wzRCULLsGE4tO4vxqBF6sxvQ35Jrq+fSqV/hyiFC9qfTXpdRcY8yeNKfS
Xft7fjMYQNihRqm5yegRc6N9koaReCjEviqKSv810BKgZfhDy1vUUn6dWHS6uma76oDDPD0mWtCJ
aKV+HNzSyr1cHx4B5N9M5w718Mtoyp8Y+HP7tBRKWymogCbXLM93IEtfAgh3+Imqd61dqdQQU2Th
UeOKzlopU8aOeEB4YDK8FdGxN7JTr8bMj9Lwe6anr0kd/qjT5SbSkwdCtG60QL22Z+xFily96K3m
di16yKWkIUL1ci082ObCAThe6sdF6i+FYl3QYSGAy7LHPrOuSo3fiMK89Ahwz5MRymD41SzXEI00
upi1Tr+bFC7d304pjCdFRKqrWMa+cZJ2V8TTNzNZyK/uqruAiTU/pY/c2Wo6nPkYhKLwtjQJVSWN
yBFHM0t/FpoG+LkAgtkMWnJ+S1gxq6FNUJRdZD5VAXduzQszcsXIKWqapb/e5/UYPMWtvRYVVeCP
KL5WHfyhlsjUPXu4L/XQ8JKWDm6OsodAMfnfXcg/MIvFTYcA/43oCesSpikF3sXmXDCcteXXVCtD
oPi3ojUeEqUWbpZFPyacIO1o+IkVx7tYrB0z7dfYIXusUjlXlOgfeoV0crw1z40zwKPokqMW9A+a
yA+zOV5pTXBBhhh4EIde+rBF5WU2foxlUokpe5Ick9j+hjfKhcL3r6hjiCUC6mUUcmdq8thNTOgX
kd5rfYWJRCPfok6JXbUYryGk3zraYLt2ZL2i3POINCQ6Ml0HPLyhx/eyV6UXjg1RO1Z+khiEHma1
ZvjvHym1veoJvpkikwc63CnHVFmzE5cAHub/fWu7s5ze6HAe9MgkNOiesG8vDTHR7RJKVVEK+TJJ
d+RI4PiIR5nulM0Rpz+mzF8mo3iaw5Dh3wtyM/MArUMWGw4OLapCe0mMCxMCv1khZNzkT7FcSA/q
xe0S2bdjoN6Kqmp3c90Cq04sglrLi2XuD6K/IlEW7dyKGA/lsUeMJFWHPNP5odUz89j09d08as9q
RUGwSq6UhNyYQOUGw05zZxWdm7UWjXfMvRHiL0yY6Nil2OS02n2qSHwlqOulS3wVkTdMYe1ZEO/o
l61MSIFQVU+1jdtGpw7aac+pHe0taR5wz5vcYcyPiZ1DlX1KRsMkCWKd1UKCGa2EARCOponlRN82
2OasWnS9nI76TB/lONBagu/BqHWnPoeZGUbFPnpSVEuD/QGK1M4yOFv5lT7mthvk9hfdiJ5lMHjl
aN+Qqu2GJOl2ZfbeUxHV6uGqEF8NMbzHUfAzXMZvjm2+9pH1HBrMtx15Zv19Z1T2rzqt7gMpp50d
V4cpqgJvDWeKHCjAmvmGWu+kaWA78e2kMV6GQXmQpTO4WXDQ9P5YCyYLE3ZvLlB2uY8hYrkhlIe2
rs5dQjU7LVjUOmrdeIud/chrFpFLNCms+KLvUXNrQHn2woph3lGiK9LS4XXo7R48+j2Bb9uHTzil
QJnZv+Hrl58nrOOPBXYa0WrtvT2kW5lh20y6IHQtmCyYBvB0nteHqKKtTwu+OGTZ424ezMuxXxmH
w1qEQG0XxfV46goyIBE/E2jN+3DhFW7V1OHOgZLBULQeLNd/XwROsjctxFafx6ZK9HAsJ/Lchr76
+E5y9SEfBk2ZvQlJ0x6T9h/Bemx7GLnT+qZoofVYJB1jkWx5pCnYOEtGst0rq2F56MSUFCI1fBnG
St07IIAQro0k97u0faTCWJytVN6OcKT85aMYM8bpCQq3260FmsyeO7fDkWvX/v1ri/V3YXwQ7lQM
vc7dega2rQpBAzS09aCTT/kZwDY46jRapxw4SaYBpRK9F5vrQ6nAAkiVQ42+l8F7TBdv+1nIy6Dc
/bG5vdqekWxy1+rF+WOTjPc9Acrxcft/U9tOXkCwapd+XSZx3s7cx1mKlQrT1Wzebed6Oytpx5jf
dhpVl7+vyfaO7epsxz6aw7a/PeiZkzHXj441FABqug/bhY8hkaXQPWkIn61he6aZMIqrnWzZbadi
+5JiaDg/EPIEs+0scGd4vB1qTtlm0cf5NUhWXvYKxfKccDRaHSWQojuFeuQXS7nsOjE/0MEWZ2N9
yBNsi3Gc8sOw5rKqrIGO4dL2Fugb8QT//Md/fIdt0870wtVEJD5e+XH14khlDo09wG5aG0e0VtH6
hjwoq4WH8EB2afxxcifKfan7x10jhR3M3nby/nkG9Tq6KeODxO/LhxcHLTiR0YvS53A11/the+AW
OQsbaGb+uwGV6nCXN+Pgb99lCGrishfVrzAUWrw250YfheJvv3P7iO2d29Z/eczpqwXqXpTutpYw
JBm1hDKg/sPdIibLPq40+c/ms77AqhdeYDAtrsIZgiONd+rN8UiOl7f09b6wKUsFGKcARa/t/t99
F8gniG6NynOKFSxb783tX26vXZJrPDKhp+il1Zw+WtJ69reWtO1+HisJ81h7JITDNkZ3NVV+Yjft
jbW8vX57+Lxb/2iiH5vb83Bbx6Oz1kHWk/3xFkjmB+W5w8/o46oWddgeRNicPu/wzya1Hdt2w7UV
qsPgQ6/kNNkA5WuPYGyNfXvF5/v/2QS3/e2qbVsf79n2Pzb/8fy2+49jH822qi3w/e2pEvstbJWM
U1i1PV6NCCczSEaDBXazfjHhmMQpizXtSPgJsmQJJPhxxUdL2HvLvoV6fG8nKeVKeSXghCxqia4y
vS+kfhyb/mIORnWm1nhf5JeyJZ0Zcn1HjShVm6OuqLuqVvqjMkOu3x5Kp4SIrzWW6m37diah51cq
YTh2aUPsEIHmyWKIqILWPLO9/t9vFjKo/FGKRyTXCMct8pKT6DKuDxi3MQps+4GwSsvbNnsBBzxu
oJojmQh9JE3hZXsiDBkoLNn7Vk4Pna+34fbgrE3zc/fz2ETuOg18ffpjc3tKbs3+8/X/zfOfnwzj
pjwakFSgfkzN4n++/Y+P+9jERCo//3H041//ceDzC35+yr879vnft2cny3xBliFDKHLYSfz3P1qs
Y+4/Pn5pihDxc/fl4+M+T84/XvfHV/38mI4SGNlmrKW2V2//PqFxaZn6PUKdw6Sxp271x+YU9zUs
W0g/fQBP8m/4RYMifd4etmPb1obLbLvtBH8iUJWD2pOyQ6EYXKYW0++HeTsYpjolxykM8YdYh5Fo
HWP5MnT+n/tpXllEmIZMQrd+fwsf2R6crQFsISNOU2EMpWv3GzJjbmKJTYyhMsDtzZZFzaadGJaE
mgbONB8CCznWyXn6wHTqbQrRpUN4NFJCeBQVRKhoo0jdb4BOuI5HKrRjLLqgARA+eM6MAJwJplB5
3vbVoqjO2+7sNC852MFeswfQqvWm3baYSRzGaGmoVMaw3tQFvzGWNhDmC9VAETSEu6Je2rNU6/Zc
/b31j2NNo9qsQsecmgYIVqeNvx9IEm7OH8cSrCnRmXvqgnppfQHmxMYhqplLrtczpsxz3rY0TszH
1nYsHgVtwIRLPc9JcWqbltmvacrqPC0Om9sV3vatRjwHZRlANefabmgbwhhOyHaZP9G3uWpSj9U1
FeN1XlevD9vWdqX/cUxf54+sfd6SbVL8gcB9bG8XeiioqXWSiPW/RTefiJy1DUUf+9v8cmHqRej1
cQPjYrWEpr5tzjmICH1yV57TuH4f4qrab1cQy6H0zyu6HUyKktosc9VewRaayX/THix6eQVaLIMN
1xZTowL91LofzkniY2L2xVzZmdnQleOlKhOMX63vwUqYdFYK5OfDvztGBQZOfasdIk1vz7PS/37o
CsoA6BDS/eexuQ67cxJSXSZgxNhtoqklfoWnXZ2oQZp7mHzfTG3hHtyuU7hdom2zpwvBKibytbal
rX9eie3CfF6dqNFYpNrz7G2X4PPBXjunz92Pm7JDwJnO6ft2GbZ78N9dqk2MNZaiOoaUu7aLUlmO
b1S5hWCJO+3jEm13nkzg2hfzCCQSQWId1or6bM/HNECzgvQR7us6Oz+ZCimvzEIBE9LqLQBJ2I/r
uQs1Tnu2sT23/Y9N8qcGT41YP2+nUF3P48f5Xre2Xc0YWDvCjf64MxIh4SPKr1sHud07zjw55E6u
N9THvVQSHmeV1M8qCTRt5RLfD66+J9aeAZaH8HDWwOZHFelxKsguKSIKzduzy9pTBMWk7K2lwpKf
tlQbUIJxZ6rPn7vb1nbMVBSAByYQW0uL1tOAKU11/v/Uiv8TPb3QNQ0x+98mjP+ZWvE+/sf5vWnf
5z819b/f9ptYYet/wYBAFm8Yum4iG/8U1dvmXxQjDeNTbf+/aRXaXzoqe1ti5yXwRzMgePymVejy
L8hJOFTwDH4Pqmb9jyT1wuaj/lWtvdI2TKk5kiWSgWnXv6q1QTGwxOzNhmSJyWuiWblemIS7oUO4
fNIQHd6GVGjxZ+/22KE+KQ0qUyXO83Obd+COQf0UOt1DH9Yqy98kvSpa1M/xSK0nbbKWUi9msQkA
pt9CbXBlb72AOpKQEKs3TTmZvjYv+jkwrZOmtin8CKs66N8Y15qLg53PyoMKeOjjHfGeuQ91GwN+
MSdMBfX5saYgkbw2skzuW4N0O6O1b4ocIlvZpM+ihN0wKjghZ+2AqKh1Ki9LFMWPRsU49Fl1J4sO
7v+QPUmscWdzaCmZhS1OLlRSVfUZUi/AV+pAu5vmXzCo8eT3+roPXUGyrGcpxrkzWoC9nhS5cMpv
yRANnvrCeMP8/gVnlPIA3D3c1VQWq7orT102SPIT3QVW6dlOC+rvIk686wZWdSn05DppcIxq1abd
yRaMNZ3K3J9LqFoNNchk0YgdNdJ8b+qofIya1X0IpbgJxy9z31AbGg8yGIuDGPlkaBUjgTg4Scwx
aGVZqudBCb9hAsyUoXGeoBoKN7KfyhoqKlksV3nUBue6poaMyYzFXCrvDdurY83xqnLp9skQPJka
ghJlBISEsuYlGusYBUuffbQqIRyHw5zEXTNArszCYtjVrXgxYqppqo6Qdk6O3Yj2rq+7xG27rvcw
94EQiG2MPUGwXu21siC9ZDoBVQ4Bp+jGy7ErMR6KOW/5QC5fM3T7IUxdA6aja63vGC1b2SeBYrkS
hwjXSTiWT2W768z2riOBRhWcjsah3txOSuwNRrhbmmdVQdpZR5ix8z11vZS7CXvUpV+eiwhVhrlg
pZUwSVxmLLo6QinGOLhGMG5dybSDfqOVcAshpswm5TodFxuPtN2zSCdU5jZlhIHTi6u1sKcHp2ks
P5lZGJJEPEsAHn3AdRuCPaeWRhdr+hWLw3iPmQPaernrzXMZLc9ioqk1RnagDU++QE3kod/pFnnu
8oQq5lKfdKZUyeTIA8qvxccFdy5A0vDQiEFjWrlDFOVZo67cznH6rVhuS0Pal6yOcc/tshsCJyYP
12OkjtA30AAmbj3GtPlhfLWsb1WiDY+98pWpQ7JeVIiqvcJFtZRD0iTyasKlGO4g2eRtopz1ESZk
M4fWiRi9BHV4SVlDlM+1nfp22FpMOsfiiFFqjCVOYZ4g4zxi0thdSbRangrGqgVJcy8C1csbbThY
eXdfNr04YDaFlZhBqLadd8s1RSCJTkLdNRB1DwHOFo4O/TNO00MZlFC9a4tSCY0HRsUwTEw7teXY
5NWVEjRuNETSyyCkeLidx3sYIjsUmciXs50lxYvWmfcNTJB9DNVjHpfwiq9ie+HdnCtkzsqifZQU
UOwZH2Mm89k+6GeISlzSndr27xZuhrtEqjQWk5d1YjRxibMcsp2gFE/jE57GaPkm0Lkgi1rPiUGy
plYnh2IoDqiD7id7hIFSjA7QevYaD+gwkE/9LNdENyOsnzBcQ69iZp23qFzepBlVcPsM6LVNTVYQ
kwJSjZBT6484SMky9vHkutGlsxxx2TgvdqORg+xkV3PX6l5lQ36W9oDXMaBxpmMEOTQGurVSPivW
SBMlNf4+LWApK++pmn6BZyx3moLtXT50OGe1KuWnQ1iX77IsjlVQmBehKntCFF6VKQcmjjIQiUqc
rFYrXYi8r01LHgWlgJH0qJ1qKwMNWiMAA/NArxHpLUJjPAqjgPt0Qgpj9tKHdneBH5LvrfVF0Djw
dinWWmO+GjFhjIHWYCcLC7eHMTH2yRGbiuJF6AILqajX3Wmuca5G5CH7YsH7FWM+LMawoN0rJ2rh
MI1jQwLQ1f11qjkI8uoQHyNsiY2yCvy+gEJdUt3wsrJtd6Dx74lSHUmiolONf4bRcB1W9aqkUIed
opX7Vq7RBgrRdKMV96xtjUM3wKBIQ7xNDBA6OMvhTaoSEmoVaLOtWP6KbQV+eSmGw1JY39tKta5q
rRU+RmC44umBejPF9UEnQWjf5ODKs5VpVwGW916vD5mfi66+E3PstUUGz6ap7lPbqG7tQYlRm4aH
qM0hn4u2g+Bi30+9OpxGnrySYX3OtSa9b9rKXmWsFMgV+CihEtwP3Xzj6El9Me049YtY/pwU/Rwq
ghzTLpoOdS9+LSIxr8DETL8QWeIKDCau67ZozktK19RxexYCGrMZx/q+lv2lLafv6krQQw64NoNj
HiGwmhCb5EMB/Wodt3pZECtNDhEFrD2G/go+fPR19llRsIuPSusmsoBfoIWQFhC9MtoPXrJ+3JQP
j1PzY1AbOJ4pUJIcJhj3KlSGHia8Z5fxgwNNiCC06x7w8sDUjB8cR19wA438vMt7L8QQErN0bkaI
7O5QYaLdjMF+gqu+M2W4r1JjORrDBBFnYm4/ad+JGHZYCTo3djDNcCaeRYvP4OiorTtDrCkbuhqV
j6UVQ1KKp5u+UJejZgVvwPKrAFfGnj4iFChG9NCaYcMwBEfM7UQ96kP80CkgfXr/SDTtAcGIAAiN
Ow9pyo9FSNhDGvgLaXPAm2MMa2Ga9pLwa5gmA4wXCoG7uoAlKlvtFwOzoWnzTdLPit9Y/U2eaMcZ
oNEl11xA+2i+63pHw6C3TQMsFbV09g2J+HWZNRzX06+l4YirgGnhOpRRSUd4Ha+UOiZI5ghFdGI0
t4HecTkVhwLP1bMWIYbGpQKeP3IwaPR+nHxvY5WqNbF+aJeiJ/xHb3D7jPwRfqoHiQhpboC3w1Iq
8y6rjK+VMiTuqJQm4hvTPE3ytlm65rrUTH+OxFmNIgyXoUCQp7p2neCNjuj3WXXSxM4i1Bqthkqd
lPOcWFSQKioVV8oMU9XsMXxQrZoUbekQyxGjP8rKuLxtWnS72TI7D7Ps3kBzCR4KhjvNTPwGWtFD
XjyWHS4QlojbC67y42WsIiLXzStCJMFFmuShWHROUQrJplEz/YAfS6wmOEjEdnxXGXgYhOlCj4oz
u9FUO4E17FMjdecqrfWfCXbSjynSuqlVH/vpTJV4eNoexir5Mk9zcoNgZXgypsLyGHCHYwB3BSMi
ARaz4OtRNbBvY/IDTYtP6oyquEeRjCGkIXaYXmv0gTEnoi70U1ARQj6XKoO2GTwxJJY3RhCofjhE
9T4yJ/tJDYV9SoliJfIhRW+xdDYOjcK87urluzUR+K0Vs7JvQTYfmCuDQeTmk2rO5lOQpr5KUOz9
xyFic2jkanGZ54pU6c54SkNuDrLeAeyjQoVERWVqVsid17NeIDjqpi+gc6mvZbgOmDk/IZqMN3MG
PiE9bQdVUuFXvLWVY+7EJIrrAm9WEGQrvnFy5GCoDgZ7gaNyjhc4ltaUxt6oprs+NL14qCntqSdp
l0BeXDf3qpaRfNA0olJQxn3JMiQ6pd5A6640fxLG/WynRLXC9FIWLCjh+Xr42YXH1rRmxJLdE+x6
Mhfb9hmNn40fMqIJh/IDzr5M+KtgFxTxcxbOzRE+M8QopY6ODHGxjzG35sal9nVUUXxGEAKJ+253
QV9+s9Ig2yP7243RII6dODQL9K0QtX/SQ7ByLgVYDClwzklzii+4vlDws1YQPTqavXXILc6QxnQB
SaBA0F3o9wXqjFyDalI7g7rrGexcHInwrR7gMfW2H8UA1gmx8iCw9lM+wVoZ48b2lq4E9clDv4md
mSqu9koRY9jlRoevh45uJ7OMS899QwLpRKz9UvmYbBiSM7J6Fi1L8i3uEyaIJSxcOtYaUq6Kf4Ml
iZvvOzhbiFTUafiZvBARSKh2tdjuQGOWKe5F+pNlOu3FtgkQ6NYZyqAQvCLspwKfqdt6KQ5mZL4y
OUfUveATbk39OXXG1zat9Hu6m0tTw75KxagDOuB24mhhQ4KHP2mWyrxH6Ee8LzrItqwr7fRXHo2t
N2GKubfq9FFNEBaY80kyNyH0y2RxrMt30+LeUFlN5u0kdjAFIM2ixcpHMmzRBEyCWxef2TjSUfp9
C03jWg/j9gAQVO66tjlpIRKhhlncziySR4KsvsmKK5JDD9sPkCN0SfJUMITXWHYwXRyyx6AcrpQm
eJEWi5V4AkAHQti1c/czZNxdRghvXV5U3mCLb7JmgZpWVrgHKFplf1F6jAf7Za4GVrGT6E8A7Mve
NMI7S+l66N85LteQRzzcsGsqVMhRAd8qfl2I5Fgk/VWMTUI4KvaplX4WhjpUQvh3E6wjynLMZcP4
VxWWPrbRwwETj5X9XGKe89O2x//F3pktx42kWfqJkAbHDrOxuYgAYuUW3KkbGCWRWByOfX/6+cCq
nMpUdWd19W33DY1KJUUyAoD/yznfsfddDnWAxdN0yBxrwEFXtwGUXIKWZYKwvyv0zXbKadOshPa2
dN1w9BnL+T2Q3hiK3iCb47QgfEoR3pwbpMl+j8TY4JB4ZBi4j3QzD7CQiEM0qGCEDH9GY3zlCNXd
jqX15hlghdLEuLGgNRxkGd/Oea4d27bDSdUP5NrNbmDhXd12vqtux8W5rSeaPl+U75QHP6QLKAX3
QOIz95/KheF/ddbd9pHowHFLCYfw1GLVn8u+24JU55a3tGe7sJGvc3NtpprHBfocTnylOOYavLdZ
LcKMbMAdCwoj0OJWbosqlXsSp8g4EJjbMrdzrxfDuG6XVF7ZzXfH7buzlfTXZu2d0qynbDCc5KYw
+jGkOqyPPqEC9NeLd8ScixrGhODpRpTUXq0dGLW6G0B1jlZfJ5xHR67IiCsUN5nmmoErQPUKIsYL
gfJv1iru0d5/wi9UBxRYH0VWQaclbI0HMJFv3LFBMlCFjcget32Gk075+qNd//AaKyPYpy8Oqq4D
ZwHOs2YRHdmN7MvWAc7T91uHRsZawOzEi/5mFMI/TX4JEWI0jZ0keIFoEqpGK7LMc2G1d7EBbahu
8jc2+RWqya3WlOXOiQPDu5/71jlYuluGeePhtEQglehYJfoyMqEPtWhILOpssCCnaQApZM2o8GDq
8SinChM62M042RgN6SdjF9QWDV7e+vsFgR91CtK4shXXss7F5aadpz2N6zMn1+cw8yv40r/UJgiT
DBpA1nJzRzGsPHNkToVq9tCWvhl2o2L5qlsPqiGMxbUoyRedvANjeskTbAz4sfdCMEFruoKCYfmw
jELjTky/RRTghVb4e8qRdxYJLVA8DvZLVkbf7AFwjod8m4UGzYSNRwV1uvVjoA/vMyKbTKdqGW9/
t3BnbMBlakGvUaJBtMhDs013CwIGzNMiLFWMHq2/td3+oWtKNlMToj9KIQBybRcqYd8tE9rQTFrx
Nqmz53TlNPaUBhgYZXSypcLe7n5bXL15k7eFpdtsr5skyB38LYuGyI+xVBt/Eyb/gE+dvwe9HAgU
DSBYlju3QM82sAhcBrpXx3BoDtgJoLAtaEsYZ4XN7IfFZFs7Osp2KxaKJhMa4zhpWhjn2Xc8w/7W
0BnFzGV2LpzO36o+Uut8jTFaFT3ONqK8OVUvX11cRpJWoJk3EYcZGpa5D2w26Bav81cr4bXEw+VU
jEn9hF0B11fp+uEYT6dkubA49fGO9xpoXI9nHwbbdgHjkdXFlmqi2Vv4NPHeMtvJFq6iOjrTntm7
qOP2hUmB0rbd6MidNopRjXKLClNMnm4QcY5hW49woJUzHNvO+p5pA+39qJ+shB65MAjH9tTRzR80
Yb82c8Jqz6UlLmBCUowG8TqqnAek5JMex4dFOQ8+0KlAjgNJP3ktDrFVP86eG5/7TN3hceLYTlj1
la2qgrSKbnMap+uhnIt9HMU/RpzNWJLyB6uf87ORZRdUvFf9kBhXTYuBuKPxDpmSYFiZGLr4Mpnv
lZm+9PXAb0mrkbfQyFKyzEqnT7ZziVykF/0pihAwJwqskVVND+mCC5prpM38ghC6YtN4wj7/7wbj
v7LBgOcBffU/X2AEH/n7+N58/HF98bev+X17AdzX8k0TeKQNv5c49v9vC2V74UIKtzG0C5jBBnuN
v68vTP83D1cqSGDTsl2cn3zRP9YXFl0m9nDH/pst9N9ZX1juL+Byi2haRwAA1AXkYn68X7YXMhuS
TCx+fRhk6QTQvU6LGOod5NPTaCfRKVV2G5IxlG7MjfVlDh2ccIRhfRDDiFmxRgATt8w9baHibabR
tZMqyjwOQB8ptkw/MjS0O91NurBqu/g8YBDSPbDxFQkHAdvL7tyCMs1lctW3pbbTYuoz5L6d3Tnb
1nH6c+rF8dYk5pDs+uRdhyq8b10HGNKsjikq5NSx7LN0AgwdFmNnpgzpXH5IgP17AgxgvPIrbgnY
C4eifbUmmG8Vv5agVurzb5bWeEBz+v001V0wz5TTfuI+z6YehzKJABs1WohkTIYNdK4wahIGkZFO
62PjBrdJQcrysx7D0NJ6u9sOUbKcnTneF4u1r9wUzILAbsjMmgfPdPR6Zheu3tU7q5V3BppoTnHx
4AHh30jvKspUc1JMC/C3PXL4MhtwmXd2CVHJJtrQrZW55GBTCm2WWH+j9uX4Kv3tYtgP42hU4WRJ
+RDF7lta7Zr82myc6jh2bRI2lvhYELpREVU3IjfE1p8ZBXLwB6hSyCJv0289wl3GU5RUDYeREhOP
+64LnTFUfkchqxRG2W7HNfQpR6pRs7KnTZN1D1XMOMMRvPc73eielRHnwTIxXbWX+Jw4mLC8+Ket
SUwekcIfkxiXZjAutuypennoBWNPjDzBDJvdLR6Um0aOY0Bm9CdKpyB3T8ugMwwWMH16uALKch6j
CKef2zqkAjQzeTHpwsgL6iHehY1dU4lKx6mQnkMI4hs5zLo2qOeuacGYjxnGpQCyO5urp6a/FpFf
bJKpeBjSLt2mERr5puu2E7MCqtGCQo6NlvTii+GR2jcT2qh/byp1V9XyNCGggNUWyTBjaAEcOP7m
Ez08V85NhbiZVJ7cNC9s8r/VNkMYtywfetZPyCRzIh+j7bRZSG3fVmaSBPA8m4C4ygOGy2GbpsWW
84T5PjQ1YBBu5jBU4jcfeqKw7c7YArTcVEqInRqw2mj1Uq0FBWiK/GDGWhUqcI1NX9LOrAxJxT1O
evhE3vJIEVC7h75iBu9r43QE5BbEqky2YjIZ+xcw9122mkjc5mOaxY+OoCNl01dTFapP5je4nM7t
6NUh1NfbyNJOXRwBeIALcj17D33TjrdOo66U7uwp8x8cbe7utSjHj4ZUmLzZZ5Pk+2lMMfAFkVLE
XYw2CkxmCJ7d1bet4x+y+WGekYDnE4setESPeBzd3GnCnFDccmpSOqIKR4xflUhJsysnkjDYsBPB
+dULfv7aDxxoh+ScM41rcDhV3xuQTnf2jZkn3ck3NRB+EsjH+mzT0gVNUhSTSyxe5hG6UKwP9wyb
NMpjRC4unrZ+NrD4ndrCZHPRAMhbnUcWqXXh6NSXGoH3lblMKU4dDDV1NyPIMosmJDXD2qsyRqsL
VmcZ8nsPQsdBpdgH4FvtIsnwka5k2VmJfusPi79j3jHWPRyYNHkokxoPfVI8tB1BUVmnPvMsEvtu
IfNmTsQPFxm/WsRpfIhaBvfY7vWCVHKN/bO4I+ItD/x5BMhxYTt67gpRELHGTqRS0KAi/QdxNmmg
DPt5MYqHlI5hg+nShVEROWcHOTOWykEcWQ3gWmd2EVeoJfOp7M+VsajdyA9g1l1DEL3RnI0xk2Gn
LT8HOQVEwa75Js8ZLAKeDRm+a9vbm3HXHdCtXdypnfb0hgMgbY9zw22cs2HY8bHqQRiq52Z98Bti
6s+6AGhX5oSqgqHrDkuZnq00F8w4M3/L1UJbl+dbhgHJMfeGfSlpliFu4KD0eI7OfsqStwSTXURg
Uxm0fBouc+IqWrQz4iLtjGfWBndt3GnsEs7QUCvAkDQPSV6rc5ITqI0cS2w1x83YDy83XSYKYDDl
tTkxFkVpzOhsoWOOAf0ltQ/8rjBf/H7J2Da4UCMHBhvQ3q9LyGKbDEhkmDTwtch6pMhdf4pm/fD1
Wb18Jm7mnr7+oLpxOnCh/e2nLBI5nWmNU5oA7uUKetdc0xb+7VPMrEeve7b9EueUYz6WOgJwiDGH
WTjGrrGMy2SiMmKfPSTSPDlua56+PisMQXChhpu8y2wdzsvwqewai8vMHtvIXoec/0qO/D6HR8p6
yQJhPVt3cWEhn/JZJXazcYrNAoVPzma/d6f9qC3XNf69/0Ykxf9EOolp6wbV339egT5/IG4ouj8W
oH//mt8rUEHyhMklZurCcHz4Zf+oQM3fLK5CnfQD5nTCXovT3xU01K2C/wz89qsApTj9ewVqGb+5
ho/cBe4xMYS25f47FegvWQeotZnl+Eh0TMt0Wdis6po/ZB14YuiXtPTsQ+z4P7yeBjy9LGJkPhtz
Vv/hhbn7W4LCHwNezV+lOp5Df8xvBVafUtfUfwmeiPqhNswyjg5zw9TI8Mhlc4eJ53ltpiFe70b/
yUb22EvSWeZrv/Bea2064vxkxTOob8rFHJCzR2nGdgzGbgzkNMeBJWOquyJ9Sj39scotm2GYyXPF
9oPKqMeA83DbcIThFHa9FUV3VcbeYWx1I9QG3FKD1vyLHJ5/qurXX9QGSKz7vFMub++fX9UE5/Vk
SkLT59iCYbRmRGYwv/vUXrl9MO95ZNqp8cPS8888NQ/V1NzpaQEgKiqqMCVXLI7UYT3tlaWu8nzA
pc8kfes0wKkKsttnJ62xFSK7K1viDBXUij5BwLr/Yl7RuBwHxwJsHMMFLzvz2o3ldZ5RJupmSGtg
njRDL3e+yyTEgZ2fLwnHLMjlcVslpr61cNTkzZo64OLbIReVB9TgkZmArouJEUMvN+5e59qBzhrX
B8AtTwRJkltSMPTzfDyUHs9J2jKbL6HMyIg9rsa7weENSFpTBqzr5uUDhu4dO6RPRxrAN2AmV/0c
GOOE1WzVfsyWfEMCFUNJHd6H2s6Yb+dj8NcX5Ur4+ZN+bH2vXIv3yaYX4w795aLUG6sykWX4B/I8
CCGosQya8psPSW4oqFsLCb+wKRj4xRaYkaHWce00I9Rf+8CmtAQF3hFYkBwQgsOYlrjaVz5bNBpG
YKSgAZPCCe3ae51aB9ezZWB7JaQuSzIFaC7eI/qmis87EOnzRbwMes6BxigaGn6LVZxZHpmFkAFK
rvt60MIGhkm4WP73PLGmk9nUr1QnV0yFERiBjA/oZTbYjs7KqJ77sbhTJReey8KXmI6rVMhvrV3c
RS2VDxqdYTzOhhMYIr9BgHTbw0QkBDLHhGPqLYSIgbUg/wOGaN5Fq+AETTz/ogtEG6QA8OZn2a3v
zwETwceplZ9eI0+8UffK54r5F+/Tf/A20a37Asan5TrGL41yC7y/n93RB1ZUjQEzxnzjxfa8Eyxo
O4MloXz962+4KiX/6cIgmcq0Lc/2bOSFf76J7UEwVRJ8RxMmSeU4d4uXKha8/GpO0b9grr8x16Yq
9fpXoqhx9Za8w26J+qYvvCOpT5+tCOM6Pgz921//bP/RNesDq+JqYWXt/4qSMkRbEFSSgzA1rlAZ
Jns34UfjJKNKs11SY0rG8wVCuX/72zKoAK/lko5pmNYv74HfGFTjo+YdcBF/Trb3qFc8DxAvfrZI
CMN4knv89I9//U0JgfrnN8I2+M/umrb7z2dUFgug1Ny4hy+lTRrfxpDtwaTmV1GlD1u3WhVjzJK3
1lPUuo+gP9DvTwbyFlf/FMI/K9KOmNr6PP0TdY3b81xTV28ZI8z7lH8mF/5+9sHYFtnMLlFnV1wB
PGX6C+4DXds2n1NC17VLYREnMfBSzy49tkQlXvN9aZJAM+TAgiApdFybdw4k5cB12n4rc3VkYtKy
cjsXcK835bd4xqTkrtQSE4LgFnk+lCdUDI7X/Oj0J1nJkd3peOtHdbQhORi1fu1CfaC/tfnJRulK
lBGoySJm9yB/rE/sdGcRgX/JUmy6lUJDIfFd0ZA6SObn9cGTT8uVFXMY6NbA3IG3rap3mrNii/Hy
wMWaH82hfOrF+v9ytEKgn+/djjOnXme4feo/WjE3XuTz4sIdeHVAAUgcmrj1GQePQGIDw9/pHnu6
FaBV9r2O5o3ON2/Uv8iME8avqXEW96UuOGNdLI3wKO313v1D2YKijtHu0kwweWgrRnOXFcMtevxl
r0EIQ8p58XRgWomork2TMXqy7qEY0m7yOj7OEybUIUTLCi9AL5CielC8oQRucpWxXc44iKhV0ISM
27FnMwAaJL4qDfHUZy1LDyXrbb7reaAHXZ8VAbhBf1PU2Go0+0fq5ogY1QJGVRlb2xtjUNydznbB
xpXrkr1Dm83+LtnBk//sCufkGqkeWCC6S52gjfHeL8d6lw5IQcu22xvg8a8BQP6UGh7tKJofp4pm
n2dWSMQ3/TVz7+XB1JOr3C7obaE8OBOz+Qro5KYSxqvf5+OOphIBAsuIvPdpEjMNNRBgiKWnxIqF
OnbEmG57Me+0ouh3yaC9MP+EH5rMZB2YT+1SvkUlitmmtV+IEEDvlKfkiWM9ruNt7URakEWwSyF2
bJ1Wu6mX/jgpIovJ4r7wfdtt5PqHuMcMqTyYMsn4YGZETJCq6+kqDRzC35s56wOPV8jNeams525k
UTLVw31R28Q7AWhQrHOLqsEvWPlZ4ODcOEZZckkorLeu3RGYKsVO+hkq6QXt3OoFnyKD02khrYvp
aj4TYKRrNq9euvRhZPpHLab4qojaxDy/tflajFXzO6UZ2Tg+4Y1EYa7VKRhOEQVzlA3wxhIv8DA2
9LEz3LZtle6GhWGRzJqgzszyOLk+g7aaSyKtSjgUjYVCIjMpAU1FbyszME/SODeFrR+r9XA2U7Yi
zEQQPlVJIIV6nW3GKCD3npc4f8hscsCz6pg5iQHua443WZocVF8fcqC43WpodPE6W1wMc2EhSSzZ
49mT5LI71LpP9eSV/daY/YsPo3SrtOGBgTHLHdE8KW7XzSDMSzK62nFo5RnR3vJe9Nja+Wc4Spx9
FVnPdm3fOAjRwlYkGo8hc48ITPGQBVYjjdjY40HZejYCxjJ9KmiVMzG0KwYHZWhePU0G4qrFJ2zM
J0cDZpzYu8pARyI5SxOpWL1o7oSsndQfore9goZ4nNFFDYt7W6YVOF/zdh76sNK0d1VOF4rWDacN
23TToHqaEIGIaHgbjOI+1nn/VaPrZ7uZTuCPjsZAhWpTrZQ2FOyi1x7MiCfzUvCIJWP70KYJsvr0
kiHB3LTeeN9qQ08zrbHeQdW4NNhTHMFd3YnsMEt89PVmejO5beC+rKOMGbX9mF2Dj+YRrfZ1XUJs
LiFRw6FnF4bQqozQ9SAPePe7E0zDnzVPmyPCPKS/U7tv7YgMi/qh8OzjBRlZcl3NJi5qjQC2qdk5
WRcgdH2Wavio3ZoRkR6B9qhu2uncO/VbV/ePPjp1aUF5X071bKSb1EfBjMEo23RNkW0XdwSCaAd9
F1F0d3tb1jcsRBdeBCDtBJ/ilGMEXiXqqckhmBi5/y49ZKS2nB5yHy2ictlrmsphhopXOedRX2ie
cds1WPRnFmphTBjMRk5irxkWigCnhfmVA1WPHkey3RjpLTdDS9ZIZeRvmNF4363nSh+ZUqLZgllT
6VtK2xfsJEjyM11eKg0/vltiT/BFTXKsozEWCQyZJQdt6kgjnbcRfeOGgGFAGYaDdgHUC0PT8ckb
WyLBzeG+ToxNZnEzV6UBjc3qnlwfLVlX3Uqzy4ICthtRYZDuPS+sW5Nx9uI+ufQ3xwVe7KYiKxi0
WAuGCPkgWKueMU+ShwJkOvSc7D1KH5sWAe4489BMVnESVJIl7jeOue8mK9mLJHt0yXmYsoagE5/F
KlvK7oBkew47qYfdUKMRdi03HHoEd8gwcqS7T5U/k/FukDHvL/2pF0cSIjluZ22fTrxXsJ2/a+k3
7vI2jLIxC2zff+5b/zIJzmrccU9txRp3AjHUQTDbXJCUxkiY1V7WqRuayVwGSQUMpBr6HdjcKx26
5ZY6EqpPT3jQYr5WPpoTC5+I6inwODfTAeO2U5wqM/7BdGvI4x/KghCpai1HwT88dZWC8ZRXWVDZ
+Aii9kXX/B+RSg/OypeaI+1ZOmjTXFEG9PqgPspJMmy3XodmflQ8Xoii9ID1Izrq3Pzgk6InR9pI
mZ963/3MMqIWbW819Azly8gAeeM6IhwL4Ahm8hrFr61xzgsoZ7q0ym1m+ntRTShJE+Pw9bXjnMZB
yvHWLn44T7m9MX1Kg1GQ1JeAIqgBALrx+AL+zNg0GqSsgX3atnEtD5LN8qT1+S4lNO9Q+EhEJ/6+
0HnmdvLTHpwUyYUcD2IWL+WSxEFNxKxRW+D+rZbMLqmYRaCOSz3vPDX+57R+s8UjeIVlzXNSdc2m
rtiJ1PETQAl3MkEpZ+Nbp5WkR7ivRsy+XGsuWarfq3FpQs1FGGdoi78dLR7xRaPUmyy1veDMHXFv
7p3Bm0K7QtSs+eIjyfBr9vN70Tl340ieJ94dg7jE6bVzySBgzzgUUPEKLdmWtvY0z8I6ktTFbrzC
uUDBQ+QAeEuOgTzowQXKCklAcUSciq1vDfeydhH7171OwMPaAOLUXT/Yi91BEVdD0Dn2hXJ1wd+M
18GTMyE2y0rzmhTeGqIviKUis29CJnj6+uwfH+J1QKEy2QfonGBVudFyYqG1nwsALmx3KzC10HSd
mvqbQIebeZLLCUDkcsoU3iQYImJ9LfuT1xkurimU3zb2aM8/I8T3QEp1N8lqrpR18dx4Kl051d2J
7HlOjtFgqOwy+JeZ2PemcV3ZOgA8M0CTXFFUGteZkXCFqicucY5dSxLZETvkO6F9c2wsBrWmZMBW
7gysfFcjSYbxiK+0Se/GVf7PmfNhk4ThJhfy0Kj05/guiqZryqRp67sJvK/2qWjlQy3Ts+rLj2ac
zqlhBcTcvn950XD3034O7Dx6VX4YeXxnIEkXBuIzVGhY13BBU2Vcw77mXO+fQCp9UEOdh3otU6wk
yPSFo49hmAe6q5kB1GnQeDd5x3dZWD+Hla++0ffNJ1vv59No9kU4uC3/KuI08miQE3ZGYR0HjQD4
CnjR6lr+Am44xhSFdl8+O1RCJ/R6OJV5o2ENnQnERAGVlpjFVqDS14dizLWTnsob6u5o9xVnsvQ8
xlhO7RnS1KdGlzhVU9U4m7opHzPZ/Wg7apWvd/frs69rJV2wU6RzRJ1NmE2y/+LYfNFCvj7zrN5k
zOOoMElQ7+Ikcwx20MQ8fEefwmLDSY4QH97ijOnPOBTPkRft4bijecnk52oio2E6WDnQR7+wr4wu
fvKJmiZw1T8tvW4fUrxbPBoUwEviX72Z+U7cjawUBwxj3ATHTFHEpWWChpXSbWuZHdqqwg5hkvy0
5vH4NcPsMkIjhhJZYquheBI0bKm9W5r+la6N8ghyFybbaycqqQftnclzk0UY7UnEy9N02edgMZCz
kb1NA8LtpuEXILlqY1fQQ7GeUNxQYp5c2suGeCZMJgTG1M4n3C3jdh39fTWJULu2lVOV2NW6g1da
gshEWu5l4N8WqYPxbuiOFfFlwbR+uzQyn9DNhFANuD5Wf8865tKU/1jr+bd6WahrYSEAYMh+tJH8
tABU4+M6YkTgb5obeGTmdiS/bGOQNBmmnX6PYZkZ28j/5M7A7VlS+yWnq5OsyZY8D0M0hFqVii2O
xgWzy7pvFQvaTD9BYH0HrxHN9EwJR/7nu9dFD3ZTsN1kydaY8gCX9F05uDHTwTiuZNYrI73K+9wL
FBybwSuMbeIY48Flntq9tyUd1HrFTAvMzHqdYzqLEapkN4g1BKdTZD/ZU2A1WFli3SOsdB1H42lE
LFno+XGyucf7daw4lgnBhON06dzmZ0RqB9Ly+VyRO4lUlkGFk7UvkVft3ZmX29bLZ9GTKG/VqBsz
OZ7ZKUVB3nFqj40VliZFEzP3Ani1CxZO44dCFXs3Dcc1OFRwc3+9PcmauQONCu1i9q3jjQiHpXg2
dI4ygLOAEcvbzAcnKPVlDLRovF+saUQIWXF7SPNGM72LbjM4SfH2ICT27rU12m3ymUp0vCpuxhQj
d9K3lA2jFjHr/brq5JSgwNPRAE9UJ+OEPU7on8tC/YDs4GsQIhsunsVkSUsiJy0W88Uk8h5z1Htc
FvwdXVvNBXWEv//1BgAzpaVeJzGuwvHWWD/yCoWZj2qXQdJHquk3hfWQDGUGcpCN7vqSplmNyDTd
roPKOeYetYtUfP1rpXyntkW7uQwJoS/rHFcD/Oi0Ohs+/JpjJx/UNN1kJdP5oaSXg0Lsse5H9pov
CwocJa7zSq4hSoxsOCjChQt+M3W8r1/D7YJhHJNtGGdjyt6ZCY/mqCIsZW8c1KKoF8YsNCYGw2Vl
pQfRYZDLZ8nYSNnHvhux0M/Zt9hiCiO0q0EwlMAjccqVdR95OAwY33McJ+4Z+V2Ceaskl3jwYDul
bdBaRXfwowfcbuk+iRZuWky1tF+kcKkA0Lnc5SOdwuJPgALmY6PZrzGrB7qCKqyLCHWB/D7GcjjK
HqFR7i2fSn/q1gvYThisab6Etx3NmwbjzVLwTSRzM9Hol7Fy98pkOqdnjJUWG/UIXWW7XnjML+Ah
yPPXTibXsk/GK7zNo/eY5sZNvtgXAl7JfyIjJlcETldEVWloNr+uMfIvAapnJoZLMN/p0Bih3teX
tmWnm5TyU1940vbNtcmjklA8hcphtpmGCYMlt6UFDOx1fAeGkaLBGfJAIWDejlp1nAnTAQTGW+eX
7Y8oiq7XKW4kr7p6vk+G+EVX3NSTY2hBjhnbH9p1jkYVHA/e0YnsJJi5n/kN24+6Iv4PW9DZFtUq
5SDWKLMYkJI6dyD1kOdKsgjmD6za1JpLjb83Qth1L53pvamHE0csuqgZLH9MOhE5o/oqlNVdqsRp
dR9bc7THP3Ib+wc8GMeyRndLEB3SCWmN+7iqyiObgpfU6i56Ox5QY1EUZLArvZTsFdqOvSgwtHA4
d4piLI517H5vjchZdOTzk7O4B6Hc98HTfjTdSr4VxKUYVHC1eXQEZWGapYyikLs29DeVkb1UeSK3
6Tx9c+2RlI5BHgczv5JK0NcUwOL8nMDBwWmBWQMb7YxHNC4Q99IbvcbhOaeXHpt0mKv0avFR20Q5
Mc+NHp/r0vkuSJIhUvJKpV4eYvzIwiznenR1nFn6MnAW2a8iWrBltvWN5ltYUMhAIcQq8wNN56zr
+oFKWJZnSIDDyekuqcU8c5P2hxksYWjY5ke0GGSI6hGCDxydySYyWed/fYj1uld/+HPjM9asy/Gk
taWHNUM0e1OL78G2LyehwGW5Fs+QYdLmc7sAE14kQU88l0A/6zrOaJMcPyisOjga/uwn0a0w0RBJ
3CxMF83iKmIhu4xewa7ODZEOgm5PDbTco753RlwGs2aKUycl9HpOTHGq7Bgj2frZ1wcpNTamnN3h
l0Dg60PUAxGqW9JMu1WD8I+/WJL0ipk/Ia8Zc8Km9HZZbGJsJgEUsm891oo7TwLdgyvTQ31kP8nI
lNa4PfYcR/YZDVAGiA4YTVRkOviP3z/YkPVBIPdTmJR1cdas5n+5Hh//FVWsYFXxl1yPYzn+KSrl
71/we1SK/puwXVewGvgjzYMEFYeFEpIUVxC14Nh/iEkxf0PxCjyK69Z3+DoW2r/LEXRQH65ve7rz
tZjjq/7v/yGLJv4o/y4JaH/58x8lAgKsyJ+3Pfq6FbZQ35poYw0WPuafR/uz6roBy7J3or56mXBn
geC1wxZJUL8mSutR9uxhFb4iH/SqTZf2nFRw5N3ZeNcyZAQaSrB9VJXX6O+Hq4pwkpqS2gwyMnmf
UoaWfZV/zmigDvPs/5xYrDSaOFuEQ2CI1g6uTI1HU19CQrrZ+unNVUqte9OPTxHtx1EVstn1mDWp
T00MdZjy2+k0V2NxSmMWRU6hjXsHU/YJLveDVXmIGjqsKYwFcSN5V2R3baJmmEiNk/HO7HHc2JHF
ur8xMfG5iqmsmx4LycM/z52XxM/029IgvyE387DK4uXGdkWQYbekUrLMS104Hy7u3W2bwJi1OwKs
Gvsq9bvpaHntUz3xSMQL0m9YgvAULE3tbFnzoR+7N/KntZu0x01Fl8uuI9pHhZiepEbFb1rXhtWr
76hacJ6mh7hc5ssUYTcUfXf0TIahrpJLEJVGto9m7wTbZPVcsg5vbPfo1RWRKFpEj1BhRUKDB8C7
9if2AQQ6m7OdnpvKXQKPJTkFz7ycG2nSUsGyiIOJ4nI/2QdkwC3lWkJSSZUycZ+/O1puXM09EeXu
KEkmmwgyGJglTxQXU1N8s5r2ieEn8eORtYeZphiH2D/rAl80KYjkblYkqo/GGj4+uMCgR+kcS3mH
mc049Y45hmK575Ug8KAMM4epLtq5bJ+n7tlMQsMY9C25ASSi08luKsv6NM3ibNKaYHBprrJJ86+i
0ds5z7Ir8Mf403U+YaVecgwsYz0ECJghbUmDesq+sWzIKIWdToe0/ND48TiCdbmTk4I2l/VvaIXH
IF1mFQ7oXEQR2UfDEOex1uGZsXwMMbsXrDgIASeTjXQwlnjD4P4sSjsLkTsgzYyjn8LBo25KQJWY
0NJApnMadIIGoNLYyxTQYIaRKA0bwxeS8+FbAZv5wBj1WsZLeY4iRmTwS45KK4+2G/vnBQTwPDMQ
LKOXcr6t4ja+OBk+bz8QSUN7zwW2rwWTosp7tcmHP8+01lgTSTw2Kur0wcSdMQ5Xmfi0mim/JrmN
EQHK8W2jEavQIjOsXAu0nBiLM3fcBCFCPyur6o+V3xQB4W8vvVMlW0s61jZxlXOllz+0qW32/qDe
4pnNJTmXC+WtmZzwuRgAl290I7qCtZEFcVqjuxznN5PRz56sGYLdbO12VJbLrY0ZiW1p9v8oO7Pd
trl1y75Koe55in0DVBVQonrJttwlcW4I23HYk4t98/Q1uPzvKH/O3gf7AAFBUTKlSGzW+r45x4zU
Q+5iLe3NxwJLzU2Osn7l2vZA4c/egvJn5jAtbn+3dbZaGOAbSfGSwEVnVFNtRyd7K+ze3DGNDAEJ
4ZXykvRbm+GGdHqSji00wt/jbEFnFBAh8ezW+Jk3pADDwq7AHLjxyWroDVQBR01SfNcYOe+HJMQV
lhNNouvZRi2b+0yff5oB4RJpfgrjftN5BDPElvrh2hR7S8XyddoODH2r/Zjk73xuF4eNQ9MpnmhQ
NfXGBVdgIYo+kUIBqGaiTdY10a6NX0bbQO4M6qLJF2cTDpdRjZ5zLtore2pz38rKgRIR93fIC5P/
UBPoQ1pql2LZHtNb5SGs2q1TFPFBF9md2QCh7Sz7vWfQ62eEwW0CECpbqxOYt5kDYRYqScHKKLfZ
yaVu7H7j0UvcmANK/tau1rnl+oON8iAx72yvJucthefWl6Hqd0GawJKLth6cWQyk38RcA2yxrcqn
k8u4eSSFp5rPjc6kIStn3NLTDyukvT+mzKYxAWxzEyoIA7Lv9sjxY478L6sW4gndgK/5x+gN2S4t
6vnABH+dUiWL4hIGR2ygLYuL93L0zmrgpLdpp0xwCltlTWgQ48fuECMp2qOyCVdmXXqHItedFUmt
YtspHzOYrG08UlwsSR/BcPeROnjAoLEtnSMjhN7kbtsxvsy1F6+RPtTrZJrOCSWVXVbkb6atPCtq
cNIGnKgkKhJej+ShVfqv1dhtCBZmyJ4ER2RczqbwdLS0Tfjo5TRF+oJC0mjgrzOtlMZDZWzHiK6P
OzqPU6A2Wwr+lIgRyN0R7NNjxqBE1yUtzWtoQNSX6bU0Qpt2QWPmt6rTFr6hk4ViIt7zQ6doiHea
L0Fatxuvq8jPJSZyxJ2zmunVXGhwlhzsNedGQvZo2bUrHBPe0TXpg2J9aFfLrAIxQVYjI1c0WBHY
6iO93ROtvC/j7qAAplirnjuvq6aHgxLBCPKapD327by2e2u+xThYrXubiZ9AKx0HhAh27iiI9cue
3Qkhm9JXz6o6gV0JcWcgQqwgu4/9ulN1jnBdwQYOrGpTzxRsrb4kjbecuPgG7Xaw65u4E+fcDs2T
UZPmHerN2W44TayxTO4G2mt2aNzOwqMLojD9XvJIizgPiazZ9wEJPJRmtM3oQVvkzg51DzchPjJk
CAL/jastU1tY5NYwU6gpI+zfTrFM4qF9V9XJafO9txDsR+zoG7d2aHNQfVQysEReoXHkJqI9WBE3
4Bh0JkwoDgSX5I1Id286Yer7+lGJhbKPDEOsaIk8BQ6GTO7w1c4ORO8P0Vju667nlkuaHO6lsxXg
skDqZd2YgjSyRmwroYxnREB4z3vqE2lpbeyh7pdPmd81McMAL7XWkFjCMFOw10ThQW1xdxIRDxq+
mzO8RtOObke4Bi2u+jSSHS5AQHRlndbNsgQjJ5nSTij0fTg7hFz1WV2vwnCy1oGguxhE5EzJsnBX
uz90cBbkFR3ClM683CrXzIVf6eid76gjMbsNgJWlfeB204jmxhk4yhT7KHSm41YEsTjnMDvawvie
pBN90aIfV4bAqMRFbK+26l5WwOUCZJGG+5w2aY4DIbT6d2Vm5ohkjiq3CppzA2Q0RmhA5Tu35m4P
CGZNmRPLQhSiEotJgFl1KZlJOlW+lhQSNEtmSwEtXfqZqUXZUkHSpBL3u9Ha9q1lDI5woFQ+PySI
pZrT0W79koCVBaiNabLHfmE0z3Vub4OwUYHd1M9B2qZbPGDVEZUbBFevOSclBin5KBQuEdK9sk0M
DsRpYUDKNX1p7Mi162Lh2BkihqC7kFjlovm1NumGcojDTd0H8SlyQeSW3gPYn+RU4c6hN0CztXM1
GLhwoAo4JpvSorjWMn5Fwbekk/BxB8dwd1Ea7m0Jpl2QtOSUE0M4tBBZ5apc2GGE1ySwv8pWg2S5
92IJfQqW036Ma7JjJAjXq/tDUhf1TvK8P5nYcrUx+XpTNQPIsYDLVe2r1mvVQXLLPwMD5GpmNemq
WoBmn80LF6qva3XMdD+X6bIBAeJlttUMe+v4ElZgZDk+y6Ncuy6MxbtXL+xgU80pTM8AYuZh8vWF
dmks/FVrWciHNeRRVTTV5rophT+L/69jnLVQOOXXYMmvRX5XjW6dLT0OtvoT3SvaX1ZtHoOZcpg7
I1DqMO6f5AJJAtYh92fVwbSLCKbjfoapIA2Zo5SIVvCX055jsLMPcOYerwsPU9gR7iflJW9+zhUB
QSSKFDwNyzEXc35W+M/mBVUqF27v1BtUAB8ZtWR64kNFHFnj7BXGHZ+B9rLB4y4g2c+1gvx4bMW6
uRmV9qWNnOooF45WcLl07WrLwJFrX9dUC/JsXiVLjw9C1W1Q1+FuNOelRtPUD54zTFv5ZL+c7EYF
CJLgEgoYkqtKB5AW8dKUlNcJe7lE1Mu7yTVtcgUdkeUxvq0vMfqtrfxR5G8hf6iessvWLpzHxkhQ
uiFBgnIK99WJNXv3eYD+/fhtBuBboklG/3pg05kTDJsPelcR4SkP5FECfc2paijl1QDBli+E+/jv
35c3igVTkHTRgenE51cg/5fy/0sMM13P5WuR27hsF1u3jg751K/hZpDrqBo/YBIT3DAW5t5ptXuN
GTENburAes3Y2yBTRJ3NlwbLp6tjNW3bZDtN5bNSdPCH3AIf/jyPK89tP1R+FRehxZgN07eadLJN
5qLELwq84GntGQRAtSmyrn8sRq8GYqXFp4a4M2SEMCJmIi3qco9miey92HoAbhetO++mUqpbPQwu
tc3cTYm40dMDDpdWpqJD+iEOqGzLx8rccsdE52jC8HBSBu/UxbezV9yM/U1SFO+ao31RQ0qPmUKE
2zDEX3P1SxKlE0Vs8S3si2+ELthIBTgFtDy5rSGG70tzRC/hW3Alt8OYn+NwqPA+6QZDC+Nr1zDz
rBm9E1DUbDuHXGl1JmY9zLo9NXCGPk7/lAhdnMIawyNkrD3IvOdKwxS5DFRVM8VdmsYOuFDur6FK
zowLbpECoK9N48XLXfTn0BYoRJzctyUWfANGGNOWOzwAk2P05fbHxjRJHHwf9Xt3fhBZBiUvQpRf
5ekZ5tEbE5KcwCjlViGIb6Wb9NhDk9m661ZUIhBL2YGDmQxnbebWj0lo3RXZZXLTH8EEbUBMtGXq
LHxtOgYryqQCmerSs2uNWCicfm8l4sGtDwgwdpUeFL4Gz4Wvq72kDsS8aATlYOaQBQf8omUF/j/p
0TF9CRysyjTHb0C40C4CJ8IQEnR6vY4YM68dIZ5pMm80Y8niSBhXuWl8gNoDhsJH3f3aWP1TY7vf
e76EOcIf1Q0qB6JtPRIUdnRz9QFlEz7dydiIen5PdebUdD6LVTI092YAh8GmMV9n3oISiL90I4Ec
vf48BXRQQw9ibG591LVRrzujOnR65CCc7S656KlebmmEnVov2XHC/2ziBcDT0l8UMCf10TpXSbZp
LJJou8hELojEJrEcvki1eciFgkZkrydkzlL6e5v19CHxJsMfU/smm8gOcNPiDHttbxQTWMzplJrd
ljZEuOrN8b3otNsor5/n2nmEkvTi2R3sd84j4kysg2qkiLYq95KJHEVedksUJ26Qut7VdvetLPMH
PuVK672JRLXE3RXwQAIzy7YjucHrSQ1WVEpILyiZuTsY9RR+hnC4jBnN+THdIIrtSbozsG0gfKkp
5fbTYgZxfCP3LgB8vs1TcHQsckuCpvlWh1GwGmDgtrpN7ie6BH+uAZa1Y9qfQOvFmLKVl7pIPVye
QGyUQ8ekxykbZxu4eAyiqn9V9Y6Ln9LRC/eQ7sxcDuyOZqOTtZeucV0fpWkElxfbyeJVz+KTXWhP
DekPvlsNGSE1+Tqhne8bdU/WEUxExsk0L4iSPXVNM63dNtwTHAOC3MT4C32y2rm9Rie5+JlVFtBG
W3xDdi+QRnmbUtM+2slr1lHZ3wqGWND4AhCvS5hNJzy4mn0FNgedaRo/TNAjTl3eA8Lod0Y6UiPK
I2+vpsTVOY5yTIZKOat6eEZyTMLdoCYX0RGT6dUGCkDnwSOdlfRGvV87Bpl42eiAXLV/MrIINwbO
KZ9z1EEIdBzzL1MT3zMvninc42byoC0pdvfT6DwCnCoKErXxOlqkVszoGIo4KTfzbJ46R9dg9sCs
cqOGo/yHCZRyMyczcnGyNFK0uySFIal0bxBKrsaADDJzxsBoJmjwEvYt1ALRVVA8x/F0aQqqsXlq
9Du1NbUjA9gv3DUaDikKgVNxbsKBqZoDyrgjLzWZ32wYuje6ZZHW6Sj2bZtZd6oHoigjDHSF0IT+
eQ8GoQ8PORFnVBmMVRC46L6IbmIaYvmNEnfrxIlJ44TbEVniG8QYk2bJQpPi17TC+idlj2lbj9BV
zFTs1SB4rLgGHQuPLLeMDFqZWZzXHxFVFFixP90ELZxSnF01A9JoZvdx1COv7wHiWAjj2rq7M6vs
B7eYc8OFbJszvLfj9lvXux/c0nvfGAEWeZZJ40c9JMmPFJoaOJBuONsD98aEMVlnGr7euDAVWhJT
0M9n3NI4kYhpJU2QgldCjGtJlLMH4PiIM7h0vQvGvHhtKVxlGNXSRlEH0ImmGzMeVd6crrbWYnIN
8H9oe+v4oU6t/NYu4B4BX0HK3Q0OLi5yBJ1LxsTab10h1oo5QB4jHbC7AW7ga6b5vYb1yzizG3Zl
bu0h99Qup3yueVuvzIeVobXoF/hoZUtvGhYNUs6mO1Zl9FKq8GJmiJyV5Uf9UNwZczPdB1ZgL9Tm
eWOMBPwCjHRXpnFn4jJc9ZXDf1gncVjVsm2v2w9NAtBpcNNkX1l7w6iGMx3bt8izbhCEcsM10YoQ
a1iQAcesIXUolnJBC7v+QloBHV6xB2qMZjsfb8EIQijjqAaVt5thO51NY6D3NulIM49pntXrsclO
5Iwx+7dRU6LopV1NnGJsbfK2MU8UvMlAI3nQ0h5CDv1M2xoZsnlneE+N9KnsbhoUuogC0dzjPoBw
2+nMmbzOJ62PChzZdoXb7uJAiS9Tvxu1WT1SJivQ69IrJlzHW8e1fU9A6AXpfweu5yvZIVyJfoVJ
OL2NwrsI9lohnkwubLgcHVCSTgvbLaE4hDu73FALjuEXQ7Ugp01k4U9w5OJEVIC6I+22XzUdQWYV
7mXFyG64zflp1Hm3Mdk1WMeLx6R/i9tToFcWWCfgP44I8BUYxnONgt4RU+K3TvrqEXe6ohdR7+mX
vsza+Ma4aaOF2Xc1HVZDmrn3QVKuDaKu/Dq+N4id3zTO8GOMzAOVyrOSuwQtObi0AvPVsiZy6Aph
M1E+zCp5bHFLQp7pPNAX7FctXFfLSN6Ebr7NVDzWolUAQJhMNTuOOtdVbvS4TzbtkkM7dmXo85tw
GSbUjgIBo3eFzC4seCbycYDpk4aNb7YejKpKaE6DY8shWIEYhBhAhzNLqu08L6WkAZ+7ppebzmkW
vRt9bQNBW2Z1JzLZ7WNkm3eOBkMvdxMk3LlHTG5cirs2Q9+cwmdgNrC00jNGKHVanSPbQzkDiIiC
SrONrdei74u1qr5Xog3AAACBEBFYSFsbN0L1XmE8g63A37c4t3CFcopjBFgK5hgxzk51O8wULTyU
bnnm1Myvps6X4Q6YElAoQP34K+xB5jygjmiOX7LGJitJ1hEQP2LsXB5fF7GIuFxYXOmVwjmOkyaI
5xgQ6VP4X8s8DkUlrYNMF+ZsLsdbFCdHGcdRjMU9PZFxy4CHd1je+7roh4H0OcdNAArzpsloZc2+
N+vuqIKEn/MXl1LGRmQeIkyH9jvck/5YtAWR9oU7w2GPe+4rZYrAoQ3D4djRdUBoyIIPcJ61sNjJ
7ar9kuhoIuLcHo5GNw5UchgIzhOCPxkbM1YI+2sk74jISJFxFoyWUgp7KZb9lRcTqVUu9tAvV2EV
JwfaXRj3CvROzlIewXLNJPxXPJBcw70Tr2d91tCZMbGXFJ4xMB4Q6TBSi7Mna9DrrTUGw1EuKlGM
MFNS/lu2sg+WiXOSEEobLQu5dt1WqsOlHbAw1g54imKZgYfB1B89W/OQhC2PrxsLgGRE8Wl7dZGz
ZiDt69QWe8VicgQlER5bEtAsqkH+rMpFxJot5ayqcAndrBJU4lli6RsoPxuCOMXeVpzmM59HrpnL
Q7m2vKLS3XZveI65bloow210cQ0nOVroKDjwu8Q9qjrpooldm9i2Ff2Yg+M/imWtJwX34ND57BtX
OwbpYKISHTxl69TpndyWhFw55Zo2mvpK7WwKnEX3oSEOhsBfMZpQIu1oBrAv0upNPpCbzZY4v5Rf
rFUL9SgX9a+1Px4y4G024DPR5S2fSilHg0N2rTVzQwQSFmi5kJuntg0OxEh3qDXyFdOEdIdy+lYz
Ix5my4eVnzhlkOA7toHWcPmM5jRrR2xwi/yCh3JhV9gKqvohFdyJ84yfyYEHtrz/bx9ieUhUqYMI
ZPkc8pmJAyEOGDJHQ4pRzH0yqxoaySR8MJEhc65VWalfc4I/V7MD8SyOkHkmIxOvaUnqhVGzx8tn
1MK8nXMPpGlJSVsBJrJqgvas6ZinUay/pmP2xhgIgvw04OzN7TWUvA80vM9ly1GSToUflVrlzyk0
QHvCwzdDn6V4Wp4Y5jOXUGge9nGTIwifiDGfzFPLjKYdwTGlPburlWj9U12PzDd3c0CMgl6HJ4q+
5FKYWGK1Z+DUH8oS0YVCHXlbovAtOM6KTilHbu8cw5aYNKdXHxUF+0Jl1/Gne/B//RPNwTu9YwRa
UfspQfj18P8+lTn//vfyN9eNi2rh+ugmfq/LpvzZ/pev2n2Ut6/5R/Pni/62Z979r0+3BLD87cFG
yj3uu496evhouqz9h1ZieeW/++T/+PdEI54JROJfgyz+Xx3PZfF32Yj8k79UI5rqgVJTNdNiUE25
Y9GADB9N+3/+p6Jp5n+4mmmriA/0hWJ25VgYzn+ocBBsV8W1rSEUQbfyl3LEICRGx8jpUdbVLIzd
/y3hiG3wv/ndr03Dx2JmtMTAYA0lrGZBXfzmCQWF1hDYBuAPfUK3iZcymFyMiyFAW0pj+swJU4gQ
oaisO8papCywybVlEc/ZV2ZWCMnalCvwtBgSAo8rslxjBpgTnHmUkVAy/kmuycUgde/LwskH6lpy
I/Tnbufp0UEdidQKy+mJqWQ4+96SOgVbOqy/Qb0+61EbbK+JVXJNk4FWchV4FNlWvZl/NZfYSplK
RYWeiDmnddGphgpLq2KiGWqKvpZ3KLnQq3bE5LWE3JnXVdxd7zHIhU1IAxrPwfJ032OP/XxlkhcT
Xdo0mdZJ39W0w5IK6cPyjblTVu1haBJAalOHlNs+n0YmdmoI9iSHHoTv0ZqIlmttatvXh4R3kxOF
xyQ54ixLS25QxZxaAH6W1XCYmZHJVbnAttIe3bEyMcAUUIDmkoBHtCgk3/5aaPby3w9lrT9dvnlr
pnir5cJhCEWpPVru106fEN3rYuNmShfa0IPkZvmC66uGWv9iDYaymWlIbsHvPCAPqo9GkZNbtqxp
v9bizqhV/4+n1XgMtI1BRXirjNoTV/LmmLZLsVa+UD7WuTPyv7k+dd37b/ssjOWrnVoGNtmUazDx
/vbu4vPpXxvlPj7fSa5eP6f8w1xAm+VYS5l4HfuMG7JcU8xWPxpWlhswrlmVG+WimrPv4AqDzXWT
XMuXHcg1i5Hovlj8hcum6/brH1jNkkordjlxEsexcPnmm5CiKXT7ZV1uvi6c5Vj5fF5u/KePf9uV
XGUel2xTy3i6/olc+9zPn7v47X3/02ri/TDyoUTk8uvD/rmnzKYlp/U67L/rf+Cfv9O/987XD/3b
//u3fV+fl2ty8dvTv63Kp+IlwNrMjK1D6pyPfkQcr4e3XPuX2z7Piz+fjsk23v+xUSk5meSpM+Ga
mHGLc4ZdF6Ipa3WjzEtIH9IeG3FysL3+zfWFf+xWPmHP91EsrAOe9L96fnLt2uuSD//YVsrkStlS
+U+r8qXyqetfytaM3KXc9tlDk1mJ8jH9TbqMcvWzs/Zfv/t1v/JtLDN6UhAGbuV2Pa3s/ptc7RMY
05ukmbWdOji7T6/aMsuYZBSl7MzKjXLhZstM8POpq7etjQcEOs5coQypkmFttkrSn+QfzEjrsf8v
MxbVAiJ499tudDtEciw0rOBpCCtIPtUqqFuSU13TLUzj0lpPmXbjKXVM4Nb4FtfmC36PlgrQIqyA
YDDW3Vuaod+rW7I5+uzHxNQQWCGeDqUBhCGwyAwolkRWCkAYuFNh0HcAZBx8ojNe4YJbEAUDDdxN
TQHot0/5+d+YTDSBU1xHm2tKs0walg//5bZravjnS5abggxk/5cPPZne/seu/43dGDR7dyYmULln
T95s5Tt9rsqtcjeYaLnvyzf4l58kV2MmglO5+/3TNKj2hT49CHknkzHMf0RFX7f9+Zp2+Y/Lp6+v
uW4Tlc1w+vr4n+1Wl1HTf+ziv/c2/yyn+roN+dtLnpK4PnmMIcbl1qUvd1O5JrfJh9zBL1qiTtvr
9j5qBu6Fy599rsqnEnlflX/zxx7lw1zeIeXTn6+Uf0Qayl/v/fn89fHnPiN8IZOCv3XWWiYgpXJr
oWk6aer3aFQgEc7ARwdMTNpi3htJXtk1KpUTgxHpNtUaarapup4Do/MzE8xCEok3qshoXEEg+tyf
AblGDkYRIBM73LrnxvPKPVa1nbcY6tLU/Q5aPF2L+Jg231G64ZMU+QHIp47CA4EuxbKpIIohxGO7
UhrCZefeXPeMMDaxcYvkb76QN7xrxOgeaZBoOLarJ9UhKDAqm29ZrLwnOdacSevoa8zWLQ0Il9zR
Gdj/18YDHE6Wl7exKBtbabQzwV92mQqwMKNAZ7fTpqmi9zQoA4bE9t5oKNBZwbCJ8PrnAht6Txd4
WzjmXqTVhQroz7QYQPPPJU1qG5GmiwkjGLwFWJK+4vOusHKjfokZka9d2zlmOrNbuia3eSzO6tJH
ZeyOJs957IcyOVjVlv6I4VPM98DhKuPGbKcU9Wr8YGszypowS1evfUG3MOqoIE6KCrODatQ5HuZv
ZRa/Ou0M+mx4UZvHLhSXCl8e5LIyV/ONAEbhj1ZEu8SgmzzhAUpjmKyWiz28CxJrBUHEd+5NG6KG
3XH06rXuG22JA9Etv5cDJjn6SihzFl7/BAdAN35kvWdQy48IYmF660q0eGufi7h6sYD6rDsik7rp
PszDY0K3OBHjT2iyxVGpaixkoqIFNsCB01pgK1kEbAfkbnxoJ55Np/qmmNLj0HJRreiqQDOm4dZ5
zcbNF7FT5b0nGm5+vdHd82Tka8+uUFp5+IQiR3/po3skE2jN47jzK5OCoxBYosgqMUMLPIBvZwVj
fwuIcRfz38K1f0D4/FJEenLXd2K+7765j+rY9Tsnpo5gNcqHEu2RG4gtcQBfEGeUu5qEsiyMCkSU
xsXAzlYW29Ci3D96BBm21kintO98CGOU2gsqdq1Ln70wjS1N+OZASxWyFqSTdYXGbU1vkNDOmB56
EG4GKycO2WtfwrT7KQpkq0BQaWNSXVLbHIFyY91Z2gm6fJ96wa0wWvvkotOdvAz3n/iBCC0As5GR
TiZI+ShV1LuddvQa8bOozIvVBdpWCA4HUKFhQyBLLHZeeqmSHitmrYPha+CpIrGD4JQLD6tojI+5
5BZtgxdamTZpBW6IV72ftQdBSuLK1Gz2E4BmW0z983hvt6B0cS9wq9S7o/yLCT0NAo3pBjjGpQhC
8eKSe4Oy5tQ6Dglp6leMc2BvTVKOk+S+Y7S/EhD80UpHcJlcxJNql1883aQ9M2kL7p6kNsIgNmao
vdMOXFryJpSbcBIX6ttgkLxpTz9cXWN1AI6YdfeCs8rv4rznbg+P2NLi/DLF/BKm4Zl+PrnP89Bz
D8eWRS8CNaQDBgU/vfmkd2NFH7x9RHft7ucZjHacmKupRh0MFpoJGUPoKg2bG9U95lFk7UYju4wD
078+NSdYRtYzYvBiW8/Tvh9SODrmvOo7DM1tWDcb4ZLDkPSv6Gjpqg1kWjSc+H4JCRbvMwEser2x
lGDXWSFJk2lB16UTIBvIhrRagyZh1cMCmL4bDEZsoym4nsLwVxYQul2zA0yE1iYM6Z6Y1VZzTylH
48GqCaKweiIyuSRYtSBPocu+liqRSsOCS+GT0WckMm7wUI32qA/UCNzGvGB+VQ24QtsjlcbwJ/hx
V3offcx98FGU0U3cz3s7GR+Doro0gbB2buudaIQ6W0Fi1JpBGm3asn0qdeppEVEUK1XJUGYbxmNv
oK+fY9TEMQYxLoXTZUhA6hqxsuuJBFlFEQ2KFsU01BMz8m1HbNuALtgCZA/pclbVeBsY9rfcSxDX
piX5D6COynJ+WU+F/lA54gtnX7Ji5CdWBMEVWFEAiXgBAiyT+WgK7SiELJ7o1W6sG+q3E+33MQ+f
Y05TMAmvWqmNFFCAm2nVYgmJ58cR4/vaQd/jT2106BETU0u0z2moPWkouNl9f1at714WkCOpR3uv
NTs/Dwio0OocYA+96LBOQ/oWwLcwaO5sr7UeIWX3vaufuju7giU8cIJxphm7KkHiTpqOX0009Jrc
O+nkmaJ1h/MS2vf9PEIIQEW6GRAuoIVXdKzZF7drb6sxhePkcOwN2PFWZNoc0vYrOOQUkiXmIy53
bYtVuiWhbMK2iQ7E25YI31eWLdI1AIh619ZJTAAn9U41WXf61FxSN97A5U/u09Bac7XDbDtROoUB
EKw58Qj0csgCqdzBN+Pkxph35NV6ftd3ow9ugyzW4MtsT6Vvjt6XScedZGakf2EwwHYQvNbg30Af
FeshRfFbpPZHXmfK2hlxoXOmoItkJkCmlv5YjDie0yAG4+2cCN5RUcZDu25Hjyy7CL4TEivKxrb+
UrnE1XhgY7BTsKkWqrufHOxKlIJfqKjlh7lnRARgbqtY9vPYT1twEM9kPZnQdIp9FvILOw3I48ib
SSbD4wTs6anoaCZ0xqz7nhHdpm45bPrJQmSpQdpBxgF2a0DuUCR39YPa6uOt25ZbJ6HlVHJuOGlA
AMdkt+gxX+mPIwI1x3VsBxfDycj/DHVoCql6rHDg0BvRjwOOl33cmbB7kvhLkCfZcU4Aj3fmGzl9
20ibwyPIuuXI8FYmgJbtPNm3Za1kOxBhq9KezsHyTQutv8X7z2RJcOUbWl8T7bAp3BrEhBv/EBqg
EWD5MHvijDwy1SzXdSlqEE6e4uu92KEveXIpEHVcj4926G0jtLM3BY0vwlBJ+yNR5raLVBqkBokK
k1o+Yuh6rih/IxpoL55R0a+i5Q2VQ9zBEf6iY4spA6xPnc71LF2M0YQ2UK/PCfzqUkTbts7PZtyP
4EV8HObnWO/fBEJ4U03cbQH6EGaac0Swi0Jfjx5ITOs5RhG4J9GPdPxiD0T96uNPeI+TXzkKze1Q
OzQFZG+kFaipTEKecrup/fGnMXEBwcVLQqpjPrs4t2hmRrcB5mE/csmLrhz6uEUBh6Ir0KnH9LgP
dKh3al2ehZgLsv/MBqOEnznQHhzFOHSgv9FHnx3eEUzdEj6lZQRAVoZ6qGCFzaVpgKF0IQt4wY1d
JA+u2b+DKeUAQLO/5FlBaopRPis1I5/uVEW2fQwq+wQPvMAcjH5NXS/JAtagIe0iga1Rwfol6DH0
VPG9Uhg7pg8QW78PZWXcNdpy6cyKdGeP5G50/XuhDlxMIp9vPFjPofsENlUwrduVjdgB/kX35eUP
SGpI6inETWioD1BZurWhFo9W1/0IsUj7qsBB7kTfssQjX3IkmUYxq40ao4OK4DjOFTLxMkoisrqs
25Qy9DgrK9fUvtUx/nsuhjZ5EeLMfZDhlu3ydUPs6ErPW8UMFIRJXIZpNCZQMgJ/LfrcTTWU61D9
3rfTd8Xqt6GBAUMzyoccaAeWKOQnBXycjrymtarXCBeC2YH/mMwbtdfvaPhdspCbcYTgu0ud5EYk
/a0V/6hdgiOgdH41Cgiy8VEojLdHfGT+nHxMs1Eija8ZHHlWtHGtmWMUgYHimFRMcEYxRFMQgpDN
SfuJzE9ChEqYSuS/poxM7sHZQHQK9FtFsI+SBi+pDwDvEgWfUp8EtPczKg0DbL1OTU9x24U7p55J
PJpuiAxRt0WYfY26GTdRDdihY/6jU694bsuTCa7M5/RidKB11pqW3VsKGW3dpNFrN8VPagg5sAiG
n3qrnR2PjqQ29T/t8JlyfIrdfPo55KPxxYoqYJ8KebuDNxqbQUP/l5RNd2OvE02HfWgGJ6UJz6Lt
Z1wxKgJ85SYn4c+bmvSGyhGCAQMR0djcYFSt/HoODyFV4T01+lerbCZSyrCS9+rBBuGwc7zuQ7iC
gNFgE6nxe6+nEKRMm6KNF5srD+kV1sAfdR5422ocTy48sbjS47Vmc1MQjvduK/m6pFGs1N6N5TQ7
k34iMdAt/cLw3q3TL6Ue7AfNfTYbUIY9k+SV4UxPdVDxq3bPWoibE+aeWDlqeturzZmrdOwTEn90
a3znevmFtM7XqETSA+VqKvvMn2BTCvh5tyUpXuS4adGeBqW+qz1+MkW7r9tUuagJIRFirrILuVOm
4jkKalA2QYU+4BhMbz63wVsRqHeGHFPWP/4q1IMIAspIqMSyTT7Rz8ZrO+NaqlpS0qP5sakem8wc
LoM27Fqn1ldMVKPVMKdgRO0k4YOEz4roQwXuySKmxoDf9+2IguCE3WMVUyK47bUxvG+XxZQF9xDJ
3CIvT0gnrYtcUI6cCZmdGYmC/fzcRoZDtSOUl1P+17Zuhryio9reVS4KE9cK7uBLBHcdB6Nwqgsn
hc4lv623Y67rl3lZUJolqXFyJqJLeEgshXFJaie+Gzr0979eJrc3tom6qTWOcrurVDpK0XFeY1lB
EvjrtYYe4MALLVyOy0t+e4J8aoPhy3WLBSJpRbwPJtTljeUTQTSsGI3BomS0v5ab5JNxSlYqarhH
ucnKRXyLDhKhRpTcUyssnXS6tJoW3w/V+JN46OAwaMaNOiXZeRwt8yIXpO50/v9n70y621a2K/xX
sjLHXQUUmsIgg5BgJ4qULMmyrAmWLVvo+x6/Ph/g62u/95K8ZP4mMGV2IAkUqs7Z+9sF+LD9r/9L
J/KNfYJ/sXBoMRGqlF1upUZippVY99GyWR/cRTbtHMJhJjrE2zxXIT9qGuCyxJ56+PF3je9pXxep
uS3X+8PSAhJij/dxo+5mlzGkn6uBc6cz78nK0e7wLgfLH5LlzY8NS6vPXRzONxPYdEh5uAy8MZdc
HP56HApY95gS5fzjhRxAwCCwItTFWXctcWH8OKLmMgrw9LagMrLmrmD29cHUFMk3cQGRNhjP68PW
jV0V9OsV2Wvrn+tjdZUjpKoGsVuftf6fAWzY04rkkpLmuXUJr75Pc+neY4/CGiG718Cv3fv1/w0n
6+/sAa4wODA+x/Iwv5tOpWOEl/URrALB1OvA9WeOv4J4oqMWuPZ9VRbOfZkjlQKOOnussZz79Q69
jZuTKC1k5Mvj1jsCHCdXyO9bCcBLY+IftnvivQl9j8hlTXrr9tdjkXlj1k4ah0RZ5PhqigNv1nxg
abm1IqeSnUSPSiRhW/l7CYeLON4KksiyMdGVnagpLZp0iEtrb/xfKgKyIr//x79/+bYwgKKmraO3
9vdsC1eX4Ln/ZxXBz+f8W/H+b9sihREQ/Y2k4Mfzf0Zj2H+45IURZaFsaShUKH9JChznD113WKIJ
KX/ks/0VjSHVHy6uReLSJDB4WPA0+n9KCtQf6AmkwZ02bGiDu34KKv4PMIrl7X9XFACgEJYwpW4Z
piVtuXzy3xUFk57jMp5GcdQwDVAqyoJ3az7DytkLFtw6+lhBQhagNgTt3y0YYxgMOwqdYv5mYMdo
6KJG6MCDLD4OXHHQI0d3bfWi45Vuo/vfvuY/d/53coah/ru9lbaNSIqvx1j0FH+zt4Vl26VSAXs7
CoLLUdc0WXkvHIPaoflCfvktE84d6DdWO0cNv4RD87ycrxhKjpXWfjWyBo2BQeyi2AVDwhrTv0Tg
YAZJrcg04ZIy9FNV7JCvu3eO/I7zewOwAFTXHS9T4d1PfH8b5FRXebnJpuOz/B+PSOphb1bF2/KY
PiHGCS/+8naF5R4H198KJrXLW7WgU0t5qygMLv+1PGR5yarUD8seqHLYLy81WOUNMNadKN9MXv3n
TlV4ZJd9WnZw3WHiGgs4nDZcjeUxES8XAIzyBxsPKY8tuB64NbJm0ry4XXG7IVPVRwgL83LfBMmO
TJG75TFhZu9q68AqwlvuxufKgpqnLA8N+L+YVRsIdNXemcmIq4vCLLWfqgYzzbNNbJMi81/thpzz
5TWiIveqsMT6hv6T51KO3gTTAemgN2TuZXk5Iz53fXM0JdxI/iSm90PFowluT5hm8XO04t1QLAuB
D0jzzmrOZrFveEaS8wK8x7pfvHlFTvTPj7q8X6ONG8clw0psUN8S8AoPW4brvyMO169NjEaU+vP6
AXgd4AsbKvqH5etZPvvy5stnMLUYPFiyX24vX6G/3Oa+himCS/Jq8iTYtUnmzyZGHaMOm42Rmgvx
VBwyZHkd2RYB+Gab231xHxtPvo2vm0KAgL/p+kvMGishf7s8uNHHDUDB4wRElVLYpqL4aqLHJwcU
sTuZ7Py/j069730vnl8j3mN53Sbp9xFmKOrA60sY3HapTCxutmWvbIOMqj+fqhBZV9QsE1BsEZNo
f6lfcl+1vOwO4Mf6aokJPyvS20fBiiPj6cseLE+j92u7n3UkJIntH/tq2vcuUWBxX3zJYh2jktya
tsNqkXpLSTZ1sBUy9L70Y7atu+Rh1PwnGootpJfyNUFgl+o2EH5572fp81DaMWgHicCcsKzGIZTK
uVQ1NqAlxRTjshMaSL2xR+TUbcDIHoa2xV6u1FOCya1ZMLAR4ukkhr6O1PAtN8HSh3hA7YATRtPD
+1SXO5ToHGfdDsPtBzrKkB+bXVfMfIPyjkEs+JcS7/+oxLPIgPqfr6H/WSdf8uZL8/t1V3eX5/x5
3VQupCbLdMiBIv6DpvCv66Zr/gHBybVtiP6Ila0Fr/Qz1dQG4oRMT+kLYsld0U8/r5uStCmdR3NN
dRYF3f9Li2foBvv2+5VT13k5IRc9oG7hCLMXyNNvWryKtaZZYnw5WSmmLZkRuBBkoJoi65khIMJf
h1l8sE0kAnungSxOdDdcj8/OWEH0pIVOHtX0qOzsc+OSRWTPDHQFZRiKxuBWWSZgTolOcoYtZsgI
rX5Eenpw6cQ07mIDb29MUAUtAOdTMMUk3TFUhWbjlUGiwO/QpMOfd/FCFY8k3hP7k+qTtTcMyYDv
y22Z6F/h7/oxy1qRRz1Zv4wVrUOBL9Nlv6AD3pNe2o8N2ekDnFyD+f8d6YbHtEHqn3fUpUF4c/KP
wjqwztrws+D+FTbooim8J6cZ2qigRJm9nuoy/EgNjBZVpSavq2gX9bN5zVQx38dRrHtJMwuv+RDa
Q3sLlXoGAkhZtigS91ikGFCS+BQVMZwQi8jtAatJYcTjHSxPpgjFvo3BRLgCsK1hYlAwM4w/ASDh
3HK++45MD6B0X1ykwJtsyPPzALJnRpIfYgnYMsT5myso/+FUdNS2fCgiNQUKYiRR/cmDE0/PQ2Y8
ZpRhvDwLP7lzFe/GNjH3U6bl/KwsXefh3U/Hu7b279OYSlklEhqNPSulqC9trHnZMeki82wPRIAT
WHAHMozkKkpVQwdkuTf1T36RRLs2x5XrJ5CBg2hPQb7a+5SvwI8XexMi4KEYrIulq72qgkPsqhs4
ndW+pEmHQTkGXYACmWR6RaEyr0janXDtBZb7VJJxD04YzySMdY+EhBjyXv5aiOShaOoT1pDXWpHL
WGXufCVm3tk0rZhJM6ijE9ZAbMrVDQIHc4tsHPGAyF8JqneBeX9s4oODzdII8jc82ei4x4e2ZQSf
4mOXA/AE3/4aKgDfqa1vQRDRhxE6y/jgBGBFP7a2ehG11e3Tmmlb6+rf8Ml9pMfru+VTnSqUjWnG
59KdL+YYfzYVhR3coeO2soovuFLw/A4JeEQFzAQvsHPMAuOSFcweECz5Z1oTxIonOwPgJMsnGhho
LT+LMvo+GzWs0oLStCzNPVhM0ue3WZqWXFjbfhNPEMKGLPjSG7h5Ev9ew++zc7PpBVbEEUn5YTJa
b8BMie4kcB9YVR6l9t2aQ/HQjNZbH6UmOJ3gGOfNNz+kd5mkU8gXanxoYKalYS93z0WsyPpgrzed
wrUrsO6NnX0PJoxUia3eQMTRHPxnVRKfe5OCvCQgCybIG1IMHFyIdfgluZwb8pWyfLzraX1uC/BN
eglURE+oz1s+PyopX0P+UNhDf7Dn3j7QVHgOO2AVtkkDjBM6NNLnUpifCwBxYd1i8yLXrMQALHZD
MVz4TMWQXPRIPcScceQI3BIeApEAnqph9fk2dzGtjz1V33SoD0YiPU2RtJGiJtBcOrMD08YuPo4m
RumxWdz1KLEIfnszelbiOL/vKzS+uymNngIt7L3AGC6Bi9wvywlvZTIxIkxkmjXkwzu8rXGDtv6z
xSJkOyNH1eoYK4X5CgwtvJp1ffI/VzaQ9Q2BRTcm8zzZQsCMxinZYPR7p40FECkd/XPwoEqg0Ilf
aY+mAULF+Zbm9A2yODZ3EVkpgQUFqiDyfSeCKqGw0J/o1qHrAfozusHLisbgGsBhbiq1KWivbqka
fB7y6WEcJbq0NIZ0DfE3Hnx5iQm74NPUjSc5QGU/XgID5+FUIp6BleEfHerCpG0u8rJex/FnRnBT
o/F1mDT46jS3qSV/NaNLbdVYMIdgG9ATmR3m0wUA2X0dGkx4c8QHc7rPuvhOJlW6nxJgx3aABT3z
Y+2oMF3rjXBPcV7fhJwq9AADCFejFt228wQ1OfGPSQoMJ/1WjE6yDYZiQ5bgvRHZ2DJSITw3MdS2
Sh1SmLp+p7H0PXdD8GC0hUZFWev3FLG3ghi5UrtMYqJWgix5G1E5DUqdKKAM6d1kN+lhtDgyCiA7
fnMJFcFNs4DSo9I6wrwda4d2wirvmiYHdKht9RBCazqEwb6tsmffygUXM2zzYRPtINTR3e9tGw5p
bHgF09cJq/HeyAzty0gW9ZGWHpdYJDo7t83v+rH8jNJCQZ1tryOCm93YjC+EH4jTCHy8JcwnVaIA
F0JzRwCvQLegkAokZFskd3UAFonBgEEZGPI2MoaDhdiEJHFGPHdT1CBw46l2d309tl4qrWdVBM8V
viPWGzUxQhYwZN0CTBb7RbmPJgUMp7umtiEPQ5oEHhQwJrZB8qWMho9xUc/Pszo2ADNxNFM9I3yt
l5DagrhDwMr309LN4JihZNqNoL2qu7yf053lEpsKSMTMnQuoNK6IdnTjK3msczYABzGWDpE36u5z
b4cfI1chXoFja7sHCgaURcv+li4vu9oF/LKzRetLWiwTGXYdn6tqb7F+6elHcgXqd0P1THO38Gzf
9b1y5oHlDBqwB4678Y2bPJkeCWS4s1v2UWMgIYw80o7RIvDS2vpiw+gjd3n6MGX2KyovwEfjcJoj
os0snNtjsWA0UCX4kGMw16YEX3Qhi0j7NgKneQs5YduK4ljmSzpEVH2ZMi+LjXPuO/pCMnx3JVRh
wp9QdTYfw6q+KYOCMZfSxTiwkiP8CxyeFt6BCkovOjp/UHSZNcqLP8ujHnWk3zJrUmS1eFHHSnf2
v7vtpyy28IZZJGCLITmGrdySZZahaxt88iume4vALg68RK9ebZHQdgb2ptNt3DgMZnD/ynnTZiO/
fhIdDA64we9qxhbza82J6KWie+m1oiFvuzzYXWp784sj2tepIDFT+OqewN/mnGYEHQ6jGZzR3b3q
cQW7CoYZZ27yFGuai52Lq3YX+MB/hHBvYr5Axzf7nRM0viczEAeaFKQrlRdHH+nmB0+UKMO9yL4b
FXjueLIORd+c/CH9YtJ9p/7AlTRPEN5qDoNVEzXx0RHzSZnuBwOmAeQ8ZoKROX2aIll5TkNrIafb
Qfu00UgNQGPLGYbMrzVAF9E69TuSufyQnCgj1APs/eNpHqxoF7chzurCPykHczRYO+ZMFNtOzAK7
DTTqUfKrkxjDISoR2PaQA90+6m7LZoYBaemZV5P17gU+LlvXdVlkl4gbZfiFUO4BS0a9T2d15bo0
7pxCTl6AmZIjkgM0zf1PCyVt7p76sXdhPwzikjo7P4ydfZ/jCiZo7sVyqnKX2xb23Wb8MedKtMib
UDSeVEx+60jsgxaXsHzgbEJPyZR9W+IxPEFYI45IVKxuQ2YWQFk2+H2WUCsJB69LTIo3O4rAd+7A
elW2E7tUiYc5LY+tXz+EsPO21owJGNG1V/Ej1NSBO11+arp2ImekLEmL82EoSrgl+uB4wOAcb+jc
/pi21sFyLQPnOYWCbLQJipEB+QSm2CXzS8rc5dBj4fSMse4vzuy86ln1tfODyqvz4GtEqpjRQ4jA
e5gfxkWFBLzgPHUBXD+WHNvM6N/1BiZGkNOBcajmIackLdSswmXaZjLdZKqJqOFzXwzyOrwPsvwy
hfaegMBLZqCsjlJaRmEnXwh6O3ZJa3om4LsyjRCZjWrPFBFwboHAbuHkx+W+gcF+MuB0sRjqQHyH
84NDQ9BLszreS6e4sZrxKenLzhtLhA5Wa6KcGBXE2iUjrBZYUWwneWgKhndLix9np7e8uG0h+MBl
pAASf4mEuKP1ynQTkEoC2ChKXWR+Nl6X/OR8U06wA5mm08zNOU9qD2kVXcy0PxfZtzl0iaTokQVC
FybN2xVP0HpRHoIFyut9BIWdudIrM718RDNaFGa3I06ROAIBnW/qml0Ltc8Gi7EpAAZtWrtAHoQi
ZWPY1a63e4TVSCwy+pSCZYuHXvE2mAA16J196WghQwXy32Z7KPaoazcd4eG7PCaQDLhP2iqNFieq
BrlP4COC5pMI3sOQyVdKnY8qLoEBiiEOCBBgtnPCCXiqpXEXdsDtg7j9pMKQ4mcfv2ak9DqxRhrh
jC4yq+x+g+kSYF43nNESuh+6Kb5ooUtsnkN5KlAIVTuiAmQ9H+tSvoP/fYTZTrqeflGQHDe9Cysg
Ltxdmoi7oNmLyGkPpt/c5qR1eOCE1Y5m/Kmf6ls/8k9aIqKDquRzAGdnU3VDcSCjmMCO4ePMKgzD
5dk27vqAuUQgcAblo70NanDsE63wwNLeZHEQkGM3eQM/YiX4FxzIe9P3sXw2hyTSvsYDhk1qASRY
FFzhLMmchMUOohcnDPeGCG7MXctivp3CG0V8ClIECAxMarme66EO0gUxSYIGWjUwx6ksSlareMq5
nL4r5VxDQDGxHrpkzJfjtpzcz5FpfNKF3z7SJX4QOWn2hAqmJlLFOPjo5PxyCexHJA79Jp9Ym1QP
Zslq3p173BS2b3tL8csQ5Rc9QWFtR4m7txtmWfGce7HZmdu0SJ5cp4f16dbHojOf4HFUm7Ke9nhh
zU48xbHcNCOJVVWHEDHU0Wl0UbLJsrnbuqp6niaIftPUlrsgsr6S4PixjGN+dmIZrQweV1xz3WMa
JXXPItFkBymMtjodwX2V2IRsERqWIDKElkhUpWXuZQKyti8+t43mY7YX/d4YXocoLM4FQ0GUK3WI
Q+NR0etLhVk+mdmhFwZqNBuhRC3uBcQUcK4t1zz4p1ab7MiXwVcXv+VB+ClWlXVLnecya5PacL0c
9XesIa9B55OeJPZmDSQSl0OEsnjYGRnsB1/vbiFLTHB0OYfDweQakuioWnEjz8gpKUH4pwBB66KZ
m9JbY2jK7TzEV0cM37r83Rhc1ysGcsEEEcu+layxmxYMOFAPNgX92R96b4a0m0NP3GUBEYxNcXXs
wf/ga6jLnLG+SQy5lLnJ3+zUBSfejtWbhj8FBZSl1EPq1/4R0+Q2g4JCfUCwPJ26AaaW7RVpe9ua
0FPDjhpVE+Z7R4knY6igWMv5U+bsCy2hBB0zuBS+fklQmh5bZjx2rMegs1FR1AFS7lqVV3+ZlwQ+
6yaZ5hfdQnvfqklnPBXP4IQ+1pIzzW6f7UrNewjob0NBM9oGhDWZ1e2gmDl0dM4vNlUtywgudIef
esEQFS3yqr7j3MziR4ixA9YcyjLbOA0e08X2CDfq0laUhtpyGjichPGQz9FLYkCg0sOMIMt8+DJb
h6EhSBLm+otNCtelddvHaA6fZkkQqtEwgEVmiUwHxE2DTu9PmOX6d5x9Qw5ZnLB/w2rRZhBbeDbX
jW4Tw8U5d1j/Wl1VFci+gzL9e0O0ZKGSweiHuQtXYdb2fifuepCmnCTdqclM/bSmMlmTIlhxvTmQ
69VSewNNETGSJd1xXUyq2nT3aQDPJLSbnsRK8uIA+OQSiWaoI6cOjPC+cYznrsHmX6o+P0qWd3qP
9KxlRH4btHs7tLqvQ1qeqhQrQk8U9rnhFnwzu6bEMYD7xITPnsEM1qqU7zOo32xnPNnaTMHComuA
lXnHN000Q0b7TDeSu+V0ReWYTDvtUThQSARefuk7F22wmUPCN/aioASA2lEE0iOWdAIDRTs9+MAH
mJzsethDDwTcvDEUIWyS9gUgHwD59NUehmsRaINXaBCyk+BqOOc6Mj8OUiWHOULuh4IUrAiHdqkI
tHLxcwjxilQOIWAHsDxOaQNOynhIXWV4MI0/c3nA1AIWIgajkMUk5pLEQpAyrQpbS8xDXeou0Y3q
mrT2Z7c0SALMHqoS1BkTxLdudCuyi1Cugqgzbb07AHuY6HumBgc9w8pc4pmwPdSykbjv3PqCWgoN
aQG1Hgn+xsj1EmJZc3UmIY9Wmj/O2o4p2Yfe0pIDPmAEAU7/kslw60gCJYcsw+eAmimNFlKK3Nd5
uE0ctPcbBe4ZPfMSISOvpoQMP2nV3loomoQDQhHuQiLjHCzIxl8bucAzV4jj+n9W6DdbDY48iCOM
h8OY9TuDwJMySyE0zMFdw6F0WP/yq+xjk6mvcGjwTDRIEec07zbryWEvkFdTKINBptmqtLNvClom
Ny3gBKzVuUuuaToodBHVy+rBG1brH3PIEksuOrvGtBmplj3XRuhF0czab2XerrsKeQnftDOE6hAF
8hD0ySt85Q91zJR/pbiumx8Wv19/6/xQeAPD07qL62bKR763H+ezcTQpp58KVkatjN09/pCVThq7
CS7IfgT5hoPjEjSQ67bRwjlltVmdWvVpPRmlQ0UL49jRXD77+pJEV/189eW9ZRJRICViD+klb5Jq
eXZYP7HldJCP1+9h/TsP3XrvGNODJbuvbo+YO6R8MjT8uhbxb35YwYUmRGQgLcVkOsV6jBQp9ojF
GKwY021PQ5S0B63o2cllT9dRZP2zqOW8Vcu6qV5GtXXXa5m+VFytuMTg0Xbxy3TQ2o/0W1rSTYqd
cpbAkg5+B6L5D9hvzP1oxfjvf/A5V1Sn5rr5vsrdhz/Nfiae8qI/MAdjTMhctzyG8UxZyspupmzU
DhKd7ADvWpzpZ5pnve5YkY3hAN0HOowIWsA3tWN7GUC9hAt9gm168bPPAZhsa0kw7PSkvXEWRItF
RFqhNQb8FogMW4qLU3lcZhjr+JssyBc3b64t3il+wpKSf+UyG13AyCuqdL21btYjTkTa+yxGbDP5
Ys83MLwQh50ef5wq6/mybIzFAs083SHXGo1fVy5G7nih87o8GbtL43jlAv8pIvAieUOUbtxJJnrR
DovBqZyqkBWG9T1baCpZal0VlYK9WEBA60Y6dbGzWk55ZyEESaiGHPNydLaxW1M38puAejejzUJ1
aJiqs7haLGr+IRnj6DxyYfPAJCOGXg7IdVMutN31Vhhp9bENWk+DPggFwMUg/QvNOy+Hxltnd1xl
9QXIEpSgYjr7o8jj9rT+DkaKe/HHL0I1Rxnam9ZbLAXt6Cvej+mWpR58OARHEAbi+hCImcxjTC9W
lN1NmkLVtmyqKNx3mjHtmyZ8FhZLulFNf96n19rBim11csbCuk0Xjhf5mDsUDxQnqUjc2opKVxrZ
h/UByLAbZGr4dJf7UKLcNrb/PphE+spKQ8w5TAeR9O3GGAKQ3UFWwyTkREPIn2fX3pTHPnWbY0M1
VO9rWP4a4VWXCifXxhpxCA5EzN6ORelRvXqktkAFt2aSZCw7LWp6XMh7+23GROMSjixLtX4JAjNn
5KwIB2LZ3baOee6b/JjMYECB+XsM/fnFn96LTg9vbaOhhkTBbTOHU3KK6hh8jS32ccvqeRgmk6Z0
Y+gXhkzj0ted46GHgbmapLchIcfHrtIShPXpvmWJhUVB+1wFDqupmCpnkZ2Vn6Mj7xCreuVofRBu
E2/0MXsFbZp6lkhfumoedlbJwaAP6i2qs/tsMcJMTR8fuoo5triNVIkBzCYcCSPouUOmtjGm0vJs
vYlZnoQBfU3oM7C7ZHb+tXFGw8YUMOuIhm+N3rH3oXI/ULgVxaafqvSc6dO26OaWOQggki7iUofJ
wbMmw7hRDWig9ZYZGztNN+yjEGl2lrNKf2xwY1AEwpiEMeT7ODmRB6NoR9wzYpqJECgdOdPNeqta
/lxv/bojbErjhhwX5CR0TLfrHSI0mf2VFnLgv15gfZX1waYePTfU1/eVgJSOPMi+MYoYWup603V0
7TgRIppqZP5CxVj/99emHgrnx5PyGh9yYWUJrj/JFG10AIChQFHzciWhTg73CmfYKAxE1Zk41j7a
ZmaEU8PBOVS4qvoaiVLvL7ZBwFPZcHAHPzyXE2eMW0oUSzf8LgyPgSRFlAvnqWRUHSaGzUzD9lal
MPWdgOxEfYJQEA+j1yDc3ur+cDINxrWWkKu9xSiwkZb+ZoWC07v5tIDqqK5sC7t9kQWAd4n2vSua
pyhhjZso99OQqIWnRCoEZxXl1u6a++G3tASXThRIuJXovrKg3hkNeKSlhnkjk/QV90c8DdQxqKT1
NhZMzUjfRlFVO8lXltbNm+vQ81ZEKIzyKXZfzInCeGRhxG/N6SOXbJDHbovqaKDSVdSPjqLxpWwU
8HD8dm0GXapA9h9GT7ilwLm0ytqyPNqNRfYpbeK9vySn57LjIsuIZ0HcbJqSb8Gi3JbH96oJb/wU
+2aVhE999oonUDGu3clJK7ZKZKQSaRgHM/+j3y4newHZOEUZnpcnPR+pDlVMFuaQ5F0YwrWTl1dF
WVuv4bz6fr/QQtvzUpZdZv0EEbxjLaL55RztKr6HKmV5xqJOm9P2K1eGYU8maaqNN/Tx78diPOBR
eamWdHM3fWppnHJg0c4i93TIn2pnyd6I8IrNBUcAI+XBdUfYhwF+NOnHdzMv1lNdzMea76iN8EwX
VIxxOUIshwMJtJBi/8YySLady+maJSjh06emjchKkuijGQA5g33SITiBjQqhjZjFBdD951anTBmR
bF1lp1GNfD/Rl5JOgENEKHj1a1rQzdHuNQPlF30S200/EEjTdti1Wz+/2rpLkp1zCkf3W+/k18qP
aSn00ReEGztCPbpSkl0XfYB4mmyTRu7cAu1riSBXc2tie4lpx/Q64J8g1qlTPckQApE/+i6XYFLT
uKUQiB1PicvgY9QbmH5KsaMLcUv53MRtlb5rRn+MGn5VC7x0OV9UnpLCHZwbI3iubf1Rt299x/pW
y2uSVRTCDBakA8U1GsinanTj86TZo2fZQCZmnIpnznb9vN5aN50MjDMZw1y4wvi1nDFKTg5TtsSc
wz0ihE+GtQTaYkCm0h+GdNbDTbYMAfQcKs7xThxUg/m1OroLRme17ouFJWDXpLSQWYvJv2mIlgIU
yrhhtCAZR1x0C2e0G8yKNRwjL2GW8nPI3APq42SwFKIPt6wzqVXwY5IKVN/Uy8YI8aGEIDE5O4nL
iQLn2pFkEEnCEiBxAgVyWcdGNg6flf60bhzH+dBkc40JgdLxBjl6cQOptZy3zfjVhtexTTMWMc6y
4uh7tPy+Mx3C0l/kBMQKrhSS9c7xDlsnhrVl9aIvm3GdoWWib7cAVrFHIjtDeZdv45hzBXf2hAWE
QFYn5xxO9Hq80WzBD0+DjqxT8qEIIYVqm0AuDWEWUgcjpZc81pyOLkDFYNlkLHluxKtc5tvtTHZH
zifJteWStz5ocZQcQxtMnBHzVYdw8lmsNQB+lptjXALSq3d6gi+lUcEnA6MkwJ9ogf9Yyycef8we
aQaZHaoMLXVkdx4DJntoJinFLzB92YDk780CZMmvv3Md3vUQtAe3HRb+819vHy+3aOzR6WZsWWhe
WWKqrV0Bov2B+Vr+b721bjSjuC049ZkfuSMhF51zHJ1w56fzZ2k2LSvX/NnqwdRzLdApwVFkwvpH
k64g25UE7RcBBXQj+6VZyPTX7gQG7mUTOJDPp8iiCUR81c26CWZO2EAbQV+7AtwVG4vwCuVr8bFd
P2EDlA3X0TBRCUDmCUaAMpYeR/uolB9TjWFxN6YABnSnqL2yFozTXQ9qYJlrM9VluRGRptE0S4DI
L+Tn0LqPqwTtX4L3fyJ4tyzX/d/EetsvafRe1Pnfytx/POsnOQ88Hk023bHITpTo4WDg/STnGeYf
JiJz14HoabIkQLT9p1zPNNDkKaTsuuBaJw0hf8ncjT8sKZG+Q9UDu6lc/f8lc+fz/C7WE+wWCj4b
zIYUEr/bIiz/TawHGKOAN9GN13yQ7k4vBEPXaN72ohwJksWHSiRCfurMSHlVhO9CQ2SBXgQqQuR3
j70PbDET6Rv0odueUZupRX6NbMgNhMtbRn6XCVe7Icv2NdIUwNma5FbauMfGLT8OSo13eTyNd26r
7P1vP8R/I4m3FpVhkZLdnJ++/ce/W8sHM4XL5A1goakMe1Ep/vbBzHwqEzfsCF1jjn4YXHQjrfk2
m7VFOzrIbwvHCT0dOQi2QOrpXdeo23oY9WsZmt/bcC7P7tjfFXY5XgydfBnyGlumIr19qQknE0Pd
3TsRyH/XpMGNHYzYBOWnFwLjv+HEj45wMx8Kp9OfnKyot7rR9Ds/Lvszxn1CokT+DmSBLG9bGejV
252WV8OJVIr4LLshPictMNvRwfwyTUmwo/ztn2U4QFfRlNcAwP5INY4yvWOG53Bn5VpwyielPdpz
KY+5OfXbAOjaP/lObY7Vf/hObcdWruFaDjWtv/NEmJETKtud2mswT+2+78Jo7/Z05YLWCZ76QGyt
cp5utBm/I0QCmP8lUePF8E2ZQXOI3Mo4Ny2YEJ+2Vd/jb2yLtqNPjDu/ig/1WFuPXP2TB8iIABNs
4yNWD3zMPpHUaUsqcmqD1Sj7/ByMuBRMNeebgbp3HonhiaZ1sAltZiRMXJnwId45pCHzSsfIiqs5
6uGhQozicdLpLBNVeodKg45yvzBbMRQCRB30J+nwXbrzvQptQPv49Xt4jnTMy/CS6MXd1MN0LbGl
RtPcIg+zHpJIzcc4bLNno71WFolnkm7derX8tendiJzQKf6TZvo3MNPfbR/6P568jimFw1GOVh0X
zd8pbR06/Ej00uaaW1/X1EaV1KznevRMddj5yGiM6NzTliMUxSSaG86W7efwfcNzi+sVxZZ17VqT
9S6eeRlqXF9Bulfi+X8/F/Hk/M1h4+iOoytHugZjDJvlsPrtVLQE/NeyCXKyGLXmJk6sS25n1s4K
Udng6Hf/ydshWP7H9yM/VpBdw6zZUX936lPOnuaqDour16Buv9P071VL7oumGdZOr3XzSiwN8x45
u48VJ9QG/7lnu11xdgVx7p2JO+YBW3vw3EqRMfFAql85X7GDMmWMtOeCughBrn55KHzmT42LHr+Y
MyZ9BsZfjD/25Z98f3+nqBZ8e4YwcCJJc/H4/P0HchxQ8UGeRVfCc19ZV4ZnJ+TgH5VeM1wF1ZZE
Q9TFjtUj4y+1WzL70nM9d8Y+tqsHoPOB14sQozRPIn+aVlCp36+bxHS/07BxTjLiFJz0OfEGAd9j
nPOWXNl6b9DbvO11Ph16Vtw3HcJmvxpuIPNgrMl6ncinJXo6IpCnqZ2USEC/wo0RO59cSHEknd9M
uk/HKu4cFjrpf/F1Xk2OMlsW/UVE4M2rvC2Vdy9EVXd/eJuJ/fWzkrpz+8bMxLwQKglRCAnIPGfv
tf1uU8h1FMyCS0AtdlE9+GAQspGOSb42JAGviBtHBr01eErR/SMFNAGtpZkUGqituyQxLj44BVhN
2YzSMxfnsCoHpEyyvPv/j7vzv39Ivqduj9QgkNR7tjr//uOHq7sdQ2cnRK7nr2U4EgpLqePBd9r3
Ida48PYM2gYC9pDnTL8zw0//WEA7cWwOX03mGXRtbPcWa6l+zAat30vTCx+R0I54SFi3F+vRIo+y
67I72CFHikfpZ1rh0ihQKN+gRk33WF2Qdzk5VyJkqV+2EeKJrB/txseu3gokKv3sMQ+d7tOaQuCc
zd3GsQPtGJXG02AqMbbZUKGe/X49kx8LMFxvdqU92oekJIJCK4fDODNrtd0yv0PYuerD9qPPxvpG
WaN9tb2H1hTjmy8ceSX06f8/wASu/q+ftkV7xvJcZEYEVTseA53/PMRUPxK9RR92BT6AhdzIjTOz
O+OsCwoiqygx9vns+oflhWUx+mGoAe9hnVbT4FD/fY8R0r6Za+pV/97Mf6zieKlBlol649+t9aJI
17031Zuf7S4vh2jGoUD8XXN2NW0NcsdW1SqLbjN7qQ1tcaRws/uPNy4v/PzLZQexDoQ7hJqvP88h
cGIP/v7zKcj4MkKv048ipkD9f32mv2v/a7vG7yLyMcsu+/DvXfyPnVUv/OzTss7PP+3q4oadwGh7
ij7Shx+iVltWCO3W136O/PLKspiWw788tDlls+Yu5h6/p/w2bynHXzQrPCcGbAOH2Takg14xD3rK
VVuELuFOIjhaD4xjX0nk/IdKTrab5MukDf/0FV3fLrMuqT3/o48SocOUPEuAC0SzzeT7jN91gUg2
7WA2DdSBQEBQgNXrl7Dz7lJhgr4RLhHLbflmJgxXQW9dYQTD3DGiPdr6Mzd8SBCKCZGW2hZ/O+oJ
xYuoF3JEwzAhAyZhKqrEND4MijIRAeVJ6GLKwe0o0yUJ2SahRhoj1XMfSoUZttXK18engawELCps
I/E98sihWyjKBU1xa1skJxSla6E4GMzI7tzkdwMeo1ecDOK2j3xtcHBAaACTvaEKm7ZZOnhUT8p6
Xbhy2nidti8WBoeicZhgOWLF54jcfsfp+2nD5i1aVSxGxZOgPXIWtoeifKTgPvqF++FDAClcf10r
JgipPpdKUUKE4oUEtvE+LwQR65RZ3h15PfFZkyQx5tUEliMgfUmBycrWvDhNBIG4yt6zUF/FilVi
5OPv1KmfTLvtNpVrPqZRew0aSR4XPeJZEU9q0CeNYqDQw9HK8BmvQrgBFbEm6GBbAk3x0J61iqIC
sQOlOD3Im2V/wkdcI/e1kDXXyGGsceUrsIzmlnvaAsa5QntsGog14LYQ+qKBcWkVz4U79pnUXYpd
C+sF6Iuj6C89GJg5HX8lTf5YeCXxIT5XSUWMqUHHRIamHyevERtt5AcGxWfA8nkpuqpblcSZjjFo
CSisSRvJg5E63N5j2GbOtHcBMR07Oudc1UtYEIjCaSukJuKJGGN6lzK6KbgUZ96LoWg4M94PnL7I
xUbKc6bott5cAQO0iFRre/PYKqxOoQA7M6QdD+JOPr7aTvrbrcB1ITGkaJc+llSaSF/zTnhSaB2A
ido1cHxSeD6WF18ovQMySx4l93nMtcalhADUU1lXQKDEJmLaGCYTPPAhJOie1KXXkSLLbahBHsQd
SmTR37cLaIiZ3gx5KFYIoq5ygRG19Z2m8ETYi/pVopBFpIDvegUxCqAZ9VCNLOhGOk0J3LQ1aCeF
PpIKgkSEioNxhEtrOue/Z7vHWaCgSaNczwqiVCucUgNXqSvgbdqDfokon9Qt6CUdBpOjYEzg5BEQ
xSYIAD86DSiUy9T7JiTpxgUrp1uSvU4dugFMTxCpTes0hRNpRhCg8LqAglJQKKojD8hkR04tPGDh
V0H67sZisLGL0EsyW6dLP6EKcqPprn/20vxmDZgauCAizSzD9TxTW8NsTLtoTO86YZuQFoFYpY54
blBn74zZuGgeJcrR41QeITLMjC8hYlQvDLZ2aRq8DG6U7pCjXQxdFEdpNh/8hmiRI9cinZ08PuAY
qBsG+rxz43xoPsdvhDm3reuM+K0qQeOB/n41ksLnVu0W44+xQo72ZDJCXXHbLg9K5bU2tQYFfeD/
GUQDL8cRJdBE78x06BvU97pSRzpxXPBhvvaqJTB5Jjd66yGMMRVDUqegY+Q2ODDIRvTq615hySb4
ZKkClekKWeYoeFnOrGhWOLOc9m6vAGcCO1EK8QxQU8IXAATNVTi0WoHRQoVIm2GljQqa1kFPy/p+
ALeFKQCsWi7fYiQ8QGV8GgWA17AItJsAFtvk3FcLmi0E0pYqM+qgwG2x+yBn099aCukmYbu1CvIW
QHub9HzCWKJbe5tCvKeQcP1tUIC4ol7TLXGeEsTxEddDvDw0CGyFlcPt9IQcmBGoQs4xLzqECkJn
OJ8ogi+mgtNlpfXsgNL0Qr7hGX6dv4DsFNIOhuOTqSB3o6S9YCrwXW99cYL1+7xLXjIunOtJQfIy
aHkxo+pZ4fPqAZAecKR9gV9gVIi9ScH2WoXdaxV/L9MfoffNHyU9aQrI6C6D1ECq4r630PtA+2xr
aH6dwvp58P0aBfrrFPIvUfA/YgBDPOfaflRgwFAhAisFC9ShBg4KH9hZ1pOhgIKJQgvWCjI4QRvs
FHYQHR156wpFCNvuLBWckMLEPXifpxRqYQW9kHjzP12Z/TE6mAdGj2t8nou1AfGQSAMkVwqCmNgI
tMgbcjBBdtcGIdXGVtDECHS4dMo3V+EUZ37kqx7CogtpUcROc4wVGbfdcYGh/mn/Qvp2mKbQeDcd
rcfGaA/nPgq0O+TT+npZY1ksf2ZzGd10Nx7PIbpcMKC8Tb3f4MD88vE84quctUdJP+AANtfbR1mU
PifY6JdtiGG6Ihrp3prGjnc2iZ/oiDyN/n1OzpnaRuk/9Ch/v900SwjiMeK7UVbikncWMq+g1T76
giaB2m1vLrAxlIH/YGpjhTsiL/YdkPlzGpdEqnj5F/2u9rdZGGcXCMe7ZqP9RFZQXSi7DFdNj8dN
oHfFJ6jS3bIqhz6HhxZRHon7idnbgOptntuHlvzj1c/WelqKIv9letqA+hNVtk4e2QnqTU+Tv7Ne
EIO8O+r/IqK/kkQevxPwIrajHsWXoZPONcq4ZdQ2mMw5ymFYuc3v0aPLM3VN98SQ5zwya95OITCb
vjeMB534yNWymm6/EaJqf08CoZqVlO1tikbj5AjZ7Aa9TV49039d1nTwtqbkbL91kT9uE2+0z4DE
ozuMIBpyT4MMvE9oSpuqwcnlRwl2f9dKn4IWgYQ5oeL1oCI92I1poEfns9gxp4xeim9cMNhNSIy8
dV4VnFyUNLueVh0zeP95OUAkvt1zu2reyHW2tpwHw7nJmvaONLF0U+lm+1WRQ7usWrugJKnPO491
FuYHt7L7A8yA5jHHb/BzuANGu37sh1+akwTIAjX7LrDc7KwRxb5t/Mp5DYP4adla1EWPCHspGzS6
v21rpzoX/O7uWqugku929pfMg38dSJ9+QzmX/aMRzgJRRFwfjEHqj2HV9z//mBTkdd35sPQituEI
2sqdMUH30Bsb2c84IQAtql+D/abNufnVh7G+afpWv1R5Je9MqoM/K5TaubXs/DsFl7bRtDa89JoW
303s4zoE2/AL60/eDsZ34WI9s+2huk4ECF77ylCgWv5Fga+MH5zuIoXNfTlfQ9cT16ED49Ckk/ft
o89ddqUltbSTXnD1Ac5ccSeJTVHRH/WAOF3C/rCsxZDPWUv+1101atZlWUEPUv9r0h6X/XFDgaVg
SvQ7gPTyEgjH2gyIU756JIY/OxQjQ6kqoL9TbaQXvfGCTSkd/9Pjy1rWoA5BsqxfNDcuns45nkyV
KzfJTzGKn0/tBEOxZtJp3EhVHUADejWItT78wBH487ERBSaKaxHfR75TnAt1aVKT+w83qViVAzNL
vh4zCCF/RpZ/whpobhUd6qOcut3yWUKo8iuzcg9JqiXMDRoym5My2PJjwkg7Qu1W25Gao+CJbvbg
TG1DArKd7lxXS9/7CC+F+o7ikVICMvLxQZiER07wsnYOEvA3hgenZY0skt0q4ZR4mJvaPppY2Xcp
xofO9GC0IY1zxnn8SnxiWR19Ss74UMxHjNjoZbPxi5NHpx7ghjc/ZrSvx5Q0PPUG3cwv1CWdl9wk
e0p3mdiEMWJ0Q5yXN5I4hZWJusaJ+3m+hQcpdq5fviwv1pUfU0Ct3bvB8XEZoj752WqazY/DoHfP
aStcqN+5vcX7PX25A4MbN/qSNO52uFurY5DrzYtJgW/Zfd2VA3KcwrqWUTjejDwB2q12s+/HT+l4
2VMnLOsEYybdLs+XMZF/Qg4f9VQxOkHpdRhGx3ydQZgvu4jnCbNhNBmXVCbWvUPK1M8WXbx5Stnh
PySpa577iWv1sknMfRuTYMh3fwTrXmrtvAd+lL3rib1ZNonijwBabHtnTW/DBznhTQpcJmmaL4L7
ujTkqhGNcV+LxLrMctDWy2cn2e1ImWd+rUqH+ZmhgmHxsX7UOkP7Dmg+bQ7CumzM3GPdmifAZMVT
hyTqZ68QTiGHqIabjnrk6mv0BZYXRDzfkftevvSzWx9lkDHHHbvsC1HOsrcdNrNtIxIHkmAFb8AM
qRGb1ePP0RFduSYAUHAtD707J8ZEsGy1NbqXgcLok2cM+QnG8/DzBeba2eRG/+kDRdtZFhmX+li5
L35Lfq36gjVDM1Bq8hProiG8LT87uub2p5nudTP+NfbcuiMjQwNig3q2uLfL0PdWVZ2jwgW4cGxT
95PGKWIby2muVRwxNClJp3XtyrvWGQQ538Nw2/Q9d9XuMUCAd0w9hMIDmAN0U8Z+0G00IAFUXUZ+
/i2V8+MkW/taYbrX/ToAGddBxibJdgIvaCY2IaeDS19dDPYGicm0of3y6fk17RkD0G4x+NULWa7H
BLXRqggb6zT2PhZT5oBIRb2rZzGrjuyOVnxC4202+ycttz8pYxzy1HdeSaHG0Wr2/aFzpbmLPc5R
4dTIU5HEnWaZNeew8cj+VIsILcbKo56kvjRCqPwEbcLycFQ61A5lbTs28d5PwuL09/n/ud6y8rKw
VEbVz5+dHe+jcj4vb1s2sDw/9y3/Y3n490ku48EaxKEN4EfJZgX6z1PWI4Ww0Rf1mqBc4IvpyrZI
mcbNu+2z8pXoAOovCTOgWJPwj335msTvCPEDBsRFvmldBBC4EuoTUL36lHU6Y926Z8xfoqA18CCe
BplwcHVt45ApufI5RLvc/fKkPh2XMKmqhW4521W97bu84yYwplu/v3k2bo5lhV6JxZbwqQIl+s+j
7KxTnDpYo/mUASFwRCzIHfxTaRofiMwaInHUYkLxPDtk09KNMXc4p1EQF9M2afr3RESwIXGImRhD
hIdxxnaaW+FZFy9qxX45PJxlAhIDJroqA/Dvon1cpU3/snw4qqP1CQ9Hodeq5FjNJ2l/Z5KtasxU
CF1IXoye3Csh5LOexuNaZLwBlQTHytB1SJSQSxODvOzlueXVUjBEdy30nd2UbdCFr2MPK1JZehsG
ChHSlfWyYzFCs02lPK1VXvCJoSdDKHT3DMeeBc7cFUkQpNmG/bYy+zsb81LRMbX0ArIWlCyHEHBx
qidLnKqIGy9QkX4dQqkgFjImYMESyBnU7+Nn606LtHj5u0BtviZHtENVJ49GmB4ELcPDbHTlNuJS
RYuFLMaZrvXGdSg5pEmOcnX2CCsgn3fdy/ahs8tur8c0UsnYGfem8C6uNiH5SjIPSHqb0xCpSaWc
2+E1sZOdVzX+oYqC4MRk0ZYOOS06yhIsiaiB+pEiZJ+4a8cfjRUGQaJJlfjCSM1pa8SWi3I//DUI
8Tv1wmLtd21Ge826s/uy3reVe8tnFPbmOLwuivFFGb5kxiyPWjpnlPi1oYTCjflYZu58KFvrFcy7
ew1zxL+dd69VTXyeTZDaZVr7x463XsVAJkEuAnvXNhrzdCzX29RL0Chhy96HXnsQnTvgyDNd5LLZ
tHeMPthavdHdaaQPHNGnvEqnI2MgtfJzKez6cZ6abJNMkXt13MrapZYGubWLnTVNSJLaibg49bhp
T+EIp3IaGVuMIVNjbg3w9TVrj5qgvPmdsysbCsTY+Sq9JuBbn54jewjvsypIt1aeo/ZGl/iooeta
8X/qU9tRs83iNDkZEx2O1GnmVT4YxmHxX8R2cEXk7u2WtKUfB0jXVPleWNk5VRqrZYGi8z4QOpT6
yrz46gIWp1zu/i4yzSActkIup3varyhLXsgVlGsGYCERod2rG2vYG0eaDRREPEzZJ13jlPf6T/JK
jN00mvexkn95wmEK7qeH2GKis20Y+XNeE/4+xDg/etNo9wTYXgqlL/u7qFw0AjNGi5VWVN9hXIBw
rlTmpuv/7P+g5FFjn2NFrfv4R1G/yOopOaH38V6Dqh9htdbyJGV6S8rc2eUmePTlqfLfj3qEc3QV
nNdZmRzycUTzGhmcholamBOUMt0b3yP4hnuqNfeFkeiciVG9yQk8oRwsFDhn+Z3D8lZeL02FICrv
gYxmnVyabDo7xXjJ8KCudDNkcKR0+/iqSAdXi+VPFQpJTKB6BdQ33zM5a4P6JMuisDRnE5Jvyy0k
Dk+zWhDOmG8LCEorQ4+tdTlXd1WvPy8+iVgl4y4LH1/Pz6Pw34/YGHw0lb+apQTtSqXBWh7ZKpn3
75/LI52IwCJ168NfG4ClXAEZNp/INlOsnIjGlkXRcB0LGbH9/Lk852dAddI4steaCo0MLTysMerj
Vex7CIEt96WLXLCLs0UMgXprpkRqsTWT11o0I0p5PGUzxjTPqOszmZY5YP0iKjZ03SiN+lzbTcRu
Naqv2oSgVL3a/UyhxtYfQon5oQhxcQ1EXq/kxPUiUj1YTSJlzVvVKOWOuCxIHKJOqCfFzyHplPTP
WMzZ6lexfJIM9u0+ZLqua4fS8rvdmGRfeuekZ6ePNs1kDIe/gVodZycqcRy+vh7eU14DHz1b+TaK
h/Hk2PZ4QugCCz0YylWltG5pWkTHDFMUUyQu2oXHqWaWOqEYy99Bh2s87PKjOaQkZVNVW9uFpRB5
BNi15Ta3QtTbytEiOxMjbe5F5S4Ou+fFZbgYUZbLwfLofzwXufwQA9nQceV30Ums0jVqAxVHDZ46
brGRVVl5oVcY4NfHLaDFcGpmPRr3XqFLurtMxszKBqCXNTviO/3b6JLezTT3ix4MBA3CUylMy5lv
Aw350GjEHOAQ7UaQOnMb8bwVHVxvzi4WKh7Y84SCY978DAqT/I+wfS6cdjz7vYXC9il2gvGxFHNw
V6IxqCytP6VYDjZWTG/JpiUOp8YQ+ymJptvQEKriSog5oe8C7kIG1WyFOdCmyXs8kMgIMC1U+yJz
4/uCUAgE4mYhN3EB0LJO1XQFmDyKl+HBpMK7xVmvI3QchgeQckyjsFQj8Zx25qyV9wXRPBPu4fvQ
x4VvBrRuQM+vPIov7wBoEPI26mqdjibBUX12MdCJwRKxqp1r5vD762imO4P5sC+i4Dnv09+tHtbX
5S9q8QwBKy4q4O+ztQgc+20s7fWkecZnZ2vu1rIN1BdmkbxBotguz3t1TxcBGMbRtbL2tS3afVWl
zmMwVB8tDgYYPBY1pUa6B3NCAGPOznONg+ENkqxxrPFGYhwrxVtlzA45xSVNIfUq8V0gGHIcoDXe
LlFE4NtyI9aOOqBq/PFT+4Zl/MRwPvhGZcv3Yc1biB/ZXtdlTClnlxQDhK+7zE3FbVlYok4QT4wA
hRpwEowTjS+ptYgHCucZT3XHxICBh3Dy6b6j3c7c47WRmv8Kczs5lHClaKR0W62KzftIPZqSGZNn
MlaH1obdSKs+OwnScx7ivCVnwsGGPc0T/I2plxxqgYU6TycA+aS7G1CyT97MFSjvpvaox455EGVO
VEinQ0yt69egz+htJIJim02kFjC8aAt/t98xbpArnXvldx89BVl/iGpLfx395ETebrxO3ah59swx
P5Zj365RcFFP1u+E0Bx2Ah9CaoAYA+o2I/sb5RWbGQ5tFMIreHDcCgMpHtoGn+BoVOEfKyPCCTmr
xwhSdMehberXlgYHeuv8Zs8poi/8nm5Q4pg1zecktuQzSQG5h9c3mWQKJL4Tt5JP4XpTcZCWLC/L
mZ64PuBq/N0T0RAT7+Fb41ZXPuZl3l0tswWYw1+Gh2hP0xs6Nx7efCvCwRHO8Q2qbm6/eWO+b+eq
+IbyD2+nT6O7Ph8/mrGeLrRFqX07lnf0fMd8AM5oPkAauDgpdfRCt2FrMetbmw0/siDN5T3ap3WH
tAJbRDtsktCdHiwSbI99TLcttLJNWCEWKSca2mbI2DPsS+vdpFgJ0Fpfe7URf/uwVTSIEvS1uw90
V+5mFMIhsTiqnoOAsgVe889IlRIoVUId1aCpewUctDpzdFof0/TLz92tP8fzRxD0KKLyuNhEvtVt
ar0SO82e5JMsAC/imEp+jVGy8WvP/aOlBOXstB5kD8Mzn7BXCXeJAhcCyGhX+HFxQqu/YC2YF41v
RhBZL42jJzQQuRGYsW6+OGHzrz+XV+lw0iR1GCpWImye3JGL8zjZ78RXzPsGxMoOX4n93rTje98a
KO7M4R/h6PNdH8OR7YP8NiEGOPspMXaWTQXYATl1o2pZrN02oleaTNRNKO/q7q+goH2PxCN+tkMa
AXRJpkOk+97jbOiqDVM1K9uah+dy7ziR/Y8u+2/y6EiGLifSoLSxuOWRUsQHpbYqSCDfF6DEaDa0
O7SJ6YudjB96VqWgITL/yxT+Q+ObzZ/BrWjNhNhT5upA8QcAnSBJxakdLstVTonUyVS6WyROhLq7
z6HKwkkZEew1bwbV42kg3cZ+uCW58ZEn0Xy0ZyGv9uxtDIw/rzVX9iK1X3rXHZ4KzvnSsuWNQIMS
b4hvHPkR4cpw/Grb6lkBVKKTMOtd51z38qlq8mejseQ2teZP4htiIFcm8xpsL49CE8amRXZ+iOa6
f+M971lrQ8RsODFaWsXrBseCSnaiBBLUTNEg8L3N1QihSKwxqrjvFh3+ojyODYhDqxF7ouH0XWOH
HQXT+GBRSjpQZkrWjjvYh7IvdXV/rbaazJxtbFKXscJc3OgKM2HsQZvZWSi3VWl6T+1ELIOoSveU
Z5B/bAf/lMygKFI9mslbda5ppscfcQRnZc6179jQ6NGlI3PXaCLzkSvyLzH+trGx4De3QLRoNilK
bW/cQUJ+HTUzXPlV4VzSTny2rdE+5VGNf0fVN12/db78D4yS0V4AVXoeDDM/B7Iw4C9AAOdqmjPy
La2Xefa+0trYaHElVy741u0cmtERhx8JeWma7sVMYc6vGnnsHQt2URswO5N+vqctwk1Mj6YLUhnq
Cknl7el+VVe7CyBm2to1RaS9pV9cP9at1e5wE5Ia8fMNSuj/WG6e3UKMGx+S/pdI0h1qZNymQ5wf
/UodFd16arLEOupZXp/rkD6uQaKl1TvjYzyP2p0hcY+qvxwXICj3FBigRA1U7gxpm+bWxvES63c2
V79bx7B3Bd8+2eIQ+nLhfQ1IYudVxlBsjTGluZOSRkbTzC9iRHhh+In9EfQvJaGoF3fwJwSVQrta
ul2cCfJTUiL9jJ3mvxdttfe07g+djPshDREWahZDC2Ikz1o1XfLYSF8SbfLOGvK5FYDj4AZ/Ibhx
Vk6Ivw1skmi2/oxODhshtucDbar0CSpZ2wr/1OKZPhGw+SSsiF+hEFRIXZO8kjK7lg6GC4EFZz2H
Mt5lBOTszLgBe6Am06Lo5DnMzeMwiOApNzQEMEly3+Gag4QEJpRLlFf5d/nAtKpWnxD9k4ZnjAFW
M2zT4aXABn2leOHfCQmvXGt657WN430RkP1Itnh9pGlMvEYDOCopea90muDE5l4yfXhLmFS9miNk
23DAOhU29YfqPH4lMVByzI7udhITI7SCBgKfJr/aNQZ3SX3hpA2T3Dt1+YsK703mifkA9dDfZZTH
NrUAw9H5EPQcwlGgK4lTaTfi1dWppUcF2UfqNMHmC/4uacaHbHK+9bpw1RR+eEBiX5xthvbwyxTK
oxJ72VPgzazwJcLZy007j3+BDd+32nhwEcCS+gmm03+wLHIf2r7vv30VnIr5dku9KEceZMC57VX/
PtSIJ5q7Fy1MtzjEEm510FecuQIJxvWPFMksvTjCerI9uixuos03U4MSPCDCPkTBGO5yeh+08MVX
MdAE6triH2o0dNUMrwDGwmjJdJPHxq+TDfHH1cHx+2FdWlywZ9fJz7biQ2Jn846anlcH4Ruw2oYO
udisDfMqMUfrYMf2pvaq/A0gIyUW6vWlzLjnuzL41rlZ6HFUPNUeYWee0Dd27wa3xLTknkCo/jxV
SYRZOHL3Biism9nRy3L7j6JqIpq3RX4ePWMvAsk9LInencgb2OEQ1be2qYxaXJPU2uY6jhOwGX15
b0IvgQKY0X8ymArxsdkp6yWSs0TfED3UaWZs2fV8SwHLeMRbpj9yArcA+CSdUdtm4me3l0Uqjn+t
3WqJyAAz94A9gjjEwab3e+4fyKI6sz1bjWzPdcJdvmqnY4QAf8+II1wZgQl5rcwhPfHKufXHlkAF
9w6n2nEK5fAytvm1yTrryNik3JQ2cZtzGltnhlnc3cRHLHGIjp3TnPVMu+axmd35GfGiGjbkK5Uv
eFu5Hl+ynAi3QoozwXJHQy+0+zCaDWAJnMq46923NqNHWXavMtoleVLcSd/K77RmNo5YYEnZ4aki
M5DTkg1r1vl0RyzYcwS45rkHhIW8NHjrk9Z9SJq3ftxjZa0fUxUyoLmNue/HishKO9v6FXUSD5hv
XHHC1DMG0rbcRxpDncLZm7QrPi2Xjm9aOZ/4zZrHVPmGRVG43wqAZ1VR9JRNnkqbxUYTJZ9p1wPr
cNxS8QzGN4kuKS1H8H2FnR81zRZPmcMPlvbHwQft5GKNjSj9FVaD2qV84mhQlGplfEYJQ+LAt+zU
dNf6HCNQkOkYkvk0Y4tLkuwy9YxzqtYn9hBnxZdEVtzrEIWdzDOBdIwzxg+ORApY8w3jCXlX6Clo
MHnjG2MWhJTA+Drb2phQtx+YQxBtUAL+dCu3PTgUMFTtILoui2QE5+GURr8JIrlubek9L4uM0u5k
tqshKca3ASPurkmjdK8881EEnE8fNP0UEsp5FSG3Y5tUGAR5MgPkF+sn0gJB5BYQnKlU3UsrfNcc
DbOf6BlacSlIO6avfufnd+WnOXG5Sztwr7YLNVsoxzA1MA3ZVp/vJ7Iy+Wan7FnONGoCZgJ9o624
Sxl3Ya1BvNFs5upJASAsq2CAefdphHRbMqEhNGg6JZ0gJapu67OpEUhDPAEa8sG2jhLRXikN4zoJ
pplQhhvGJlq6R2Tr8Jtk3jYO+UPn2vKa9sElckm3MrsKkVlBw1lD1OJ5aLNl3RQnncJ3IDjRst46
2fBXrp5Pj4oiZvDoC7kO8uhTWF7w2lVefcoZjqARrYiWHJ1y98okv8Tdkpc3BCbb3jOHS7w39Cq6
RSRDvjhxQkqRPlwbU3UDC2HAerW9IxzCd6ONjRs6lnMpk+ZodW4Jfc04lZgyacg00TaZxppiRZp8
j9NJpvvBN8PnZpiGZ5M4NrPNftPCklfNicQDM+CC/h6g1DEkDqEoqgqzT9pcvYHGqy4GC21WRwtC
lx6gES85ZNXUrrh45Acpg5YBBguX/LaVtMYzzqDi4mQAJhgDoYqGFrQqKof28KA7z7GUt6i0i6/A
9EmXNhGktNFTbc35uu+y6qOsIxo4nvPHos3ulgExrpbDKN4J9k3pp6fCqYwrZSr9WtBquSLHk6eh
1S6ybLYlZakPr0dY28g4OVdR+CapCR/o4FHuY/pOzfk+abExNVbxHEqze7BA0TtFSZeecWiht/pX
B/F9lWv0jDtDR9xG1/To+B4lo6awXnXfwig6aZT/M5rXpotcAChE/jQUBqV6X/xO5vzFq5HpQLae
mb6KekdTG2zwQCfZDC/C6P2nwquvcVZsKVo5pxGsNYRecjMdrnQrih6M3vTI2plUdW5jD8dPSPHm
isq+LU8BjfW3wPfqg1NX1Ay5a+YJ0TfcVrO1rAeqmsgsL5Pp/LIpaa2rTnsrmnk8hcDu7xM7Gu8N
p452ARZAOjcdIiK6yanjo/sf9fyVGd8dViUQm0mXHejHeCuJ8PJA992i8hG5F5Jobx4SCOlDTRuw
az1K6hk4GrUXryM3WEDOw5oG8FKz4P12yRmBc/3oOpxMpVZtTM12KG3lNEUmipMlRdWDr0iDeBvN
jZZXL+acc/LN0LhxpmxtG/547hsvbpI0hyjCQD8YFVoGSDx0xRAjtkm4rcI5ukIj/NcChGBwghNT
FFyn6q8CaP55WWgw32AD1T0ll4CwLqlTRqiaJ8T+xoPXVRmxQZB56ih3C7CYSYMAAsbgPPr2w5TS
O2jlQ6oWipqo2SiQPAD3kq7qxiAFe9CzD6NE2jhNRr91p9k4SUYrlLqtFBUnMHfpdtHKKtKSlMLO
2BLO7qzbsTZv/8XemSzJjazN9V20xzXMw0KbzETOWTnUXBtYVZNEYEYACExPrwPeX/olmclM2mtT
1mx2k1VIIBDhn/vxBFbSmrRft+81ZMNp0IZdO42QN1FSCfCU/pHyPH9rJPJZuZ5P0H/yTwEFb5s2
nSX866pYzVlbnROtnJ/b9IUu7XwTg0vf9cXQvGAN4SDfgrHQuvZX4WIzsScxb+phrI9UR6ScsNpi
j0v9GNSLC6b8bqMivkygOTCDTuo6JDyYkf5q9aq7RBnWq0ya2kEz4sc0a97TWCn3Zep43hOCYv8+
V/dimtdMpNGo8cB1zVcg+/lzpAqF95KVbv/+EoPI2a1mPOJIBCu9KsXRHA37Wlu0q9jGbK9Lp/6A
42bdhuHXMBjqNrc0AfUVbiCFBHvhLLnNiG0Tp5oAOeaB3Pi4SxxbRO+pPfbbbND1g5moGw8ak3xT
7zeRwi/qNpG3M5ZbVVT1ipnOfBx6CZepXwbYC0Bq/PtlfEL1kceO0Wq1Eth59vhtj25m6k8wGrsN
NIy3ApThGqOx9emCzSlmy70DH/UxSR2qynJ/2XGMr1il42Pw5JndQbCH3IbdtsrSV8aBwVOy2Ml9
qzk6DXtrH9Lfo6QzuG7Q9DJLHAvkqIYovxeleCGtWu1oZGfGb5a/Ehlz5EnaJ1jvlFLGoj8YCCpH
D/KCRYXVA990ujYyYe///hKzV7/xiObeZt84j3WJZ61vrHXm86xYmn7BzVyFKKXuGiaafqn0HvLw
YLKip7wSDStun0f1CfgxeZhe2z6DndtpsflZurr+mrhcilgr/+Of/v47rQeyMhfWzus07JOErp6t
PLggo/Sf84TEVU89xiajWWghIAPjiiWDRmrgsEtHlRdPXwijz9bQjM+JhGrc5xkBABfDshqK5uq0
ZgIDeLYotOidV9vHrDktLBl+JAZjSVp9q85/hZp+T3jUd8KZ0Rf17qZm4ieMWTi2d5E7rx0x+j9L
StZMPRzaAihxruN50uG9HlDjohe7xTttwvX3RD4+WTphM5G0S3Kgyg+EbMFZ6EZ0zLa5ZQ/nNO+X
tioVfXdOije+dj/61IF22bm/Bg/l11A5zhcTA5bMde2BhAzHey6zT4yL7zHDyVM580cMnMYPboc9
oQq0+M76id0edCEG1MRBo2RUkMtRPP/9olEcuYrnwDtShCs3sxfMG/jEyfnvl0Qx4JDC+v6r4Ap8
loYWQ3JU6rfJEnmQ8a1j9dpn2qj2Kfor8/TeDyOXMbOlaWHFpA17tUEKMpFANWej2OHEIm0VFQx1
ewpAJcYdDng2wnbndTs91dCfbM3Zucy+9g6y7zprGONJEXAEYjK593/IoAX3DoFr3eY+1IjKa0OW
NCBsDoIy7BVnkYelPZj/v2Lw/6oeyXKspS/o/9yP9EbyJvnfgAv/8T/992JB518mwiUMVYd2iaVZ
8H8QF3zrXy4xToKc/+5Hsv6TuGAF/7Idh9mNDvrbNQ2drGdbqU781/9i0Z1kuXgdPV5jpvn/WiwY
LH/L/5yHtlknPYvQrksNk6MzB/9fM49+71YVvC1OhrO8U4CI4JyVeBPPwKRbsKOIJoEqd2QYCD96
J570zO6NnVs4NnPUZS46pQNzdPZkB9NjRg7nHXsJFAJsP1XdZHumORjmmZMXtfbaNqCce+0VAw1k
ZlwzAV4loNL0y+vTJnd58xjjwwNsEisA4nr7TPQemxaw3ZKyIa+6UEdGfEk8ZX9wnb/X0fgRebVO
56YB4DimiKO9JW+N0xpAmE5z0muk7uuvtI1/mIcCiREBFRfuIzHds98iJ/uuFfbaYfrDGrVhNBdt
aTpmNOAxatuDvKAk3PSOA/XL69gsUetL9/qXw8K+09r7UMMyJ3IxleGAXVF6dZht8mcuPAaK+WBq
IptRu13+4XTroDy7V4mzj1SOMWyws3+nI/OnPksfjf6WB7/oy3qxEt4ASfA6GlYA2AhTBSnD7sjH
90iivgEjje/jL/unoAdKg/ysO3ATG7I7YaVoLrSZ3a0rMVNcqJeTTg5MJCtNj+zNiB/dhjXRNKX9
kVJ0sJ3TZNfN0MyyhO/ftCzqBbntX8FdflTORtk5nXZe+2fEfnyuE/eUS37sQintaAJLhhWf3ExI
t2snKqtTv0D/DdHH2zKI9zhXE9SC7hcan9qJEbyRSKLgDaqe8cYKeqgnEsqSokqWYWM/DUho2Yz7
wM5cY++nd0QucmnBsJW+sK+MPmkZSPIWIwi76Sy4TYPoj4RFKBy2ZiSu8rWeuFJBjIfaFURvWGFP
fUJkby3BMDWE1BnLafx/nKWrYGOLqeemYcYbcYCNFr9C0ZpvTlKKrbt4bhJetocRc7THx+/nOmV1
fryjGfi3MwQvg8CrGVe/Zh81H6jQloPGEOoRzOoG+1OOHw/I9FQ61q70y3PzF+VklNU2ET7kMajn
nAg2BT/WCjnoURkGgPe4Bx1YQHqwsL/rg10dxkmcGHPAWm9yAwAcUt2cttvKmH7G0UR3WTwdgeo5
lPfZzlseNWe0h01ppt3KWoiRf780xagorYXDay4gTS2eGOVIgzTKgvTsli+2Yow0pM4++Gu5zD+T
Jvi0ObdGjbM05K5Qsv7JYHvHWD4ZDaC9tzYgb7qu21XZ6HNoOvmf/6T/YDk8s7wkXOjqV+4V780S
QqbyIFZsI0fppOzvoDIPkYNygTfh75dIyw9ALShsWfhLf3lO2aLRiPVYRNXG07C6pgJWQtb7456C
6o21XBitkGycmle8Nnt86DlqEWbGtHfnY1SmyDNFXIUoP/kKQbMlysm0V7ngi1P3CV6du2XE8ySl
o+3AoW20Or15ssE2iqd4jaWTtRC0H+dm5E07CWEMzwfMHNsu1juKstRVpIFc1/SIwwUZKf4cCj2k
aylsWq3ak6dt1m5rS8iE2I5SNrLbptevUjJFTbBUrD1F4Ovv95kQD8PJsu2hM65LgowrC6ZrJEct
FIP49kWrti3/keFhRW2KbGKnLNfzr78cKTNDNcPvs/KHRzZ03ZrxJ2113bqUc3uE4fNUo9DuEO7w
naTQ4XIclqM37Y3lRpEargSqflCUVX0MBqjDSzTU08rvobBwvE/GLR5oRVAsBeuGtAuaYLKtKw94
sDLphTfk3TFYaTSPT0licTx6VlZhHk6nBxV8Z1fNYuMU2rzrDlDHm5uN4PHkL8nf3JtPBictbt4t
cqx3nOv4pRFjuctxmyFqDx4rgr9Jh8k4StveuQK3relkv8yJAaXrxmh3w1SdujZPOP7r2wXp+fdF
NDb2pY1Bs05xOdDqnT2XzD/p7s7uSIrN04i+9GiCYBczAn+bONxeC9l+/v1VLKAUQr2Azda9DyUw
UNNo7afZSZq1zLV4VxmZsVdAgNdlFHPVI5BDcYD/18wMmKjS/N31HE+aqrln/nmw7WTdL+6dJTRA
/I8634IeKi52u4lkYL1zaVEDp44u0Xo8lyAqRjPrLopCkW05mwp7Rk3sOrcYbLmREZOpHVJOFADs
/cmsd37aUx6addx1YxQjXWvDVs+1aN9aFErMFbMlbvx2iz+RyTCDilssfmiKd06VJGA+Qd4Oxahu
DZFTlnyZcNtN0wqTUH6pxvinppd7bY/ZsAczcXCWOacZAOV0RXJuKEDaeeA28fJm7+3CcwGk52xJ
UFvnqgOar2bkeuwcFKdVmg3uDDxaG3fYjtv0zZ1IyqYWh43B4QjJO50IoGCuH0jx7qJInWPQR6s6
Yeia1YO7H2GKc/DsmG71QffsTBtOye01KuurCDhbKk93dwwOqKAReLojA29dkf8qLd4iXcBnKjP/
NCS2OhhF8JIMhr4f2JGxToBg4fDn7HOthxdZxvlF589COuY3uIRl6HHCZFGixCzJbiIxb+ms+ufS
Kt1d1cYPpeFFTNJuWjwi5aVu+FWip48c0WQLHu4lji2Ecust6rLoq3VMuMx9Vl8aY933KUddawY8
YoOoHBG8jdEgQecl3Xcz7XLk5qOY6Wa1cCPvKDZjmFPkajdOtI/rTXrqeltLWIdcjtNWe/A87ZZi
Nr3bA6TbrpfNqT0FVpyuVd9SruRZ7b6a+FRn1bCNMzh7+91L5asi7Auw8f6Uf2sqeFiaW2ApatbK
6eU59r3pXNZnFRg0Ujn0RylvvHhd725EgxOYVrbrjM+c2tarGi0G4XYfh03PfzS77MvqaPhUsx/f
jK7claYMQhgPa5ROiLW9xfm3Pc7CPbM77R7aVM9b19A++qQoCOeVxWsR25ecgXWcpXSLDBiAeAvN
J715FjMuJGEO+ZO9ZM6mwsDG2NrPjo5jMCka7Sr0SVw0Ehkr/2sq4/jGJkJfZ1k07peIAXPwaVVn
lE/Vmqdeezuh3Bc3xtFoE/Wq/MxhzQRcOM94g22etomB+WsB00AZzT4e+HgqG7Jk412MReJlCMzH
YXo2fTdW6i7wx+dugccwhYNAoFfme2LuMLu4zOznco33h/6LLgGnafLyVV1xTlNSbWWvHevWrOEm
BvNWzRnvfSbYK0sT9a62SesMEBX30Rgwo9chhDgdbhfur3UQOBMQ4fi7cRz/Sg6kBPldO/s0xgbQ
WkO5G6qkOuQUndzHvrkG6XTv6ZZ8mYU5htKz1CXzyHWJbUoy/lSnU7o169R7bSzzi6UPt1rSvSZj
t8XMQERAcMexCyvCecRXXQD5PXuy+CdN6TiztBqDY6qcj2zrZPGXmZX9VbBFZDZMX2DBxGVj8Ia8
Tsp6BFPghCz4HvazlkGwQwmRk9Tdjn1zs9NavFETxIdjTIkIdtau2cN/zzZzRieI2U7GcwWMZ5OV
bXQfq+69a5GodMpnXnWTwW/R2+IXhgUevRr1Y/bcFWRgbfSa1zJFbClGbLC8OetPuN7waBECiNnl
5rr0XHMT9dWPx+T5GE80u7jEorZlK1/LjAkLnqh0QHepCjzsLPR2hScqmup8gyEeUcZ3Pd4eVIuN
HQed1FVvosjop7DgnDro1/Cq9Z3Lascy1Zgoi+18SdRvQpYk4Qeg8RI3uNVlbIh7hOfluhKaDLZl
wSY5at4JHTdnRDWOcorcba+51sEp0JM16B5mKgBXBACW4qLMOeB5/gfhiVOSu859msh1Wn6DWw3c
dhoUWD+oanrCL//NnxKdqC31155XOd99EJtXS/Qt4GccWJz7cJOMJKI4G8o5fsSLEQB1ptxXhWj5
IfQWRwfXPY3tsO7oXstLcEla2cKSnjF86TUt4zlu4Z2Td39GqxLPWTbaa8sb3nHCDJuCFMBBj6yN
zeN/mGfrgj7ebQvJBK11gtU8JNGtz6M7QQHaJJT2p6ytlNqMg6qrA2V8QUjlKWmEjjppbrR+nXQa
bsMYt4+Pav7XEmFqE2E7BiQs9lcvjRiS+DiKyoo7XyQIRi1XNNFd7cLu6wrCnpMReCOge+2Bl4Q8
Mg5LDtCafgQohW2buqBVApIxCjr9Lumx22mqqC5jzthWdS9gI7I921/YuiRBOAXH51oS3upMEKE1
VRq4xAIY6fzJnrT+OJGndhIuxSbAfXlluWG/URvto0nxbtILBRAdqx/jwbID55tGx9Ly6o0XF6DR
2WHQ/hc/jYWvnqJPJIgBT0zbkFZzqepCZFqVxTIPnLx70jLdoFSIHigyoUxgYKLY+KfPJs08i0GO
N5MZtqoS9Kp4H5OFSwTs1msZ6VcNvyZNvMVZzATtCpnt8EyuRMCnltYpP5tDX1Y1MJ7Ca4avtSHm
XkqiRHHPo071ypEx6zmYYQqqbOYiY+7V0kzdNY8bkzKnpCTLatXd71nZ8tSbGd996X43DEHWg71U
bJWdDv+PdMjgD8HBALESp1EJ3tRVd7TbT0OY0zqvcc2RSICnVdn5TkvjIeynXuzpBmCQnILSjoj3
+vVCF4AvspJTcUsEel9dVeYWmmV3rGf/nw5o7smZNFocSpPgPxVUncyGBdVwtcsuHLw5uAd5Cp6I
LieteNAyIZ5dguUXXLw3XYvnY91XD60hx/DviXmj2ReaQM5FykZP2N65EhgzhEMQvuy3QSGT3dTZ
NmOWX3rVTSeThC3lXpLPMpdHACqDasHr9PwWFq9QuXl8KLQ8OfgmlDBpAlOONXc7tRairU/CyQuq
cJzrr65ouYOMW9l44hOpFxVHbkdhPrV9RM0rENIns4IfbOkI0AEzTcKkvHG9yHBZMYtx30069t5Y
3Zlxc/cOqb6PffjWttsyJsJzUEPSX+GpOPUE7E5pYm2MymCD6LcvE/kOII7kGlyaATZ6L8wQt10S
lllRbzsr37fQWFLUYpzZ/F5hlBPw22GDiUUdRGsTPiqag2G7r7EgeZVNlbZyzZJ+JB2ovQvLFowT
Hq1S5gCzAotyrtZzmSGIN7fJ2dbQX7oxud5AXiC7/eBCGu/jTDJ47vtfxti/CDLNO9CBewtPGWZo
+7fUg994ts1dYRT/OG7WwETotkGduthfFK1coFFWsnHNN8umJCgIXjGwf0PH8PdzMLN5NZg7+gpJ
xZUXghUNJ+22ZNRaUjzdqvpbGO0zV+LDbgs6sJMTW0FxL6FgtLx+kBLyDwHz0Synd+wlzoFnztpM
0i4eheUfgiomeuilZ+gqbwbaR2jYAa8DUTEX0DpIAWjGOArLkLy4f680sWopBo+hJvzDF7p0oHzL
2nsWqUUlT7/VBsH+l6YMwhlDu27MpVMji69J0pobu5+SbYzsRHpwl9lc0WlANozc5tP10OdFhuwt
4HLHXjo/Si15hn7kAyfRop36mNq05/iutkNj1FS6IQkhtNGOU9ZbXSNImdCjhmWHYsqa1a1L5hBe
/l6YC4zaNIgi0F1CXIeaGz4mwAAugl9vfMu5qMKbiSekH8jLeWPFqxCD0F7N+pqPfHpSg2/fWPqd
W164FIblvChdVd+jtvJPru4pkt8+OzJn3EiYIZ8mUyQOVPlXMcWhjSd2BZdBXIrAStipt8QIRgn7
nUEC1xYlpl384IaO/uLzY21cEf0iLoarqHGLtd1MKKlakR76tLuX/mzdWo3eWulT7DVayB560BLn
SPmh8ZDpdKZNLdsaQzA+L/6R0FNAUC620d9FzKnfoAnSsFsmDQisNztWA621Tcfb36LhLEicCyze
OvQm5YVMq7/zmXwrhi486ONu4oWuHFZlH3M/wY7qycyic5LrcEPok2wtVbxANuH5d5OtAv+TEDBe
yY5gb6LCPnBeKCiINsVxCSu6Ujz65Quw7i/MFcWd1MFh5tTHnHNL1VW39jFNrxRGjkBjAnRs06xf
jzKifFRk636KL2YLeGjKBox/BB6YeWAkznhI3aBYNw1p3krjDqvq5Acn+NoJ5Dvpjyeppu8xMb+a
WO0At8L9acprMyyW8pkVC74oMRXrlatMWmBQmHrrzzGy99mI1l0k95n3IPscwvGMLS/OTErKyn6o
l+Pd+do4wa32xYtrDtZqFS3qc+y2f+yEDABomtDXSU3l7HiWxr8lsbPOTGenBnVCtqZPgTuRltWO
IkjxGkN8KXP5KnI7phdZe8XrE7DtVALpth6pJhE8cvjq6QDd9A7uMjZNFb3AaADEyUG6En5Oi/fB
ZGMd19W7gzYCixWzZLGTU39WJR2txriQKWH5mMlNCHYKdf7BPfkFYWZEf7TiLWSjT3Kf8N6M6C2I
0n+ykSKujGlWvdTU8Y5fD7wATBtqbZuxyTbJppip8XAmhFM0CgzF41Kj7qEYcVltgbyiPTxD1nwr
lofbIX+LJzqq4eLWKAS22jSFubMn2oFiH7961R7MnFZJBG0OmZU2b2wu5MbQxlARU6UohOJoCnk3
VOJ8KvTBFVTLaCH8r7uBH7Yr5j+55p8B4TGU4z1pjCFxA9eHBE9tS2XXau+1OTmFjLpUf/wBi4Js
jHyQ1Sy100ThR6E5J8MIWxyPG69rg7VETSax/ttNoq/ZpcsVtwCfU/6kUt8LY8Ax7BlMYnpeIPeG
7ZxMG9qYTd5KxSACnanU14Xh3ZhkI/81NvOGbtj7g0PZfNV+RZl/pwm+p7yB07sRtKeJcYjhZXs7
OMoB+laFzMJhOlkHKY7qNjk1df1PvNgwAecTuO0p+fNOwTD/0NFCC3Tc0WiUqpMzJD9kXdsDTadr
9Ltbqk/GwZDgCiTRXFuxRpFvObv8luUaMb31jBOzuv0dSWe4zhC28H3+M5h2/8FOJWWJKS9O4u2G
aHjz2HOvbS2GUQZhlaQYl7ah5GY11Ep+weqbV0rzsmsHPQE7yOxTW0rCLehw5Dko3lPAE8AHh9uk
bg7jXJkrJ6XKdIgxQOm2+USFa3YumXdolnrzpXF0+4MnYRHpFt0HhfZHS011VDN3XL6oCw512ING
MFDviomFCmftXJKEmTyDktNevYpgHHeybm8BuO1VAjekw+d0NHN84BV1ape840ZgvCFfHLa0o0Et
c19ymq34f+y+MkgQMGxPBKdP3MfvHMmaT7KbnFtHIgnAnqyNoxEyxPbMlUPyWrFrVHstmzEdFN3F
t5xzUNZ3/JAUad20eQF1aIPcGR4qTKsXYiUDkKuukEA4OXjiEn0q6+nhjh2TAVOuJ86eG9LR9yVL
XcE712eC5EXg09ue2yQ+B18LTeL4oay0m1U9GS0Lr4nHUanqOg/5g5l+jc07y9bpE+lBkG+mZYMy
88WpTcU1lrF7aPv5CxfIjzLrgTufQxLnmB+WG6OLqh0244G4/U9M7nPbCyKEanmp99PWi52Kwtqh
DvMWs52MCAEEZD93LfcfHZH5udTzEjh4wl6nDbb28C7wZ2/yNgaFQArcGqZk3ZUNt3vZY8eL/kTJ
/GfKbPvu6IxzghRrt+IkSavKxVxUK9udcB4mrAF4AuyN02gvnvwa6Qqkejn+EE6M6k6mFU+4MflL
OtH8JoXjwD3S6AJtD91YpcdcNzoq2JnfwcZ4Csz6hzuiMJi4RHV9sbWZYjHdwHsfsKNgsBRDRupe
B1qYQVLN3dkC+zF0wWagqXeNYjpDFWre0qB7uJJQii8ZykHTXDEJWoxs+XdJufUKZf4NDwYSwCwN
YMKTue1x/hNV7Jai0deWjAp80ArjORGofZOYJ0tPd7zryp2lBT9BVQwfuf5Vib7fWugB+0mWaisn
zdjPcy9YmtpoLw8KaE1eD1twkO+WLF48NOcwCnBrDkO6HmdGnFGyw1/8NVQRRfGzeDV6KYjLadm+
wda5XajNX0bjhy7dc1eviPeMJVd8ED68OLEvk4+ebeUlBWw/aWiws5vTZ4loFiEjzIV+AILkrwNK
bovIopfLYko4UFaaGuYDW0zG+dB4SaOI91FdUsDkHichDWa6IyDrES3B5m+qwXOv67H6XTo2VErs
ITVB/aKm9anKMM8ZI1t/WVyV5Iph2iBuwvxuYlvILGmvKnMhDOGV6eeFgVJrTG/UozP1r4lvbhv1
BMRtb8D8JZqjRgri7nbevW9Zt+Qot3bj8BJz1TIMGZqn3PDoFD7pArPkZEJjx9aC81fifzy4jF73
dukfkNTnjTuYu5jZ23qIi+ng4Hus0744GoN6D5qUYJL51rYksLvRe+lnHH6denZTD35bu48zdx8X
Q3GIMTzf6l7LbinbwiM9Ds9YX/STb6PLCbd/clhWsVFp18WOWF9wVkPKhuZK8WRy8ISGSkZ46YQf
ofwoCQTVBot31vq3sZA3ttqSRm7r4Gux8URFc7ZLat5VRfKWOZYJkTTAaRfpN55hNsDUKcy8aABz
wFidKEexXHxWnTNFzAg6lvMCcK2OVu7UT345XIeZUzcv1qmmvzSXd7p+2Bfa8kP9k1Aisy9n94uy
cxD9ejGtdZU/Y9HkukECsDmnh1rf+xuFDOnDel0ZLmNsEq8DXgE5BZx+5oKAU6pT2juZ98ZIYO2C
ASVFypSi6He+xsfT7qEivWT2qC64j8nKKX07RJjFmrw+kqKnHNrinUDU+dh6jP1TuclrxiNS2K9x
kKx5qbFmZNYp9dh66dN5xsK9kik5HnZyG4aQhEIMljrhLIeOIGsu07ZgWb933bK2JwII0ygvc2A2
G2NJwMxMARgfsIfnxhTdDy5oA89ZCW+VAPVssELTbD08DcFPX1OGmM5kRStulNgaqB7gUGln5u98
YhubzYwnhea+OekflVq/h7k5155rU9iS1KEflzE/DKKeT7/cwqOF8Gl4d4/IyARKpZhRaAP5hr5W
HDureyPQ2S+8nWvCqZRZS2Fdg2JBDEW/Ms/sVrjbtYPUPGszDtk3Yf4qlM7DMFhH2yF69Wf/MUbN
xGBdN8+1Px5MsnScjHu0zwYmmUo5OsxZvO/B5a9Lk5zJYPFpsN1tA5jGiQKXZbgbYDLFpva+R0+h
t+ffgTHtiYgDqBNQHr1KHzfQBCXVdXO9ot3CosArcaioTZ96IkGB2c5MG64gAu5cwa0bRTdHQL/s
M3ykir7wgchJFMPh4P7NNvnU3aDmMLly/IlNdQ19CaP/1AwHY7aepom8m+er31r2LmtezvCVto1r
Pc3ZmIRqrjZ4Ppi5WHe03w9DrtvI43AJ4M8fE20T5C5/q3ODhCg+xrkZQkBCEKPyhkE1p/qdXwKj
LZxxS5/JUzrOv7SKJLE+Db/4gZyVbimNypJHpZcPCGpzPLwy8KInzq8vbuc8OYwQp8whumdzoHWi
6JFBOUDsrMJltAcVQiL6ZHLH7XNxZXNlWis3JMgeRhJffKmR/rXGem3B9+0ETpgiTUMzCfKDStp3
ir5C5hxUwsI8C2f2JExag13XI2CLUh4Zrs10Y867wvUQMugkoIgg5uBPegEzIxbwvA0NMsAhGtAq
pdYDdawZ9ktCCZaivPaV+GDk54ZJ8lVlgYbNxrvmkXOXhnnWdOuhZMYm084vToyNwTDRglQRvwTj
P0UBBa+eTHwZEdT+nBOgSzXVxgrcclMbPG8lryPYxqqz6g9I9s5p8Taxd4WMrNoBZFAfkaqYmq3i
jtg1uk4ToFQwibzB2I0+ZldX0KDseUtUTbirSPTVFtHE33Day86RmD5av7tA/s9P5MePY0x7V965
R+h9+9Tg2GWPIxaUnMZjt2u3KmnoUTJskMMBcwPmT+sxDaq1KNsvJTg8CWirTc5wJXIPY4QvKYMt
3/gYuocRykldfi+/mwzjxW68q9SCEwevEGkPtspbyndOrfaqdlEkBndr25hzxHAfu/ZNZ7Q5C+2l
6vrhnNfmi45PvOBN3lwMi1FFmwUU7AAuSlv3ERB2eYlwMhsiSzeYn9KtlGJLlW6/iuOKSsu4Rx8A
zrvSOkPblCnfIPj6y0xpF+WbeJe8v7M8WB11Ml17VzAUi78lh2sYeVTPurjXleNvu7F/Hg02SXFg
66Gtgx02dDff5a1DXU2WkhOzsTS1GWUsEyE7PjbdDg0817TRtTNwQ0UqA1E0SkiHmOazg+0jRBOX
myqi7BMqHPMi0zgkbLsKegpNrBplj0FqyKorHeABr5SJo0c+n81oPGV8JhCWqPuLUbAtOsuHibEz
GVcukU/yoferA9r3JrP80LKCemtrkmyUUe7bPOM5a/aan3mbJJjrMP6MsvFdRXkWWqmtsSeCbuw2
x1xQ++4Op7j0L2IKRk5XxNeWpxZgNJ7bfilES1OykKXzrbd8DE6irebl0DBJxOzG2VY9faKT3ruH
JsyyRlHcdxYNPSGJ33yPRgZBLxrzMLOzBo5LfFWgYdbkZH9TSpJubX38JWqea45qFqGeHTjlhEFe
r+6utq8xSe0rc4rC1Mj3KUOYvmpI7lXlOvHIiGeaNYSeC6QL2gOTSe+h284uYccFyyuhyKAiSKD7
xgLX7a6YGZMl983m2582XXMtLXQxnvxncoZIN4JSo647KcvftTlDhX4E08j5g7RfmachsbQEH5+W
4eKZn9OolTtXvqq5nKBBE8MwRIrQ2170dnoNCuc1NZELp7SDlJ7Tm4NolNN5CvXsO6gAK/c/tBJ/
gNWGDGxj3xkS45GD4Qkd8kG4od0f4efGhlBFFapK/sFMNGrL8LYcrU0OuBo4Mbd6RRX3yEs2vUCB
lr7BrC5u9T1xaGrC3bBkvMxOq5yd7ywdp1DjJXFMmXiFglor5K/yQoCR4yXPU2Tl5QeMfHDk6a8S
TF4zxN7JAuVXBmwCR15XLTpoyJn4ULFdfJvkpW2m/suhQQ+nk47N8sBeLOCf+3k9OtVF6tnZRpNH
YX4ug+puKbM9m2CdooYfwIY+vQaGwOEzGKlm9zygY4rbiW1Xs7KmuvputESuqsYMHVavg5YEO2X9
Sf3UPun/lAtoXleac3BqjJtuYRIdwYLAIoCXKzPnbSyc5kxgi62M8ScZo2QZfL6AdEE+cL0PZasd
rUTGzdCUcUOdM1Z9jDBsMRZmtDevI0ZyO/T1JiR4hgWmdz70pIcwvdL1mCO3KBeQs/MJMWq45uZ9
JCHQleY77wl+7tQdV4lFk5IzKzQVEr2xh5sqS/4bY2ey3DiyZulXKas9qjG4YzAruwuCM0VRoubY
wKSQAvPsGJ++PijydmdmWd+qTZhFpqSgSMDhfv5zvlOCvVMkfvVpl5Z8rhUEpTWAD05LHgsZvjNo
X4n1rPofASPD06w3xO7G7p6rKN/1KoYVG8C6b9icOotYy6Cpre5i4JUbt1EkyjnfrdImfnEq39BU
/tSQXlToxNtiAJLHY2YTMc6jJkcRR0vOfAT1A86oO5jxNdE4IBJ5dp1s99zXxZty3My3oYQRq8Kx
ko7Fxq7ZEps24yiaWFeKSCgDfGsdVBiuYGCmaweOQJIxnZ58tuFH2UrJwhChpM7aPQA5tpCVx7Ab
8N0IWE2qfPCFTbesWS4nA9FmuwJAE5f3uIGA4fBMXWc1Ux62Qp5fBfOZ7JCxp2eVZJtRc2HT5dJO
cj85+XzI6bLHkigRlzvW1B7DoU8t60fPA/84uy4hMi9e0bk4cfQpXqAap2jbwQU3Srka9GgCwrBt
m3yfERnf/6as2egZVPOysU8ORon3xVMXveWesOaiW021ZLQW5FucVx951Ne7lJaXVZP3rMu83VaD
3ASCZ/ZnR4MrHdkRBuLEuSXotXXntkb8q7CGuRUCS8QtOHniDNruUDqeXIe9zUogtXNb519BkvRb
TtKj/tZEM9O5mRaJ5iq7qT81TqMOWmbsm7JfEu4zcVcwFrFF623ouWKfYYyB5donPVRpmh0Jms5+
byeSPpMeEyM6Go9UDnAFtjwuu1U2clnmCjBl23EaU+xcZuZmJESvVZFz7qIf1WzfjUb7ww+cZVNF
MIcK9DZmAhoJNitURQeryqnxTiyevyKOD7HIuo2eGF/zlKeb0FqsygudbkKnqid7OGiVkocchBf+
Nhvsjkl3ZqM3j5lHx0xGHbTf6Fwv3wM1GHF+OAbpUa/HddpTuMRQNt5mWR0dpKf8WlT1EWdUCUoA
cW6MnkUMlNWYmcgHV6vL6u23xbOoKz8LqJOHbAgvCLiq/2225EkAbgcLmeemR9sy+913hRl32Bnp
GXFFVY/t0pzeT8oA4NxinxguIJbaXRAggK9aNejHRk7I6EF4+H45ge2gSfJXeGQPQwOlkhmOWOcO
fKHf7u95sa/HvboidtdbrbLLo2Y29Mv2AYiqfh5oC0bTw4wwk/bXZHffBRVUQzYBU4KzA+62r3vL
rZnzqdpTFPu24SGJf1e+FyYQWK2+CAwBW7hoPyu33A90EK5suMt+FsUL0rCtNx79u21fb6cey7hh
74F3I0y2iT+nXIjEs68dz2GqYhdTacmo8ag5xXup5+YmcCOZrXrhrSlsgVYUTG+LE4MxjfM4652L
6xA3p28Qnt05stx3EYHAdtZ+GCgQjFeKe2UEcj10hbPhtj3jQ08Yi5o/vstDmRfpx6wGoxeDnqii
sl0LYAYrzyTcHoiUjRcFjVSzpHrlbhLRMBIDvvf9B03OQCvpdKRMfDoOafxqF1heDf3WVulpmNC1
u5BG1NjYEghmVrfgG/lPGwyPl8aNnkCYWG7Y4+rAMpx5YmdJOpcrIQ+pYf4Ktd7jMQvFJKUbxBdZ
wsfsutTdVvUSIhI528x0CeqmaoN9sFwJiW2btt1nyzSsXc0i5zl9cUjQ3eGDBu6REAe18Y5GY4pB
k9a2Wry00WR/ZKa5WBgLOBATl4QKAUyZqnrniPvijsboT7lz5gFImlvvJuiiTPlBnYhtreor1umB
xlvn6nEckJxI8kHtaOahxbtA1Zym7ITyDEYbmRHTlW88tGP5PEdQYYZSe7VbUGddHOA3zt6/ncMO
u4/fXucJEXUnEg8QRs3maXqX6RIOUHO6K0V30TwvPM76tujCW9zaBaZMqCgJe+EwnGOMeQXw1nwQ
xwJkhsfnhu10q0vuhI5HNOMt+DEeUmYlKWQnm/nwfVcZwUI1MSOIA3p0ghZzZ/GzQWlwWX67nr//
mBf+YhZcwpEYhNLunZqcCYq4TlqkzremOz1nwPe3bDpeBkeExLbScDstTEYweBB2qV4e2tw4Lsx/
BjY3LNsYk5dX25S4V+rlStEDPTmJKYzWeoI2PtrD8nSY3qKFOqnVIT9CEnmpSBOsvjuOh6C+yJnj
Sl0GrwvVJLCTeG+xJtl9fs3IJ2yNcKZeOIs0fr8+/PKKgedck7DHwOCMazTf9jaiWmJqe1UvV3ci
jmnIS9YXu70C0ggHjsO+zfBnEBmCWRjs6lngvLTyg8d+CmFu9PUASo0XUH5I8BmcaNONnwjkPPep
AQ/JD/5u7w0tlgTNHJhkaojVMQjIsF8WOTN96IxuQ4FG1qa3HRF1n6gsxrA4vPbAS3yvhzhr1lvi
+riOq5bbTZR4r5yUM+qf4lB3vxtO/1IKSbzpL+kiT7cIn+H/RJUzyL0s6aM/ldaF3tBxMB8bHOrJ
1yxFQBHrUhFNDw1GJdDMSc/1CxlcHDGemEgoTM0m+91Dxtv969fCN/23FyMsw5WmsByOIqZcXuyf
XkwGTsCWelvudR37tCNFs82mHMtRqp/Nqn7gRLKOAgpANNxXSEHRUi4LD6I13Bnfchk+lyUQDDhu
TgyxcXFCIzVfqyhNb22UsqJv1wmxYdSnMdiQRy7WjhlpF8F2MnFSZPE4to4qg4BIsKC9CYSDiVIx
6TRi1fjKTaajS5h3M6T5LjZEelXKpNR1vq2CIP7F5P6DnKm7N0wwS32O1YhHTscNzzxWz6kIUlon
nia5JRJAQDaN9Xutilndh14espSpgSzZ21PByWY347EZLuVCQ2JsuRy1txIPr1UfykVFASJ5a44M
C/NoXEhrevxCWhLMCn3oWEdIqEThIbHd/tAJdQj0yr6IuHo1myG/CSOtPEHGyFlhIdhVjXtEhiBW
0IDoKUCrr6smZpmUYwuqbXlizq510Zf5YjEGN16ihc+IKFnIzJxTt7V1ZXI7OA4qTMtUAsuttcuy
AENbmbgH6Om0NXHw2ZkspRuEH7XD/GBsS01/zeScg+dz6SjM5nOJGL1WlTA3NcRummiSdoc9a9Gi
m480KMLTiNuXjESRr8BnaTcoh588KoioT7zMNEFEHIzcPYnA2sXOMN44BYsgpQ3jGacgDRpCXvSh
Lj/GKAVNes9TonjHaBCvZARbDBnv3cP0uHbN6jkOKFHSmFLiahNc90F6AwaKBz3SYpmb5iP1pD5b
x+SN2MneqTJ3g6uNprJezC+5R41vXGW/rMo0d3rOxUQeZcI/DYjSc9QPCvUGtE+kMCLf+lnY9ANS
MnTXLX9L7J6W7+//AQZbBzmosq1blfoKtGZWc704M4og03597AjkhY45rr+/8/t74oJJVjcV0e8v
BF/swAOapn0ANcrHfpYeharY4pNlWxjDbEllTCs5NrpDtNBF4W01e2FgcxtbJB/3WST4BwoG0VBr
wS6FzoxnNnsopxJ+vmfraz1NdO5KtNSZnRQuENAl3JPFQ0sNT+Lmd3ruhPvKtnxG8tON5w3eKrMx
j0XKPthGTXWo1nzVWgTgnjg2gGVUDNJeBc0Xjbiy38RVHVyymku/6wJ8v6DetmEZEIfijb2AkCEk
PaTuGYYapXZKQMtDLLziPy9pyASRFoCVXHUBqb2+MH2jSqpLKn/VYT88uThppKEoR09R6XBmylOc
6FQPE3xJXWXwOMTh69gJWuBSVkLN2t41e3EThN1Dq4XVeext5phUOlHqM2xV1RBb7GakPFDyS5a/
2QZiZpSLkKPhqSBKRDPiSO18xr44KqzbxNaHo1WWmywtu1NiNd8ak+KMSMg4LKmOVuMwnBwY42uG
080Ww2i8c+z5A4kXXLqeLG1o5Z7YeLyWIbLMv16cjb+1OQsCoNIGx+ay1OvEYv/2oEgXBojd6uUe
RwH4bvKENBElR4irwLMGyHdQ874armMSMxmWATcu8b+P6dqTenxj9trFqDkoFfA24fXPv1AT/4eX
+F1g/KcS798v0bMFKV7hWubfn2VuYyPy4YHajwZEqzZsDH9wGeDh9TJPetZyxed58hWwlAu61HyV
mexOpaXd9cmwNvT7rEB6j5AP/X521a5vRhggmNUoA4FzMVjUt+nMq9AMq1XLhh6pszT/h6fg32ua
+S1c3YINa7tC9yxPLv3If3oIVhpWen1ayK1GUZ9FSLWZA0OWw8daGrI4t/mxKvsbiGkrNKx6F8PB
ZaKJIY/VZ8DfXj2JJo6pmXhnnIRrrqw1/Lo5mbB/fUmIpW31r++3i81Dp+DbcCzvv73fxBA1IO8N
TvjExghVh4QNKx2YLh23wNpJyLQDINAGUI/bvCr750gR9o1jt81OwYFz3SA/2VZRgO/ptV2Zey9F
7ZxyoBA3LibuTZPyqJdN7bHBNk3QdjkHlqKS7FXJkEkGoKuKdoRdPzSwfPN8Z3KmeAns8aufL3As
x/uqAtMEjXUfgscnLYvVX1fIO6mDMQJlP0ZN2oO4TH9vq/7PX8q223/8J3//WVYT3M5I/e2v/3jE
3FHm/7l8z//9mr9+xz/O8c+mbMtf6l9+1e6rvH3Pv9q/f9FffjL/+h+vbv2u3v/ylw0sJTXdd1/N
dP1qu0x9v4rwq1y+8n/7P//tfxfIN4RBzfv/P5D/sITk/81/hxUeF+///sdPPXySm//9rf+M5bv/
scTrHdu2dUMSzv9zKp8Jl2uzR/T+GdgvSjhk/Aiy/JxxJLRRuAAmX/X/Uvnmf+gY0SQRettYDDPi
3//5LvyxS/798fGu/PH3P++aTcv8W5n6wgTQpQ4cwNVty7D0v5XbdzGZmAaMG1qSCncG5oSbuO4e
cxYnHwtrM/TttW/rGndO36PzGFBBp1M/58GqYyS4w6PhlVvBLXDr1PeBg8bpYTTGO2LwGAhHArlB
sAmmW8J+zb7XPZI5uPY0ZIW1PWqMZ0TCODxGGxvssVyHty4NgTCX9c03RZQ9orum40CjdRIZbkTL
lFNKbSoxeZ4PrutnjRtimsB5BNkJ9hemkZUsimRvslfbVhxInAIbjifNlY3rKzWx3FEora34LMol
m1QcyiA+uuOIwsamisx3SPFNFW9SOKvbQIU8Ewb7tiVn0LZVhqSErS/vLXtfw/KJSe2tawbYJ32E
8VIP7iGPJ0h30fjkRW60YqrQ3ADc6MBHn6qRWorJG9o3zRrHVdtYu5C+zC0TNXEbKFh+AdfL0R6K
zwZ+HF0JeIP70oR7mHbEuwyshoYtATLF7Sv0WJB1WvSssmKfINis6DO3dl7tHUyuqlMHDOaYDdZH
01L367Z1cTDCgxMb8tGrW3qmQJcVZiN+xyeQ1vY0hIVHg/CcD8yqHKd3SixvcusJ04QHcaQ0Nkkw
XPEGFfs5A1Fr65l7dhjS0T+79uz8GigYKKnWisswifzQeoz904jQP3s7/SQ7jYnXlB2jVMW3DILG
DWmVJ8Z1pLm6CT5KHEmmhXAmo2iTdX1ww0ySHWQwIIgQVAYm0NzPpfFSVHN9ozfO81gCmKbctFtP
FCNch1Stsx7GeoAnl6cJhiTy6slmGuoIgHzpAxOipo6CYUVF8sFswquYSLvWWYJ5itNOnRd3dNnD
V7FrjvNmnK6nyJ5P1K5j7lLyvsGae+UNRZew9/PQDo+V5mWLn0AxF43Q9PvExshOwXualgP6FiCx
sPkkZ0ZBmmM7d4IxIxaatyo3qvfJt5KbDM71vdZzkBE6NKTG7O2XKJaIcGjdRUVZZulkKI1svLGp
hFz32Mbdejp/p9+A+9mhXp2iMb+6BUC3Tj0I5LEjjqkNp6DoVBk23XHUmMTaIPdk7Jz7ANNPZdJV
QOCUJGLd3MTjiNtOkcghv3pIFvq6cl3dH1vVcIbt2pPS5vu67Cml8dL6NH8mGs08DuwkLqD8Aevg
rZnF0z3Yt8+8c/O16ejgMrrCJXbbUWNQexixcmzLRmxR9oPNzxVs+LWKOnbN0A2Y3yeDOqnJe6zj
pr6kOLuTWu74oKKhwwGWuDeaR50QdhUUMox9x7RJn/ScUgrpeTcTJL9vCYR842U0x+wCePLWcWxi
tGNyGi08c3AImfsmJEgNGpI9rWUbFGFZkyXjqpGgbdon0QbBq8FNBO+JNkeP3rvHxsS2QuiEDqV1
oRsxRdL0wiWe6ePedO6o2n5kCXIgY3W/otbi1F8ELRsuXBF2jtVOB+jBmMDaeF0X00Yo7B0HmILD
MwcE/Aq3gMbJ3Sgv2GUUIvpTTDFqpzrtTGDmmlf1gExJ3NsdKE8Zws7agEAieVF5Me+P+YMAr/AR
sLydHnWfrZ1uQ+ohdnQ2pXtizpQyi+bL4WzFkCs11krXos2wHGjWE/alEwS/J/rfzW0Mjd7PK0gK
hY2YyMkI30Wo3c3QijfzGPUEKtxfwgueGw7efkXh2Com37orX4gkxbeTS0QTOFPA6x4vvLV+FE/5
tS6+ON90T01nrMrFPic8yVwn6SDDcQYmSTXi3AQC0x/YoOcbLcDPPMjFeAMGdUVKax25Kls701dQ
FQR8ajy9jRHNW9XWL4k0UoKVjY0jN1sTgn5ly1WzX4alUYvxqXB0qJqjckjuBTckXEzmVcXP2a2P
XYkhUyuGn/iPc0zw6kD8tieuECV+mdHih2OWo5mxM3SgW91SDRTX8Nc4ZcFpoDFiirkpI/25mjBv
lxbu6nhm9r+gU7a89P3oRRAjU+dGCG28I0OIFYBagMbWCTFDTy3wyTI4WqaP4ZCzzDP/ngVNWq32
Aub2aWox/cjKsw6T1zIxGj5AsIy+bbnjzrPb/GDN9ZsZzh9uRBixaQ72KPprO7GpT+U9G9/4DnOI
sfYUfcSCGRBFQfwSrYjvm4jO93Hi1mxy/P7drBF9EmcrwFvdF463NdKw8htrqeFNvWNmKNzFgmq4
eVGWgD+69NxfFD0EgG4KfU+I42OeJSWCBpa1WZCXSbxdqVOK6dTTMWxlcQspmwNLTgtxWCT5JrdN
8+gs5TeySCSzVsIpNhy9wBHT3sNO4M9W82LRkbk3FQVzRhFjVRiK9wms4qg4Ds9zSuu2TbMFOg9X
CRdYVpsssE7rHcrqzraT8GnMtX0+1jhSwpl4o/hkCh2dF8ouwQbJ4qN+TblrPBbtXi/zV3pCqmve
hy+kS34WVhASV+KaySeOpKVsL+zXM806ALTxAk07Qhh6c+203tdZOODQG5AyJJXpDmmvHaWp+QOT
jkMa4HyKWb+B2QbmXcAvwOnYuPeoHU8IJ72CkEgWHy00pnRjYiXYCmSqo7RD9ZL24sGNqbwkh/Pa
m5jZ5DINIdr86AbaE8vSquIteXGM8DMSPVCaNG1vnbhrNii8oR+qUt+ntV2uU6oDH0SM+8wlprOu
ddY8HRwnoJM2eB3tCTCsUrdGjMnZS27s0BTvEDBduGdDcFK2cevWsX6KoCyugAU57zJyX4MqeI/0
eTgAMRePRYdGWYaZg0VkFo+907z0Qud+McJ+6+JRvkp7geREUb6fp8zYqFijmt0Z02MHch0rZX+2
+qZYU8dS7e0QBn8QIarUDC/sJnlgktvtevDThwDp55IMvB9SlPaW/DLqF+PAKh3ErxJuLm6Hm8Gc
viJXv3EipzpAZlvkC2NLNWi4o7pqYlRvBLtmMoqjZsxLUEnd2AWmNmYldQSbZCKcDqiTf9yz+p90
OPqVXV9jl2rWmrQ0bKFgkyHY8laRmG7j6oD/q8MFOOPoyZrw5NbJexyS/EtqorDO4hxcfLByjEn1
JHfLPqvPYasDqNjhy5Q+icsnnr1b/OMpSYS4W1N9du0IB5jDISgb94cbCIv9LoYLuAfWJirn4hwv
tQAReGs/mxkPxMEXZYqRL1SpkTyxgEMtF07awJhMy1BbaU6OuFTgtGgHuY6UsPd5od+5Ebuk9gXH
Q/Npdd5bYFbxqx4FkEqnigccImI6y2FrRVTyhOXz6CYtx+TK9HVGipsWMCGZsTl6C+4KKz4HyJdf
RIVOzIjnNyKgD5ojP1qvKK90VR4mfMWsR6wgroUNS9QLEj8mvYZlcewYU9nDqxwwUuW0M/kUrlWb
cjYaxA8+R6eN7YvbixOJbuq9tF8W1s4TfN5uneg0r2uEhDZjCzmTkIvYQo0dVkxYQNTMQXyHvRdD
n/bs0hvLPi5aD8jPF6S46GAM6WflEjxqwY3ty2B8qcFb12gaSEaz95b2dKcAGT8kjqPvJcjwMRbP
eBcVDWrmryFXmNYxYCKQ6ei8iPhbjgmfVgFb3DY7aucIu+oYXlemGT9/F+Rx9JiBbvb5Wi7f8/2N
A9rMMRI5RuCcr2WH/lANGAtmjIsrzlhgFk+ADJ4LvXTIS4+fLvonlggYmlmt7MX5/mzrGnW2lQW+
asEKff/B+nyI9Opew5ROvGhOqHQ8uA5XnAmiqDR6uOZxcx5NBlwBCKiV6Mbh+P3H4MWwsvvhDV5r
ROM6RHlLR36VnqCZstlAeaOELLQ9P+tNPMAh6K5iIiSlO6pmuhg59TEAkL/GCcFkvEpejGlOt52q
b0EsxDtDjpTDpQyZYhjkq6HtTvhpqNOKwFJ1Esyrtcw3ze+BLnvLjYVrnW2z/aEWbFHeMRP3MkaL
faAe63GCy+rCLLLmcBua2DDzyekpw4nua+nAdwg798D2ZK6dawkWwok+7KXSSX1GEAc4PySXXOIJ
VjGj2sCA5TQSbQ40KW7G/kihiQ7yxfYO6JTR2dAC4LppsqdwJLm4DlDbJGIenicOGpHjnSk0fy4j
mlYIu8Uwk7KdUcP17Dw2yBgfr0bu7CpZf2FN1h+0JMClQp3oJivsiHRGMq3juX/TBm1JnBQ6AC/3
taCEYFUqDEyexIPJLdkmoGMTWiogL6uHmW4YXwvdtwQhbmpIm0Oif+0y5w3j0k5Vxo0zRB+I5Rg2
cvGiNeeIlpNaYQsNaqP3zYSHVh/Ml05NbyqlNxhSqj5gbMfIa61D+qHcZWUDc7Ly9P7AweQE1e8o
MiiotPAy9KoJEgmJC2rgVNxEPTb80RvoWDMh67r0YvLMwhoOoavjDLhqEOH23WLRiGxtG476Rdij
Q/nIDfxccbQg2fXwb5hHy6vWwrTy9ErfyCBPT3H0nA7uu00jIvfuXdGlL4FV2UdPkYIY9Vthw9Bj
Y//9g8p5NPY1OIQ6aI6irXhwVJaxCZhbSWd+McOccH3JfRxhBNjUvQqYhRNPlsvl16X5wCkI+SDy
slPgkWEO8GmVeT7tptzaZzX4WzxMAC1S7dIPo68k6qY3oQYSZyNTbPI7tb0zk/41e+ybLjOEqXtg
4bmPO4s9Tr4YSAMTBHnDcWRjkW1YDfklXhyWi4FpulRjAtiutbRjV4fhqWHKe9DUp7akcBqPFPE3
O28COuUCL4KNQ3xgyqEUfP/+uWZ0nHrcR05W8kgUTR4TNm9HL+qsneTnVZVAuw8lg2RDY8S2rGle
NzyIOX/DYk49Q6z8bhimNTFua8Ve5tGoy3xfeA4UqJD4cBCFP9kNMXAMkS9FJOk1lk/DCFTD6zWY
un5idFfDNdJNqoZ01TtQXGDT67OaN/TuJD6P12cdTwsk+ugcOtlnjluSottCbDWdfBh7ZTOlDnnI
IpqARbrU5I47AY4I717w5AxxtDTFfw3FW1uP+YNpftmz95yPcUhIiZFkX4ertLNoxsGfscuiSz4x
sTJtZ1iPGlCnDFJWNBqEMdSHURv7ImLLNJsOHXsuwHt4fsa6LTp5EJ3+ptAAqUvDvjvNzkp1XbIv
h9UctOGaPDtWbwNTqM0+olY7hY1tQzEUp5iJesTQ/Kq02jvfdpPn/cDV22NmI4JIOh1lLHTDk926
TIZaMIK1qbalnOi+W6xEIR5D+kWGixojnJF6Ym5l4O7GmHmGyVbfVw2hNz2jS7NvAWWKjcz5MKYA
LK80Pocxi5DQljMAygjXpX0KtMWemLjY1S2jvuBf+Exk+aRXKtnMdrWqc8JGGESkP6T96OOhgKMh
wujitLmJTjOkpCXMbh3A41+lMJd9LZ5wXnACrrms9w1laNWc3aVFvYTivmrOuquR+obYAdOsZeOl
eooctRuYlkE2evY00eCGyO5aD29/G/9g1I03U2Ypy0a6k7nzFCkWNHKI7Wzecl/T0IDRasy/KsXl
YFo1g9R68mXDVETrR+4rDIkmY/J+Wjqai3e9Cf26th9qxk9+lBF0CUg5mIK8shTd+1SMewbI3sqz
2luTZwmcIWifttxoaj47DjyzsWTPYhFN4PwRi083iT7RDb0oeRjDvNuklsUH1Lymdvo22MNXqw6i
4ZMjsLwVQFYkAYQo5BdusNjgejn3o1JMqZmNEFtMKeXDqE1hV/HpNvVhLHFnZorWs6L1KUBmVM5O
eZXrdu/3Sj8IFVQ3HKpO4H7vqjJYofZcwiZ5BD704EaMTFnhtwn7GzZHV+4RFVb3Rdx/2UzB2Fba
L2EPhmdhjSJRNEl1RWA6xqb2EQeM5EUmtlXKzMylSE+wzIcq3Ac6QWb8MSxq1EQI665RMDg8IhQM
GMG2lMz1m5/zIL6SuX3Khb2ZQ2aU7vDcBvbeK8afcYCZy2imsxZbH9pYP8xD7vdJ/NnrxtWZ4W54
/WFOi7c+M6jYK9GPJMT3rsveRzqTGJuOn4aCrmmSf3H5HDio3AoT2ZRjwgGvdbmSofFEkP0wVekh
BP3qtcQfKvVW1pIiqwA0VbLFenjIQNC3PTSghSoUabs8d8hoEHBBlItW1DfygTIeTisj8cmMfLqR
B2TOmFfKiR1km+yZJmFeY9BeHU4heg86i8QmUS+zXeyfH8jAd9FB5J9lba20pjlbzcCDldoRwEIT
N5WYzqWqP7BlgHiZDuVAI1EyFs+jhBWmlnxzyr5MESDBi/01iUOhBVzhWFlX0s33k9iNhvvZAD4T
Pe68xGD/WBbkKqviAmXqpFl3gK6VRhqL371M1Z3HNRW6VJHGwAEVVKWBDzbFNCODrQhNfgELHdfE
DCTb2NqAHC5X4+LMrZu2XTUde+tIag9FxCkoSMRzaj2lKTw9if5R8u0zGrQqNAMxdPxFUwzHqBRz
MH17zLXnt2gJewCjnw9WQlMVxlo+0OhXy0xZSWfi9vQOndtt8AwmdIQW+rkuv+B2bZikYX2NIJ92
rra3u2sNTuEA5hFCC+1qWFQ2Ylg+ke5KxwmYbrcPDsqLYOe3EadyfKbEBin3iS95H7AxRcwp8G1s
Y42l15CGvSKXsWt63ToAnG1owxo/QDH9wEe6amKijpCayDosvjn8ze5EqBPx9JQxmoj2eFLxkepB
wVkxXJOKiHdagywlKu46sCC+SX5+NQNj27iEl9kgw4eNgWWs2qCcbjRuKzOryf/kNZqsQTzNqcRB
LBihMe/YeDJW14rk3Y7CAS9vnfo5IUKNS38lRwo+XYc8gxlL+2ZMd9YIDs3UAKPJHIHfOeaxyx6o
Y6AMqj00eJeHWxo1SA3/rCHjPbkRE4IG74S52NyAnBk4m+WAYZFa2iykkFzLmq3R9c0qiE32GAa6
pCU2UcFOq+gTawsN/gqBrUQux78T1oifNeZ6rwlhjAZRtCLtum96EiXyMnc/wXIJf5hLl6cchEUZ
GRgq6Pek9PtxMnVvpWnXuSKK1zpIErpDTVaUJNQ5ectgB8BURlVLXKUj4NgaG9zYaWuh0pbpPS55
Kyie6TK8Az7/WHlgl2j3fUkVBmg5iEvPogWW2tzFtnen1+LRgOqJZSyKz3YTmVTYYEBWvbzSEdYc
pkhwbEn7jyYKH5VNxaFoCRqS49kMpdlsdGD8BLpcVgPPWTv42osVh0lwVyR+XBSgFS4f/NII9dtm
5u5klF4wjacyy7Ii704U7VYa7NYmACtAivQbMGoLr8jcY7Bij+K6vyh7o7uDtcqeQer0tb2PaspX
4uSlmbQKGIu9IkvtZ6oAykQrwUbPqdPDIB17+jMb3MZ3Kiel5SEC6mlmP+FgmBTnPgFEqA+pxyFM
emQy9XAGG0nHmZYR9O+jZgv26YkEQLu1JEYWOS0N7UO11vLgvepmKscMM1r1FpPpasoYZ/NjUzyL
67p/Ru0ntNt9Je10HK38cwBS35qAcmbNfhMU8swhhNWSwG8PMCnp59eiTWMw1sXD6PCi9HvXKVl5
UPUb7Nex+GE6wwOGK7mGdK1vKomgQHMrHJ8ZRyvBWjJeeTXaUCgG3uqQVrdm0jFYE98VRQY/vN0b
TseND+hX0LeGm8xvm4cASSceWbidhAOcTiVzPgT3WuDQlRdc2BYg/VONhIyZrvQFV8Q97tFJzFkT
97mXIigwh7hOjcA74qClt3r2HvHFUIl+5dOnnJqzowfmGgtPzuSuupoxJLWEzbegXTO5rfLmRzMo
rtjsTbLdtcfxJgbWgP5LixERd0kOlFW5v0uXswHlvGxnzip/sUcmh1Fqs+fS66856zmm5JxSkLus
Xap39+DzXpgubvLWWjemc9S87tfMW9JL8eWOWbOm0e4F8MM+59qLrXeLoIWZ5p+5sR5D754+bLAh
wCEdb7gxdYJ/DZTUvLfvG7lWUFeJ+6Qbxw7POG5/0PK0wT3wzC5PbOPOve1wo2g2Ob+GU+tKN7LH
vlOvhAeOy89qJPSDkuQPGp+yXmsSKUwsOGyNR4Nna0w0NIiLU5hfahLmnjndDToJwq6lNWJHOdur
aTo3fJLekK3NCSdiQqBJOuxTWH2szVQYO5MlcjWyM2lKuSGCs23Ucj6BcEE/CkedajpbFUtlnBsP
7jQ/xm3xis3HV9THjA6YNLs6WUP5lAn87RVulvFAlGmDr50puXeRA4QfPq9OQ9DNkwv/5C05dL20
qTJvfwwVqtacgAKxO87a40A5Ez0WUHPhDu+tKU5W/8XeeSxHjmRr+l1mjzZoOBazCYRiUJPJYGZu
YExBaK3x9PO5s6bIYldX293fBWFQDCiX5/zCzCEAtAU9o01svbZaaApLc+/mw3MjWl53Rw9gPoBk
gQ+JeJy73rkp+s9YUJPO/pY6Vrep0ua+8+9Lw71plvgCMtzejeHbMCzeTI1zTgZzD0gVS6LyumkH
CxVS7ctcIh7rT/cpDmvEB32SNTidAIJMz7M2/yKrGOQFvlo1hiXWkD3oogQOn4/HGe87Oydv0Glo
fGQApuvRvkX5bZ8O8a8qJ+EaIzRImAxSBkK2k9GO0OywwXF189a9Ce3vBLYuwb2gOjITtB7To+5H
h3IyjxWz5ALbDJpHe7iLQLb1lBHNWK4T2zgkaQyPNP4CRYNElLVfe/hWXX0MQw3NzxY1MLIuaD2E
NbzV0MCTKwTp7QyPIUHgHisdml3M7JB9plG8MqtkVyTloyz4vZa+VDlRD/q0arxB7zkYLTyZLO8r
ohqXrebf5Hi1driZkGj/CsETzPF8yQyb5qrRn41JwKZeXjHaQPm26O4XqjzZ+4iPM05aMBnlJUOP
q2a0L9BYPGDWlW3sEIOwZ7Nm/AI482ZOkhsIQliKxt+6GURuit5EbBYgIn+WNm6BpD1RDdm2DFw0
WlTRaz9Wo/s1FOBzTfHUxcTdCUb8Knv3y5K5O00zMS9pzuQxv0sg3xB+153w3l6716yJn8oy22dO
dk/O+WIqoLEtJFrBV/jIP+J2qFXNFzfGiADhbBjbP0xcfFbXeiyjZJc4w0/CMMe1x24gg9OnP7R5
962g1iOpdjXE6VdUXr5NveYFESZ5Y+Yds6K4wybmgPwm4U2z3TeIK5IzDUThn2Iv3dLHXAg3ejIt
467im1hC/OJe0RWIgxj8FcRInUyaS//ZGMVdOn8hv/QbXfybJkJFMM++5xiYof8GySu6wjQVAXYw
J1p5vWKZ3iJilowZAM3x0tGGrxaVykXW310MEFbkTDOwdF3yrSzME8hJ4nlMcAcaEyrYs6M5Vw74
NF3yGLxmE8OmR9jwaI0kUzCqubXW+nYy21MPp1/DnWzR6C9FdOpA4A7GBDV6fmzpUwAaR0jyS3PC
dddXFG1aTwcm6SKklrx5N9TMnx5KZ0IZP0ClA1Iv3qtuJWdfbbvDb3f1bpGkaGjAAb/45YK+AYUl
NAs8IO+MsN3HqCNsEuJXtDMaoZIOMYCwJGhV5gTpLEyMw3qPPjnA/1t7zI9+X34BnAhseoGe5yDl
XDW7Xq9v0arbDd6jlU4XzmIBTiDCH5lfkZ6yDsVMCMhbHj1XRmOmgUhae7uONuZq5p2vNT+sOT5G
bX2Ii/UqJIvarSuWk933YkgeQKH5cRxusBB5XsT30F8uZmf+WWk1mRTDvOm77CEMxDo/TUbzMg0o
2HRXU9d9je3lG5oMuyLzzzGoT9QeN7mNoOBiJtc2UXDSIodaR1RJg1lEnAqfg97cYhJ9zDyvIDVG
ZgNcDNi4y8knFleQjM6q6xQhjTBjjESLsUONlolZXWy8GYlVMDfmDslEqYBTB6X9aGiSbucZT2S3
rv3ShLXunZjjHCHAnZEpxM9xjfh1RKMJP9TICZVGS/Ej8OTYd4x5fyMtfBkaAh7Wsp+NWxf1nCpv
0VBAEDJ57qb20XWcvc8wguwA4fIYEbqYeV2NPEBMgNrBZtKwX+V1s8W91y3/MkYjMDaIC7cIsmzk
BQvbePQK3DKT2IdVMDz4cXli2oHgWvJkFua+H6uzF+A1fu0Y0EPDGfhxF4+H3BGXaP52gTwJIZfn
wYuY7iW/zS5GZ6hwv1RmfT/Eew/veGSWqvJRACmxh3WbFf4PVPUg61nOg76u9OQQxZjAbcIqJTIM
Jbhz17O1DofU6fa11h26RAQurF1HawlyM9jpsXkiwNxhfwosHhlNnE4mrF9ab7z1Q2zidfsinLrb
RfOuF8TOQTke0tW6sL+OA0HsBbkb+IDJchRigD7wLZKhzKn6nU7iB9HWCxf1TmLuEKW9H43/RIrm
GMFdD20Boz9EashtLjCmekFL8CEs0t00xBeiJIIzgAM3SOVoXb6F6H7LuCk7EMILhsX7XpJNgyK4
3uY5bKJs4lVmg71b6bXwhfZQICStGqR9AXQB2AAZqDKwYfjQV5jfZJMZdfNXt2hKYPp4IGjdLRKw
FtJsqPPCA/JNmkdQE9fOEh97xhMnZKUUpvF/4Z9flvr3//0/L7/oyrcJ+KXkZ/8Rw+m5Fmjl/4z+
BPmB/euv6t//5w/YJ2AQcJoS/exYLnNxYfyJ+zR0/190SbpnQRByLF/nSn/gPm3jX7qBDxP/qYOe
NnWAyu9uTL5vmD5i3Y5jkfv3/ye4T27jr5BnXSbzPN/3UUOwHNv/jIJHAK7WQ23VLvOWUauHSwop
ULR8SYj9sfa2DxUsGpkFBghqe3JdnfVvx+awZwyyIHzw4bj8PbWpFpVhNqTtIkRVJ/+upyasu27K
7+PR67GcxRKEcAz8ha7rZlSy4dKpnQCby5Na1As8ShR05UlwI7I1ULvVWbn8//dTP/zc+znvh9Xa
rNGQtMP0bWRkItn4f/zAp6tONim4D4f/7vfe7qzTgLcXPiym93NKo3vWAf6BDOwvaq8dD11YtvDq
pvYEBIz4zJTh4kqsh71qAar8L9tZ5fxxZKWBMvCLvVD/rU7OR4PM1he1/n7i+4+9n/l2urzshwv8
3eFP+6KyEnvYJNdyHDm4en3x/ktqzfI9ZrGNu2f4UzGhz5oVxBerapH+uaY2TfQK18AeJFdEHhks
3SX21Xlvn/L9K376qGqzVN9fEIncLq5Xg/mpcQlsbVGfFlnUMKcgNDt7yS6NI0qqKqRVUePWYNT6
24lqn/qXt/9TRdp0mDYYvXGjyinaYfyzOlwYxmVjxZi1y4vkE2L05Lzct4MfzjMn+84dyHqp894q
h7wjtfn2o3IT2S+wgjcqqW8nJtF1taoW+IHAcEOuL4HCukStiVoW6BrqBIuScQt2UazZHgiDRbOI
4Eh+KUbrcXtUqz2EcgbI4Dnjotz2QiINhEWlkouhmwdkCycEwcIhOXoCyJrcn/x5hp6FBxNfpUOL
mClzJVjoqZ9JMv6f2wycsFd3y2/mDGNdLVyH96LWrBxquyEXajNfl+d1gY8t5BkQ7oLaL+3j7MjK
FGo6S5EwrvBb76g7iJAoCETk9VA2P6xayf1McGkDrbTZomDM0VjKBxRqVRhFeZqaecRu4M6NfAdg
lX6tHgzmOJdQq8IZwCDn+FwFFUqzqIB5ZnGreVFAXAeDDHvx9d377XtG6sFZ1XMkgyihtXz8XpL+
1aZawD/8YxPyzbXosIN1JNm+hzuXb8zVxtNNl++oKGyseJfuXr2FFAGCk1pTV0PSZDkyviIH2s6n
RcIq0pUUWVxCpJ4njxmNAlxE2OIUGwfC3bbOSmeTZwRsBIAF5B9rbbOkHYCft/sysJrlBVFCK9P3
iN1xU+qb2FhCDUrxQO5SX+j9WyFeWo/lKQ9XGvksL851V0ZwxuRmLu95SckitiE+I52OSVqCtgEy
9h2Je+fsozy9n+z1IgUYfFi1oTupY2qNGMXOtPP8yBcnKK4jXKvW/Lke843WdO2pkSRnwxp+iX4i
DNtLeIiVwX56Q4qo7XJNHw2R1XtntHETGzGu2KjVMI3pseRO0RVg8droCswrYy1Jg876aObFYJbG
22IRIVQI+4gi7fjRV+CvHSrYLNTa+6ZYQRjZa/yqdg1D9E2MswvAaqBIQEDsTiIvQrxH1utBGpmp
XYCuZNQYwlYmnms7p73/82EFRsQ87J/bs47GvknCaquwMOoJ3x7TimF9u9KJrO4NkwzGFVkG0DJ/
PqXaVM9bk1Y42YhxzqIND0lO5F63xyRQT64e19OwT9g4aql2VJJh7hFOSeUrIgZHe26mAA3fy6sq
MFUGT9vC+H1jkePNN281WFZjfyARFlvG4X2XbRc3OIc6e1Mqg6RgXj8sohXlDtIP4NHkJSvRYK+n
j3epJJtP+GKAEqHbVpupXjGbUduOARW/WgHt+6qvH7SGFkwudIEMp9Y0GHckHTIXBJi3tdnDz5Vl
3p1DtKE9LMDSYgQBUZfzSe0Ly+W7hyPUnlRgeqkWbp6Rz6p0AzHKAvcahKM2TMlbBNWq9qTWPHQf
8k2ZtfNF64HLwGrPK4UbAAntTnVRIBZKv9edCLF2pxH3FoKteCNGukH/jY4JBV4W8LdtuwE+UsK8
B59nbN26pW6pz9/KD6kWK2lB9EcXeANm4ztBtHrGGpjeWJ+gltG6QNnDUA68S18l9Hi8PlW41dr7
Zt+6xq7Sp2GHIBYaaatxUosoMp6dMRlx5aKy67LpVAsvoT1936c2ARP6iGHII+ocdfh9U+2z0ig+
mIt7qbaIo9M2q/PeVtXeD7/ztioMFPN62j0X2sq+7Zor3BK60wzC8mR2s3OBUx7uNSM5Xc/e2kZG
lAhD3KByfATGsFPZmqAkACJTzno1ZDKky54td3ZqVR2nUblFvQsV6bx1N2WX0E3IToacE3epVtVO
tajlYbWmMWqm05Al7f1/1OaIpJWTvP2IOqT2qh/CBZLfRIaKVEfnou2jthP5I++/xByykUk49PkY
oJCgkocrNZ5Rq7EafcqdqVxTmyCM+Ajv2+rE9823w4UaN6sz1T/lqsa8/6Y6/33z7fCnq4EXY0St
TnKQ/T70Q/12B2rXh7t8O/HtN7wGpaMoFOjzoLtyAtJPa0OUAptAuR0i5L2NiHa/7VMHBnlUranF
KuiK1Mlq7f1/1eaAmwGU1o3asEH+5G+rOpJo2BLLn9Js2d2q1be977/zfil6RGm6AMZFHVXXe7+8
Wns/+cMvvv/Wp1v89C/v580JLYVIjsry0pDVVi3WP9c+bVpLQZhgJsmuDgCSqE+NHG28L2ynaHeh
s/xSu/QhoXvHFP7jKZ821Yn/cR9yKtk2GRDrU+dZarzwfjn1f29X+dvj5IjDoHEb+487lq3S+72r
tU41Umr17Yg8Rz1aa6U0X59OV5uOETkXY4O95mSh3tEE6g2qhXp5ExibNfAMhFG0zH2s6xJEItyw
baUGeRIsHkeFB/CEUZojx2aQlRjyqe33xdvOtjRA5TRIKH4+iQQcfZT6SfUjalv9+9tOta0jmL8z
yhVkLSiXWBJ16knHantqffQ20NIBA93vmhZsiUCxZWc7LXk5HE3A51oatArV7c32Oj2Sd4TO0nRH
sPHpdjDAD+pyAK2EmwY1llTaUGaM5Gkg2jbZLJhH7sLBt0/+qtukbliLgWO9rdnJ6B2Y6mNRQu+j
pK58NapKcUwPfItQJqaHiR5ol1BsyhN6UfQ4yqs4xhQiR8aOdlUSV05qJ64qWjCanQ2XwngwYx8V
Ex1AJrr04qTP5FlGCR2c5WKwq/oiQUuyBfh3QtOzp7VlrRi7izRlzNDqpX7q5WLywvUE8dHYRZXz
A9zcR82eUSKe1T6XEQKIOQv2n4Dxrq0NvC8JdkRsNw5QC3MCo0m/ri2CsYXqjoXsidWiW53xoqqe
dZpgCoIcVCqHV/Vi1JpaqAM52qJk9UneIhI4nd4WJsiNDiOBULWNoGRomVcZfphk+/y2qvbqJZQn
5I/2izQIxunEZ9Cc8LxRi1nqp5OV8an6N3VErTkx4WA+Bszg/sMCWe2Pm+qo2pdIH13Nn50tXu3j
iTD5eHLJY/N94ylQ+94PqLVZvip/9kFIyNG8+r5q7X0xSr9q9c3VPrXZGzLo8779trYO9/G6DEgc
qdmC/EF1QP2z+j+IDjc9Gj37VXa5g+xdGRuWp/dNTXWRIPzoODt5vDFkx/t+agz3BAs3wqgfTsqt
BM1PCV9gquqvVdgdoS79IfTlm6gXbioDC5PMTbotE4w4QMml2o5WPVypxdBMgdcP4ujpM9SNyGDQ
oRZDQRxqY9tiO+pD/daAN6TS/39zJduwwtABLY4SKVOK5ZSTB1SacZYExhty8b45YCVGjtUCCK8O
qzV1zvtmHer58X+DtYrx/1+CtVDlpaLDf47WXr903cvPeOh+o4D+MWT7x3/+EbN1/X9J7QcDR1iQ
mx+p+p71Lww7pW+9Z+GqzBnvIVvzXyiJIFnqClfS8aXr/R8hW6K5powA656wMFmHgvA/Cdl+li0R
ArUM37OQBbAF4d9PklK+tbhaBurjqLfTTWXr27C1kW+urb0mAHgmAne9Dy/pb8QB/u6Kpi5j0YTD
TYLYf9XvyEkv22Bp6+OENieuk6uon7Cyn+xxgpAdD29SE39RmvioRSDlQD6KcMgH5EK+hRiBSWWT
EesPciHSh21t66zGHnpvk0AKNG8512v24jbr+Z+f7G8uJSwBeheKB0+n9Fc+XAr/BQNZo7U+Ll32
muXZa6glr0AaRRb9+OcrfQqz2zwUV3KEjbCI6//bV4O2uHaxM4NG0CbYxqJBGTh28wAh9//2/gzK
/OcXKOhfcEEHywb5TT71h6eKgAygrsZTWVlrglTQsbJpt7VwL2d9yCQiAfU2cWG0fQatF1W20bux
IjiRZnn9z0/9WVNCPjW8Td/kaxquLey/3ok3FkLr/ak++r62J7J47Q7LwxLNZ9Kk57lGl8n2fodJ
9F9KkHrCT0VIkLlxXbIaLjmPT29AM5yK1ElFEZLIG72/YPYsccIPTT8/tAPGuGV0lZbrORVNCIo3
eWkRNKoXUvCJ3VqbWbhfUjf78s9v4+9vy7bI9SA35Lqfq67bVgPjibI+9rbE8ufO0fW4GiprAMdE
/2vQr4cWGHCfgqVDtC/oq/x+yXDMqbF5Fg7+BkgLT1jq/vON/e1ncjyT5gkiPs3LXz8T7gjDAkG9
xp2uaY/1aFbblmH1skxUcJsagbICEJ1vtQll6Z8vbZD/+vfC+uHa8viHwiqEb4/akNeEhK3bSQfC
OUSZBcNNw4xnPs8omgJsn4+T6/5IkqcSgNl/KS1/1wi4H+7gU/OG8l1MJIQ7wHcYlKc3n9EIeFkl
NzqlSfjn5zX1f5ND4pEE7QHl0vNtMGifCmcVFuCyq7o4Vnq999AHcqvsddLXTMqqG3u7wUCt3I55
8jT0EDGWWOuBKk8PTCCOvT8yPtKXS8H/LPly6SMmt8GZ5zRPSJx0sM9xJvCz8SbShwcb1CE4dpS5
n2caOD8BHWx00EXH+bzmQHmweo0OgwvOYa34HXn+IAN+eJuZU3VAJfKR2ERQg9oOOoFC03rJtM9C
z4KTnB7YiTXclCsMe88Bczs5QRVCLpcVah6nB9QZL0ZkTmIsA3OJO48tXPZ0v7xWSGnNNhBMWV6m
br5LcPbSIusUVvNF5XOPpY5vfFbe9R64OD0ukborwKa5cXZRNBEOqSCK0/XcN/rR7n5lQ/qSoyuS
gdMPRn8POQqpUHwWTD99xT35tTLTV1meTJ8ijAwVWgXlveV0P8FpYEXCm9Ez3LVjE+DBhGbDbP7U
vBGLpzF+xWT+YHreNQlJ0JU8lzEjizuPX9Ax2DmYVba8T9V49O58GUs2h9biWzsvBULJ8xloDkEf
WrzJJ1aCrz3+F3Bu9OFl0ng4gde6iVnjMPbxJkSNcoOvU48TywytxeOzSI4Hulyoj9KAydcPp/wV
O62dWWlfcOEpAq0qXtuiA0wdv/ZedG1auI3ZS6HB5dYvw7H+6YPOsGceVZM0ImfVz4QAb1L/9yxg
X+I7cIbGfRYmJM3ep12s8YGLjdu6Gia0dbmTUKz3syUosOvZF+OD76/HonAuceHi//3O391nXUXv
UkcvvsMrKMNmWya/mnG+xF3hRV6ClOJDPMmClgx7eb1kab53yJn6Wv5irfqlI98Ug5+buXZvvEw/
48q71WztNauyFyMtXkYPCoM1nxvCo5sx3ogqurcqc9osrfGQCuTZ9Z4yFTk9OjPDfVYAAvetrkBp
h/Jpd2EBQftqhCa78bEfQ4IcQxKGFyt3FEDp2jd1ogUdNO0Uqk1A73jrRuNvkXA50+Jjta6/HJrs
pvpdIB5050DGgcvgnqhXV+ruvYznm43xQfa7aYNxRPJigndcG7BK8Henxb5CkRF1fwOusw25IY/1
syzKk+ycyYPeoE7fQhYrjqnBt0noYw82tp5mOJ4tKDj7DhDtRZYuT1DzgdbM3NuAswMLsjbZqxu2
KAvo4Uz5gBwQWemtKo6NE72msuKuBeUAdd+vlhndewjYB7g7ZwjAcueo075O7nz2c+pKdaS5RZ0a
leKYfsqQ8jZNCAdBWxcpVYgThx+/9CPjCDurqJx+dliWR6blA6rmNFuj7Opj8NHTTBGqgZHPGFBv
gC6eDfmhEF7Uf4brZky8e30lkD54w0MwZPGrhzIvivn8Rt9GO6/OnrAQe9FA8jdJ/50Q7LhQB0aK
ixFlLwL1cDgz8wFT3glAD0PgmaQg8FbNQpqTE/zhEDUTlcwbz0I+qKJcICIlQfZcCk3qXUg/hP2r
ddNBaYW+cTkv/RVuMxJ22qKqsl/b+VJvcdbJ/PBaH3g3PumtwwTx2x93c+sBWUUwej/hIsPUPEr2
EMKvyTtKzRHz7OaydoFo54eajdsP0HRqavoskRctRncb0j3+juDJtkIWchvieB05V5nGi6kFLDyk
/kVlT+QiuzLQY2aViKd6Pa1oB4kBXPEckl/isq6ufaFuJYcU5uyi4WNi9t01GDWMYOMSpFttP8Yj
+jsatnW7vE6f5mgkt1jaxc6XnKrc0HcpUr8UTt6VOy1nHPjEVhVINXhxh/RVdgekIl4RITrCwLzU
aeL6HoOLpdd/IYjwCB8tgLJ1P4X+5TJAqJpQyArBLgVvn2jpnwe/OMxFdFKFH0VlxCiYK2vAmRMK
VJmWL4YBb8fISUB1S7ZfmqkMHIp1PI/VrlqG30MIqsKpoOyVIAWnELl+dHr2SbHiwLHA/8TIArhl
1D41A28k6nACbIqr3kdDtG2MH+7QOdtwJRZq+GhGdT2eh27amFt9osxbkXZALCPhAw5j4JjaTngF
lbJezQAqAawVKzqBcKQ71KiHNiLKI+wQzAZwZ6qrGuT5ekxXA6sVvVu2BDj6DUmVi6RELieGqY4C
fIwYL5WwdavrskZ3UIwM28XyuxHoKJGCQn0fvksIKQ/J3V2BAjqQ2QG0tRUHg0BGxHK42Ehj3qQW
YjfJiME5xC317apc1sO1fy3tc9eihjRTXPqiRfzfN1+wJhLbTMfkZVwbGNE4P8ToImw8z3jhH29M
G5pS6U1H20YnQo2JEGr66QMs3yFBii2MhuRnZgEERzxgUzkktpyY+UU8Wfg59RrqqIxlEWNIg+H3
rEtPOhFUJQ+V2ug+9O4ZDngfxOHwuJbTvSnbcse9WXU06Z2OliOarK/YqgPXlE0QTmcJFLZiF9fI
znkmgLn6Z90559kTv/OZamsJHbavp29XZGQ2IG/1oEr8Mcgn1vgqiGCL+apherC3azJBNd/cgtUW
ZACS+mG4igROcH1UQuVB+c0L+2Hr4u69s+kXt+tCbneNrjrPxJDWZ2AwUJe3ZTM7ON6iu1Y+mr0Y
H0vo/LZZddcmPu1LMd0bnph+pKD8YGOcIgxpv0PE0YlV99r0Ja1sfLItIk6GlWzTKfkqOpz2Cj+d
rjThXGZJHh6sipQlFLImBGkbNbOOzFpSB70J9RfyHfJhcfUz8UFerU2aHUpkMBLj7CNx7C6JHyCC
9ZTQlW5hu3jz2lwsDarovo7IaoPMDgUaBsksBZUKaazc4vfsJg1wYHPZVRluP7F1rXfmYzm5+sb7
rubkuLmSjMt2/eAdRBdC6CtQls6tqzLB7qV1zDtnRrzFqKrbzO0TYJziWMf1llAlhjR5XOBGIs5G
slQXfVZvmwwAAxzZO90YORkkdWF20aVdNJeNPSAE7wKNdnu82ktfSG0pKO7I8Q2YQKHP1qNYhV/M
XBeXjm83VIrswSfv7BRngQ/ippZDhnamR810wtk1NL1NXLm7IsTqz2CY53g/pSLtRh8m+ABTNgR5
dUt0+goJImLCWlsFRrpFNBou6mx/tTUNI7GIlhyUNgMtklxBY/VUfZf6j5/HcSwgls9VfMA1VAt8
LEM2K6SkIMnoAkZzQM0qEWWATsWApJbjt+h5LL44eAvKpjpaLxEpp+3QVxNzPgd+aqpDOp3b/US2
QIpXkTmMBnqkeT8sYOeF395mmPcGDgqf27K3t0afebvOW2AfjOO3LqGmrSuOYvlIstQS+bYUSXbw
zfLoiVrHbQwQ0US+vYOl0nQTuYKoTQ7T4BwrLQwx36jmbR+HmO/Uug0DD6JFxMgPvYsfYwdeFRGk
PCABwAk9zHanSXYof79arXeiDuYH1dOVFmLDNYxMaMFGEM6RfbG20Lcj4gQ0Z/4hLMsHs7FN/EFj
kEmRdRx8ZNLpFQ6zFm2j2YyxEh82yDE95SFMY8zDf+SNFu6XqIi3uEJ/r/LeB8vztXGBwurmuM8M
XDCbPokOqP1uBBwIIs3Jntmbi4PXeO0u3ZMvUIpZilEi+OMKGte81U3GBiuhYjFHDBBLhukGUN9S
SoStckgpDOkOMviX+DlAefeNc4lx+UYsDNM1hslOgvn5UucvssN8iy6BYYb2mSWMf9KK4kNdtze6
/Tw65mmpzIghNN8p80gkG+AyK62hfzcZZ7kwAkeBQR/+FRtEHv2DGrZmsYXvGKgvo3sGlE8Py2wm
HXusAovpbkYaLIAeeUAxkjuVsmWwB7CynAP1TlZLfKnK6o426bkSiG7KoS4gYoaC6MRvuiQ9m4LB
Wxb1D8amrczfEOOoSHrz4tcHOVKuQhTxchgIJjriLvLeBzhQJXnkbw5tB41giNAtZgIr+lryDztK
xDfb9HVtByzHYvwaIswZkEwUMBbYVU8VSp/NsDcZubUlA43CybZGQ05Vg/fR4vGENSAT032dtEFq
z/gM2QO/z+hCIA4Mq1/bhbiohR5yd5rR7HLk9TepnGwNMtaixNti0WLxmXhPYYdYWaWfnbTVgsjK
Xkyb9z+tmGPAikVwwk9PDV+sTxHiy5mRgI/j5Vb5nQc3HhbsYyHcG5/IIWAcmqV+N4rmBhlhqpiz
nh36aRBauJOkdRcsQ/PoyGnINGdf4NY0RxJT+d4QeHy7XXVpjeWV5tnFPmrEvIPf9m2xbxyT+aVH
fjgLmesxXYlgLm8s+Wa1jMXbkKov7z34g1iLMwJrQMnXXYiSPx2qnJa6PWoS/VGzoR+CO38rodHQ
AaGFjEBKditqjNZxjWVEzG0PAoGHCq7baDBbGElSmJZ+65LC2LpYqgA0Q3cCeYzHJPePWU1PbRTj
g1X4sNhi44jl44M1LZdJy+AYRKQa2TNB2xdJ8ooXCIT/YXzIGsY9RR6doqK6hsbCzLQbL1fTPKtv
MCSQk61yPcaDvAfZrpaVnFvI+TG2Tc+2u7wgjVFt6hbxPRFCU/MsOBZqloyS/XH2tBsdZasN9owI
cFAPsQSlcMmbMLtq68upbekW13IwxXtiIC4nq3W6Xg7Ok5f67UarFnCX5pXbUCc6Z7lvNNwYvOUS
e4NbpEP3i7GetIX/zErOkD8t4x9ONP6AGYh8eFAjtrhNKSMY0N35hPRQ+sb4THyvRyjZtTFfGSuD
3cVLXiw5RZ8wj9HDZxV+UzdvyD6nxjlhiyrDi57SSRmJ+dpjNjmhqkEhKIjz+sMFkWc530U6oKPA
Zwl0OpidG2O+FIVxPxuJSwhmvrZSekzNudXQmOLNP8kGYyhrjJ2DTKe18Wao7onVUkh5PZpEeIi8
u2KgwSCYuR55XvRtH1U0uYlo6Vrnu4buHRpWTC8ze7mU/bIphRHX8neL8ama1I8VQ/bBIFvhVZDV
bMgqLvQVDL6XTROJHUMMf9czE6YE8x+RBQMPJWJ9DlStXWV0DDzmr7rvHdh8TCMEgh71W0Xbi/lU
Dt137MoagKVUxmd0LH61zfggmxL5VeN1OLqV84LQyUtq/EzLLIjQxwzyHHPLUrtdLPNa9ytpmsFj
yxDE2FF7onl+cLwv2RD/xONhLYmqtC7Wn56F6hxNBkZTtMsh9Jz5q4xduJqMKdMo1r174wiCmZ7G
t5eBy6GD1MaolY7kyaR2NC6Bism2s91c0HOp3IDVN94m7GeeIoTejhLdGafU17nOHxoEltcJ69+Y
6j8zUN9EcXkx47uO2lz2mhpLtGk784Tk2Wsxll8XNwVknTPvkAEfJ4pfF5uohjtx13GnXZDqORgM
Ej1ZtNUCeXWCU/Bdq2HT6AlCFFBK3Ny9AdaG+zJONRImsHOn+U6J0KrAQvwld5YatQ2pVDNR8IAW
0Oj4GD/WFHBj2VcmOVQ5EhgGA49thzi7FFco8vYt4mH5xUsJ83/M8SMnduI6cm5NqTRnhDA195B0
BOdmFT5LD4kPWyoW4fXU1zw4rbrPy0mRCZCPOLfTD4KHuwa/23wI8Y0w6NEKo/jaj8a1qg99aPMJ
kWKvEiZUi4YIe+H+ctaeuVCDpTTzQPSmtpEjni0YQALeHlBvWf0674sVwkxVU+0Qxa3Zyk9QtV/H
ijnbMud5YFKg5fSe/h5NoVeYRM7GydfdMDEtckV20U7DQz7Nh6U24ZMS/AfNYePHLPlgckTtEIVV
M61IhsrymZahJAHf94jFI2iHr5yJqKWMkRYIutkJQbfSuZo0pkdpTGuAQksGxBDzTGQFgj7mgzjY
TKDjYdKQErkrYpijSX1keoo1qDHhRjXHh2YYmYP6vQ/0MHns3MY/pBcT9Cz8xXNtazBB1q3qPnYZ
TZb9iF0uCjig2ZyG5nVMn/oIKyYg2y6c2vwXzs7GjZp7YrWNDoGIt3nHK+o93An75WpKJ3qpcNDQ
JChgQTnei2cUjBhuIsu+sefiVUVpNI2HbvNk29Sg5F1diIMDbsVBoTIoCU2qzo6hYrZrGoqtw9TY
d0wfD1OGp4v3y4sF3HcZkitwCAMSLX6LjClvW0h2d2wFKpJdo7+HuinvLvPRCMgZI29K/65KARPJ
pkTppNY+OaTYKJ/t2X0dMNP0hV8R6sZy1Ypf0/quWOhC0pWI0lp97db+ttaYeocVLjwLBp4boBWE
E6DRMsm7VHNmzBkIOcu+DYo+TZ/n/m46DWggwepVhqZMh4pZWpnHiPGWKMOGZHUBMhjCeoRUeMeA
xHRS+qyheGlB/ULtjjUxXKu63Gkmc9R6vVWjOfWgDL2Wbe3YtM1M8ojMYgbMR7dwV8Fp4jBGZnIf
Gc1DhzCNT4LxkDfXxqJ/Cx2G2zVJgDDKv3tJLdBdsUJCDsZbTMC1GV1PGPmUUR7IUj9nD02GY4qG
Ot+WEnLoyuWbFjJWqb3kZvXvJy8y+ABhf4kwJjo2rgm09xpdEYKBYWsek7IAD5wWJ3u+0EXNpKBd
foWW96zZ2KwyPT9AUKJx85chaPzia930p6gu9giyj7OgaDllvi/KMYibn0i0wkpxbsOxutD0+tsa
CRQKPea64BKvOjuqL8rMA0GPHcoWlsHlZCbm9ayPw+OiF08FlDwNl+xjhsBFraF858wPtR9rO4/w
HUJbCC4NWB4GiGa0527dr7NzApUiwKVZzZVh5ektmPnLgtjDMJvDXh+bGzDZ00bLsYvMzBF9z0FY
/4+989iOW8my6L/UHG/BRMAMapI+k0krUqQ0waIM4b3H1/cO6FW1RKnJrh73oFik+KTMhAnEvfec
fbZlAGCwqtJmlxpsG+JuvIavgxWdCL2wh3CMU4ymku/3hyAe7uvOsiHMNxCMKbLD7jkfLIGr/UHC
I5FZg7e31D63had6pAEwwhLOdaknj1mVEHPayeRs+IO5FzK/yQc3MNau1O/sqsOF9W+fyWI7kbOE
OUPw8gKrW774Bti67lOR99D9Q8v++4ssnFMbT2z/dU+j0ZFbzg5Y6O2CwVu+gC6wT5I7ZyDP+dgo
aZiE1k3wR7BFC7zYUTahAQITnIpY2yErjUEQBx1CVjs/8UjsKgCNN2n6tdE18N2Z/gnzcbdLSe/b
ZiHAwwJv6Gn5EiX+J6+evC3oLwRq5BP+9GX5M9gr7jaski9Rka+mtJiOHE1xIqBUnJbvXv1ohVDx
AqxYUVHlFwJnxtb24GiB3tFP//2lJNiZhmIZA2PxaeFUY4T+LYcr4ZdbxPgd2UxJwd1fDRVeYlYB
KzoDiP+QEeK1G7xuN1ojUPwwOhPCaZ6WL12YWKe6UfcVDX9iOv/1i9jnhdKEjoahWcZp+UK73/zx
XZckVraa1W+cQfUmdZKGhiqqsGLrDPdK/a5JDP2uqOJgRwgEhCtCwMM8d86JGT1Ydl2dRUvGzKBF
2UFD+qfMRHcFNOFs1MsPul2f+fVI4muH6zdJ4yMBfh2NyBxtvgtR0s1r61YamnkbhXq5teMwwt9M
Tkpr4PQV7AhYdKBaM/wlnOi0/EijvboZeI3lJ+SxxpYOv6boD+6+63g7wTCVd7OVlXeTwJ7sFvQp
lj9zKMNar7NvhHY9JnpxO1dXNMWmnTNHn4RepNeYgCkNbWIscR1CpBIJzHR1OJtOs2l/q29lHn4z
xsDc2oB1KQEM67R816uz8NOf6XazI0f4yR2QIyaDD9TGdD5pOm7GUeHxRe4EF5lcjcrZswSJLt+N
ffiBxtm8akqe4E6jj6fATl9iBu3bRDmBlj9avugJzJPlu7JuMdSnJeG0XpaSbi2xGU3cUOFn3uBt
0nOVm0VL/FUqrqZbr/V7pk18cafpK48jIqDJHvwwmfsCI7nUQDPWBW5oYW1NdRc76u5sMULtOxGf
q6wJuPz8ravl7Y6O+1lOBn9iBib7f6lv2/HK6erkQlq0w60aQgsYWBiHldqf1tsJzvMP9WcT1Rqt
uxKkU6QbR5DjZEB2pz6xyRXI1GqTKqVo4Rf7KOm8vSWq2FgDHQvxdYQwHKkp9+loXoUwixklmge/
3UEsQphpNRf8tzYbOmIVEvVP2RjJdnHmkj3ehhdJinsC3oOKQNJ0NhH516ritaf9fytOl7zIwEzY
Yyzf6q7Aho1bDYKTO65zPxInRwltl++WL76o//4xkqW5yzyXJ2d3nJxy2hPO2Z9CjOunRQy6fLf8
mQwehsCfj3SPPZ5zI+3xMJqBPZXIhE1S2rcmRFm4e83nyeCwRg6P6Km/KcPoCaAb6WxjvQlLFKVG
0D6YicOZh0tKJOU24WKm8TAEZz9yT2ZnQYZX8L/SkzTp7OAoKHlIIEH3XepffFfsY+eiifVDWIyf
var8iPPlMRnZMRrQHJBaU1ayDzlNJlv4YLIeZIw2sovqmJUkJF2BHkajafQ9xGed9Ix13zffKjbl
QLS6PT6fcvtiYUsjY4R7FgDKMZxMe2s4yMiMZIO9udwUiV+vSEd7imX2pbHdLxQmxJY5DX3+4MtY
+c+TAPrjNHfktrCsz5J5yLgLNCgYfADdHPakabvcEiM8ozlhrxcDjmcRKdkYmc59Gw4bmizrsg92
QLvooI6sbZW3NiznCg7ILqntz1Fqfapn/hHiqV/ckcfcAJssCmk1GjJ7DEo4e6DN700v+GJB/7QA
BzXVbUSy2grMO7nLkvJ7zuqnQUvOs3WaK5NhnMm8187qHYReitmpNc9ZET2xCl0melgfiblYpU5V
7s2uuzGrEnDc2E2EqbSrDBTe1up9kk0jHnBzEa2ZxfWr+nYE/bFlN1ufZ5sOOKOol9iEvLl0eYQG
aa3QL9THCFUhkMaKuL4wkdlRp8u8zvcg7cTFIfPrWwNMb+dQPi0dvdgLXlQraFwKKp0Oi5vla8JR
MNqRyhDL4WPtQTKW4KFi5BZ661NAWmtJoWNq1C0iJnm9ceqbBIG2ZSfPYHQ+IJZ36R1SM7tZu44c
QvR6+gJyaSEhJegY+KZR+mxWrrY6iMo7va23EUpi9osUzNOpCpA1YcCHDSNe6YsAiwSiA7h1sAoS
VICT0HDRw60B4mlkRuKU2Rd2ej5lTMrjLKM/oVpNyIo3nZkpbCdcH3bdNCgiA/gQlcFyKAPajOiE
U2s4BiblLFse1RZursbYZsosKS47n3q7lChGphdCwZhXxewJdecQFbJc4et8LmLb2DXVJ9s1n5Uj
dq0NqnWQ7maWa7b88SbrNDDo/fbtg2IoQddvBwUNKVkgUukfX+vyAjOYCGtLD3VmfOyQEy0pGeot
RaN7aTgX83AIvHoDGsvdvP3a5h9e29ARBQoBDhZRLDrZnwVfjehB0wxleijVxDvz6RjxQkb4UdJm
0Ex5VZjTnY1aZBqNj65jHr1hwC0avTAWvfO9ADC00FfsIxgpt5d16h1HQcvn7Xdp/yYK83TCuiSB
XETWWQwNf32XeT0SgGEnXDYu7zJsFdixaYYVyzDF5KTaazlRI6XdeavAQ1eFZKwakhcl5ogizmIG
4BJFhrsrqIjBOz5bqpZzU9SfTpE/x3X2nNIq5JrYCZNNWRCHnwvChOziZpEgkuNDba3ageALr6qn
mKCK1RhQFC46DcqEFwbB9saBu2n2FPJmkpb7mAduMI8XiXqXrkX4ZNMzihvr9HKMBT4EIM7w8++m
LPwe5cP1J89O71TBRp/n2a6Hu7Ru+rUYH03VZIygnUhSgBF5FDOjx9qaPqSQe94+1ob1mziWgy0N
0wJT5+j2b4LVcowKzaX1cYjsBIeCLrZoVKl+ld6kVisZQZdMGrPySI+mh/E4ZZs4tc0roxc7e9QL
Hgd0lF0HUpOWls0FavLh0BDBl6on90QW1G7OUic7hQH9k9rr74TPALg0ivPceKQo6/NLNhNqLFGl
7OxqIldZnZOQjoVFckIWPgeNhhDOoF8dcerUQDGPaJLFA2t/TY2io1FZWRm7LpOGqBWbh9Kh+0ab
AZgSPTceoeRw3gwhg6nEgFiLdf3JmamImWk/ZyapZREw83Ji5al953PaOuwK1e/DlC/LvLXTvqfx
AOjH2RBUUhIW0n7NvKVdnwEppwGxTYdoH+r5c2fSbswsfe9CwBGYsbZ50ENTtRw1GgF6PeT6Axs9
+lV0fAStOQBHZ/jKLhoGPrX02rul115qxZVwkmNYat8Lk8snzzGuFr78ZPRs9wgBZTCSUGDp6Mqa
oEHIApQxb4a9lpn2qorhGjMuicmcLY/ls2mRODwgm1onqfwo+SUTglNQDF/EQPixnRMr2gHdc46l
EgnYEaOGmnwtq9Y+Bxn3uXqr1ZH80O/aMBJFX/TXk526K6PDjtR340eLBHkoASUzrrY+pUXz8M7l
+ocniiFN29BxAhB3pjwAPy9gQYfGRGhNcrDUR1ZPA0APA3s475vWXuROTNGK7QNFTgTZSA3v1MCs
UEo6oTQMhIa+o9/9XfHtWaRrmphfuYtYW1+9pXayB7uMjOiQyoA0sfiG7fNRtb7TYUKLOB19pTgr
hv6jkl6BTn/29erRcuU7x+YPi7sFS4ajYzkCSeRr6XkXkdRm50V0aMORlLSOuwreRNzAxirRM6MU
/1pTqvWz/GrXzF8CJOeN6m/YSj+GnoLg8DnfZL57j//wHlwVWVPsY9dROb6jxPV+k8l7QmfNQSHv
GYYlXutw2WALxuBDeBgTyJAaU3SUFRu9bwiA8001zKasn1Pb2UpO20VO1I2JsdzRRb01+Ys0qM9T
Eg3bLnIzOOaRszZVNyrC3uhaItrQZ7VWeoMwr+i8j6BdEDzoQ0bxmBcaWESvOQ7J+ADhs4AdhyrW
zGpQWwlxO5r0PnrUQqZ+Z9YftCStt0tPPNAinj71fDBxRNPp87b9QGMtfSzBQhA2kHfbsovCHbfF
ukVZ+WCD6bIz78rG63vp9TMAG+YWGmiuQBCIENfcNkTO52vTMGZIftpjXYKwipDvcgXrTySpXTqa
dVA9x0UqmtNTcz3tPmSAq/OMCM3wprdZkOc8/wBdlFXTyqZNZmlHT5dELwQvRIB3e9s6+HFaH4rG
paFdjPGugqULlqE6V15Z3qUTVi87YbXKCLc+kPf6vR2i4sfu4/85Vu9YoxyiRX9a5lRO6t9JpSqI
9Z//QHKVf//aRl+79mdf1I+/9rctyjH+clxWGNthjVEkK4Tyik//z39o+KIcU7LJthzlcPFsHAb/
QlnBv5KSesq21Ipgqb3mv3xR+l/0yEHDWFI6hok44j/xRbnOb9sIx0KzRvMKA5HU9WVx+slKgNrA
9pDq9eQKUNa2frDuAjpXkUPMHpq7tWzbpxYtcW3duTplXlnM7TbvRo+cdRC5uZsKVAsNEEA3fywL
ca237r3buwl9zNK/6KuXsUvPvUv+jJroRQVrgB4dUanmoIF7j+E+GFcvAE+KdJzisBD7fFL8KiS5
xLs9RF4XM+yZr4xQuy1RDEB0dZ6bEXGrZ96mhLIy9RwuhUbR5tyoLJOhBXQQ0AAl5C4weJN1lp2H
ga6HwQgzZ/xVJBt9fECdHa/NSNx6012fevc1EGRtzu+XWrC2QXnHX7rBu25Izxhq/zy2UAn0+iox
5n5dtoSwdTCdqJPrpzks70O/uOv96lMDeHDC79joqODAPH8UTLA7J3npa968LRkZF4y7A5oFxG/C
+LDNW7uU8JgNutYcJ/J/GqCb9ZMotiXrkpWZex+GMMFtV60HG9sQQETEVe/FT2nv7wODejqZG30T
5N+sKt7WtQtSl8PmNxAvLP5K7FM99Z4PAJvFxkkTas3p0kQlu7JtziqsRVcI5ovkYcPubhA7ofki
zuGgg0mlWKNZYLs0wt0jk5zPvtN+9Wv+XtST65lShBVDdsH4QSJKNBslHOBKUQB4e/5s2DOBhcir
kxDBC92So11BEe0TcTs76czpZNvHPxwLQjWWs+032jdRPiL4a5RgE0f46D7GnQnDMCakDjzVbRNg
SgZetM7idWTT+E7KXB7lgLGUkWAjSCZg/InMjUa+NedbPDrNxiptTvwcPABpIYTQoU7zivylsQBR
p4SyFlFwFak+KP/bt25DJpCD2qotnMcageIFMe1f/ZQSpa29+9hhgBAFlwHKgSYd106o9jN4cdZh
Fs870RIqB87zRuuNr2b91Ugi7Q6S48ZIPZCqHcoxK9xUnu2vQTeLWU92teNEB5qWg8uGx2LIvmHP
d+x95xj2+Xq5WcjKGRFx9Nu5Mgg61F9Kp9c3NJ9us557ptY9UpuCx2hOr5KI8wu+MdPlbR+xOzWN
gAjuPNolpAKjM6Xvw4ypdctdEItwDcJ0PEIxH3u27GXek7Ft3nm0qFfBHUAUtCOM6c1CMfpxhXep
R4jYFnb/nZrIGjkNPKEjo6e/M2MHWhH8fUzDkawPKa/GKXmhrWvRX+Ko1GbxKIdDSJ4U80XuBP3R
UMQsn7Zcb2j5RiDQH7hEnL4oaS9wroKcedc8BE8Gj8JNW5DUgV3dW9cNDSQaAivtCPQuh2zALQZH
3Vm7+p7+0BnrJeRW697x6MH15BUFCE/m5EsCeClxiaysONYd70I3ghdRG5tu2Ik5uqf3uTMS48YN
w5IUAG6ausceHWY1mSzZkVhMAAYZiX4WfG5EmUyQ3fgLvYNmxdpINE7lP+V1OB06TqEjnHuztmjn
oLjiNzm7hMhbkYSZbFKb9ZRGR7QOQqa7cki3qrnnJLyu7VAVsdbuw2Y6u6yeic1GeShvyO/lxDYu
0o5sqGFPZ180FjJomNUxK1lYcnKl1wVGf7ORjMgqVEc6TRw9hBCeGncMzvBpESdwyJq4XAMWpn9X
T/3aM9U921FFTxGGkpjFkkrs2Sy8F7SwCRTNdNOECLD9aloVSenvC6FduI027tvAuknC+YQgxdxa
FR/ICz82aN22icPMZhqsc0RyGZ+naDZV04UrrxU7wrNzHgbJpcWBWMnMvQz8Cz2CAe1F1gdNtNux
1QTgWrECaMOWL05erCLz16GWF7s+lFfLDL8XslnnAQPXngkMzV33QVcCTNdAJ04f6lJXeYRFR/KT
ngE79xx2zno2SMW52wYUf/vBb3FaJP22NwCPkupaIDLxbpB77IR1rWWcCs3Pz2bpf4UhhgGehmxY
xt+6PP1gDZytRD4NLWlqs5PMu6KsvX01lV/KhPZf3sj7nocvuaMht17qUmCYDGkEl4taS4LGvJ2I
7toEVJA0Jz7odfdt7MaH2kav4rYti4Ud3DjJt+UqH71DmxD+ENc9Q+D9QBXI1TApkHJxjaB352YU
vAlpz8eKoNPV8sCSIaeELjRnVEMI0JNnvfKJZKRJGX2x+vIa48YzIP+XUGTgXxlTVlwGhpF+0zXu
xcxqPVIOsn0mTLmNgG77jb7saoGq6cQGxl5FG9Tfy1HuK1Z7dApHLYgmJC5I0wfnchhUsonOCowY
ZF2FPjWA3LI54jk169+xbn50Z0jyYTrdMqCakPxXn6JudvDA8DDSjISlfKQD7JBiuZr7uubhlJJ7
R2LHnNPGRsj3jMyTzbh+MhgQRCPPSeZ+pa5/lwIxveuPn1sfsWgi6FviCBVCEPlTnuXwKcQ2uqlr
2RBOS2pBPbbQJW0WGw8dt6ek+A42jZ3R5Icgi/RNPTSkd+AbZCbfbruSxWdwtPumV7IX5Lek5pi3
fVevq24cdwRMTHtbWR/6hiexbpH9kfYMOFGYBPGMT4EPMXQGa3I4BPuJci81rjCkIfTT213mqMaK
ehxy81jwz+unVO2+AESuRs3Y9xELohZo9/PUPo3JnJzGohPrnMZELcUtwMBNRAN3RwAZecTWpWTA
zf6NbYMmyw/awGcJvUurMZAYFanOLErPz41CjGjhldq6RKV56TQNqU2mcTXN+tNy5SCagzXOAMvV
phNuQ3vrEPuFdojkeJHb5JLNZE/VoHeH3n+M4uyQConS6Youa8KFhEJcjk67GUP/BhMdkS4xkQyh
Ts61QZh4Aay9jvLv7mBUJzJYFoPWc9tJue17kks6vFTOqqicj0QAFNtEY5tFcrMkJ1sBy5AE9/Gu
NcQdhzw/mKDJL1pGXT++VFPRXtRDz9iENjRbpq099t7JMpq925bGgR34p7CyeUoE+FuabNkcD6e6
9gzmW+ljSrgy9D31r93J0HlGsRTv3LKk/+3XYMOChi8/ftYbRAzEudgrs5z9U8goFanNuOks/QNI
ZXhoEzxAQ7G8CmfXqgla1Bn9D77lEmdZqrnfQrpcvnQCzIsSbjfdyRZfGA39TdKzKzLa7WmYIW2a
TPEY56H2lLtFkOC5tccwh6mfxvgPVYu709odTWPzMIP9HBtxZaiJoR7ZRLuoKSIweAaKsZotZiZy
FNEy+10Ym4vWYczSB1l76a5aflEBpSXqkWnUIj2Y1Rxz6raRmmvSYg24k5jiRY1H9jjjzzC/mpJW
3+ZqMAoyPjg7Ns6xDqlqjUCdTTtzVOiuZyZq+n6RS7hq0OoxdmU4OB5sBrE19bMvv9tj7uOgQxXW
eP3Xoqj7c+jo/Xm+JQbxqqyQvlmpK0+8yoMdfi7dAO0FY+AISN0xRaOM8I0LxlXzZGA2GqoO9W2i
xsoAB16WnwC6oIJWw2cDpGKscDcLfHL5LoVqr0bWJNSXF3GBsmJknp1r2FQrLlb0jvYTbdxmV6iR
OMG5NDSgjNPo/PfP5jI2Z36+SBTgHDrZ6se3atA+OeS5Gz6vg3xQaRR8NXIPvYtsoAHONgcI2eiS
apqZZ2CS2kUdg8QKJMlJ6idziNTYMLDz9ej25aZ3U+1i+dKoX//4cSg/WpHv7+yidWid0Mkpsna4
QDhsbE2mD/Rr7f4i0xFNAQUaN0keDWeye5yVZTKBnergCgOZvCAbHvFGlts/vmPq62xEq9HFU3+2
/Cdd5YOJm08G9J3t8ifAQOSFnTPyceoS9WqjX9IUvyTttP+OGOmiHPX6U6KSGlDc2FeDj0oR+W5/
MVSDfYlf7xyTOO/MYvgQtY121eKzJf+COE5rSC8qGPf3WpN7G7Owg/3yIym7VxYo560zsDeDRGXe
p1FsnBuC2hlApfgajKwk0cwNNi2WhM/ljIB1dJLbRJoq9mD8lHUOxM/OIwhF2aMhjLI9x41mdRzt
0LHvf+ov3PwYNv1M+TB+mwPRC7AtF0oDF4sLdOrXNmrqaeYsiro7tFmT701/q2rVSInzrNy972p2
NZZOWdJP6BMjnl7/l9cXhqubaAwcS3814fEmYU5eW3aHxhkfJAqR2mEzSbFHSO83Nvtmo+Qodnjy
jXn/9murduwv4zf10R3bsE1mYLr3erjE5h8Z/px3h1SFL6qCsem8+zGdjFUgpvUs9IMeNn9TMf6/
9/VO78swdHVx/c9YoB0M9+gbPffvC2Xo+O2f//j77/zd+XL1v3QLkomO1Ej+zANynb/ohDEFgMgO
igcu0L/7XhYId50bHf6JjuBEqJbY330vU/wlaaGp2SJXgWl78j/pey2Qmp+vJs+24B4JAxw83zIB
+PVGCoZRh8hTdAeZkFdZZXV0rcWYBZlRkjTZQxlNw3AfZYgTIqJu1p1ZFcBLkw2aVVHO4YXZdVca
0Wgrt6whY8k6P0tUAgzEKWy6vDm2Rn/ZyMo9wG6r9qjP37sZXwFIpOrZ0VC0TJ2u3u/zi6oKZnrT
Y7vXOVXrpqOwZ3pEkYKlHe8FrFIy7jsPPS9Ujv9wIfjx4h4rrY6Hm1PyangCj7A3jEy2+7oKd25f
7KuU+M56CrepyeCm84Pr0i7xTJG/4FtwAn661v4XC+Hy+pw2D/gK15hQgQM/z5PwBiclAjYa325z
YwlCU40BPGpDoFLmBJgNkmMVkXkZZQ0U7TxavfP6NGB/Xo1+vD6fXnB5Mw95Pc8a+7ZjFsfBBy0d
rinE7oIaEaVFKCy2NExZltUGG8eNvtY8W9fwK8Qqoxxhv5NZzcoqGW++/Zb+/I7USIabi1ySV0eE
/FqsD7g8SBkSBNfFY7jNDQLh334V41W/mA8uwbMAhHOFbVru6wFQQ9B8gzqz248znujJLWg3jnb8
sfSHNX7V4KQHuX81NxQGZm8cukEbbpy6HtfodsxzaYkQSZptX8QRSum339urJ8Ty1qCLMZ+iL67b
qmn+8zUhq960QqPtEBp9c3xKMFsLvwrLW+F6u4+Erq9tPy7fuRJ+P+zSxDvA/sZFJ8Oq9euL+iSP
D65VEL9CRx/RG8PhEj/M9u2P9qejbgrT8xDleMhP1O9/6tLrbmPGRpLw0QIaoLPLx6gLCsDUMqp3
rqM/HcWfX+rVdWQLHQ6+RI7m4oCmzweJtou/lXFSrphfNisE+wTgTO9Ar6xXvLTl5LmA4JDW2B4X
8KsFecLi7Q4DN7Tp6N0KDkZ+8DL9oo2cbDeXpmCvdx3GU3dZlsN964h4O1X9gaXBo9HskJmc4q4n
8H2Pi4qMx9Txed8YY2zWXbdjMDeNybmSo77CeNqDrYhe6sCa95pvXvoTjeS8Dl7I7p0PU3JTu8WE
kJL4Q4MYpLOLZK29NTrts6hkdHj71C5L1U+PIvXJLahtzIgQcJm/XbZuE9ioT7lxU7NNdsYY3Vqt
4hwEfCot7G9bMtWrAZW303v3TSpIFBHE9uW9g9RI9iS4fkgb7Iu6hpOvc3AIuMWwsUDbb4KIVmDP
xWL2vb5q6rlap7K4cp35ULLHrSp6x7NpnaUp4sux+YqzBzenC5vDxwfFVs6Mu7Nmxo9vf2TjNc7p
x2fm2aUWK8n/Xt2qsZfaySzTdk/1jnysm9nFx9/Hgm1rMzzMcZFQMbmEvEksBIsATZMvaJ2v9Dba
lXOsnYPiW57w/7r+yYQdv6lL41PozwZhtkj/PGlgD5DF2mrtXWClzr3X+QdP/xJrbvhAxhzVtcNz
UqvwYJqsZm2fTWvh6wyT2gyHR4MeDQHSWsTZ7di7t15RPrTd2UiYlRAxwKzauTRbVLm5RPlzEc+B
B0vAIeZ0ILal62+DcnhgZJDgvyKAqIs2hfig6/LBlemHOpby4NmEXxGdBKDE9Rk1ntIkJ2xDaM5u
dkprA9SB56iIPtLWd42SLiBtJDd4sOKIaVJ/XWM1TSO23u40fMUWVa7JBgX6EVS4rDtkkiSTujcO
SO1MO/Rldw/QD9+c1l4HQ3SRNNhlx/KhiqhnJ0F7qejTk9AhYCxunEnWJkMg7c4oHGWc+hrW8muB
TlGKe7tgMpJV8rNp2PdiFk9OFgaKqnrMDNtmrkLIdesiusLE+GBjuyXYD0c8rDSqEwPLETGJ18AX
3rmqfl+4XCnZtbIUCw9R1KsVZGwC2cmB+6gjN6LMxr3bgxgwovHeH7Gh0eRd+ymqibev5T++quSp
K3XpqAfBryuzV3N1eHPCYxcgkTXcdkX60jE8HGftgezSx8Szn95+xddFIDePKxlNO0gwPM8Wr0e2
TeD1uUYm5L4WPSnnScbaFn+otbbZ1s/S6eetp1/oLcaGUs43b7/475tOeIym2p6jQrQs+9WNG3Sy
jwHS8HGd4qmsTbLiTe0o5kTbla150tuDowGYoHXx9uu+VussH5oth8uECGkhh/rX45yRt0QvguMs
OufK4w7bWlkGoSSYxiN9iOeMmmEte5gnaThfNSye5E5DEEC9IzvjvXfz+1OfwwAlEvmQYzDFf/Vu
mOXNBsSBZr+QYXS1bARlsvUA5RDHja8zHRrjqqEHRXEKyMP3N8TzxDhtCC7EtrWXdFnfPkLmn04N
+2FDuoa0DEO82olUFTmoMKybvYkOAX+uti0VSBhkGXy76aVvBnu1mFEpsQOee+ljZhV3k+Pr5yY1
PiWjEawO9PhOgLkn0MXKc2yjQeO8blo9uDdi87KNdIaAsdHvUUD7rZ9dVko4LeBmEUvhv3OYX2sc
l5MO9lFVhJZHrfZqLxKAC9H80Gr2jpi9Pc6XoLsyHET0ed/xUGYgpBLuK3Cdgrj4dCTothF4EaW6
8XFsbRrdfjZnti52nzdrgqyHsmw3tiKvzRmhwwMYAdzi+iYJfOvYCRRUZuFsA8ijm1Eola139mhR
H2TBBwa6ARgMPjKhLAHHqIgwsL99Fhdp9a+7AVdVxojA6XewnL2SXvtG7WWTOzT7PmnwoYaH0CEq
IyT1gZHvuW+JmpahOIYDTIouJ6eowEcJXUuGbPj7TmgHtueMl3wimykAAb5ZAq9OP8ETi4unbKzQ
X6pitmUW2KZfNHd4qMPUPaUIsfHbqv2PbW2ykrno4qSUZmmt7T45ucEQbEu/YYIQTc9zgzsnTbAa
pD45yCgZP6Cs/fb20Vh2fW8djVf3GcHzgwiKqdkHxMXAX5/qtTkbGMKcDJMCA9wt60K5HmCL20Yf
q/klbHpHPvRxe/32e5F/WunZgPOQZhUynNdLnzv1Ailw1+y9zOkZurnTBR7ax84nO7IypnMke5Uq
pLSyQcCCkBrX2Vgk145XHj2RHmbe+Nkv0OguADPMnReOpwbLM0ycTIns45ykYpF8kSb/SFQVz63R
9UeCxPGJVzbC+UHc88/e124Xb2YHRhRp5PmKdB8IV270kubtBJbOvG5T6eNmtJ+yUtYAVhikWLM/
7lFgsH/Xj6HJEgV6N9tI3fVwXHXIJfRHS/jPhlM8YMPm2Q7kzGmrx67FQVNhqYsqay3q4JtrxOk7
hoPfyxv6RMhWBHtgW6el8eviLk24Mn7McuqK5BkmEHn3s754V6x3Cqk/LJI2G27hUSjzr/4mpE8T
GykBQ54yyPEfV+sMbw1L541LlM0qJO02zxBDAG++f/vy+cOWl8+IXsv0IHg6dMp//YwVaMXS8SXL
cy63XR8zy3NHcUza5qtpIZiYXX/jmCQ923lir2SgA3KYqOR99vXofvGwOoT3yi7azzDUQAXW8baI
dr5thO8su3+40AlRBENioT6jC6d+/1OxSZp3ZTKobfZ5GHgoGS6KJn4GZnIzanKtUB2NA2vm7cOz
bFpe3el0/IhoNNDBSvv1E9XrtYa0Zu4uo++umI9uWPthK0Wb2XbAiyHMNm380pqHrLIN7vB9HQH6
9TgbIQdZhbgZrbrdhGHb72qfjeYcTfeRwfBCe28LpE7U7++URyeSPgc17KvnbNS1vQx71qTBLdqN
XjqY9xPQoZCGAGeF8cvbR+aPVywlEko/2m10+n49G4B0cAJ1Y7O3ctgN5qUQvKqZQ8noEdSkXL84
mUaIn+9dsL9X5ACx6ZJyuXJCfuNQx40RFIYom302t48QOMGxUR0y7UnW8LSuKVfWZI/022RUeIwA
x0cM1hXrMXW4D/jCJXNvbek9DuzkNM+EaLx9YP7QiuINOhSPOjezi1Pp1yMzTB0TnCbhjtLEM6tK
TyFDTlVSNpfUjd/DiN1xL/CJm9RrBCuXItggvWfeU5sM8eL0xZo4hG+/K/Gn88UOmTNFdeuK1xdy
G/S+aeUEkk9dEO/0jPR4DWla2szxhsgF56ppPW8dR4G+w1wQbNg4HkuTJmIXu9nNlO1zzIMf8DF/
79ACfOhQbYV+01wF+YWnWbCE3fBqZqVBAVxB2fNlDujD0a9yngtebFy2roH0wWOeP5c8JvKeLVyk
T4Sw2V7/2FTgEqkQopEOz7Fp22di55/mLsXlb8XOR7MKvs0QyJLeCPdDHo6XqcFjzYL3fgbM2FTs
Ad4+YH84XuhZbfhHOtr339TvoBciuAN2BUhBrq05irdkm/bbIccWjTn5Pgq7W1urX3BSvrPmvMZo
q+0l0lzhEDJg4Hd73cRm1ke7v3YqlBmpc4j1ThwikG3M1axk7Ra2cRzq+tT32UC+H/1NS/nh0af/
5zUVtZQk4kBNI357MpSoudrSFdU+iabrWmT9qkp0fRsNeYGq0Hge3RzRRZGfY2E271yufyomeXG6
uRQxDr188etNZM5+EKMVqfatA6OkU7FkbvEFgz+W5aAyt5GGFT2YiSjEDloSiv3OXfyHVQY7m+0J
JnuGkN6r5Y2dUt56oaz2aTfDa/KOlr+OcY2tkIuYm1p/9xNTCv0XWW+23CjTRds+ERH0za0k1FqS
u7Kr6oaoxgUkfZJAwtPvgb6L/5y9bwhJ5bJlC5Jca805pvP/ruDssM2VJU66BOv4//93Dgu3GdLF
4meOxGs39kNUp/xnTdNmnyv5VtZjubN0F70bHl7rZkj+osXJLgEJrIdUJ9GzMH7BLsjioZpTHKf5
amJ30ufBVuhmyHhKGygtCmL3rgwc41uYgPWZJcZzsy+ejEIHSOMUctGkfbOz8rOfx3lLrLz4pXS0
d0hkfelLwMcOBkzugCZlb60Buat2gjpZpUfs385n4bq/Rz/zYsbcNVf6gHrOWr+RayW/gHMcxLi1
CKl4pZtjvLsJ28hg8j5yoklPtL+Sa5KXKSYb13j2zFG+LHaCsnOCOqBV900htAsHVAWj/xk6H8Ni
ia+Rvr6c7I3EZxJQQbw0k0equEwQRFc1NXeYJdGrCCKcmOl8yYb8eVlm66OvLTifsxN9T3pRH5yg
oUWE2/FeR+UHO5nhRNzTctM2OOt2sM4K8BpFUHFtLS2ewgXhMHfI+kPP4t2UKbrqaYn2kaXmH6tt
aHU//HIbr2TtsIudWggrKIDvbud5aN5EHvyxs3b5YxbWC4L1H6rKDXAdbn6dgyG/Dlr9bed+gicx
lcsGzvwQV20OcdAtR5AVNRWYKhe5yws5I2WpSLTMMRAjyuoxGrfs6ofyUxliOBCfgM14PQTZEm6X
xK12jgm9hTt7flNNo86Yms+Pl6yw9c4qtHG+I6MQ66Ex3fG/R4/XkkLv+nGNqNThXhSO90Tr0X96
PPrfYarSMW4nenKhB8wF4Sa3PbvJkU7MQE9dTa8zJRU1TYrmkmkThVZkqAZJhPyp/YbqZUnUOU8n
xETro6WqyrgsbbTaY7rcDbI+7jiV7Sbp7o9XmPzN97zEGhkuxbGR/pOqE+/5fwccNducvcotqPps
5/WFRtJPcd7PtWaP27rfdOGQuh5Uh0kNRElOiYvyjJLqHI3dx8wnsM+CII1Ly0ve3LDZW3NtfRpZ
01x6rOqOwTbZbFvjFaWW8aqb7mUsA3VtRG08W5LecZSrA6QAB7iVl7ynWdGdsx5xwONpxRb/Oq9g
mZ50ytGojA2ijglD+UZOc2lslMiH577YBSb0WDKsXroSIAAi1/I0th1mf+DGe2H64sVtRvFCgwmQ
9Zw/SLe03/0xuzhmPl5IeRJbFMLRRzmL8gA0JIghhycfvoBtWrsKNeUSHnpfLx+zC0FapONyrYly
+bCLiog+K3qpTCk/qp/l+qLbZ+VJDzUXQxscOsqXbykRVm++qmFtW923boar2xdpTY/cETFwQEZ0
lMR3HybO/fGIrStMP9I4iQXbW5NijyRmh/O1WwI49cXPh1AqAPZ5rrLS5/xGeQtt7jZCnCaUQMmD
Z2U7shgC2J9MG+wiRHALuW8vasd6g7YM/W58Hpq2j6OFXzsak+jbmNU+noswODgFP5isqxL/8tRe
jdnGPt/CprEvlpwKUHxD8qLGcfiZavf7OEwXtJw1EEXbuTU950kDWhPnWaWu/Urh8tvsb+YjF7Xd
1KMHYXb7JvWqeES0R0WtqrelGl7mUPs/KhHWcY+O+2Roo//u6Q88NhWaJ8gBrUHjuBbjIam68MeQ
nTucMT+Z/+q9BnRw7AHWfvcgDPXr677DLrdsQe+OmmXVCXFMAoOat7a00XxnSHHlIj7qOf/JQlL+
rJ2ELy/ehN3I59Aq/I9MgNfOqw89TMOLE+bXbP5o3c56R6XX3MNKf0thpX8j/7W4CWX8eTwr3Ty/
1n1ZYwFv7N1UG3wa9F5fuMmgZPaTNxRekEqUSwBCtriXkhHorhW2PDr1oHYLzaVja1vztyjx3V2e
tw7ztmb+hi4TGXtg/taTrlCMif5t0Jl1jdz8FXNz/6bWg6XpH+iG2Mo0LQhbGD3aznU0nafaZka1
PhWDEm953e78yfwZVRL0cqiD4+RH37VTF9RrPteiXXCOuAFAjiL/3X/xQU/H0Zgw/U2h+5z4AfW4
B8Ks90AArq5hkoEPIR5QB5l6B+Bw9J/gIgMFUnm203k639Owm++PR2PGRqZZuVOLIfYzoerPkiSP
Z02Y+d0vP6IuTffVCFh4dFL7Yo6OdWltOjZBF8ATNXz77Fvce6OOtIZoroKLs9Lr2+wWzEFzSa2i
vUDBNmO0TtFhmoF0F169Z0Tbv9g5+maHXOpLZ4ftpfJdztJgye6Pmx3BU2jGxUShn5jL7XHwmBtY
RWQezJ4AZjfqYqBS9slNkl9Lri5+pqpYdF+NMf7xE5hvJX02foFLRDQgPCO5p6KOdk2g49xV6cUy
EVp6tSWAflbnlaMuKSM2npvHxggixmn/5kXxWhQJtoeSQIIl/zJmeUByB4x9cuO6d3kX7PtG3cdN
EB4XFGdgV8RTn/WfqkOsbcu/YnxyuY9TwGy1cn+gP341DYCdtL9e2M7vao0kJShs7vmjl2JzIZCq
cp/CQX3as3oGp8x0tr2XQbredZksJS5KEjSUQfEZ2snRxetq29lhJalr+4w8mmXN+FeP5AXa4d9F
aQ3irUHzjIpzABOOZtQiJUW1W0ah+cZOmzEOwIxvDQKhKYbE2WoAZ8z+c+ePCyac9lTI5eTM5ctY
A+ekZCrb6aTJAtwIDW6xXg59bsTzaB/wY+28kpFjMH9Rcb60DvPVOZDutmph/1PiOfzZ2LJ6/Fpt
zV7ZLC6jGtFGtt+KohtB43uvwjWR5fZgGKwxYVfg0a9NKnPX5+Gf0IKgl+dVhnVWvdRR8urPoOUN
PUNNEexMVi86TcZgO9GN65rwXoohjAFrKKCF1Un15FE6/shs0rjnWv/KF3/vNYu1M+XML+RYP+vW
vNEqQbEfHmrT3kHmQZHbL38zeCkM/+wTwldryz1p3HbGAvZFIhCejQ4XEQGbKEKabdc6zyZZD5ve
K8V2tAT+ku/2EN7mHuHP6HGqFlXZxnYh+rjLuhuK+HpvakvuGVWNEEbHAveWffMM6ohatjmxozYx
Bz5LAqFWhkKZ2oTOP6N2TMBqqBmLJboV4/Ji9hEVMhZzuL1+7NoGMOhapcciwSpC459EwqxLycQw
hngOGFr4C3k543DWGf7oxUHyOTVPtpV/Iw5VodX1znQC/61ssbSuNv1QfYVC/HPWNJYJ48FmYGeB
I1Hui4rP2B37D390fnZWi8BAyo336t5zg2F0GuGUmuCLEjcgN7mNyQcqOAIGD0mpUJcImEXRtwQj
DOV1TNL9Yvu/UHEA2+o8PF++l266YeS2a/k7S5Bf3RGg4QgX+q2pv8P/Mg7BNN1lOzq7nMkn6urp
MjTcl9oxOFV2LmF/Q01OzeXUd8OfmhugaOf8Rc3yPgpIF3ibA2j7LYSLadaXx6N+tTCk0G+BT15p
58C2W9IWka3TXPKAMpc+o2e17aUMYRyGc3aJ6g7EvRnIGO9SvcOeXG1CQeZSlcpLOKQSlUFPGGjj
0YJ/vDgQrHBpVfrk6CnEHzR0F8tAgz61ZrczV8qXTX3TbjCr2AeCTK/B+gM7d27/k1FXFpnWBR6G
Rksa440bbh/vPat0vXcC8YfRQH4Rqc4vPrU7ynT81qMcbZar1NzhKuovXidc5H2r7EPqJR7z8NYU
xdFOJbGzSfV7TNs6DtIC/vU4NJdh/SMUguFCVLvEkZBucsm8YD42s3fIGLZX2p5OFRJ9hkDrF6wA
u1D69cbxe2NHYsoReg1mqinBIh7Y/eVxYC64D3o7OkrDQ2hf5SepAA6euoo4GxDeBAPLsL7kHk5y
I5n2/frs8RIl+FMOHiFeJAbLlZ4H372+hHr5GXpslpwBYRmNqDYefL8DlLeoBmg3f+WuBxVgtUt9
4e3VpyXhmsf8eRIhN/7MLC8qlSXMEx5ZU3ZYvEwdi3r4DiUbYC5uITJHOTQLSDa3tqCVpxXLiRds
Hq+LMmKpfDycPBHTpguOXT2nl7kocAOtj6JsORo5iVTJ5O5715qOeTseAtm5YDRl95m1vd7/99TI
ovLCKTVsXTjaKCmo8gi3x80nLo/DbHj5RTefZZNW/70cKjeEQi3kbgJRXe+V6/TUGgkCwGEwzhI6
oUVhGjPMWNNRxpJ1fLw5KxUuC/orqSYA9kJmaObExJP7Gt69YVcqxzhafOKbtsqLo0UFh/TdDbYL
OFdiIsNrScfqWmrAJSIii6wzWpuLHLJA0wdyn2ZfS2glF5p8EriglFtZnwRklr2XeBTXTniejWjZ
TgVGSJfZg9FRq5aF+WcaiEO2FAvrbEZ/Z6IZdJjpuEhyziZVA/SwMgLF1jBY7F0R1KhHLmzuNv2F
i7g++49Xo0dK+wgQ4vx4dVi/yussETsJrQpjtuLFNLPj43VAtRYXxfq/zZWmieBk/fLH4fHtH4/M
ycFaGJHL8Hj638/57/j4r41h1VugS3L734uPr2ofb/fx8L/nMvB39iTKzf/em368+cc///dO4Ih+
evYS/PeW/veFWZL5sdbuZ2OPOXvu9Q0XhnfsPc1tOgWH+TCkPB6VWHz+P08f//B47f/6OqQc5X4Y
6m+P1x+HKZX2qp3lGzyeB2nv7Tud3R8vEYa+xLJqfveqplQOk2ZTRYFL+A1P/3dYBIU05B8+7cdD
1nQymdfI4bB0zo3FXhwoHcQejKA72XRPo2m4VzSU/q5dADsWSqzpPlaya3UQbsx1FqjFDATQVf+0
sIg+Si1vjVv+w40ILxmL86GQ2Ykc5GWHndF5Bk0GDjWp9dUPqcQJet9XFc0Z2UfWwW1VuZkQWNnF
9IWLyTwsWcX4NFzo3++MgWlvbv4OKV3uGa0O6uy3KvjBji3bSRZyPBxLsO0rR6BzZe0B9/TVa3WT
nv2CYAXZp85JYcqSz4aOPUEACyGWS/AzCp49y9w3uvtNekV5TuZuiHGTUf0n6lsJY84YsGgKApYO
MN9OmVz8A3yyt1ohLqqX7khp9bzMDryNESN4mpAKR/PEsdRTKUvAayC5thFqP8dPwB0BFXAmhsB5
ExE1V8vtGFQSN133O3+bRkh0bmJvWlBsdZQ+O41+tkXzT7leXFVkXXD//BpHKzlkisIjdAgo6l2S
qzuqCsEUQaOwoLCjWUSPhY6YZIekKEqNMYbkEz5VTvtDD/fBrF+TopsOMg1xEkKKeMbT/HusRQaz
tfsLvPbdUN1Mqg25IXmtLxCtflVib5A1xCe7yhIHd2fLTBJhNByAYEWXVKJNWIOerHoyjoP95deJ
dczGbxnyrdcUH9mmzZMnA33KxZpP89igRoKIG2HciItIgOkbyGYyMeMQ5ZBb3J5vov3buCnMAkrg
veWlWCS9ptwuOUz70VyD0VPZbypw1uVMqoOFS9juZUFbyypuhiHTY58sX2gci1vgkgQPEulSjZrM
dW+cXhyEZ3nVfj4wUwH0V2YdA7sdt2uuJUxtb3TNE1SYI62nD4O3cPFofWzaBG87UAAdL27p7ptA
JMfebn9R3Y47ZjjNIQ3s8Q4qzBzY8tUGY/l2AH5a60DuRsabCNI7JopVQEHYULvTAqtiSXeAf8jf
KWjmQ86YaIP1vCfx7wUdU8TOhL3BGhPpS//bCJ99U5AhahBd75k7MVTG6QEaz3Xtniq/bgnuAddX
Vy374IKWLXBN0k+mElVU9iMQOK7KhYQiR5DBobCq9yHKLLcKyTjwUtTpU/hdW215Dn8XzSDvXXIQ
iRTbBaz3kNJh6LWRHwGy3kwL9cfoWSz9Waa3Yh6rve/10QHta7TLCvfnVGLJ7V0MSBnASugHXDo5
218r/3Q04tK8HjzyUyicMgC26BRqbKhduTeMsqf7kbe7oJmm3TLjVm3a4dmzYehkfJOIPtdpGPqN
a/YTZ00ZxnON07MM7VsJfnNbmC5be9hPsLtZmEvz16oBaw3JZoS/DnUdHf1y+VczSjaa/IfRtP+G
SbvnwVoM0Oipf6h85FrVAo7AiyouI/5/pJUdG1b2J8uTva69DvQ7eJssj4JrNuGAJta823SQ1Tee
ZCZN3+8JnVO4axFsc+t0k70r9XyUTbMchMqLXWJPf/O8mV9YARHCjMOwkZ0eznkhOlLoyQGSS+Wf
DKo5C8U3ZrXsnvpdcwHcVdHVsz9c8AL7Cl/LqbEGjy2QER3nMbl0g4APFAkAtdr5m3jXpr2BCjWp
uz1n7QSL56Wxoitotm21eOzNZMWlvV5Fk9NNp05b9yCVFHHRWDGjDA6+MyPLZKN87dbDRC6l653J
9QrOipTUAxkTT33UFtf/DjZro3Kif0mXscFiCBGb5Irk1Jv0Ug9Blz0RITY/eTlWZsaBASNAmoO4
wD1imy49wvkLBaXe2SHziyqFcYuCjvxRApn4G/e9ffBkeooA2wNNqdAjGHW4UekU10Fw9Ofa2Mu8
OyniHYBE/nItrKOt0+aMyTN799GPtb8vEWHR2koguIYZYYgyRebKam3MgsZQNB1d8j3neslOQTLy
vQhuSaI+5r5ix7wah23exu2AdT5cXd9moMpL7pChVGfk9+Vp/2eqxj+2qYmLYrNTmzl1rK4t9okz
IDbnNPvOYS5mn14oKVPSaJ9QOR9GdrDPFr5wQS0Dv4EzEhYs6hq5fM/t1N0DKfgEdnrNEoYa6VSJ
A7Mcg9MNowdJKseUrtce5ZWc3/uEVbbMFNgFN/1Bs9HbsrlFu2OD2dOLzTQnkpeaAClpH2pls0YN
XJkR39OBwnfv+PPN2Z1t6rRvB5JJcEOJbVVYxJ6Jb7S8MR9F+6F27tESRihrg5KWel5ug3a6TWuc
gInIIp6qtcYKy/kclcY2MAb9nPUX2HXbxlbhHZrqMS0N+SKd9k9eRJx07lhcddF/LzqRH2aaL/tm
GPceXbOYfXK6yxuEcXJuw31XWNfMpQppsL9PzVRcAobpccmivUtTd9lPcjyPmbbjmU791kP9fAe4
EvfO+GotKfo50WXcYtk9jADY4vkHlo7qdWSAtBNQC7ZBXdfbhpbXnuDGzRiq/ZNGI34a0+LvZKXt
ds3N3nBNMOApnd9lGQFknyRrLL2uoyWXJFbBBMallyf6MvPJWw3HvQy2o2qTkwGRFFWU/g0wzLl0
SkRPOopSAPI0Z+RiM2zTsNZxeqobrQDzqSi7rYXb/LkjUe2SzPadBHRNytHQiOcXnLrgZxivHlNP
rFZfy4Rk4Wv7iHNLPjvJ6yid6q0t010pUvsZjUL9hja+2IdE9O2s4YcckvbdI1/mqrP8B5db967w
hV/QmdQQ1f7Zo6i+Q4nrLmZrYDBdn6KMq3bKt4szCU76BO+QLLgARKGerH9GXl7CVsUy0rux84Lv
1dynqwiQLgk0WQeU2D2ERYW9Aa6sQSvJS4Q42nY37QIw8neHP/PGE251Kmu2kDPf6EDeLEmS2U9P
j6dShOMLsYvpjZnpTZEf956X4Nn90UKOVv5Tnhoxwcp071bmPzJ/BCL+p276TUOivxYCm5YqkVZm
dXQWFb5xb4AaInJyC6x+4OoysW8YmHsFw6wJBcyhQtTDbIttJzFNJWvkxJCE4qVOk/z4APskbFM8
Ttyzaf/JwyH25hHGR5lasZsnFLiJ+mk7zc23q+bmWbQLk0rpk9cvJ7Ake51jVirmZW+0mf88Cu/g
zkQFMLQ9jmp69VxP3WYhTe4g1rhvm5kcmYq7awLfBe1edsAsGz2VHXvYqf4u7UyzQ8qZ7VnRsWrt
34EynVMknKt2VrusdsiDGeTBnIfxDISfYLYeJ/IQuk+VTr+w1tEQDQLAxYIokLIG2mw2/klleb1P
iVBeDeUD7AnygJJkLuknaBdaL7H0SbZhjiLuI6suOTXeS557RNklVbCpWuHu7ZqOiMEIDKHJHPu5
62zNqR+OC677E1Ke00JGzq4MS2RVrBST9PcOraodQLr2JAvy1P1k/sg6y7s4OBaIG1yBEbqK9nUo
Sejt8/bNKuFc+7SUG9Qth9avSEFIIpDY6B3vEe3xjd0RsEN8BDyP/sSKpJF++CONjzF7Dd1sY2Iu
673oy3KT8TQ6dIZ7x9soEtcP6SRICKXKJt0pZ7cQchs1K9eIbSCYVmHM+2oAeLPWn5eFcha5KywD
7eU/bVqsJzeMfqZTMl6lF1uZyJ5TjVmkHMAnMWiv2FwEdFRaqjsqWhAjiLUd3dVP04xZ3abwE8R/
BZknD06eHxBhojj39SkpQCx1xAYCCY0gNxXPQnTBTXb+FvGJ/mb2wE+k8WlppjKBfBFzl+wNR/8h
nX56qgn7WZtrT6FIlrhAjnPgg0mO0v1MGi+JjTwxfvrT3ySo/U9L/GlnQr4iT89PbjiGJ1kvzOHS
hJt6kV0zWJJby62/VbXur4kqrNdxem8LGwMEsoQrgS7FrVKsJLTyDwWCk5cqG2gPkSdxHUvil6jl
0hDVdFilIN6qXr0k7GDITpfBzQDpYo0e4lWfgIQ8NDh/W9oLo4flPagW3ETrgYQQBdEKegvbxugW
mS+MvZ6q2TymsimOclne20yJJ0YU86sEiGospKKOg2D85Lnfu34JXx4H2nZHUdhfbeMwvDPLABHq
CqfrZ8xA6fy+JEJfuR+Mr+5oniEr/pxoE9O1HpnQALQDOxf114VQI+oCQ+5QA/FndeqXxiksguGG
idbwwIx9IXKuKdE+h+0UntgxtHTlEgmZZDd4+0dCjls7cxz4Zr0fgHw9OVkfqyJc4JeOMoY7CdHN
pOdpGiPjHI9xc+dlB2tOppcC3cjEkLIDYPaEd1SfoxTxdt5OX3kHtczRixuDlNRnj4K1yfN+N2Yd
ttoKcOyQ2Slpd7QVLcj8aftWE/TaoZbCtPQ0l/g/nDrbS494V5s4n92SZNFWGUn6RFQmUCYnB7YF
oJutMASi9jvDd1YRFxSYFqIislTNd6eZidoizWVvl8kA4U/IbTYzDLK832hRjZOXtURJWvkZvYG8
PA6GnKJtq4kOagmFeqnmBuyxZb2PXPFnMQLxLAZzPM95+KNO0i8D8+Zz6RD4Q9V0QkzVEGYEC1wl
dRsvRVXtgEQNu0baTI5Br5wqleqtJLn+ECxDd/RaCMCJT+dunjW9V7CXCSVmRnCBEkl/AH3Zxl0e
fl/65VoODbJ3Z5IXTfYOQ5H6O8ZYxSkR5XFmWL9nUN67eS6ns6ImBgIddjvhVy/2MshbNeb6niTN
ZZ4tezdXjrevWYUO9US46OiDH7K67HPuYcE5quxjx0DAl4SCrZCYABbRkbh7ZLrb/7pgdD6jZkLX
55c/mpXOrF0tftBXb7cJp9jkEkhTmNB6Gwx/U0Z8mXIcuc+q6b2yhLyC8Vq8Kj8MvvI3IevoCQsM
3YFDocb8iMf+vQZStksi29lOAYAfT4X+Pi/UcBIFqDYVmd2NxNMq+AoHuBVZB+zX9uZ316/c06DI
HDEJEExWaltVg3xslaLuCNEJDAjekNooSCmGnzKuXf4+UosahuNUj+CX7X7uDg2RTcwnEL5jBlEp
Qa0PaunSBUjWqYoKVSDKQYRHX2sB9kLK/caRQ70rcutXl8S9ZbPTNxj7KUKLyhZoRxI1x9Yll7Na
swtbdKZgqZfjWLftTreI3om+JX6H6Wd78N3G/TeZJ/wj4AXNjZfkzrNhWeM56YxjY5ZxUdK4sonZ
rfxkuMrK+KEr/Se16YVUw5pRuszkiC2udWqM+b6MQXRtDQIDrIZ0M9RUFQNNhqgdOWy1Y+cx9/v1
0q23hSaswNHfRWOzTQnOnapY791uJ/2u41YfpBs3Eu3RYTtFRmjcTLU+KmeFNEPLPRm0ZNhLoK9r
JzCDTHOrRoD+F9n3bjDo1NLjp0hFz9MSx4YK6FbKZT6TR3Qokjm4pN7esnq045BNdkFN8wvcsToa
UW5vVFM7BECtlBTuUefGU3/ph8O2drp+g1F6iieGbGXR/GJM5h/m1KGtZWCtYRcUpwSbbHKfOGUP
gJYGZ/La0VyaNfPagaTVizGqjDJPvXZFBmWAEB5y4wz3TdW/Atstz8hgYZNVs7XrstY7Dmtdb9BY
GwGpHGfsvVugvHXs0QrHcwvX1ujYOVbBZ2ZEIe3Ftj50ZqaJMANiXiU62LMaXviwNL4GSW1ids59
rK0z9jtCzl2TdMcZkbjEO7fBCOVus6x3nlxUOadqqp6jQDVPJAjS+emlvAUBe05f6ScWYUjvJCQR
pkQfJKe3louO3JlevbODWuHaDmKZrD8RCSB2Ll5+hp8pHE1JkqxZIafQm7BrgItXnYSVtbxbTMrW
jlRwtuyy2rkD4Yh2yB9uamfKf99IaHla712xKBKK0rM7+wWmm+nXMNnQlgTBhP0aq5bFbhJlsd2x
fUsb63dWqpIpR/23p2g/6LZOtkbzVRd99oTELtwHnvg7eWury07Lo8By74VEu9m4CPdumPy27fqe
iEfflkb2bDMn6zPMvwNnNZlG/smqM4+8QOYvYNb7bapa49J7go0s1sLtktYu62z1xZyXIqti+5Is
K6x9pFkUGoLGQquvjvpJD4N45rz4DKbTrGRwLixlQeETfDohYeMtkNEYA/85WpxfMhDmPjcziGWw
rhHyQxqCSH7qyKemQGcpYR/5Uif/rEA2L6brzaghQhnXrRAHP+XKDMBD0nOMKKgRqEbYRlJnvbFW
0akopx+qlPklVfNLWwPtk137VOIs2ArysHYlydF0EpBhTR58tYb9QF7SDJoL909i0aJxC8WnPAES
DAiA9j1dbooxcs5eaPwuMRKbeFr3tBxXHN0cXrTDr+fqkBjzulOwX125Sxk53iMCIQFFEsxmdunO
7RLnEDBsKTLSvtbk8Gm2mhOAxxLwnodp3f1hErAIHg7mnpVPOQTJW0OTBUxRoQ2D0ByY8pMdcQbY
PRdyKT+dAMw2xr7m0C6mv20YP2nXZ6APqBoVScu6Txj75XEoJ+9vS2+N3l/e7Wle5CfmRc9J2LpP
mXR+s6c0/5TSffESM7tlcxfurSy/BuMkuL+OBIYV4bgnzIbreXD5gPukpNb0j/Rb8k8RNfD+BlC+
NMFEu47HVPqukLOyYSrF2a7hZxZ9eU7NVJ5q7b04daAPdseitRQd470tt4wsJXEbnccfxXZtkOFn
Uko25xPgOF24xbaKYE7OROyIoD5WQw+jsi/eW1pCB8ZlKDxGp7tVg3xnUzWftFkhJajLD5jEtFeU
cxojSWiMVnESFJRpbQbOL5/IfyxomM4hBvsuIfFR2dmZ2GYmdzqhNuwI1Mr7glJgwYVhpYQcAzR4
gi22X4Xsca3T8KXPAIkbujX38xz9DBCuwYQiUt7VeA+wbq0Z6erY2Y1z0XPqbSJqMSVovxVgEWg0
kKQuCaUzyVe+RovFfTBoD1XKLGYuDJB3FLpXPyoOfRNR6uAv5zNOXm9lUvp7EQ127HZc5X1r06HJ
6uRamfpoajc6l+ylT2OJy9xve/ROdnnLIKYedQpLzqMuN8Tr3AQ1eps5u0VYBjOBf8JOrfJQMadk
BKX709K6lMrGVYAi3HqmK3aOtbQnVatpD0TY2oUA/LCDjLQ0/e8l18pzZZEvbPfZqUZBda9a41bN
khwdv+hvUZqCPmiz8jpxXZK0a529Cq4gbERACGjhsuKWKXfY9qVH2ht8+e08Kvsg65LVqjYF2Uss
/OFINRkYQMoaZdsn7h23fGaraHbtc5OKu2PT9F3ccVcaYrzwYQacQoqFvG3NY1sMV7ry3VZ20n9L
fIYTpFi8NTV7lGRCfASsGOhgbv2uRVs/50Efj03n/ghptGyxAvGW8HfEdVc5H+Z4VOOXapX73jmm
eg6Feq979FPUw2CanbQktCX7anx//Goa+nveTMS9RA/rGZTC+TI/jYbvnHpbF1diaA5LpNsf3AZr
NIg2NFW/yc6DA+06GubgBqgv3SdpU231OOxSqytPBqP0JLffia5/zaqFk8ikOp8bp91ikJ6RLFbO
TUnuH4lQ3n1cYbIZIIKGVt69Ww8kOJa4ZaV+djWQSHMy3W8LqvFNNn3gk4vWGhesxlQ+z62jj71u
/w9759Ebu9Zm5//iORuMm+TAk8pBFZU1IXSOJOa4N+Ov74e6X6PdDRi25wYu6ioeSVUMb1jrWT95
ldZLL3FrQdOPoMgeh2vvG+G50fWcdcO9COh8Gd24R4c558rDzMD4Hq6mqRfRWgtbd0Vr7exr2cSY
APC2TRV1f4OWNpmplYqRMwU8TZ3ZE45VhemH4RgX3MnaFttmtDEbRG5c7j9cY4IrqpVqH5fEQoMk
TNcTOWU4qCK5s/E6Pab59FNxfMdeVzzZfmvtavroRcq5TGKyfukHLj+Jm6JZnYBjQjcrT3kzC1ts
j9DEYAqOeVOxZZniBwyN6dk0HsKG5XaprBwBiX9TGemjvSibQ9px1OEYkkdPBPqpswt5NmW2JzT6
0XI0xs84c/Ze01DQkNFsulRchh9az8Po3xn2q0NHEKyNRYAIgDB4RCP8YvceGPW0TklDDrKbKTnh
S8uPV64VMyFjmnfyk5LhnzlngUVm/sCOlh6r6na5T7ZwmyjzVg6/pmBnVbeZeBhEKM+tDnWPa8ZK
tqW5zua7iJYxuhVhjPIObVPPAotg3pK5YKvuoVbqNz86SMKGO5X9TRlPLcWgy6vsrqXKsgdw7hqN
Z2q8IUycowsbBOasGV7pF7v+FFS2924lqmT7w03RYPxDdeiyXQpDUopD8jmHBOmiqOxDTsAbHYF+
NBvuCeCB1zp2cLcfy6NCT86rwsUpzbro2g/WU+lR69lGxIRkfvBYUIHcaG8J9+8rNogbgbILASPk
YCcSFVFixMdu9N2lqvEbSYcw2yDsOWp5CBX9tjb1/S5r223Xpca+9p3kHiCME3q9drkuAsjtpqNg
gLEbRdgzkskPvYYtsPKt8KWZQ7zCXAYPvOoFDsaaAbSdFh9ZQCECrCO+5UVrbiXb0Rd228j0bkz2
hJ1ezBzBXa4OledWL3k7d8/QBZpuR0qtOtmh/hyw0PwprZpboOtcRcukr5M6/2rgWWe2Qre0pxgi
kmlcj1CiVmWbn8upi6mfaNGhOOsnnVn/IkzbR4VAmee1iF+jmvFO7eEX68dmY8MYp6M1lg5FaJd3
1akiX2OVo8pkD+VzEU6c4Nrk4hO2ZrmNRPdoauGlgZ750qbFsA0E2ZFpwI9p7OzmjJ53ZE9fsgnu
E+YkWbArMsA/nT12N6Lknnp8B2+iYfCZpvHNwG3IooRsHM5JXB7BHvffRkhTfLX4FESwTktmU78P
CWF4Zzu09RM0plW40tgHvWV23RxFxgFvpIX+ppquRaQWeUerR97XysjdZlpHpH2coN12nPY54uBm
2Ju+IKZKtowPaammkIgdGRoLv/erPyMrojE29IcoAX1Qwa88mBZxRKoU6DthTR6t3PrrIRV6Bndt
Ug049dJ1vQZNRT/cx1GUR00F3wPjoHscAI2vCoQK/u+8qkBjWsxhy7/jK9HInDjKH9fVhmFlWSg7
gcoYSwh37bZWnJT84hZERkjQsdlZBxl01nMN8/efd0XF/Q5a3Aj+mxhVHa7vKiuGfD/2I2aBPPwY
Wyt+zqq7X/nlS2cG4b23ejQXSXLz+0i7AD7YEj38xFRnfJCWHx1zospuaRFEL8bvLqIdqkMXFEsi
zMVTlE0Pyndcxinp+JSWTNowmR2bDBEGbY517F0sUaHf1G9TwAoLc0EFBR99WNMwc/BRswEWaP1N
2tJCO4iwi1lePjnNsJV57+EvyYqzM+KDJOq5XYxIzdcdYMEN210UlY4sZ1j9D6MGb1ubOgoGsyd7
3m44JSg2FkPOgj8YNS4zVLpLXQ3TpvXpZamtx5Og4Cfkte+o7zRj5xu2unQTLW+VhuYLgN0X1Xrt
nV/sZ2wafzUhD1m3BIjtCmRoi0alwQOyb7Vmq8mCNWjEJUVR7KVL1bWkYoQUvLlsf3g5GRCGUnIg
tdamIDaZW7FhXel07SttZYvlxznmmjOs1VCma/t1dPL0qQ615on6LVzoWhZtHTLQl31Bj91Pajo7
A4MyNbqvEIbbZyS2tLhuPt5Y7RjnKSClL3WTExYOhw3k+NEIZZx+H7TOYNmDB5L5BR9jTbZrar/b
evF05LXKDqj1jHvgHOK2TW+VDKxjkA9c0wzaGuFaT5PxqGCUvhp/M9mevcEPXyJI5xeIIq8Dkb+r
zHFL/G1Rf2kb2V9yb3rAARv4B5A3xI9PzA02xUiJOmF8ZU1c6BtJdMMv0eCopxN3ZUuqJWxa89ra
2Wfio70cksp6RScVIbJ7VB0dSSKMcFNaXXOKZHFx7U670DAgAoo6ZjxT0hyNUDvIilceaMqrmIx2
Z3cuCEW3e6ezMPYYx4gvElm4GwYj3/gDnpkmI0nCRwfK4ISgu4FWNXLXZhjUpFabAW6z5iViKr5k
2f2Z2Wb0PLVXoUgwwvjfryfZfneVuo+V4a0Gu+xPkCoOXWk5wOPC59Cv9WObKxsitTatuE94294E
UP7rt/3/RNP/E9EUoyPm1v890XT7jd4g/q9E03++5z+JpuQ7Gj6sNhPxh20BRvhXlo/n/JsAzMd1
hK3HjKTkU//K8pmhNrJsVfQ//4el/xvkIqimDqQ3OD3m/xPCFF7Ff/Wx2vhXCefxwR2DzoCjNmM1
/hdQg29yiASll+2Yl32XCZnYgL/0qf6BDnkYNBOGmZ8+x3n9oCOAH2clvDdr4rPJOI2/W6ysW4cA
6GiEUdBns5beM/Vw15M7tyRFYx00vrkwZu297I2b12pnXJnzqIQzoEKo34x6tcKd/z0h4deF5h8T
q4s3GcnryzKxkYah+Ce9slsYswtgmP0ADcYAa3YIZLNXoJ9dA9PsH7AwEuTmW4+tQM3+AgkkfSFK
51ppqP3x2FBsWfKkgcfZNLNDge/skOMlkG2A9+DlJZIjNb+YKISrZLJwjOwiPcYakprnorQ/jNkL
IWZXBDvVzZjon3YWXYMMAYqcDRQYKcbZUZHO3ooKk0XH2Csmc4MNXrEGswbn1XUMNnMMeJMoeqQO
utVBGS08v8Q7iJEDZCEjWJwdpKOynp/dHuzfJ35LDCCzE8SpntvZGTKlx3J2ithYRvLZOzL9BhHO
fhLmxPbSD9t+hYDspqFcsTGfJJhQYsfapnnICnfCEmps+tmtEs2+FQsDC/+Z2FlSwSR8qtGWG9OK
5+qqY3zxZgcMksuDmD0xgB26dTP7ZPrZMVOzC28bFGWuIDUaKNQSO+2wQOP4xR7k3GC8MbtgpbRD
qaNSwZZDtv1fH5sOOLXXIvQ4HgSEHudv6jLm1FR1QUm1Cqbm6mL4CTD+VBiAYsKlVmL2BOHvJhcB
QBGc9Ns0+4aS3Lv3yn7XSFazm3Jr2Q+mar8qZH3sMWDsJA/4BJH4Y0gS0mLhgkUpZztlz54lrA2L
YGy2GqpNhanJcyObQyG9m9id8A5tbTrDrsZeY2GIKjFGqcIm/3hAkoFgIDz2/rgG9+Wv1Oyo8rBW
Ee8ZUi/KR2c2xejjX8v5Hls09EOk+2swBQuDChOJGc96luIDcQ2cXpVd7UfcU4ugz05gGFmmtYGx
yQuGetIRkO/L8Z5ESb6JCbY7tXqyt9Oxhd+4gpdX77iw5DeAK//EFECuGzpGuVoyLi3JyJwhTbAn
3uBtUoh6vBE3zIDQt0ag5yWaffTM4dR1FuJgDbJPIkMgQQhzrBAxLCtFDXc2fjcNOO+CF7MG5bGV
LXF4esvhOwbySXpttI+ielwVbf9hkAkUFutU1d4yqZmyRqI8yVT/KLTQ37MZe04Gy1jELqEyFpOw
fpoeEi1+mFMbMXeKCZbL9B51qPmirnkolD1uZEDEttaPS4X5u0wRQWJuIZ51aHdBgN8q4Cq1aV15
I85I3xlf2ggSQKWhgwNpEFhZ6g5nI7tvKFUkls5/dDVcvSLp8Qh3HbkH9S5kNr3ThAdkLfK3vWFo
K70locwkWmNppzW5ioY1PTGM5DCK/pBehjl/qB+H0UsvcIoY+/nZoXGdioqpq/kczoKE3R6LMG1B
rV9vhPuWgts8Y1YnwQcrpx87D40T/pUqxUJami/IkcSu7Hlio7ZGPxdiUOGsgBJps1H0ECluclZ9
Y14iq+9q8qRDr1wNZvWeta6zsTW7PWbsupqSmOzhrz3l8ZNDXhAQKYy9fZcjnaANJo2rXkOEmyXZ
7kOvQe1Ccc3fMxs0tfSouceOHKRNPqEdIOSiNgRm8c4/Japz+W4TP19CwiATniUbc0aDqXjBSuGu
ci403bznk2a6GVTU3MvQ2IcI09Z6lUlaIJGhtXaPBMlksCej+iIaYyfD4hkpC+kUPl5fMZRH8F17
O4o/uIFipJqCe9znCwBbww3a5CqaLLJdxdA89LbEWzLNyb9Tkb+oglWSPpwSzKEXw+OG4vnB3zzR
+PkNWeikKzGq+KMlaAo7yWSVrEdn6RnGsymTF+LArY0s4iN1NMqzGCmOr5OtlOvVhbz3pQkQDroH
7Bzw5TsHYP6KkC1zLR14WCRS4rAJsQcEgWLoS3h3HL1rsAmvI2aSaNTtDUb1dsHcKd+GcniP3LaE
TBe+dKM69H7sLlA5jDhvvWjpGF68UqZ2dyZJXnqoox6r79ju2qUvZP9mm3I6o2m4d6VTHAbFr2pE
AYtll0QUw5tdijKenktNv3o4mY54YZHaDnW+rfxpVSYTuSm4Nd+iyjhxQ5M0bVZ8GKtrUU7Zml2G
gckkkEdBgyFnXVI6sSxn8CUvUbk3gyLlSpqC18PknSXOZ2u2MRYnumxLNe8O2va5JSGBaOT1K8b+
oQ1ldEEJeTbDalorh7mjdMo/3GvE6+TazyM5CqobjmxeCuI9/MeuQKJpes1rOmV/O4tqHz2vu+JY
2k3etBG4rdDzwE3PnW2ju1+ybPBkCvGWRCZ+tyo591htDuw31NRtIwu6xGhDZg+lvSwJ/z1W7drq
te4O65ZtVeZfvKjqVpY/JFvfYKPgcTPO8jY9M3U8sX7yKf1tk0oEDck8yUTpoz3pnNCU8Oo9cd10
YxOBs0WpAuHJGy2eWHy1uFJpTbFJr8MJ5pGbWqhFK7S05Mv4q1w0DGaTCL242o8JGpSh6bei1LYB
R9W+Iax02WlZfBbgA+uu2dfEzlXoe1mGueI4xOSC4VGf991pWb3rftaezflh1OtPj+mAgQYahgBD
vRTnMydthbBsKWwSQc2GzBIdtgariwrdTZnzzPjmsJyqPNtmRvKRaoQuTaKc70sgDgavFcvKJ7zM
SqOGfkmsIQxwtYRlueVviF7D5qWNfqT6IPCB3C1f0pq79VPomgA+8DVGFhumBoRDWc6G28gI1w0h
hKDOM7WrRJhe7Hw7ChcpTRFSyA0W+BFKEV1nzNhBJsnHQTsgxjsBmZqWjauaY1q6n1HIgsSI5teY
cG5ypR7jJjsGId4D20RoZYYcmq5eGWtRZd+UQz7L5pp1SerBkGh4MqbE4KY5ma+NWXRrZTlqZWla
u1GKU8UGKtMA6leVs0e1cgDO3/2YhBwa7q6TRfRm54OxFXlsEzY7UWOVAtFJ0OH+crphTV0Z7GKb
OptY22rTmlVDDIr8m3hWuLMqp9qZiIVQ+uxidCB16/SnrD97hhiPSPC823zIMDlzgArf+5p1ez2l
zUoT6NwFJpc1Yj4SbkinstuYrBuz4cbcZffWEiTRUN1uYAueBpdS3xyCbV8JKJAGpJcxLVHCeO6m
Govi2hTJKvXkjW2YvOZmU16Ul6JZaZ0d2qwnz2qfUuTSuCAqFrtGXS/tyB12RjYL7XzyqMqMxG1W
rhYyIqG2QiBal61wOQSqPyg80iPdPHvLmC/D5qOv7ShdV6QOXHzxkUfKXQWVme3cHPx/JIc3NCEP
Y26+O7NYW/VRsUy6FJcOCm9PDz1c2tyku3YieCco7HVVcStgZ3cwvOFS5nMe2+h+MJ5dGlWebqcp
uYQqW3UGO2ynaa2lX+wHShctT9YFW4+06D6hFO+1KMCdPwYn0MjfaAR3df1SG/4ft2H7VbTblk1R
2nt/gr78jhQO+Pjd99rLGEPb7Gg3XhrfwdH62cUOWWZqO4TWPnZ8yM/tRdOJQAvEsgvUZRj6XROR
v+kiiVGpdrIoIloCETyGAc0oNww8tir2lrUmt9rUbJSmtkpML84gF1qZmCsdSRaKZh8e97SzLedu
SUQynuv+cdpp5YXqYZAV+IgV2M8u2lRmdfNy8cSdVuHw+O4ovLHmyFdYnJumjRSu+uA4O4/QVro8
41hFi9Y4VavKqV/mLzKZSkIi3Q1jeVBJf6/t4MHLnXhV2MZjaTRHSY70IiZoABIld1rLP2YjvJ/R
O3Bk/7SOvw7DGOMHC/B5noYeZNnp7aYiwLue7I3XVI+qDF/75hb6LHLq/EmFV4dtPzIwnOvhsbbs
b2FfpUU60/wDa0vuDNIaBx8gCJ93OpaG+KBfatJJ559LQ71IDeBuLvd4bcQ7YD82I/hPEvs2vRaZ
ayAfCKP6iiRYi/h3L1jnPbYfNNzzCcLSNJ8VUisxxkc3jvclKWheFBbLsYp3cHlWtB571AMKKSYT
y8n2tw6aq8mMT7kt1V9QKLGHvqRI/ZcOebsqjPdByre+kQjUN4NRfyJgfdaw+ad3NzDMc6URhOcM
fzV/3E/eh+26r0EUMSzOn4o2viPe+JD2cNaoruN8Yvlebe0h2lWy/GON+rUzzZNoKFgwBXgigscO
xq4YvCfsFtZWC803rMsnMVq7xGj3efdIXhResupCQb/2MOAtemtcVgZp3EX25HTZLrpUDTfXKUCO
k1sjljW841qxpyPLlqHGejkpsbbiaOJsSNQG/aNm5lcZcKRUJuWhTjyqch1i6wf/kh8cakq3ZAZP
p3e0Q8Nfoj1wem2h3btqPiHNa93OQA19AYVn3ZYpoJNpXRmESdXhnVEuT4YaHoEmP3lT/uDK+CDS
dsN+auO0pDsWah4LX3ToHo3p5qzOtZ3y6nPtEk5IGybiGGaH88Bo4LXDnAy+gy2lg+rXtg65jN/b
VL8RO+mS5bRyhTokjn0XWvsmU9Tl+H26Tn4DGDzaWnHyCTokRerMX/pgc5cenFmJnH8Q/33WRu/s
2PV3Ojw1Rn6tURTgiTmE07PS5bZh8E59t7A9D1cfek7LuPoifNZcuY/dZOXn/qFsOdIQyFO7bZIc
1Bayu22W59dm8HYhG/+wSL1lYI/vXZT8XjILbG8yk+9S0+/Ciz512MVBvgM49BfvxVoX1mOO/Xfs
yz86EsVRa1dNJ5+wRUZpdiG3aqO7wYLV4VLl+d6z41tZpHPDyKZA/gBXuok2+NDrhe8NH66qX0Iu
cFMqiN4TT00mvlSEA2Uyvecut5+R5n/5SvuDmuZQuGxjA31V+v5DglZb9Mjp8q2egJqdDxasEO9l
glfPo3iLbOTGbJPy6A0aUyFxsFkAEhtCJIc6PNkl4IGu15ZDD0Jhcjjtx1yiz/UIcR5/zJ5Tzq31
12JgPpU6cwU801CNN6W85zx11lLzzwPFRFE5b71Vr7imLcOqO7epta6y91ZLPgtek8BPH9syWuPb
fhjtEh6FX2xbbVhoOj260z5ywQgXoWastGpY+1Vx0MRwFSmywTzaSqve6WrcJjQWVgL3yA8ekyTa
J7axDc3x1Doc2syEnfY6MPPHi1uB1ncTWiITOHoW79yuXkOiYoagyaNmf7hnBo0Xz6QaYTiGhS3u
4aUA/K9xzFUZjKu0jb4atL91B20COxttuw2KZHAWCKuOddbtDA8rhd2m95qra45Se+n4hK1qw1ee
JS8VaLVtCFkUSSFqY3TII+z9RZ1qTw23zUWQV6exMQ+1bm1Kw32ZKo7qsUKrGusbwnywuAkip29V
UpN5xmJDVsU74rSNmzQ0bdN1su0ZAIWASb/3PkMnq97Eonn1h/JWW1AbnKSgM7VhdmV4lZHjJQuN
PWqo7ZjIkTzQc+FgOqEnjAiHqocrr+SHUYobuOcJ7GERZ5dc5Xuh6VtD9ZdinuQ7Ocls2MJSWqOh
Xjnps92Xz4WojqPbPbRWsiLob5nI4s0fp6ckNx7tCrtOPZ6qScsXPbL3BTnZoNoTWqLSYS0KUW4u
9OqABD3aQFvsFBcTkQQrk3Um4xycTUvLdB/qXL1FFtx3pF2DfXes/tq4xVuUX7S4OCY2d1y6Px3K
wNgjc0ed01pvBrBNMHuo6VJKA7GpiXxOouYNJ89TtYigb4RcI7rBPTF6PGM057Qv5YuiPG9i+eGJ
8EQBTKXVp8gPIf2Jm9MQvzz/W4U+PkRMKYpRDMQvajdTrHK3/IKSt06s3wMfL9SOwolXhZVt79jf
Oh1tGLQ/0nRJ4bNW6VSuTX98TY3+1vHXtdwojOI4mN3a0+vvMCVqZjThijrTa1MXCFundTYFlDjd
VQgyO6Eg4AsBHZVE4dIdhof59arb8r0T3Ytvqo9cZmdcJFu86Nu2xJFT3c2KDT1aIZP7cXMqxq/M
Dn/iJF0oPfsMXCNGFYOp1LdaPNS0wvaUEHSI+mOuEdk3W6uo4KtHuihhE9WhrOASau5j0Qc3w1QH
eC4uLB/CXLWyfFTN40TUNtb4Rabh73OR9piD3KV2ke2MeCOZZOMqR9rtAEHfFDCWAVARhox1BTf/
hoHKrLlvT4HR62u/ICueBv0xsT/QClzoXCmYCLSGM3vLpr3rF4/o0bhcddNb0xER7pbVFgnE2hHF
RdfEO4v2dDGobjVa+Vcqx8PQfoeA87iAv2QdcC4r00wO2WzbW9jzBoO5ad0CrdMS1qgBc4XWw9jY
0NVj+vdXtsAujFvOUF15LWV3KjmWD5lDg54OrJ3jzjvYqBo0wmtPTJ2p6spx3ddi5xJOi/aHGiuh
PgIV+pOp4lf6tpM+JNZWIyFg4vopDCojp5AbAu39qwJmxQCES52ccInWtPCgd8Ng4Ts469uxCLmq
jXs6gIW36pTv0jkrItGlfBxKs1mj3o7Wjgx3LQmSKFHDJzqCP1Nkp5taJs2+7RiZh3gy3IatrOUh
QDQjiPwYW58S4V+J6TW3vW1dRW9fZFPiCbO0l9rPIPWF4dOkIV4KipfAAZDsKND/1tBqq0jV9i6p
IBJmoEQWv2FlWUEWdzIDQJDbCgMoSNpLVAsZXnCWqIAPgQ4UoAK5bzW2eHM0i/KHVg9bWUTaa6it
7fruaDrJpSB/VmbbEZqOMDwPifltJP2UZ+KWhqmPYNIjF7qWPEPxuGHMrs6LoHL9lR/VezCa1nOZ
/WXJ8Nn0Z7sFGGW7z03VkpkSe7vC5SXE+KObKOXQmdIhY0JyxIPvOlRC8w6HJSJfizeWoUEKPRYl
Slgmn1GVcwbn7d4xgDIotwI8DlxxmeT13spq0lE0fQ3lb3wgYsnl1WiBREo0RkESfDg95WkYI7zT
ZAMGx6XnHDiUrBQJF1HsiCY76BLOQP5jJ/KjU6aPWZt9Jx0xQ5kvN77g12OjzE1NXKNm+Mk9j9vd
KzI/OoByWmbWs5bYL2WERQkIzqOcj+SmYS2ivJkbamBozuDO4Y9TiyEUDDcKTJYNqvCUg61BoruY
bfd5G63oVHGjzZpYHFjW02CULxGCdvsKwvjoVsWlKrx1anDIOh2MDhn076invyZ7K7x8R+wfFB0t
mAMl8fln33CJ0AkTamn4PINOWGIxKF6qHmyT5oz71rRBHNV/uMWddOhKS0Onw7WbXi5CiXfDwBdg
/TVQH9hXAgf/5KZcEWxUo0/lwgRHCCG/vNNfI9NXSGXceXRYQcWAWYaaz/qavVU8PzNREORgTJGA
ux7yXZG7Kz3StjY5Z6y8kWynSLvM/cDSAYHzth/cJ4Rn74EEax+Xi6lK97Zw9mimnwMCkxB1gzf2
kbpzxJx7rzWIJFc7E3xQ0A9ftFVzUhaO/BSbRomeoM8AVOpp8W743d6b+lWvG/c+ib/0Pl/CF30M
E+uP2YynBOLFCvjIX31wdqnXv1gxTYnrkgYtn/Weu4/f/NXKV6uzo33AnVcqIZc2ZzIjaeCbDOw2
HI0RdC/+WOykdBd1mhwc7opJYAn8fNofN9QPMqnu5C4uGYIsom44s+R6FUwLF5MYvqOoucVM/Xrv
zg5lVevBRtcagBRT8xgO2ZOZtxcDhoieRLeyzY6OCqqHXul7JswdXSJcAebVBdt9taw0ccAyyypE
NHuG019CBbt0CNFkwTONUSb5veJMME91l32G1PdESTm3Pu23Q4fAWu/5x4z9IACuiPTdCdSbrjsX
pTXtOsqzR2zUqUi+xuI7TBhoFNSNtmKc7jpHNzdOmi/WpqUtkP2ECxDi54ZcIP6QcYeg9xPT8rCQ
o4vPP25XlZ5kSzLPHiVIYnTDn+hpuTLqE3UMSGPyIueD8xT2eIERNB593UCJUlXfWB8OIzvFZjLP
dhndYuW++53/HCBKJ6kLE0YZA5vpKUYaucYocvU0u1nkjXoJa1aKkDPrZzTKl8TtvKXfRDsxZbNs
uvwmGndvDMUVo8A6NhRbWRtvtjKwqvtIiDUU10x7IcUGuotnZ36AMtD/89bvu9r87n/72H979799
2+93/PPvxXKbjharp3w2lojHOCkNkDQ8hU0N2jww8uIA36I4FOwKWDFP9yLBNWNnAKjM+eH3rf98
+L/42MDyJFsEjEXcPk4h64XlYYwmsUIWkMFtKaqDhw7nn4ffd0nBUXt3em70tlMwzczygOGXfwB6
JkDHiGBPWNHZhGLVoi+Zf117QD2z/n2zyl0SUH7fJHb7EtjesAm8mIuynw/54fcBC+l/vCWBqIoA
x1nmkx5a1XvPafl9f3/Nf95M55/y+341qnlgh42yAqxLCdccBsANcDv6fz38fuz33d9PuB6h2lwu
/+PTcn7LzaBGcL/ol1DcSp2ZJR+sihfgxIqNZlwd2KBVB2XDz8PLg8IgjeoD69T68PvWfz78fiyH
mrX32z9e1V0Drf/KMrzJooEMEnjpgxcyjkMI+2difXPGdzFSAKDFinsUqPYuhem5yBm+ZWgkO08y
qzL771R5PV0qD/CUoPWXoOuMcVz5PjCYicuk5SCLzQeIXmlqBPvQKy5dXI2Hxh5BDuhcXMfunDYD
6A7HHZYId98Hp8IjwE2QbhmInfOqd2N26GgCsHmUZyRZqJ9lN66nEjl/CHYkS390tz5Yg2cf/LYf
kVBNdy/p04NpB+oYleRrjvWfJonqXVcEoEPYpsu+OMu6as/Krn2uqOLIlqHEPeOuS6fbu3UXYMs2
+DEmunot5cUscyBDIZtLalKXW5WnyXM5YgXN0RnasJ/3Wq/frN6Q585pTkaJamTCf16ZSH+pwxfP
yI6zk45KOiyUde5MyzrDEuDst4ZDoInLZFU/bp7Ga76lPWMjW+WFfWriWMxO9musBm/vGlbwkJoB
FRDmM234MJAaLr3K/Jamyk9FSf0O8enURpQs/D/xhoBpwcizmvqMf6OGK7UvP/uhwRtrlcVFk1Nx
meIfggMcZMcTwmumi0mnp2sleFXgw1Hi6gqPdZoX58h187OuPbFdGk7OFDarqMpYqTBuK4iY3XQG
dn76c/eEZN09MSPdh3FxN8PaZZRVjw9iR2DQj8WIYGLFthC1T+CiOYXYB8iZGrkxUarm0wofJiWj
ybzfqGg3o3w8YwRfjIVPbtD8m7B70tjOUd4YOlLhwPXa7a8iu4ROvvSrvOFO5GewMM037nf6jjHd
EwXIWp9fRDZKKE1YqOTs5PiqqODISmthrX8/9s+nfz+DkhIvfFvyxByneFdUVgZ/MX+1fO+rFdND
iYttQSLAI9wcRmjNGfLaIdGC52GAPTd8itr61tvkaczDU0q2BX30sR+Mp1iF+ULZxguu6nqh+dWH
a0LgMCamsvV076euPeaZtbI1nZxkKkVDgDtnAbPT3GVdZ4fKih9kQZ2X1JiroVbGFphNF9tMrHfO
snS7V7s0dx15OZAdzQoPHS7hCIGsCKhTUcne6zAblmRy2cvC69igGN2Tz71KG7xbDyKYYcN4rYl8
YKB1oL0FwoBF2FPOSx/0J29M33vNpkyl8dSFvBo50hmjOWQ7VtuUJYO/Dhy4JX0iUehZ1SV3T4o1
KljOzocd06TxI9ytFSQBqnyXIEV4xwrkQfW3rynC3Fz/aCuMPG7ur3u0iSvNOHpENy2Cyfpx6O0W
tUEooxMO9yDmyj8OJZO+UC4xGOwNcQ1QjRJsGW80sxyOfTp5yyHv3lph3e3pPs1gj6gJr61mZg+J
j2YjA7Rjmumi6tAZxzEOV+2sw7zgQoiBaiIDrO6016Bi82pGBbvdtNw1zvQZgJ+icW3uJN4SqXp3
nDNX/CdfFUyH3eL539k7k93WsW3L/kri9XnBumhkh5WourIsWx3BsmWWYk2R1NfnoG8A+ZBAvofs
JyIg6DjiyJJIbu611pxjjhixhFFZVZWEdFrT96YUzcsWHqe0AxM30iRnZlGY7SVH8ZEW+uiPBqVf
N9zzsrDmqGOFnTAAJS07RmqiLC8lRKF6WAYvCF2uRp2HBiTZvl6iiv2YryEbUWDLKzFhR9nI845B
2JBLnd204ESLvHQkQjJshSJHiclDUgpEsCW83Sju10W4NNjFuXEjguJ6pOj1B5w4yqO6w8+4GWgz
7Y5ZpYipZlYn1hE/zxBEmoxXNNekZRV+PSNJPncaDRetWTwg08/jblBc7FhnSdhU7M/KAgWKWlc/
WSWxTD8XRRn9SoRp2YaIW7nOdhabs6f8pDIO0YoJsYSRC9xMQQEtRKmT1dyBo+a1mLaSjSIuR42R
nWzEeOprlN41IctYiJuvxGzp1KMUt68aZRl5U3b4YzZ6vgSbg1SN4scOdaXYDrQTbHk0A0OHnke1
mx/qpjyhmLo91eSedD8E0Gn+Ux6vrv4KA9Zddffgy4I9YssQvf2Bip95wHCCuzS6mTUa9M7a1v8i
Mq/zK9rLra5iJa0s4uTaYStFQ+dVOsPH6oouMJ0SC7SviNQaX6Oi5HBvS+TVn1dNulfRa6vHDxnQ
Qm16ydA4ORN6u44s0Xv1Itd2S69Ql9k20/SIxjJkotkJOCGuqhspJaGkkdrxfprBJaDItPWw2hNu
m3qCjPUVt5Hs1cboWQL5Wk9Q1UL2ehNeCXgTLH1Q8jZa0cazUJSOkcaeWQaW4aDteToGqAEMZ+zf
svw+CGlvN8lIOczKRktXXycaEp0CJ4epYjMoUb5ZANm1plaZnaH90iLTM+T60sHxnOllvactawWK
KW1jhlK1Fh2yCeqpMKkgqDM8MLMO6AyZm9DAIN20pThPSKuAOtc9AgtIhmdqEOOKDI9XM/QLRel+
9er1/iACmNfWF4TDr7rrmLxn3TZSm59weL5VaA/YqIHB68WrV1/FWZdcd3RZwDeFFd1nfGCsNiox
g0DGrqF0q4Whtx/SVC1U+r2gA2yzKe29YSKRQiQVJzTpc4KUptBKcdbzEeCXqrlq2nE7mYYz2hMT
5DSecKdVPk/5ZE7d4iEaJySqEN7zBkQqa54CPAxfaMx9108nlGoaAVWNTNFck7/gShNwVZzQq8UE
YSV4dWRUDJhVNBo8bhOstZ2wrcYEcIUwxhYG3gctV/ITNnRfspk2QV/FCf9awYHFtSMs1AkN26DO
d59/vNjHhI41JohsOlFm0wks2xdnMs5Ix/37yfTwmjC0cvSmTFjaXARQC1sjW+p1xa0qLAHYdpBs
//1HNCezWgVzC/BD9SmyGS5Omz9QuMMExf17ptNEDrAyeONE143/KLp/T181DefHBNlVJtruC+zu
38//HsD6kDgBnZc/tYEIrzeZwL3NhPCNpmcxVF99wvuO9FO5BPO5OKF/ywkCHE844PyPDNzqQIJl
A1ywPIGDjQkhbMASHieocDThhVncl9EEHOYArcqJQwwHHBjxhCWO4BP//SidkMUoS3KnaieOcd+A
NK5gG+PIsQIT2rE8sY//Hp4TCnkogSIb0JGxwRHrViPav07o5H6CKGe0QdxsAiuHTzCOkJZDjjh6
QODL5oRhBlLSE+oCmhnzSrFEWwKfewI3Qze4SSG4xhymcwfbuZsgz+WEe1Yn8HM6IaCRO4puN2Gh
HxMgWhNR4sUTNFqZ8NGE/3xTtub+AxXpsqc8ARPD4CKpp4BRANT0txlPTVBqegvlsoVTnfWlPJP+
2NW4Iqvl8w9oPX3LONagWk+46wLudTsBsLsJl5JreAelCY9t/JGy/35oQM/mlKIJHgPUxrpce+YE
2TagbacTdlv9+4UxHTeA3MWE5n5OX0I4MDDo4HZXE8C7huT9996TCe7994xQBMPtJvR3AwMcn3a8
r59caVL9LU+YcIuZbzaBwwsI4u2EEhdhikcqcPFqwowLr27bPngDMc4pmRG8i+V+VeaNaeOOhFML
r7yawOXNH8I8ZDs3QjXni/YxfmdrxtqlawI+RycUCoDQDZNukj6ErnQNJ0w+lMGQOXxci7Gv7tXD
tWevN1oVNE79osBaTybouiA2PgGW+AcnILs8odkNGO3/3w6RtxB7/js7hEp19V/ZIeY/X1HxH//j
/vdi85//+R/Sv//GP2YISZL+JaoK/0gqYyZ9CrL9xwzBtuZf1HuSpsoWsW64Ev6xQqjWv5CPkXBm
4lzgVjhlZP5jjVClf1mWZumirGgavjBR+X/xRhiSPGV4/aeURu4JhETyviwCvlRJMf+PlEZK9KrT
jKu+kcbkCdi8cPooDunXviBtlXFG3ZNFTIn+HsqY2Eg9jBAGGM0ik+IGOdb09O8haZBFEcMALHxq
f/w9vISowWLBw98fiyHpIUdnkZ/1chwotUARPz107JwXsSL/88d//wz62gy+JhTIkLEFtK8KQxUP
f8/kZuCHAHTBAxlXwINDXS7KxKCZ9vf0WgHL6Z8GHKzi/Kr0mqyBGh3ZdCswNOTxBZ4GeNNsoKrN
YPUIX6MHynOTe2pjMH+DSEOrRbfC3m/NxzpqJjDWwGDFoiegtB2LZa6L+FaNeTOmNyvXqbhQyS0i
xmxMNaPnAp+Y5FdysxM0flS3ALDJrefWH1blAZLM0xcM3lOYmKdutOYGvs0YSc1ckV+MohtURppm
lovhZT2wcUxPGwyOGdJNZJ6KNAAGEurg730KpQ5OeHrHGPuMOXrcKgtfi78H6VVFM7GPtwO5ZEFc
j0FI526RkkUzdWerCQ04zTAzIpl8SccC+5XE6TJCeSa2jTGXoe6UyPjmYdhjxzWGObbR4+MRVyCL
MAn8sdAn1rjUQ0Bnf2QyxmY/8L8fQlKv/9Mfxwm77uZ9sh9MqfPxChaLvwdxavn9PTOmvt/fM9mU
9SAj0MiaOpB/7/zvwfhrSE4PwktH5vdQaXk/s47hP2z2NkmefpjOZCHIjiC7JRsNi8FYIkycaq+s
pAbNsF2dZO1IUOfwA7GQ+TrKuaJlVOxDyn0KvsRAzs588NaO4DxKrARfLUQK4VhBKe26A8+sbmYB
qn1/IhaS3Qa/jLjFuGL3DZGzy8ZYptK64pT/SH8ll1HMuVhHsZdgvEcpmM6hhRcUWQ0oyYHp+0+h
+SbjcCRlddqB3bJLtM3tIiKbzKmWQ+/Ao+BOyE0SmO78dRNPUWkz/yLIKD4waDQglNq4AW2coBhc
mMUy+raQw9XuK10ZKiAf9IMLNff0e7Kjt4t6jjwvSLYTp6i182N+VBJff9c7xr7T18b4RaMKVpll
kauxyPpZ8uCzIrO0AuZdGc1OdA2DXRlOHW5K61b+ECrF17d9vsV7/V2wbCv02lV7xHbAN4GeeeI+
z9TKAYiWyutx0vLY8bLYA19pDvwcJrhteF/pnHySJQyMgamHXX4yD2dAnNG2eNLudZHcJxhSGZc4
lIQq5np7eM7GeIdWE97ieO90u6+/AeUZlH40ndJ5UTmk2zG3bBmV23y7LWwfrDyWI36VyNSRfGRe
s8FriuFxwOMqL5DSdAeFNJCdfFLOuHIljTXERmMG37zZK+i1Qqc8kgIxh20n5p7CRjn0da7NQ2kG
6BynXFE0TA8GQV521KEr2e05vxmn/N3ysm0C46ong2dp1Z+gH40AUY7AUQRdeZ3ReIH3YLIiPb8N
2cGlZs7idTY64m6s3Efroqc235SV8AHLmg/Daat+qffhjYEQvpwFuBFmUM4TNICMHtrNfoqGLCNA
3rPk+8G0BXpV4j7WssJKEajveDfoSoV2t0+L43NVvcN7vzDuqz8YCQGx42R7rsySNpxNcZUhOXMo
3UEPc0JpmS8ziIXPaCxbmIi6E17qpRfPRXRSb4hGYo6EM6AixxREg89r92rkvn7hrWBMsGWSoTzD
SRf6r/VNIbFs7uoPCKGv+Mfas+6MjacfCVYvbew8j9fpiuzsacu9KxbLctcgNWkd6UxfqXKsBQ0/
pm0YiUhODK7z53bM2e46vc44yIaB8/UovCILTM6Hh18CuvupGr9Hcuz+PNcoBZ5rlE36WV1hBWTM
9lxbLrOlh4uhirg7St6PmBhfDxZL6SClxInkQtBZty9qNdYMxEWB+Zu//PFdBHdCP6T9aJRP1g5Y
OSamav2HwMPMOGjAqx5uTcNmLn+NL6dY0H7i1pPxcgPYv5dXfyIJRLf404YzHciRjf7gQLAc33nz
hWjHl27FHfs3Y1YTogJcW35/wKQp+RhP2gpCPctiPws9dd7TqEAl7Win+PNVOb1fECZq95dn4r/m
5S5pkZXapChyLKPGvV43ojgv364L8P55G2Q74RsBNMe3FzwOPdde/jZE7kTCjgk6s4dV9359zRH8
iFMP0bUE3+RzFLZY2w3iyWGpdYQpBDk3OtYdaZG9odN9og8SvPCLJk6EhwGMOjhtpi0JkUWevufy
3j/WyQ3+ifUdHtrrQsOmzAKi3E38NrJmRyj3ho/ieUqqdcoA+cjQeBB8XgZqIBL5UVgZwoVIRbYF
ftGs6m+81x/XtUVjadylo/0M3fC9F0lTeNd0uoB1APA3haP/mLXSO3RLUdw3w9YQf3EcEMcXQjBk
tX14VxXnm/fI7o8kELFRoHXbDx8l3lD0n5Qnx9fx+rzIzX2SKHP1YheTDV/hEirtrLEI3Stt/bHj
NdTQskUyTJAFU/7hnkdMA88X0DalEiGqrZtdLxGdXUyQ+BNxqf1mc/5B7+JfB48PxvovztibLaLv
kI6F/YbWYh9mH6m6xtTJ222d17qfO9ePeoG/L+bWtyQACYcDmI0h/CYojuZO+pjnNAA7H/Wj/Ahe
oi8XwF93RU1j1MO59+xnvD1myc3owoiVinWKFwmRuY2utnWnctM+0dIYqMJZxly12RvpgDVlmX5a
C2WRHPTlGKgbZfvaXk/mgjP6YUtL4cNovYolJmWij2MWiDNjSBB0iMXcaIIJbsomAwvtSdcAq2Uu
H2WkPNqCQJXrIfP6t8JHZ+Qjtc/As/nwLXP0ge0mHbBLrWnyj0um0v47U3uOoPYDKl+N/KscDNO4
mNADJM2OWbP9QmdLxN2LqKTDRIUn7kB0KqT86PHIZkOEBgYKNTe91mRWSR49bLma9cnbq/A7bS09
g6dKgMlaBzmWO3Lphdke41AI4lPAM2aXBxai0/RSNJG2EXJldre2NceXDAzxJOxIGJZAOnDr1Zlh
ojy0k3uc7uUEDLONKQmIXIuFQCZw0+mxtHVuqs9QO9KurSqEbEsrfTcAUshIP2A02PG3ei7X1ueD
6IU9P8X+eV1GywGHMjsNxzxXpctbOsjUzPa4GmbmjfgYV1xlh7Fx6WaC2fwVDLfe4GXEwDhryY6a
yS4ZeV5+affC7Ll/eSEcyUU3b7b9Uvmsgr2OjP5eX4YNEyRzW/IaLy9aqkGOz8eNOjfp1w83/RCR
Br3VhSPiZ1jyHdGIHZFIC3Z8BHnSICpku2pRK8zRojzTd2XHuKCGdwDmHgYo/eKZeLM+xXOHqLn3
6hMuanp9foaZ+jgu2SvxLuCgQQqYwW6EeZctKLvh7u2hC+/Hc3+uT3z//LK4W5aYiO16w42DbrtT
zJu3/o0GDGds6YKMaHEJZZt8YbxLp9edyCFwsY98zSx6QRnQl27LNSh74Xe3K79UnxyQv8Ys55Ar
Isi/gmQJokM3D4/Cm/HDiVPPpJPYnhEhae8SUB/kna1DEaGLZ/N1BGkHEOr5NQ3C3/ERoiqo2qDG
DoOvuJhBta2WhuKjJE9TH2v2itgOsmaAHyHYzS/JvlWRafpN52VBR6BM54npIda97jnTMXI/MN/Q
lvaVrynamJCUL6+ptsUP92mLmcrDV95BkUWz4ofZ+azddC0oOEe+nqiqqm17Em8PuP4fJlBCP819
JF+MDZtmjewdANyjZ3e7ex7qQy2vpdh5HpRiZqXz9DOGlooRfFntYMzALamO6TcfvlK8fssvwCQW
Zo4VL6qd/HSYwTQYrvj7xkYWXSFedKbdbNGP878WTBOkID+o7RzYcZ4hwUQJZCeXEYT0Jt1ez7yj
DuXsK3bycPssZs/cRapP2WT9EiB0nVxVTqmC/ZnV8dEob8Mj6H6q3C/6j4zxteJ2GN19dhPStp/z
nT9Q5q76F61RZrnTGAJzpV0rL7KN6gbfxV+CVo97vAQpW0jm4u/BmODtk2PANOvLVSEq+RlZjIk7
iOZ/z/5+9vfwF6RsiSo7DBMNXNYiWi8xoCntNXFrJJ0gRtOK3T7lMt7AKUBmetZLwz/PHrBDmaVO
/yVTSWwA87QcLDHGeDT9j4OmtHnwf/3baolNV9N79pFaYCTYcFLho6qJTZZzdoqwYkpXKKgzu+kX
yuZUbCp81RbSEdB1C9LAWyIpR7e55vUCvCe3/b+nSkmJD4C5d+SdznLbum1xDu/FPZZpKDvimhKt
YXl04tCZgnNrMH4Os1dEXmSpDPxWruR8qlL6Oz65ZR0o6vxpLMzSzm9AfcwVFU/S2sztqCSIPPiE
Wc5Qz1gVGMoTCGw2xeT6KaIucAg7tfQZL6rqm279tA1HPupHZT1KNOKWgunTX6YxKhve456fx53g
texFLdJV2et75Zkx4HUVOeG6+5Q/KZBeSz79JqEbaBNlHui2tR8jt/PVz25dXag6if6g6xxBTEUd
ZKKZtsvcfp4rjFOf6BR20kU/tjdhdMN7S16zYqufxczofRK6OfZjZWcaUZG2fH/+JDuK1DI7aDfT
1fbI95AOptFB29DDHG65n8/ZeEiZU65amK7skpzmV0Dy+wE59R750iVh3/dp7GmC89UhjNzAQp2K
Z7vXnetncy8uVYh80QFCiutdWvLlYeWg3uGvhfQ+aMxatvxeHwEdMECDp0y3UVuhaOP+t8cuy8CZ
/fAaYeHILjbyOdxla48Ygu080PbtIlz3SCI3IwE/mNAMGzkiKlrxp0c7mNjktanbNglIeCJrK2HJ
c62CDB2fv8RLvQ7kNn9c/fIKPQqzMJatEhi5k4x274crzkqSpPMbSa7UVM9zxNfZ81UL3vfgDKxj
8er6ZjjIyOb6/AUQa31Fvu81frxQoGcyiba7WXsjbET94VUr8mhGJw9wcTaOdUNGLBzbyHvw9wN+
cBAOFSOZtUqwscH9/UD9rCzpo0hLiYXliPmO5A5QYAx5ey8hxw5PgG0cRNgPOB6QTv2UQXaur1T4
7KnAPdjMazNu5CccVJKrLsKl6oVQXV3s8eDXD8hoyQLlNDJVmx/pvaPMMEqy2FprcY5HfQi6U7KF
yGqcqwVjc+S72+ISHRkEKERc/xiOsr8+PSNxwlN75cx0OC6W97wxV1Q4yuexp7TUY0/+AfxQUlEJ
oI8dPgccxQdb6qM8r4PhzNGoZpZfbq80hD5l1U5PGE0fa6qXbtoEBvFFLX2LQiBlDS4A+M+lA5vz
fUngQehy2MvChZ0LnB2FIGrNySwWwMTkSdv4AyJ59dDRfuLG+XBomAnSfpopHSdbyhehRkS9mL+D
6ijCWkNrSO3+zeaP8lSflfOpWQZ+b5qSehoVCqJ/Ogb0CJD7vou/eNGfK+pIMXT6y2t1fX6h9EEN
AdA0h3uIq7Vy0JlSDOFI7L602wODJi4L+0V3MvEN2buGx8kndvbF92EONJ02E3EjUjBENu5GbPM5
hHuucfpg5/wTFF34mnVMRUUX6+pwkxDmLBkrTf2Wxmku01l0Me90ESB3HDkxiH3mMqQBxAHv9nQF
hA+Kb+3GSRIBtbAHwakuysvVbs24f6BjSfyMhsQH3CQiVT9LNOipW2Ts1ZbPXbNBIG9gGz2XMrhj
FkneF82Jub7vdZcuV7LrL1i6aWXooUMfa9TOuBUFw84rT7yTbNVcRiy8fGn9GofYi9t36OAAM38b
+l+Zj6/hcWGMiJDyMRNo+4Txol+TS+YabnO7mj5mGXWtdPbjnYiAWbI1yFLv7Nf5cbEOo7Z5pF7f
uZLkZNk+S9/ICc/PhKcx7H/Ws7BfN8PUZpkGd8lmuHLvpTkUrq6CLx9FzWHIeShY9CgcaDrQJyAh
uFq9zoAVF8+AkG+35XAi7N3T1nKG1uPo1j/pnoskVI6ApUjDeCnMnf3HOHtEC4tRi25DxTlBOdgj
F30EFYrm02OPYKJal/07XS/uRFdtF1lsFTxuOfXN8IwNHTSGZWeu3Va08dBs9d24Kyxbx7HPqrRq
2CwUtr7AF+VyNk0vt8ffwXEk1mo8TSsFCIEjR55LTjgzPzP3k96eFZZMg/LGXYMgtiRhucGATwAA
bJwTeVc746K6neVAaRHvxJtMuXEQLW5kmIF7JMFojBbwl006oSQZGHbBNgJfALsYw2btoo9YCPe/
75sDQxoWwElHND9dUXSIDnjYhbakzr7Oym1T+hrsZ9RDWOEMvBqLqAgehVPLHmEvIO/dakR4N6OF
Zd651Zq9E48zIfvQiSflW2gmGyxSE0Oi1LTbt/4g31sO85HLDZDdo/doidO7SwRXlv0Jv997/EJV
xXVuW9xfuVBkm8U+2iCvo/ZnUt1xWdv5V0SKGpOAj4aT8WO89GuuNBZs1O8J0ANsHNI6S06itsQp
QQzMnNE6yVcGp1Mxp0LluxLwFMh+b3ivgKtWAPo6U3FnTgu9Qn3Le+f7Vo8N7LrK04sVgSblUiHm
xzNyqAle+ZpXIAnA6A2++dh2nI0/sUd57JNfjOufSD1detNHz6iDEZ1k49WdI0KAmRNUwWdmZSGy
nWO3RuE02BF/CLQbbBOanxzw63MdlUFo7FKgFS2nAlUlt+102hgJVycuHFSjGYHk8Ar4r4B9LL/N
9qCZgDYRGL/mtkEmfEydfHX03Lc2LL927+nvT1Yt9lDyMrPIGnP6u9QciWNunlSXG/HETZGmYEeV
9FPsm3BezBI/1nYcFOWsnsJ9eFJ/wO8bmydh3rQ2UVlj7LXDwALgQe/Xlb6TXbhsBudZkOAw4xpV
ucGWNn6xipwKWzwVXJgk+XFKnPs7ey9AMC3DIael63NQQ6fekkPxBH5rv24DXwXbuX37pmEjekcq
TZAHUZP7hoVkakenVIvFPCldvz80J33x+EoPoqdfKtyXhKmhJfpr6Hf9XDqDIPi16iCEru9HDmOd
fC4M32URNDOEPl8svyqn5YmbJFZt8cgXe+2ma7e5sxd/AuCiioMAVq6FL27p6QJ9/sJclx8S7tVf
gFgQQV/mqW17cHw4+Gd0bFKOoXNdMIjP+ZE6NVZFWpYARn8fG2r+i2EwcWO3J+NxIquqc/tT74Xv
D64ANng9Nz5ASQGmlMcyJyTiN2IFtmzs5CKOHo8+MH1MxFLyYljJv6y6pECRBQuZcslZ1h7zH8Lr
r3ZeuwAyMRWvxn0LwOyOc4IVXC+dkj5Qsngx/OjvaLcWya46kFvp1d+8SZg+TbuiWVpinm7sanGd
q2zdZmh1Zcr2i/lebVRvWIIK93N0Zy8bHw0kf6TMv9yWSfXAUnBi66UtU4qSRbaSttprN6Kyp0fu
KC6b8wNrVK0EMmlDDMiA/WjTNuMqLUNzFZXUPX4LxKNYUdo9b9aNixOz4vPMySL/yK3L92djfn+/
LlAec/afhjOxeVxQLl/fzyV7e63qY3NiUUzon9C/eYvZJnjyXP183azzq5mNpzR0HhfuS5q6BSwS
jd/caNj+X1fKBYhhpC/Nb3YnQuTkwE+SeXSAIxK/afuShs4xxbmKWoPTbSW/oS3Pzs+gu2fUPYts
S3jcXvzQyFOfZy/7scqXquEhQKTcg0xB5GxLaDqb/XnpWesQtKUdBYMHAypnB655ybvsY9a1i1Xs
KQFZUjtrOQTDof+QZuYKz2pJsYTCeNo5wFtgFw+M2udo1PZVZiPlsbuIcJfdcH4/j6yRzbRu2NlN
qvFco23D10v5RM/ZRIhLNcbKx26y9OoKIIOtgidbaTP0WowD3sTYpZgWW4+mvgLn+uWTgSZ3DrJL
AKqCByznYc6LzDePXWfnSxPoUo57Hn60Y0AYt1x5+3LMoDMWAOpLFtaUXhTdhkXHFlkOMsljgwj7
7lta1Iv20kNV9cntkT+AYxEkMe2YO/zvFIdbqj42pgdcTdIFfc28OFHxLRkIkFpmG6eKlWidbbDa
ZyJYdyyTU6nRfIp0Wln0wwDSG+eO8HUN+o/hV+TjFbawrj6E1u++23fcU8QuZvuK8B/4vIScvJtL
8UbjSnsCGyVHW5pFh+G9rz2t9WldFD+Eppi8K7r5wEeAp7fKQn/5mNzkmAEAzU0OuFfC6oqAq+MY
nsB05eDIqxa2W0c75aJFjrii7zMex9dK8YyZeaw+QtmOGUGxGUe196AZQ5vkoKaXJ58onvcfcX/U
wC6NDlo8gkHkFZ3076AhymHfHv6su7YD4ID5BYHJpuSOtMhZRgK8W8JP6xi/yjtDj2voPUJi4pgA
BvFOea2lzG04LRxSYCrzRPZc2fioBCPK4AxXCwY23g83aBc5ToD9VoT3lqP8dOgofpe25IQfmGOg
Z73oTBNgUNsxRBjU9wcJpNSVnQbxIpSdlHjjFg8seHQumJ353ddErk0FQjbaBhE1a1ZtFPVMM8Kf
0UdL6DNb3FUbBJnkEXuyXy4eXDxslbmRhGvyJf3iq3vXbu0qedqEJ4VfBBpBBWL5TX+L0X78tp/m
MN2omPXps2bRLEHOIQ79Vd7gIr01i955UvCPF/WXGCWGHa94mo1GYFcDzfS50p7z9HAVdmBzumqa
cb6ui1rcvV4bXjHqFsPHdTIJ2wwkJQ4bnf9uJlwXZkr+taOpGAlshnRwtrOnI73AatnxdM86STek
ubkZSNaMoSVoSmBQpBkK5uzVfCAnq14M3RzGRCSJdrM8nMnTPoKZKIpn8iSxGx9UNuV4w5jRfSjP
BVNTaGXwzhsBQTxoCtf8YnN83ejEFOE0nPcLNgTMCyn83CcXwHf++aC3Jrislrm117RZDJY/qI9k
pYwmGxg7+QbIMt2yXHx1X8SIhbVN0F3KNDjbMuDoLZrSTD8DChewPVyLm8SvKb7W4QV1OqA88LDI
kQOOHjvgdE/4LHgb3sGLzNA9FnP6n6AqHj63M69bR9tEWze4NVCtsgcF8uKEM5bsDR+XnXHywW75
QdYwwJhXEbBHs76M04P46vf0J9Q9TvXHKnUsz/ykE2CQV0zpRZvpsSfjZsP4tH0DuWRiwrVmzzdq
eAaK1meNr4+GSXKu0g2XdF/wCTzh3n8T2AXhSHOnG9ITbvriccHuze2bO9xDd1lcn0cMqvfHnny7
YW58F7pdeWnkjzJQnBWqbH2mfeBMRnjIHZYrKfWZ9Q8jRlqvrd189Dlpp7Wag8+2982tap9pMvMy
JMyS3X5zA1UcPHGnwvRgW7FNg8CfuuI7itStwHIkM5l6sbepeoy/XkL4gwKF14Wa8OK8FuzohKn7
mJo47zxUgGYeRJcM2OWuPBVFYAgBwwUmDlJCzw6a21xKdmP/biUefGTUQpAg4HUZkt/dUvo8M532
jstYkHNd9Zr1uM7nRJAFtI44F9jZgeU60ZcdY3eS7h6NHegQbSsvuD2q7zB5/OYMN6Ekjwpc3UlG
0A34P1/FNI1T2lJwqtiLHcP311FS7E65xKbf8gYZQzDKCkz65FCEWyeZ4I7FNKky9HkY+S+M1AhS
oou+0b1mQYJNlzj1R4zYIDmRxaB68deQOUQ98K8SjAh+xx0DcwZGPQB1w6VlyXZDZeirrhiegiRy
rh5jrI+OMeVJ2gnzx7Z6yw7c1IFzYC1yQYD+MDBKqEfBKMwZOABNCdKjqG6TRb/VW3BZTna/nsXz
SO3LxntefeYzgl/cl0dXR/mi2d1e6P+XC7KO0LbLy/qSe6QczttTfOTjqO5VIuuPV4/mmDhpufG5
o3W4Hdb5DF0+85RkmtDhceSkYW+XvdVvXJrDGycZC55c+dpR+TBZuLdDZ0tzqwXesHoWnyItjHed
ZgwxMYOH7DMbmMk6Rgu+2i7vubIkLMKkJ8SsjFs03z3bnUfQjAFOkwwCVOqPV09jeSEpNfWLdJHg
YyrXEpYfY96VaDW9jsyOgVkGfh6PrGg95ey3UXwzfxjkmUn8CxTp9EzmCT3F5VPYSGtuLPW4YPTF
t2f8zeMSDS62nYKypkr6rO/x8XEbcie/MxDe8/KcMdNBWDQRHkOWOic+N8v6XoucItzSbWNFWrBq
mwdTnD6d8vybLNHaqmxGgOhsAdEIbxwdPuOUDcs27CwvO9dY61tkQo64NA9TdgR4nx/UytBcmXc7
BoNC3C/JUl8+v8bvVOIatJNf5hzzdlMPdlsB4571/TvJDJLikUoB9Cffhx9PXNV0do21MUMbfhTZ
26oMOmevzlU6l+3Gg5ldSzVrjzcihBSmgrMapxITHYYnXreA/suLyzdzWYZOtC9PxB5ihZmzOojw
WED1rawC+WmARUfyuAwqt1LYA6s70lQPI/Pmb7K7WgdZxCm7E6lA7BqvKZ/5fU+fz07Pat2cxUA5
MVIU3OIofOqH4TNMAmkua7PWkb9x7cc/2MEJcLG1kxDOcWbNmC2ejHHGktEc60WEv/YcHlkUdHES
omnAzLqpSNmY6z5gzlDqjgXHSXIApeykWf+d7lqGb8KuE23O+PKkfKoMeeJjprrlybxhv9Ro/iy7
N4YnL2iiIEHgsdvjG6/R7uu9eFOX6RbfmVw7iL3Z4aFHGd5fl3qmhNOotaHRQF/0yJBZA0XvoX6T
P2T3cSQpkxboUaTZ7JhbRj7l6D5WX1+U1SkdhmCYQaNv70Zvt6eKppCDLHnLe4yPKgveMTm9jmgD
ADR1rOBkcHdznNN4K6ubxd+xVr8ZXyiZuLOQ2GG3Q7vAbPT4uLqMlRncopvysvt41P1o3yynHfLA
jRchgI2E5ETDctluHlt9IxAhx/Sr5MJaxn59KPfWXNulbrUbZuoN2i1JWshClnKg7UzLaz/iM5du
tABlts82vct0EWG0GHvoXmjLs+3cu9I8J7HEkX0BSYcRoMOjzUJj/qCweJTTh+jO7eW50fm0jG9/
ppYtBO0VU8qXGy0FADx8z5TrkZ2f1CA76KG30n4rRP60rwO8AXFF2q/9Qy8mCj2ob51mI+9A6Mbp
i/CGrgNDRGPx2ivyXN+yxUyrN2tB4B7LJ7eeasV5WS6yU0Gmy5d+42cdSNA7SwQnivSZIKdhZ3+u
16T8smOL2RG5lbzrWy9hUjPiX0RPhw/b5hOq4Uyhsq0c2s6AVDhFxLd6j+5TYORGRQ1OJ/li914q
b8//Rdd5LLfObFn6VTp6XBkBbwY9IQmAThLlzQQhcwTvTQJ4+vrAv+qeGxXVEwYpylAkkNi591rf
okhaPFULYNO6xAZ/N2d+E2JZhxAr+BYv8hF2AL+HHGIqfedknAjXBRr6VDzhlqDxUm6qYSPobCPE
fOxvxDF7Gg6oqKzrlJ9d44N2juedPFCp1yx9vESumGwQ473zyggbbEV5o77T1/0zUVWdo5fyvErE
oh2MqnA+uHfNZ3zg1Frop76hCWFuAwJu2ORnweUe+ZxXu3chilj0cC/tG/Ar3ANo2Fm3p7eG6S7d
qWP0gqJDnK17ugI9DfgPrnRPWXZ07hGW3SNzve/fm1dl11JH5379yYoNNAYDjM7ho99xBeFKYx1R
DRkNMjQa4VsKTbW5iWD63lNl2xd1JnmHuPXN0N7PT92jeZGnNsizQ0LCOZXtSxuwwNwNhi9O7lMe
HaxbBQEJV2baH8u3wNeyQxRzSsH6IF7z0TzSZqHqnWMoLcEcuDtWgrfW3k0vzLrbl/TFhR6CqJeO
/8Z9BsXiUH550W44vuXhTRnvbOpaOsZ81cWmtGGkOv8m7tZ9S5/YMPR8kFGQs2nymkt7m1JzsK1p
thgtK0JQGRD99J/sVJMxSG/dj/CxpdTGl94eepLZlD3kEerJUJ7K+jZV9ta39Z1Bj+et4k082zag
pj1j9OSNPdXwhjVwmj2LwZVyZ1PsFtvsInEZ7avHdF/e6pyYBFx/igtXOlKji+i9QcOic3AZ7Kfk
HuxRL/du+ZDk91LfE/7QMGqlMP3TMP97pYaAHEKZUdHG2jX0Vp6j7ynztJA2x5bTh5U6d7yi2ktC
Y9XtlAUDgFrAXWz1DHgRm1ZFLbvnKGsrusvMXWleMWvCuoog6obQoWCbf/C7oO+RUzqztIyeZR3t
90L16kB+JSXh83QBrJNpgSRZN9R6yShhXZAXONIm/7NXcLHGpgF27HHe93+IwTvBk6jGdbZgPnWv
GRLVaB9XZww3cExjA77JHogr7ixkVKx8APUJDKYlN8Rb9Xs+xvg0tsmylrDsbuhbRtsO7BjXqgah
TErTXL5M/Z19IDELVQ+2bQI8uE4zlvaJYCHvQs4P0bLTpyOxfzBItcGnIuEFF/mbGiIZrTcCFnlK
fFu1I/eZXxJSW2vr299oXnYHjr4Qp3G676uHZM0vuikIQK0QskMA2C3iRciDHC/lDKFpWzCDrBhM
kON5o+dfs3UkcK5OX2aHdk25pyyhLqMWokgw+HhphlCyU3ZrnpP4rJV8HEuKVu/sgtlFVDdvNZxD
484iwY3m4Zvx4F6QJw1Q/fttz8C62guxoTAqa1+tPiPj0E1nk3D77IWFObEO47P1NV6ug/1hnfb/
nfNfH8LBxJVYQCv9+0TsRGt3pEUPxw/g2obDU7ShDDCyHq5fm0ly8u3evpAKQBKTo3gkE6KC6zgT
akFTziKd/phEcqCVwj27RlFPKCRpaO0ZzgZ7xeuXrk9q0LF3XU9r+/o1dSl5Glrd8M+PuS1Ag6Zx
A6xttAxSrfOUKflR5aq1v36tXZ9oMqT215u5w3pwvff3iev3/fMjjjGsiEjyvXbYRpk9Xn9t7uis
eOvd67eChGVjkmrZEaZOexeNh6lmN27MCFWGcK/zYlUrcYJWdhVpdX1AwtxWS/se5p8176zSS56z
Yb5po/l+Crsekx+fWkXu8p1VJnd5Hn+6evGgG+JTU8beN3KDjATGG0k2HxKRei3n6xDeTeWkB3EF
MqfO30KClHAM5ZOfo6fLonEKlr6L/CKt2OTRQXCB9Jk5sthZT5WdLVS2NI7NNnlAJ5rrKVnn2Vsx
VvIwJtSnOE649FlcN60hYXDVDdO+sJhsJ/KzUirtZIQWuutoPzuGx6dySEveI1MZ/U518Bj3tEbl
peg19eSaTB9wTPw4CrN4R/dr3NszkCqnnT9whXRkX1JwDOCUoBQGOvF4uyJPGFkm6DtN1BYdCQXe
PCBr7CQXwqyj2SyV6ZBX8duYakQ1cInBSBIyHhjcusZFCaImSUFr5uwjTOzASL4bhJcuIHMzQeS1
GCliunG8iSwIDApyZgsbOrhGf1mYl9exVLbaYv+khfkJYirb5YkZQvvEsW2jTJgctC8Q2w4pagrD
ZrQ36qq6U4XHgieUGouukCU71jsAwZzOTTCXP85Uph4Je8mUPJDi0HeoxVqCFhmGRWTkLHJnNuuP
r6bLJH5J2rF8CCuYRKDB70ElQN3Uzflsx1UZlAVZwUqXF8fO/JrmvVmKI+kSLBIV5Djecq8DN7lR
E+Jvk2J4I9y0PtTFr5KifMDzzqZpyiUZpObRZRYwYnpIVHoOLU7k25SYkqFf15q8/Ewa3BbqbVoD
S5CVg2hh6dmRZ/YHRIk+0ELry42Xm1nLaUo5KspjBTpngrw24z+KDHqbGqxIsBhATPMq3OMZpujl
VDvYOkGM40RK9Lyg5oYCJQpmirpVvTQciR4RTvQhAepoGuLIjMUsdfJf8KPtqXbIrl7oiTgJWe5p
yfkRylhBp2Ew5MmpXe0PlsD61yiinxRXeVDmXNsyuPUbjUO2X6NFGjGeF2c+2ovOWZJSDZCPB/ue
a0FNB63pGRC1hiUwkFosBlr+aQKl9wgKe7MTgqaINmbLWD8qGVuCUZT0lYnKpEhQLlHKpS3V3cfB
APms15m5a1nK0rowQTGh5JcE86VggEaaEWC+d00N5FQFO+yXv1Jkw1nNWLkNTScfrKEiT0hFt2Cf
HQdKmjSMSJlbqmzbILqtNAOdIQj3qc+VYNmGJhfUaswrTLXWyeINGBu6hwVufPzAdMEjKKV7R0Pi
v7TpeUgoVIqOqq+ss3sZfSbddFQNdF8KIgOW2IgcSWc7G4whkkwC2yRPLkuit7hipFzZubqptCyY
9W7YJmDRA20wSr8DLUMPjOH/WNL8bxcjYQOcvbYLiY7ZZaoZTfXMEKdsRvw8cATHqwtV0MSqGHwm
rtgV2azc20bR31UaW5hs+lZs5X2a+KwrkxQTMWcesuyvrmJvfwxjwBQkAN45Bi1HYbyUlsq1+ioB
mhm4pApi26JEg2u2D1MhjPeMdqOmM6u06QVH8eiTlnyUFBEaMICN3Tk9eZbJB5CL1MNEdwJAbaOK
XJhajwxIpwhbQohKhOzVe1ftN8TdkkZK/LlHgggaKlWH5d1UrV8StK5BK9Ys+Eag29n2tPqKjSsR
v9MztKfKpmRISGVbWuw3dnxXqpF2q2jDW6sNzxXsrGqAW9lPpDBqNv2JmFyC26JmA2oytF9MTMBK
RrOd3Zwt65rfy/qmifBBhBFzikZkR7SIOJhPsUl9kRJrarvnkCWyct6UjDZlWICotHAoqOnc7zHf
k0SZP7vTalewho/eicODYlMOS+srt4o/c2+5AelrI8wOevDknli2tstCpCWaVsQ77G8qbGak5q5a
kWFhsF8aJC0tLbKCJRruk7qLoZq4Lwax9XSa6VNwmqGU60gZN5xlF3GUo/TbdhH+HibOskytQ+74
Y4TesFQ6CBeJfFGGhxmEYVc9rC/xGNoxB1VsiUCfww3kTJPjJH9JXD32YxAXRy1hRtOS7cAYB40H
0G+0hT2nYl7Nve8OFNMlg48RbjISaGULTEhslzgK/XE076AZIG42jcpzCasY1Jgsji4HTVDM+5Ix
j3S6wDa0BV7dgrBhkSBnCqATSZHTY7Rn0y+yDoMIv2RihzOkO7XAtky6A1fvDkLm2qYm4QNBBJ+p
q/QFtgS0K6JWN1ZLc7leQI6Jmd6XFioMIXrzNVdoGhSkufZigc6IeqKSXY9yCUN+Paa4qetjaEa5
V2HPh5KFtS8ls3hTmyEhlCFoi5BdGByAhAkaWxiEJxLJQuTQNdTnNvPt9l5Xa+HFpsKQEAD8NjXo
enQWe7+RK+zGZvAU2+6MAzFnhinQYqMcaeZx3DRWVwcRBIONbZm380TPuDq6M5ibcmC+n9gGOIqK
z6bFKJOJqsMtbab7hEG7OuV+EiKQB4r5qjp0lwXHt9fTUKvSmfy6RDy7eefsQqdgyAmltOmN4lEr
0xfRQIGdWJCjoZP04dmMKKW2GyJML2WX4lviYlK09muXmdpLYdzOOoEqMOT2YqCBOSsZjq0esGzL
0LV2YO05pnybB+c7zItHMBELedtjd5IRVF7mAZqVyJOpRSjNXTb1Y0EXqnWds1sWn2YYrrh4pvhV
epnILTgSnPk8cwRysFLWUN3VsgtwttJ6ZdKYgnLbFtRe6LgWvDfMnwrLeINiFbgCEVtqh2x8E3pY
upLnqNHUHz0zXyriCndTrXiThLNEPMZuZP+yM0fCA2rVCMoM6ULcPSy2fYBasVMTRA2a2gROA/av
wGi/0yMc6Z2EZNz3Xp5MNLFEeVuDXrHaBcMYw4O60HxXqOJu4PXvejNqYWlBThLx+zw58d4iS3bZ
zXja78kv3kcz3aRCc5egscmsbNH/KB2TbUPJwQp36SFMFmgV8tLkVRKUehzECd0rNUbFT8gbNqRk
wKy4boFEm3twQ9UOuIGRuLeRVOeDPdB9adNqR+SH6ys1Q/o8TmGT3FjkI2ytiPGqaWFkVNRfU/bf
jtLzbdEFGfR8or7jDaufw2JxDs2ZkHjjcdEsfLdEjBZY0haKk2B5idPE8HGAL2RjHskepTERctSS
vHyWsckwBWSSaqMVgoRCZAJd+qnTGvY5lzoqMNzOWEk7EzAARG2nLgjtWGx0V/JmcrlKSGY/XWOp
W3dGDSmHF13X00OeFxeECJMG9qtBUN+ofNSAxHRPEa1X4vZduUv2YbabkzEZ0UOdEpQDtL5rkSo6
umH5RtN/2G4tz4XrnmaX7Ypr1sE4fZTmjVZDoMIq7AmbJKZyJso4sV9j1Xzsc8jGA6+VtylFTViE
GQVk9jRHzhepIOZen3XX78r+AfpudC4MlrISnpSZCbhyvKEmfVKSJA6xWb8DHQyp6bq3QkuYayjV
bRI2JiLgieAggsCIkYHu3fMuQEJlU5JjadIfFYLl6mS8i2p6e2rQRI7iO8TMuz2VU1MuZ2nGP7Ys
SD2IvsKMzk6YzaZHMeaXfT1DwVNvixi+lYAqrvuQJZAc1zTVBna9LP5uc6+4TFT6pOqCelX2ps1w
cO1GbEHCQ3LGLbuMNDEias8Oh0hjztD7CsyKTgLlKu1UzzWbU6MUXtU575XGdVjmIshUekdQ51EK
dTTf5llcWqwFTwpDM5l078WUdttYl+gmZWYHJsL87GSNGltobTxZOtePPgYRZ5cF92a0c0qkA25J
0KeZRNAkCVKNNgFoNX4rBIMQP1fyn973DR5oiaUsVufIs0zMoXJMkCnOUeqHwIMRkWeP0M0SiF3M
avk0CBk0M2/MgQ+pZMNv2UXTzydsKWHbcYDXc1Hthn5X52fKfBToJiYItrQlR8rzkvYpEQ4eFy04
A/LAmew+dPW5zf14HtaOG1pBTh40TnUB7ZfMvgpMf9gyVp7j/p6ewrMgiI8EQLHXQz5Aobb0QKbh
IxvKjJgfx6OaF9uuV87hzLRWMQtUkLQbZ8TSpnVvsRs6qua9VBiIpfNLGg17MttpHcRq7hcRwVkm
J7sGbUm+mqowtqRMIat1V79s94K5ezppa3zHnVGSXWxWy77JjQFFrBmvSV7346iy824pZkI9pRXa
OLe6Re81EtENkVIUyyoHJ3UpgpzuhuO82DmRy3zX/XLaoaUblZ5UMV6gW97wj8Ne69iwCdnhYR8b
YPikFOlZFoBWLnYDvFFQ7KgEbXL8JtTjo94jLZl5f5X1cw/Rk+pghbTQzV8VC4hXLCBn9qtPsYB4
mM9QmYpGBHlvMutTmLtMQKMAwRwMQtq2ZtbmN9Pa5+vgorXxF0zjYzv32cl1Oo4Ox2Cs00a4fJC0
OmwrollnaL3gtpW6fYjThypHxhDF/TchCb96S3Og6dn0uMzVJ4PcKBtvfyl5d2uaM340INghqCsK
RMXmAkYSXu55avdcBTBAtzo6XfSIVmPJm7giyMc15drKwOOtIYpLtHDwCFFCsLpo5WFo0dcNxlKy
2za2UkdNDh/UCQY0LoSob8wKhH07tr8zS6/pkoBeDNBD07m1EDGiPpKuGe6MMJS3XRbvx3G5WRQt
O5UOur9pqU/u0He7ug3RDoaJZ6bhfdYiviZW6aSv4x0TIOrGKLoXK7cZwSk7S74uEVRegCAvo6Ej
5hoJ8eFFWRs+z3hviAVVzMTIvTSLk14OGKV6tNPzzHFdCF838TXML3oOpxZIDTCuGmVVx+Ug4qiX
S6WAfCO9nF3wK9KMWmm176V5jLVE9dZVH5YRZQmVcXKrQZnEPEDaBcKOWkNhWM/Nvsvg2KgifFRa
HCILc2H+sVzNX3NL98c1ZQ1vhdCTE2XhPR2TBbGFDEpF+2Wh/ImXBop6ye6OaESVM6CARU+2fdvr
jNe0fGuWTuVZicuG1nGfoBhxElocqDbDQske/k5jscGcZX8vSYImBOH7AJHO1yz5joOq50Ns2zN8
J0FiEgSLupx80aTMOUQf38/WlxM9YHGo6UlBfRtcz5bah9IzTJHr9Gh+syU7l9zqPgi1JQCQqEXj
LazwlmLBOio9Oo98iD97haZQCjMgrdJdoknKKhJRvK5p3jjlaDCFYPV0xXhv9UFuVB3hqWKVGjJ3
5Uu35OPSMtPoLUinFVKADhK1C/Eql9lPDAn5siDV1ypGZdW6jzXZwqnUcLWMzgLjhCNpgUy5eg6X
xHk0WwYikuHVTPMr0hP11q7INYfLtutGpJpZPZWPi658ObUaf7G3+TGJSCtU66l0TbqaevfD9e29
sOi9mH1ElXVXNUO7p51pTtHkR03ybigGuqzDILmgJgZm3m6grcbScC5QuMwlvn1yfxJggIEZUcTY
sBpaXfpcuhhNGNXRljlEKHX8CjUycTWU4lVIdTKHbYjreoRlnKs+aWqrpkX9zEP3uVxS/Cv5dbFi
+BROt8mUvztqJ4MFvuq5mWCOEeCp7qxEqRDkNJ+jNGAxcZZX8Be9GajeyXUJs0ypW6qlLf1RDW9Y
6FIiPl1jExE3hxhKfardhr1hMQmknpjizOGNi1dyn009yFvHfXRIBvDCJUT133TPTlnurJmotKlq
sKVW+qPRs/6VqtHu8oiMJqGIAI0q+eg1+4e84DpHj2di7SsnpYU6Mlp+0RrHtiqtvY3yQM/tIQgF
RaiDk1MPS1ahQsGPQJWkJBU+ebZ6Y8yK4vTGgUhLEPJRvc3K1N3r1BbHqDK+k0K4d0laXxYFU6fU
9MkHmQql08HxUpQU8oblWanph2DlyFdkZumWcH2/JMKTgoWf8PaiQdsLYtbumDqEr3pJXu+iI9If
mWfE6WdbV/bFoR3NrmHeWKP94iK+K7D64XkxZs+sxW9pDIG0HIudm7izh/YnovHmVS1aCVnrS+Ci
xICiHm2bkLJ77dpXSlH5kQ1hVsaRvZfhyuudwOnZzEhNEmkxbVAc2AJFcSjQIMwaK4ZK/ypaWg0p
6wQaaxjeo0i8pJVtEiXKLjmuyzdtXoq9ZmanMOyU7SyxH+rDKrLsezJ98fELyUJaQRTb692lFQ4o
hqigzxHFpt99DJDT2m5mmrRITB1WC6+gGzouVgL8nYqXRymXbmcmJbP9hXbExBVum6puvk81xfYa
jXdVTMq3NaxJZIVJJjoaKyetP1JrIoZI3GqtdeZae5F8si81kfCToufbGMLfMe04B4uV1l6+TeyK
92ELR0agZijPBHl8RynS90Ky+PfYsriQEDVljVyfreY7j8iNSFQHeXG1knf+97vx3N7LfjVUmWZx
nFyzSu+u3x41tjMzqF43EaOcd2z8idS8ftN68/dh0VgwEa6P/7l7/fH/9fm/P76MLa/r72PbYcIo
A1XIX/5kjEcCavYV0H29d725QrnbFQD+9+H13vVr12f/fvP/+Nr/eHj9vhDaTD1+q6ANiTSzvCvb
O8xq/pt5/Rf/uXv96vXxok88JQpoH5pLDMr6Sq43HF04bv8+Fkv4349JZ6F32O2SN7tYIK4uYusC
Y9O2Bq3MI3HHC/+l6A9GWGzyGsJoOBEUeGXZFiOouliJzeMCi3vnOpQ014d9s/zXE9n6LbYF2ZWD
av/3B67fdn0oaAoFloxP1y8lpmEcCaPGyTYoGTG1Otye6/ddn7neVEXL6JZN50Oa6Bi3YZDycH0Z
16d7zTQPlfY9G5qJYNgdcbdaaAUSKGInCgcoWyutyG4Y5oc51+KmZvprpP1jnzKgGdu53VoV4WHX
G23qEUTEVbugb1xQiECdsav+ZxJoLUrHpPuZqkAkuYAbLROzuOsYFxLZkQEb2ycrxSldQVHl9QBf
H16/VhQS6fZggwNtwdVW6oi94frMGJXq4oVkGOaSrvzfn8sJ2uVzH6xjCByNbPD1N1x/dx2JlTwi
RlJYwZz+/Xv//JXrr/3ne65PTT2TFFWWuEL/9aKyf72y63dfn/i33/3/ffrvb6idtAvcoTv8/d5/
+5sViSZJ1p5ylQIYZhbLn1MAUiCAchdH7qM0EC5qKj47e+7PGa1ncFLQM0aHlJxCJLQuPwm3JTW7
CZkKVPEB0nt5ICavPYtBMlXKmOOTIjHGo5f2OQmO6FaaCpQXiBXSwMTn2Cq/lhEXx7FhEN/mlPot
lQs7TpNdNqQCYVn0xJhZaiE7T7fUJwgwMIhGtwtCZh/CohXQ9S2NN/eJAqy6zSRLmtsoSGcVcmL7
LNzV0dhgVmJYP5Ytwk+HvYgxATXoYHiUxZ8xIvi6rdFAUQvshmy+DLTodtjlURdZ1VNvMUBoiMJF
6QPWhS7ZjqKbeXePX5GsqOjQTOqjZpd3lLfddsoVhAhJus+5BO9HAm2gpcLgUdmXKWRsA3PEz1UN
l1ytuJgl4XA7qQyWBiaYqs6YbljV4Dm5qmM1zTvSPCaMa2iJzaUm4geDJGFV5g3cjxmhpFOL9lIx
WwzTuzhc8m2xuEho1P7HjDKCHtPG3mmueqpiOSA/JUae6PNj5GAAUWz3NUNW2TMHIV4L0ms0oOgh
YIgI68+BAB6/LbsvxfazPO8ZNJpM9LPsQuA0mmizRkMd49cNr5jjJDwZ5odt6p9aNmCe7WimGbO6
Ny2043GFMKC6GzPkhnbevOIyKMi8g3PS9lG0aRz6pGpGmmWqdgtADtYHYVTTobHZO0TMYEl4b0+2
FLfMCdqxf2oU6mKVnWlfwjABGL1lGHwrM/UsdcdEPzakXu9UN6InEE2a4Z3QjK+yWfu2vBzBIUxz
RCMlMR1ABpYYY7Kw/LXz5JSHEuN41IibuKSHxuUMphAR5b6Va7cRlBFdGaHqdrQDGiQwcJG1bZmp
b0qv/7EyYtUizBX86A3tAE6YeLkUwnocrXa60HvUwCB7mYkCzDJtd2/Do2lohhyFocy4prLsoDrs
gkpXnOzwMTNG877PtV9Tw8Wf5M8kBqAgs0p0u8b72CngUvrlNd6LiLg2ZdHSvZGtul6r/2YYuG78
pPAcUq0ufYWJTx9yr05Z1fRCXRiuULPqJSNtJLBdaSs7xliaV2X2dzS28UtFeysM3XpHVLbfSMBt
IX1dPyzCo5IlJMIVz9pK5G94hwTZT7Q6K/NZrfpzXrho4AhN3RmFxFZnmPtRj519X4c3XUzQiWGU
rCMVeRgTBnNMWFM3vjd5+6HUvIKiRgRbhPd1pV66eGLrx/s9Cm80KQX1Yf5RM0sQZYBPQOto4YlY
RU2DDisjuW+XmuFbnCCqXkoFpg6o/y1U5W0fhzfVYtHr5fyAHiG+2a6hqFAOJRTkTTScDBR2EmNP
14JUYjn3dQmNrxZFhKa2aL4Ki7ZBByFxp1vA9wz0bSqtPcQvWefbiyEfi75FZZgilOG9RcDcx+KW
mh6An4rodi5PvZ1EF3vgmhwxFjKMJPInXf1wSEREDVOiv9Sy59lIhqDL1riY2DZvxzj87mmhDcRF
3hLWIE/TwOtqhvSS9DX4QJIefKYmnN3TOCKLmTfuSGcKjr3tAf/1zQUUd2338mmoJGNL+dR0nYK2
NP6j6WT3NjQL/N5E8zupmkoNzy9lSozGhZhoNDuuu21XQHpX9PBOUs0T4x0vUdtpHRF47UDrw5i6
JihhVDLGRwlL/uOpjGQPOg81KUKOYBHAiWWKqQIaUJGhNLY6szhoOmAhU8R3kEUlGq2VhMD0zg+B
rB96ktqbBV0Yw6pnktcwNY33suuWrebQ+5hrYlVDJTKOhCd9p5BSabSVP1MKklC2JBzXo/IilKbj
XYenL0xImU0/nxTTwdg22P6YDrTwK50Gj26vGNASs0UzPU69hh7cSOgWi92i1cupR1yTm1Fxs4rM
OHLtakzOWb0UXlsUZ/qkhBFfBegJxOwUwvPc2G0w9Oj/5bRkx7nlg3aXDlx5ApymHkPaCNO7naEB
yafpLqNvf5Q1gxUSZYBmEK0ndED9ykQmAoJXePnvucUwXbHSm2ER6KNnrBaWhoVJafVtZCKFn8f5
PLRpfmz8WRb35FaxppbuJ9hgmvk9Fl+rfckcJUEzUz9aDLXKJYEianFlLoT9Y62nqqUxwsmKcys5
gejZUe0t01eoNLdSmWugOfz3KY53VcGS7RRYkJv4iWQuU0WqS/4kupyiQYgABZRfB9DbAm7HmBkb
1Pq16xMLObN+YxtPVddH5Jibb0kO2TAleuc4rAQbud6oMsNMEZXPsYjjY1y07nE2prdYAKroSn0+
qlR7yEu4aYUZeWaBnCBFB0XqcqkeGpfEpbV7SGBhMK1xPYrN5qBhH+l0lRqQKsuX1hvtX/euD/95
iesPdEnCYM67fmHsNcq5aX3ljlSfRJYD+bGlsnPwlqOLfC2mfuWLlwHl40LDac76o6M53GWQTviM
Veo71RUASFo3KGEiFu27HqH9V110nteS/npjOBwK2npzfQiWnQ46G7ad0bfDMQs/ImMAsX19UXrX
SeIF5+4+Xo/wzOB60KfZsrHWnEJz3UQ0GuiSar253vsfXyMLj+umhcGo1VKak9doI1FT0kb6gPoy
I3hiGNjQletn+femW2vUITGjrcLEeWs0DDv36kpmvSJSoyxiz1IqwdT1sBLWm9Q2kTJdHycrlHVp
6Ma4ub63xJihq7fHGsULZNaifRh7Rz1YNjwjZ71ZcoS8om/yrSTHC1IVsNjjUOM6ayvzJrYrFghL
047zUOnH671WEdqxllZFM4NWbLQyYhto4dRiJlsOHl1fw/WexVZ3ZxlIuOLkTDa3euw7Rz2iYx9j
KzyYDTQTLUP0GxGyrdGuNOZDrD8wFqmOpeo0QZw6QNm690VS57HXK7aMDRo+wkrZhZHAsmN3+rHW
VP3Y6RDvB66hm95CfWBrLJUrOhnWpWuD6195YnkITaFGUFozrZs7g5yMkb0Mc8xLHYZJoBItSoub
La9H1uivXPcx15thvafKEDH9otMY+m9Mrk1wIUGaNESuHPlyVLEvCS5oUL1qFyFumqBw5ob+6qHq
FzWYmI8el/Xm+v5fH+q0FPOCZg5vdwRAb/0MqNz+68adYKg4aAW2i0tUm52zIdJiHVGpDKoBxUtD
weuuIOG/B+D14ZziKa/mJdwNnfOo6/K9rvHUjcuqlUyXtPNjZfrSscez7tsHOdWn/yiMsYuNXky3
GjDCxT3Q3AG+GXHlpWcNfDILCKHIPBt3mPKx/MRsIFLahB7yaniOnvvUfImn6sRoSkGkilJ7rQVh
LqcUxFscTfY5fl7ewYv9THdMLMLn+KlA6xHYM4TTbfELRHE9KaeAticTxBpfEqMAEnYNAmoo3BmW
02P1+7dyBY6BIPFZ1JdHeNKtBPTqD0oA1TEe98rDctd/VzyckQ0SeOYRuNQwA3zXOH1VYkV3/Rt/
ymIWh/yr3SgPmNEYEha4wRHeWOfkS2UXgz3V5YcW5Az4jcUJ71SfelTO7RTgCNEMggO+EcMAq6kB
jT6p7/cArLzkQsiktcFmjNDiSdApFT6283QFTTnn+Tu6aGfUaYALPPyxEAlyRq8/NZczEu4erR/z
VnsUH/oxfKQfT63XYcfSYe+Su3amZmBZ0d7T1/ku/Jnwhr9KGNh9EJ3V5GBg4B+2kkXbYiPpGw2B
z1tw/fIMfHap2XRvqjeOAxzwC9MJpkbn/JR+4bisCRbxVMMnWMOAo5Sjt8DYC+BhEBtiFG0UKHTU
iEm5UImxbiCJd+/PqC2C6StqNubDH7f3+xmp/HnG5+00XAz3RrN37UeRB/+Ga7/8wzr/P+VQXKqk
7Lv/9381B547deEcVeXKa0d4opgK5YRpO0hTVdO0eP778yFBOgPO/T/qZpJprqsYNZVjLZCseNmv
OFX77Gs4Rg9QTnN0C74SXhJ7NxcBbUX77Nws3xwh1LVo9PKV7TJbO2IBQ8om8slWTmoaBbFzCMsL
zE5Zw1Dd6SIQLgG1DnVDoCH5e4NogjLwZfmF7ucXfvEOheMGD+i+fhnv04fiqX7p6ThstV37JyVj
yXnLPw0MLsF4mx+59qPDVDhgMdbv9WBmIhHY9yxmaA1Iv+A6yxKwwbevY2yaAyKBjR1nxxbMG8rS
xcAd1b/YN2CYJ7rZZ2v03MH/044/1lNxBscb/2JMwNBg/+KAItjDOrFL2wFMe0+/EEMqBMohLd7I
RwYLTw0fOlYbWMU8w1kNr0Eg60dKdsAwG57New7ZnvHjA2Kz5hWJhXNb+bcYJfDq0hvOef+OSKLe
7YQie59/odX3xb3+AgXTd73oz/JFsJqnB8lTvnIatTeHoM/zcFD2cWDc4gslY7jeYp/ysN7392AA
ETwXrxVkEVwvKJs85M6YIzlPbdwAX6m3TQ6lCa51wxk2360IgCdd2f4BTJbYHtXBrt8m/0nZeS1H
rmRZ9lfG5h3VEA6He1tPPTB0BGVQZCZfYEwFLR3662eBda1Ut3V1m91LIzMjmCEQ7sfP2Xvt7RGY
JbBPJtgxBsJLvxovLvgUwKnvHJI9AflQ6dzSIocuvtIbuGyR8d3PW6qMrdUcITKceIrR3nt0fpIv
3xynD47gPFQ28IN/br7NF/2Nc+WBym1PbX60cAxtV9DC/Tf/HSUhCtHdOT2o3b+48le4/3+68KVr
O0IGUmtX/OOFD8jeoOhyx3tXDfd4lgiPZo3h8noN9Fd3VZiSALIt37HNoGzCaPSKI8msxO9Vq/wv
HgxBCP/pwThCoHi2BdkH//wp9NNukq0exvvEpVfI/4SMxuVu5iUC0YbDhv1ji8+OLGvOVdFD3T1E
DHCxWb7iH0kePh/Ov/2Y/h2w4B/Lgvnzf/Dzj6peK/u4+6cf//xSFfz3H+t9/nqbf7zHn++SH21l
qt/df3urw6/q/qP4Zf75Rv/wm/nX/3h024/u4x9+2H2GSzz1v9r5+sv0eff5KHge6y3/p3/5R0TF
v8i7cD3p8M7829//C3/cc30K/+//3ldtF/+fzQdJ0Un58ffBF3/c9Y/gi8D/k/BRpQpFi8R15fp+
/hF8ocSfPNeRwl4vPKGEp/4afeHJP/lKUUz5KPpd7sa9/oi+8Lw/cVNHadfTvo228n8VfeEh9P7H
C05oBwk0Q3hyn5Rje8G6Lfzdsg+YuCna3CAYtH1Sjaf61VdziM0ZD3Dt9k+pF8RPUTqey8LJD3YX
4eKtbe/KXlNz+Fow25IJkI2lvMK31LvFuKCHF6u8HWc8y+MifIwsNyqqh0fZR/soKtPnylqlyslY
3Jq+rr94LSBqmEWJvbyHPYPHUo/NvduVEJMXyLQIhjCcJU7wxEkJh68fFuQVAP2NYLXNTuhdFT2n
PWI8FyVKopEEdf3eaSTs3Ljx9/XEyb6azfSj07TKlENhUsj8IkqZH5cJ9/DgzONXu0XEa5LpW6Kw
LSH13dUtLu60kNWXeXaZjcUB0h6k0lMR9a/TzJoYW3N9h9S/ezWFQqBYd/62VsgYpO3EryVhwoWf
U40uxYWojvt5eZrDGGynaj6IPcGZgITFadhbi8RXt6lcoO5jfh1R3ledc+95yRddg9kNJI7NpRhu
dXE7qAysb+hCJ+/LNxvpMUI075Tq5aWShbezfHjiUopf1qjIauefs+mFb7OFci3LJ7qgw7aM6/hY
LuO1zwbUAe7ziG0yiYgULG3H7C1hKqQnt6np9Zt9SdF7+eVj1APxGItxXyC93c0Fo+u57aujPmRj
hHFlxAysqaCnaXAeSWu9lu2AkqzHQCeLPMaD2CAPvLUUses1rOauggHdtXAx5k65ZxMkEPWZgryF
vdqKZCkfLdVCn0J8f6zFTz5HzTFDGXkMZmk/JDrMt2HlvZjMCpFOGAg8sXlQbsFwxg/rk64HYnt9
d0LW0U17nzdn32m2SXtG8q2xIubTKllLM+umLOZ8ayFjO3YZPl2r9uOLM1q/K2N/ry17Ps5R4z3Z
DKGH0MNPUepbn8EhjG/4kHmYeKhqZXT2XCoBlTTkjXqJtbfCFGuVVCUOOO09cjbADzAUtNy8/L31
7Oy2Xr8ES3cJUcof47KvL3aWc93TmNWcxVAPIivQ1yUP3DuVTGgrPJ9uVy5Qmon0OUtgyXFlnVU4
K7zS+ORESLPNszayUfJp8maGEzEkN2ka1D7FCvis4QTDww13ESdb/G3zhMwKKAydleBsDTZvf4EP
vaLSixeLMqma38rZxWXLS74JkqU5pJxIaMJgEQ1TDAsFeiZvJjgFFSeppcyxXsap7C8TUikvpGnT
Ngh6fElTTqX5Fr+RQjFnHZZ1gDUv1zHpLk1TB4+BXZS0QNenP1Mjll7Vgidvli3OsQ7oNxdrHXYJ
IkFmgsaps908ZOqSjNkXOxbto67g2EbZOQk97w5byFtshdUlZ1OnF8fuLSOKdVoqQYv6vWQFJqxV
fkEQkrByOcHeyReACe58Ym/m4ibUrQzreO9ZXryLy4qjTh9KumUZvds0hsxr0yO05xwNdZ7xQRMs
E21VS5w/k3vvJUlzhy7jkLbluxBNQ9BllZ7R4Znp1dIcVOhN3lUuAN2ZEy8pxUSp2R5RJ7hytr5e
3sqprGH9V8BFKqT04zSc6Ql/VQQeHpYSjlXqF9+IJt9WUoT7RlnVtyTFdswcpG88Cr0ChaPU03St
sSdt8qCOb4N5AcCi4m5DAycAg+czYrKIOKf36D6JzH5wm658UGPwtCwrsb0iSlxFciC8kspeNcF3
kjt3TeWfItyX0RjBNy9qtSu31ZCmp9lwtEQFnkAnDszWFAERH4T5EtjFCTZxaSyltfXdT6sRtIxL
P9Xfi9jrmUJIDvnYjNCu1dWtbL2ncu6/2DMrv/MLxaL7UHP172JYzvcG3wED1MC6IcKwJ1dxcRGr
t+U2GQTkoXUA3QQfURLqNy+cw3vRws/KvBHFcjge+xRt65hiZ5WF5ZJX42sGSem+COwJhJGq3lN/
FA+BZ73OtncpWomLJNgZN6R16wQ4xwkx39td/ztNOC5YOE1As1TxrV82bB42cblFJuZLo7KveeKQ
2j5ZF4X7nQ5S9tLOP+irPvSxq15Ty/paBIDX6yAlnkbG58xlquPGvbtxUaKCtwrYaZeGYp/hI2Lo
1Rc2vy92+T5LbjkURbzvW9KcIx+pTxRR81dJlxw1V/y2C3X7pK0TLeefEQ6xNxIdfTqx0WOiINz0
mYqf0zlzN+OcXCc7ozUO5awsU+uuiD0yrD3IvLUeLsK48TFpyq9h7MNPzgoww1k8bHBJFIdpsSDU
hDWUmDZ1D5LRtVn86qXHMMmUuJgO0qn0g/JoJDhBwOmSeRNiaPtWNzVuBKtTB7UwTAqmYjmtboct
I3yHAWsZ3Y+WFnfIF96ZTGydQbqvIxP4M3PzxyWBkY3DzL8KrqFoHPeSUfgZX1mIPhcSBzt1vXVz
S2/Hxv3tzvNH0WfO2+xc7KHUb3M+XimMPpaSHnwzG70TmXmNBh2jCbF7A+XG2tUZEESB26Cyxq+1
OVv4ereSqcsGwSHIP+Fc/rKRBDMsMAXvc04DByNJax/bT+5k37nUAJ2zzdqm3hG7WTzqHGPE4n64
je0DX7cdmGyNd+tmXrJPG3bqWGA/FAbyVUvMFgbzuHrBkrnskEmoXe9y3C1wDhxzz1SXluHEqSoi
B+8J8NEwZ1pOqEQZjj9kfs1RdV2aCZZn5+C0bJvMuWaAUoNu0BevqQ7DSMfa+Gv2uvcQ9cK+dt39
ZGrQy06CzrWqTjWZmpwQV682aHsnlkTzmdo8GR1eNAvQbRV6Pbha2JamNfJ2KOMzslWsheTNwyzL
fzU0Ex+FVaLhG5+agiu7jsx0jez+uTOW/9LiAMs7zqWlg3ZLYaSyEErcFul77tkleVzzz9b2UTRo
JjkxsKk4UendtMDc6AwTcYiBUYlXGNP/oPIQ1vAadxUV76OQau8iv0VZqDYyc+37JOfar+oWf9s8
2XveaW+nom9Kr06ppurpPHUgW8YlxX6vSLOpVP8wSMhbKh1RVDfOMRzBbJjWp9utgAgQGRnfSr/6
RaokYr/J2csYToVhengyo2ofPcv6MlY4L0Xz3AUW5+fDZxmR2YA/F+dKoJSDQrsh0oHpzteh2fUk
9k7W8uj42Y8gpewQLoMMwcBRUReiFKjbA0pTmD76W+lfrViMDxgrPnwR94diOdoKl73tpObJYbw6
dfCD0NjtGw4/t3Z004m8JCNz/u35XnzbhRGs42hhUwgSUNpkdJPNUmSXDlBzn4TzrnRq4pXatHss
KLUmQUssSvtHalbGSryKmO8n4Igiyo8xyuyNba0CBC+CYBnIt8I1mLCyxQaVSxPFDTKfpCq7u2TQ
2wavSjaC1GHc0POrMH1y8FzQZFabHFEdJgc/HR9iajeIncuprPtws3R85jsekXStl7Q/u6FqvwZN
zW8gOjltHmoSfLxofNIudJWsPjt9Wh2RBIVb7cz22cf1vFbYTSoZI45kULftSjaVwwTHsn6LybfM
er8+qaFg78QBkTklOsV4vqvobiIZnR5XW3SPFPVkJuHRetQ7Ig4hjVkU4e1Ymd1gMnsf5+XPsmTL
DS2PSVw5gyKdicSKu4CGjRpWpbZk0jMjkFKWRw5ZbAXYPxdEduuOYrKBTmwqTp/FEI8XGtFEEkhX
P5ukR3wZ9hAkUUqG46JvAzQlxLsQdNu69XMwhatCLkn3TZw/Zbiq7vj7cy5hHsoMa6eVAXRJfMhg
zgiuhAxusF5rUTYGcBLSmG4OPnVU6V2qL/ZYvKdVR0vdKvNbhrrNacDqh+8kyW79sdyVnIl2OmD4
pmQz7zRDA0DM0JvlkOHpBNuButV/bj0FnLua9c5mt9z5wFbIcqvGq6dn574NOD2tf5kMKuZhIe4s
aphJobVDvFdcI00DtmI5jqXdnapIV0A7a8A7FNvEz0CgSVxmVjPddsuj8MWee7EtJo8qAeAxFVyV
jYWZNvbcY9Cpu1K344bfTBYeWhg1qxKv6PvgUmH5nAMQP9i7VEy/ySVVW6PZU/Mu+yFcmw+kV6PY
rBm1p4QSb0qB5ywysKzHpSVKUSvojjn2gQa+TQ42zo1I4UlM595XtQMEs2pieAeWyyUQuw262vRr
mqloFxrwU5/LAG/dzuRvKRnOD2ZZIXuLasFzQPpg0sYJahyPsnUEqOjoXo9l+eKgCNUtFXA16GNE
wQimkbU+nCeyZ6bpubDlQOCsrQ55CBJaUK50EwcWO6+DY9EnL4tB/4LWijShgPFwrwGbBs+1pAvO
fJlVNOsLNnCcR4MMW4TA1nDI0/mLThvnPuwC6LYmJPlqvSxbFyj5yPiryLK7eq6/JDF8wFwip1Yl
6nmmkN9MsXKEBGN4ErUlAWgTGtoFZ2UDUKHXGOYHjfEm6xf6gkreoS8pz/6IT7wJsT7kMo3OYsKN
4Irm5DT+T0e1AzTZEtxARHRNmeRIKyIiidPGgG8YVnsG1qn1wJ0o4JxhVzzPc8YrPji/K+qX3ZDG
KRiU4QfCfN7uHABOI9Rtx+FzExvBkysaiK0I+G/tkY9aUthkiM1WtG8bpCk1mmXw9YPaVjHihtlV
uJZadTSmJnjE0TGuTTs4ZjXsx8yRJHYlqH8EaNSAakUkIQIL0dPXM/6PxJs2jLSrnTtG7mEOu/Yo
Dxot7yHO2O471u19KJoP6c8/zHLqOHceF4NSpR5gAFWYc+6a0DrV6D6O7Tqs7wMP3CgObd7DeSTW
x3As71iEawzrpbuEdxOBXZxcuUE+EOmnui9wLug6u3732FaPZTIe2MW7h5D9CDp4u3rveV1oWh3A
Y3hLrm8XMkc3neSz6Ptdvrdb4G92NOltYpZfKl0wWjYTPGLwM2U6q1vkTc6LjKTHO7LkhySo0Whz
NmX3KK/Yf06e73aQPRRN4C6KDxKjlVaFObXl/YR9/xZvQn5KytCsvgssjQ7u8xszL7izNJtfReb0
oQjThJQoFMQZHV8UsKVzb3dA/vW07Yo4fIsd0Ft2ne2jVPdbx6PaqUqMh3q5ZciHgb7O7jkRdIde
gzqo88gGLMMIqJsVkk8PG5qzboFT6+K60umrbLvpFt/xNMzZcZnbx7no5kuRj5slDc0LvNHCeNBm
Y+3fce44pF2pHrGoX2u83PRz3tDmgw1FZn7qIzK9VVewqGLQ2uo0a75UOJCdcGAqniD5C3087mZk
fWndgdFnei5KjGPWop6cwjiPlXofTM+Bdawea6fYO6bTu2opYL6zHZwcjxFWLy64hKzj6q3FUien
fVbTpAqEpfkYJ6fZues5DkNRJxyos8xboxYaBuV33MCA3vLka5gOxSUK4/fPHSuFlIbXCx6SsyYK
LdbrQCNmcWT7HGesL17r3WUuqti47zDGywa8GUr7qH7yoi5/iz0vhpW0HT3Nc8NuhfSpOBTJ4D6M
NqD3yoTRAad02e1HO24Q3Jqj0o7zsszg2VqwUtriomavvnfXZztZHniHErWMTsfu4MVBcwLNH0zU
e6sbFlE+oxkRUc41qUuvyYFfvhCQl+fyaHuWuU6UgO58Lfy+/pZC5cb3Tu/IQxGippzelKgufpn+
TkVr3/mxj9Ajbm4ELV6cV6W40RifD52xY/ibQveYZqf5xkh8SGFD7MJonUyyZJdkwm4dZUz/oqkJ
7sqqso6N6p8rPfL428w+DUV79F2vPJCdFNJExMAr5phQzNF3D3WOSiGapxkTmxDf+wHRojjV/mi+
OiTuCYeuJhi15UEUU3zM05AS32DXriz0bRWUFciVUzOjY+sUqC79LcZAgMuZ2RbFHvQpdrdHUzhX
e2Gi6fWcZqhssCC/K0ECHNYkUtzQr2AYq26LwvKJbImx/9hf4qHz3iPr62dae+L5Z+2gW5BuEF0A
k6xBUCBBjTjRyG0PAGZswhpY59nFra1FetSlLOwnK4VGVifBcD86wynNR7q5nsqey540lqWsWDXJ
rRwA+kBPplnrjebqJyAfUzUwjyyBbi6pW24qUbJY2OWbyZ4myVQ+9eUP14vH82AhjxWiohs5viRR
FjwI4ubpod9q9mUX4cLRN7h8jURjRXg1cSAIDDmIT4zalCIkwu3pYpWgsKo0B30cWuMmGkmBsXBv
HBOL2roEJkLCYKg2Nbq3G3dlDfk1WtLPjsWwYLMtxoAokQSJMeOsbjdEFlKkFpxAnVT6gIB4s1T0
yoMifqys+Vp5nMZzKe77qR/e5hWvwP58Pwr1Y/Ar/Zxh2XiuIZ1EkIiIjH8cJXN0x7H02nJO96aQ
ZMiQB2OpEKscKl2L4u5ujLIvOJ3NmeUSCw19hif6I+AJEC6My1ScJmo92vqg26vZg14+MiC3vfOM
lfbG8tacxaY4qNH95tI1B7hA+lreJV8krACVtW+N/wND4bh2ONR2sNFYZ1CznLX9oSIq53giKlNm
zbmqm3spiaimdZc/pVP1LJcuOFB9ATKaxT2lTnSKQMkcdQxpJR7IuQxzlPR5BQiRJGx4XZaLka53
zj5J2/SCQYTBj2mP1nDTqgAK/cRekbrMIgxa4qFO5GaskaAMs/M4FR56Kqv8UCTJxEsWHRK0Qew4
UKMtlmT3U1I0BfMxR5OZ5exHEtB7EwX476OAcX9jzqhxp972SH2ibZzlV2uVv2R6OjvrF/vnBIvX
gG05uqvICFP3s00LZd+F4bvVTJjTKpbJHvEYxT2T6JaOq8WNrDLFSwmJey4UZPeGeawZ7AcqEG8/
CrRYgcGsoHoL6qexqqPfE96BZJGmOUhh7BogGlNN5S/7hz6iqoaysPdTPdM2SnaTVyFiWgU0EygF
xctG7xbiVtDGjxwrtm3jAwuBAWFH2t/bqbxHp5UdxqV5EqHLgTfHRYgytdp9Pk6MYQvPF1Mevrd8
gz/3aOnqNeirO7w+wPUauc0HdI+U1CyuMHJIfF2Damwv3vzoWLTP0pAvh71gPBQzBPBmMefPLxHl
elYF9mluaA6OY2YAuO+GukNYOmRfqjb/WVdAMlOD8d5g0ShhXJ09P/8dgIfZrUp6jsWIrLIWoULc
kRiVzcFhnJofk89mzeCosrLbtNXfFoS7a344DARxrDDv+lZgzsH6Jcqgzkfx7G6xltVn21KGqMEJ
itV6iXx+oeULlJv5y9YC5XEWPkKgsB9uMzdtz/Pkjjsk8N+7WGOkc7PngDoIJpnD8Hde5xKiOgn4
5lEJrDKPBk6EjsM7XWbXckZ8IZPS3xo4KxJtE93BCuILyfIL+s9ZTR6BeBtvwtpTzruMQxaQhGzc
JSja9lapkZ4QkCyWQ1cHL0sKm9lG9lERENssDDLYJbEL6NO8xtk7HlRpN7bfIG4MZ1eQ7IOyE2Q/
TUp0YVSB+cFM1qOBa3Waa2TOykXeDBXjPGNWB146wQGceSOa8tVeMwR724YkKZG/qumRK5ctEOFc
v7pLpEiLvTDhpRpXfGFaLwf6E1w8UYSHeHBf4Wo5IG+Do88icMLmi4+6rsL9Us+vyPe87eeMZDEE
uXrl+m/do++Z7XtL9dk3hZE0tag+/MBYZ/SoL7E1uXvbCryzXc5v7jjJnZ10FsJKn9RfFR0ya2TN
7iPxdZboBBxAoU5IIExGl5uO1UyGK+MTzjJSbUS8CrmLOto5Pol1fRUh/6BPn/TNeVy/zKZu9xw1
r3+5LrENsYIi97WEfBXJcNfOwUuhf/rdW5vEV2smrWvpm48AQy2dC02yRCkfVEFEB5Co3xMKfaE7
vB8WeTGWtiGsCFIo1sdvTCdREIfAvPHdHusycM8Wd47dcm048h7LsgvWzXjjJRVFERcl5FJ6iHvo
Qlv5gzJFS2+njXG2iUUYZC6udBw38JgazAH6Q7n1u50g/yrLy5Ct4J3nyTwu0fTOOJqlIKg54IzD
V6usv0BahsPkyH5nhbe2STE7ozmGBPLa2uZZBPIMB+4mnAeCxHHyuNM2ZkvYhPSCZL/CoHvsz4V+
zYg5Cy31GnPTMxCD3eil2dHXcHGnkFSNEV9aMd1HTeOdmG70BAC7vMRy5SGanokQaRvFQoesQSZZ
0tFmyLyR+E/IVRw7joONM6PJmqsnlZG+4zJJKra+W+gtB1Y498iVcLTTu0N9XiXRNXMbuhGl028K
k93j5HQXtvA5eY5oP1G+RCAJ2XYib2UEewOj40Xba0vDPgeg7utZEhLXTz/TVQJaHuu4A/cHBoGR
Kc8+jrb17BWndhHHuPX1IeJA5EgYpx6Ctz6OxNFZ15581a/aqTj3TQ1lPHUtYPZosGHNyVSXx2Fk
366bhmOSp3/C/DA7N1qomQuXZNSA1hf9AYxNKYdKre8SGXylII62U9g8qFUC29dqxbX4zjFqI/uQ
OJ455+H8jckER4xUEes6w3N2Qju9MEOJiFqxGyqlUZx1jc1wme3bAUfWRD1JDw8xWeShuPVxHBQN
ZfUUCPAH0/SlcPSw99T8Vq93CyPDhtfw7hjriQqBpJA8fLBZfz63u88vgGb6s0jScpf66hGCAukT
Mc8vBJjYiro5Gy9/bnyfJTYkPqeuYuIeRLRjrWs4q4B71ih6iZzp1kfbhLzucbTw0S7XXCsOqEVI
0Vf1ERHh/AodnWvRP9Tdkh1kxgc9q+YPBS82SpijdWXLoXndpddH/vndmH8MCTC5wOAmnCrrKwNM
YkDL4m168pBjSl7YujYo5Cl8a8oZ2rOAXd3SHHKizWsx3KRFcGW/GnEmNVddpWLPoXQ5+3bPEMAB
PLYUwR0EMlKn0uGLGxQffSQRbc0jWUg55W8BGJATsvddr9WJv9NAGDdeyVBNCWCClKforhwFZ2kg
VRMKgUAbfOid8c332TNYziEEhxn9eKAUeOJEQe5EI3a5Atfq52m0zXXI1pWTuI6/kJR7B0KC8E/C
p485Ld7hc9+mgQUP3Hx4tvUikukhXq8U5YWXKJLHxhFXgw7nEJgg3NRdttAtY4oQDDPpSyD5wU6g
/mc4WcuD8Jq3eUgjLu/2Puumi0dH6CLseAegSly9FvN3WocsxXK65Z3sEAKML9EwPlDZPnFaI8HH
b9sdpiBrI5Lyt++wQHBW3mpbgCBa8i+KT1LT1zOl43w3ivrYfcns3j0tZiYlZMTYLFdkn7B/QYKi
eqoSNHhlHR6SgWbeGIJC5gh4kykD+7TYtCGgGWPwxbr4FXReg/bpiazMgRYGa2POC6pon700qdVv
yjh+Yp0IaSuuRmgm20BVndphZXQiA+hjDHcmI6ChCxRS/Ao9aGHbfICtQ+s14cHPTH6MnCTY0LED
wWRZ+77w7ZOtzB4hKO2CQn1LcpWdbIciJpiJI46ICkgU3QQUN30yPnQRIgAKk7ztP8K0/G7zFt9I
RXqV7+BERL/hQc9p3kvpvgOfyz2YeXbtgadJv5cOEhYwcagFFGTfyceIy4HdwAyQPLs83ljDFdcP
eUmzwy5J9jtEVJF47o79sdzqbLLYDMhNonJ+06OYj07/0wbyaxw3PHk1WhjE96V2/Mc05cXrgoyE
6SIg4ahJXwIGtjDC+mM24GMb/V9hFRL+gSnS5yy5aSXOQV39bqsw/6rJB6sNth8TZ+/60Og82qRU
kMdRlGK/eP4vXZPLnKL1vungT2M1AzqaYpZbJrUZkhpGiIPaUtvR3pY0yATGPZrLINiDAPUgKnpE
4DbYTSHfuAg2YqEhFBucijjfOhGlW3+dzIe6eEhGUMtud7UHpDsWeR5zllDg4Yxfu8529OFRsK7j
lB9SZ3oLs4TZdkDmM3rXvCPEagiha2V2K/dWBG+iLE6aiGMmRE7IyzlGdJqe2zaNTkiwZpIXhbnv
0+ExCiDBo34ttPOT9j3I/B5+WtjcIb2H8Isl5DAmtOt6Is4YqT04HLD9ApyyiaIDC1R6VFUNFk4g
uuhPdW7/DFuAfpFH7kOiNZoku6oPoV8eQhpDrFZUKQAa8+VOOYCDNMizYJkv0wQ8XAAusdoWy6pA
teUJZGOuqLZVG5ZbX0Eb7fygO7pe8Gu4W3ZTQv+vLdBuzkI4m0qSiC2X7bSzGaBh2RLvbvviBV4L
7QONQgJ6YJ1fofxZDWg2XjDEnuPXCg+vzMonxBU4i7O8ZaC8ZiaoYyag0CiwCq7gBOXDiWcqwzG+
Z+gIqYB548i4qxSXyV5Pa6uzBWd1kEcXaVdfgwkxuewBkcqboMEpSE0dc+pwIVB6LBqWYNhksuK7
HoHK2+sD82sNrHKeb90yFMcEBgv6f/enoh/c2IQMTMDb4+wlrxtiVfGAeY3F+W7IyKcDqmKxza02
euRgq0ibKJyU+ASso1dOeWzSNhH3dbIgVyftPunnk8jRAbWAunxrvImLceWEF08FjYKtlwzfg9Z/
XjrYarT5t3UNh+5BKjA3jsfYiL7jJtdoktt4r8TUnivCTSRMwGPXlxqljLtPQ+L8sOXe5IK0gSnj
tYuc8Wq1EckRXB3wXs8MRpHNh/UhFZZzCB1CdCZ03ugsIbUFBERFxvnB6NcjsC+AWpIWNGLc6dFO
02I7XTnhtHg4sAqFLnGmanlvEniKVYgvJ0+nr7K6izSS9aAW37HKN1s1Bva+T/icF9XwDfEPToAu
CG/SXF8YBAOHaoud4i77XE3XtpwwRicTMqT1t4zSFvumQsEuUDl1FaAjYt9Sz6qhdZWPad7pM/Mb
CUZp/l3Z8XT0SnnnKQwdHCEMhaPZei7+D5VVYu9G8UOG8zIMO6JMkefBjL2NSoUqWQyw2bla66Ye
t7ZVMWhmbrFCQphBI0aqx2IHZOtb6z6VXbm81sVh4YoSI6X16JInmKRVvTEBe5FfYDqdcYbhntO3
6MYIRapb8GaLi/tc4gmBqq9wVu7t6TkC/bO3oZRvJpMw3S3Wq8EETOFzEF74HrDhLTvbTl966XxR
jI8K0dFfQSaqHPiUYfoKb2bZI9HgmM71gYjMM09YbeMLY6q7EeHhTZPLZK9hXisZfol1FRLRFOzT
aEouUrTnrPDj49rF74xEGNNHpD5R/y+4KBeHiRFQrIr1gdgTdFmPTZ0/hMFk9o7DZaNEGyLua6x9
UyRYt8b4vq3nb6Tp9uKHl/Nxnevyte4wiNuDfk+Edvexbm6KOCebbXHWNmRxyReOFuWA6WBVg5GU
xeHtHHnprm4uHaP4xGVf1ozCqOeTt9CXKYWHG23yiD4nVO3zWK6fxGnl2NoVNrNPd1dj9wOWPPmq
IEKf7LVy/zSYfX75y48BByc5C/kXq5w1NxlNDtT5RQH97W8Oqk9j299+/Pzuv/+zgi4GjgT8PZoU
mVjRuA1XR+GQ4jCyJ86Zs8Rfp1r1bHMkzKpwRm3UHcI2G89p2gHhXL+L//rd54//1Z993uRv9/iv
biIEqVl0e/qtEU7GStOQdGva+CHWqdpFDqQvu+pQ5s3hsrUgr2XxQoB63L6KUfyM+qgFDpSMu1Di
PML0DKIspjuCHXUvkCNvJLcSAzLTjqA5aiU0RDXWx4GGIK7lsO/oFo5DSjoQ5ZppXFInqEnAtUwP
o0Uea1wAt/VnonfcjkklbQ6fUe0NrKJLxN/D5uv36Fg2/XKk2Ra+vzuZo+9E/ps1k8Bgm2WuN6AW
ZdMdfKHHG9f5iFI4AXO4JoJDSrOIEex6D1cQZ0Ka7865Ct1viqXjFMotxPr32g0f5ygMDgFH+HWI
Db/iu1tL5xImHSnqDEFlQF9oHiF9xQ+tTj16hnhL4OYBeJZ4UdaKUobWWw/P3OgCT9S3zpl/0VyN
t4sdvkYN0YOZNx8805G7lWXE0k/oagARCZAUh6wmiCQcOdmPU/VzmdM7ahe2QciA6KHpSy8sBbPK
7ykXdooTEWDFAAym01+LcKMG64qKiPxn138dW8LfNBkksUNklOsmPwwNCrgk0FMnPQA2atVLacEk
7kYYPU6fEOfpDQ/eUnxT/fg8FRQONnAiPgoEq1a1oNkS/X/2zmO7cTTL1u/Sc/SCN4M7gaMTjSiv
CZYMA957PP39oMpaEZ3Vt+oF7iCZClIUSRD4zTl7fzs8mFGPSWaBI6MoIGSG3tT2amk+gtLqWfOy
o5uwwa7lognL8mz6U9Ocsr4X9rVlkPHS6yON4e9a48Ltav5g2SoCJOCEQtZ9SAW2NrrmUE5nmV41
5jWvb7yMiQZQMcGYc2kVXjTl91gTHyIYgbTXyaBrBoP8Zmky9noO08Kcc7JHtRX+T7sljSmnQvXc
pIyCvDtq6ZjJNxZpBRa2FagBYO1nCy8d6Jatuu7xhhICWTWsIfYNWgmr5FhIYS4Tp7q8sFHE1W9J
XmiNWKmCZl9V5O0uk7T9+fxSc1Z0gxLKJJIojrd4IVBj0fIXA2yGNimXZFzDf58B96QHUwSMG9Be
RIevXfuE9Y5M+ennD1naHcRHlMMjJWfA0X5HzWCIGn2LbmMmnIBarGVIpM7MZoDrVt7kEzzMOhqG
7TBr8CjFmaYVfIgcQzTAFCU7JQXY5bzndQdq+oRehobuCFqwBwTGicN6GI0ru//U8lnkvTURe0HV
aFGnjsRKVSzfMuxcSXw0Nemlm7TCUazgo62kOyXRN11mvC1F9jpBP9zGEwl/Y/CmBGsCp5T0D/Af
bHERIxzeABk0WmaqoiJ5zkiD7YNXqe5F31ASivvx/JZWYBWqlHrUkAgpFPyAL1aMxIdSq29ibmzg
ESTXHiGDLZJ/mIzZZjXsX4uIzhbe52cMedZRyFivs33wDDpStKbN5JynyVYUiKoRiJ84Jp1u7aYi
FjdWTtVlVO/KyRK2PagRrWgsSkK1hsY7Oku9xHbmQ5ezlDSmjwJ9EQ5/gO1XNaTjWCHq8Ns5us/W
XdS4GnTlBd2CSeeBvmPi0lB7NDPqHFmfYGNbuw5lZX0muA9Qc/WFB0h63svr6ddplOqtlsMeQghz
aC8fIqCgNp5q8jdZkZIGZMSboGhPUajTt6qSl6SqFCLnksLFTVHvFwOzNPM2ITLFiB1SkzAlJyE6
4F6n6wDaPsO84iyzZbGlWU3caGbo7YxvgxVPe6Wfxn/cWBUI7VGmblDFzREG3wCHXT+ZCqKgrN4V
2UI8UieLtBGq+4GwlN+O4B9/tiYKIrrB4HlKJ93GdwCNWIvX1PTpG5Sx4ZgWUue6Xw4smcp0nUHS
DqdY+FjkLBRxTkDsoWC913vQAOp6A8CVEiHRDIz5eNAlOX5ewL7SR4DAnOhyf5CLddPTfMtxWlBc
5TkoANhYrWOaDkvSMk1Qj7H6rDaTHXNqbK1aoec5NEcTfRMGZDp4FUKzIphemrWDXZopuZcAFpFL
RbvBrETin1G/Gz0x06CDntEr5ksQXxAZk6ciqFgnjVT1x1ZvmTWB1sdiQs6fCTaJclx0WIRfM/V6
dhLqQW9j/Wx1tLSLRWpu4BxBQmhD6KijxKyivI6gEzeiiBhLG834nKr1HfXzbIMio2Bd1h9z3n1j
FeU1MEjdaJWHUI2WN6EsD5YxTrdciY/WZdSW6K0heIX8Hy2mg1OhToYO5dK1e5aj2UkWbYSIQQV/
xjKwssMcS67iV7m33pRRa77n9oWQD6ITyZHoVJ3d0qi5aqH8ClZGT1KGBGE0JrDLQWZvWCDYUvCi
gDCBh6PEwS1dVHTUwAOjGRlgWC4FNA0koo20WA/GKgG3ysZ8l8ZdV7WgcrSrXse9qzVhumtJvzDz
+okaFY2rbHULgJ5AGfehJRd1iqNHuE6U0WPs/TT1uTIY2YyaTLWsCQ9agJqy65QePyglBC1EVJKW
5UOJRq4KxBZ9cSuyna2vI7JR1VKGL7MzR6YSq3kExbhPWNmSlXrV5767CyCB1bMEQiyWArQCCLtm
cjJwwEiYovge9ciAr21Sg5Xnm6VkdzBTcKSP6i+5jnZmg+SbzTvRJiMHCrS/du5NSdoxFPYbFYXF
A54v9rl4mm5auJUWodourHBxgy/9IYw0HDO9hL0ZqfbU0FY0dP1O7kuIn2N9HCJluZBYEG1SOaIE
TLntaOrifYdcGvlyW5CPltJdTSimDo1oMqb30lsrL7Efp7KxN9Y2xc9Nzp5wn76MUVcdizSpjnkT
655ZUV39xz8p5G/aDqSjwlplJinmYnbRazTj8cpNOjx9JV8TE2qXYg3oqeq48jKhXm0iFiS2qMNu
rhmMd2SCaVPXOGmgw3wx2lfDWNK7UFuPebUyplJJvatT4UnrZdIFZzSRXfRLMvR1ipyfaQcN7FGB
XgC9JZyYdnAf0G5iybqGX6eIXLNl30bAcwb0AEo27uNoTi/mw6inSIi0onDMskcgYYE7awpyT0fk
mJg3WBLLKrWkCtNMyWC8FfLC9Exwm//Boar9zS5Lh0bV8DPK2AZlA/MgtsU/DYN9FGRxRcjNVpdb
TDxLKx+HTtzHcmfdc7j8ntrUPlWVogPg23i6OpOnK9L5B7JhsDQIEbNngIZRtCTPw8qvKPNM3seE
EUCG1QjzNvUcSGal/GWFUgDhOWVjQPqt2q0+xcl+ZgmPYiDTH7sMuBqEW+mggHc7lBKW2VAS4XJ1
aFvkKnjLCmU8tlad7OReOVfBEh5/35h50W6zsH8MpZq+lso6iYCXozgbwJeWvq28SpSuvWEF/+Ew
qtq/+i5NRVqPpmEqHMq/uY7HCEPEIgOc60bjuxpC6Q0ezgCvkNgRTDc6FY4hfl1eqxn80WJkiksZ
X7midiQyJsvKXa9mCgmUON4MlbhsBAS+rubYXyh2P3DhYsbpjUdxboVdakF1oyR3mdJEdzn2ZPTp
+lcmNSRpSHF0L2NDRHJB5nGToSmalvxZiqfCVUuVwqkaGQ7yz+BkgMQ1p7k+IAm9dDI+PbWtdx19
Z9ZnrfRMJFFr/2Gr/cuA/CeXQPmbIXo9QJZisgSUdWyyhrH6V//wpxZKH5QRuoBtTxjfVOTQ6oJ2
U40lHzeRZ5aSWuKgOOoOg4iUlRCahHNgMyo9OfDqfAogZt1FdCiMmbjzHwNbonX1Vgs1y8vpNzrf
EKfDM4S0aZmf8ik+TWI+QbJDyygE+ZuQJMODMKoHNDz//rPxuv96EvDh9PU/5MKSuj7+54ebcbEW
A5l9s55lO+SllE/9sVTi96gilkMNy5pLiS+C7pXqK3U7gfiKhc8VRhcM5RrkmFVbNdEyrwDYe6B/
OhAm0ItPDUBw12hySt2cVgSilIhX6NieV3zUHz+lWnQyZKU7zT0QTEFOu6+BIVIX5+JF74LGNzeI
f6Y9rlzptJRt4YLtNt6CKt/lKt04WL/PYpe8xfIQP7G66YnIMM2tavTyNUMITib7gBBznHUk6sIL
VR/9AasE6EoyIbyGPYdTlhYBt/RNtnOm73TQQ9jSDnJ0aUwioupQMh+Y9PZIy8Fw1BmZhZYendjM
MiAEeCmbZAoOYP5ehlYfbgPNrkDt3st+ntG4IwWVtWs3oGNIDY0ALY2Miopa/qbKp2JvsqF2BQkj
KfD3klXSoL/WU3mWmkW7MbRuqX4GB10n20OPg8DuejN8TALoJxDO9BM2OxwXQr7FdBkzT1CDBIMQ
08lfCHvpRp8gmvYN2xvC8XbHtYt/dyQuTE5wuagD09HYVK+FoVtk8s1PaLHUfRJp+bZTmnmjdUgx
iWczUFZ1ipexzIiCUnr792eh8q8jkWYYkmYoliyKhvT3K4wGTywoeHK3FgXTrYh0WaG0eTSGl2yQ
oX1AWFLDRvcoJsLlkIgOimKgSUjo2fGbZMg2a88xFuXPXKPOq9K72xgifXJxhn0Jst1dLOwdcotT
oF9V9Utn2kZHMl4+U4NsG9ODH0b9PojeELYh2qA6SvTlchQ7fjMzR22b06v8Dx97nafoGv2Td8LA
gpoC15uuqIYiidLfBhZBq4Wll41ouxjlmWRA+SzPMeGKmRCfQq0/5IWcA0gsHkvZQiY/iP0jO5qz
MPZsMJu2v7QqHsvBkOn+aOFRCEB3UKxUkMngWa4G1N9hDnyOxHW0E9OHhPvPVgQcgGGSPHERVS4p
sWLatCddifZyqW0pR6dkjAf0p40awqmca36tbVr6X+5CO+s/HAI+8P9yDHRVs3T8HlQfpb8xX4xB
rHAE1yD95Wo4z1loHvtGoV8mv+pG190voR7t6zD+MlS0G2pcvYxx4DYGvHTdECnI5Vb1lqXnbpAe
sjlFxZzLymNuhCqp68QAM4kctLoZXqz4LUCmcBnG4bOeRNiSNflDCSTJZyUxXBQpXGltgl9lLs+d
QvhuQBub7LHngsbbeYmbFyHsYodUPFLMhaZ/sIw92WHVY09FyCVUrtr2fXnJKnE8N7SQ76ZwfjfF
djjEyPbaakYdrunP7Zxo505W1TPj5WumxkQRyBKnaRd3V/RDyh2sgZNc9xrEqBx7yCgce1xF5Kqq
mhePS3VuadW43Swff7QljNm7NmPLP4iTiTykXq6VJl3NvgKSUjdXRenMuwlB1DVnM1hZC4pj9JIb
eq0Hoh3wnHRFTMy7hptiIZFhsQ6dWNMqGMWYIc+816Q+3Qh6JzpRF6reCL09xKYYVkBKKqMy72St
FRAtIX+ZkJZBfBu+jdkSPdzUBBzC03TGPgsuWS6dqThkZMFnjVeZKInbgijSmO27J0p57U6mgfhO
ElI/ltPiQnDQFskp8r2YfTmwVmqdUkjwYzQmBzTdLQmNFM21yARyVEvyhqAMhgLw3gvrv4yKHiy8
TdJ+alJF5WshGyxchjfIdu1miRCh4Ixk7ddjcKwKSApDwr6BvJBfdSZf0G0eJSRb5zGnOKriMDUR
5tg1265Lk5FnoBskNE4zBZd4llJa6wVaQILbvDkWH/GZl/dZNMXOqPPMKNBZqy/mM0oxWzHY96Ew
1cm4mGnwVIHw9O9HFkm2/vWyMmRDBcemSqpuqX9bIkeSQGFoALpLN3UijSKRzpkRBA6KbkhCi/o9
sIm+FlUSuLPUgjk1VMBokfQ+FECxponCnZDAlSgta7q0AsGwvcW0lkfWo2aZMVS5JPUHY5S2iqK/
dIXoTNWcH7VSa8/dLCDdqwdoQlHWnawAHLdmlmzwLlOURpe13UeMuIK3QpINLy5Q/QY0501Rhq0z
dJ2ddwPPCymnTEaRMQsp6VEvET8M2ti7I1bpo6bmtM1LSaIzXH7QNqdSDcC2j6IKdT/nY6xJxknO
utpR9Bgw2gjyj4RaIozn7iUfZeMyprGn4DZbfXp+Hu1zuPdfxtzuYgv1rSRcZPmT8sWwFUq65WXi
LywiToQZFswk47gFHoL+RCdikwHZGwdeJZR18P55sGwVPbx0RYLkhi0Yrbl5B/dCc3988JpxUHTK
ellQLducig3MpdF6xkZ7TOcaOoV6Xyxorlh4K/tIs7ADdgb8opiOdB5aCgSyKLeXulDOKdjABWHS
HTpMRxIqFhsYvZoMZcyINemgF6HoI2NfRW2rEgJxNXoX7THBeUPlixTPIUCLmaSk51hmWp9i9CAL
2ApPDTHjoZJMwiT/slKEAVZCOnYTyAfZwKv4c8b+BdL5/5if7zxm39NC1v7q/mT1sJAUuTb/35if
XQbeB33O//KkvwA/pvHfKmJHRg00lDLz6190H0v6b00E98PdrO9Z2TO1FiXQoP/zX6q8PsT9Kn0Y
3oFq/Kb76P9t6YZh8hRc5+tf/K9/Ioj+x7f4G970595JAxn0t5HI5BpeQUGipTIgQmbk8T82GLEO
IyST2oiC5FPLcLKbAwoQc0v01eusIqYgaE9maYuPAQosC3KRMqBZi6avpvE3FIZfS90JW6JFazIT
iRQOA5GCpHWZ2yHfk+OB5YshYxAAnlYquDSuTTuPe9po4QGLo/bM2GRKX8gcjYep1u4WAXHMpBnL
dWwXkkpzTP7Y+oOL1q92FTna5HWGKKvGNNrgT9tmS4furyUjNXsdsQDAVUQ+Och3U5aKXtFkG2lM
XqzZIjrTDBEvZDj2DE2tvVAEud6AOJTI2Nrg5NTu2iR7Nqk1H/BuGkVBey/cjmxkvYKkr9cRrWkP
hG8uiuYiM9DMmoKh1lh2eUDDl3AXZBMKjbSQovOY9fJdJ7YKA40ZnCoaVAtbMuSOQ7EJY6oTVtK8
iBMWg3Ii1YdoPnGjVASK9JoS76JY8xYj8UycP6efm06nxVPjmkWmw3vgaGTy6M+I/bcpajSHEUTx
cgQFG3MFw6uxcFVBYJw0Xg/7+7LRpPFQNUh/kPehVl0C3MjY5Q1c9jYhKOtWjJGyEhmJKd8iYJlv
zQjoxFJGL2sh/plZudHpaKlrIkwmw0qFDsV0O1AyHQVnGkqyDoZ15k7UDTUK2Mmgl/cLGOc4ZC+n
Gh56xUdsK2RhTrgpCvJEYii/fqQXlq2MJW5CIBAIPZtCefpJcMkR9nmqpm+TMifrEncr3yAQTC3J
8YqyLc+iwS3D6jAJxqsYSId0bNV7YUQiC1dz5XIHykWX0fkUhvkeaNHoF7BvZBzQh9gyYiglECbz
H5m/NU6OrldYNWaBwb6kl6Xosluw0e+mGCFm3+XEOOlUQdcbPpo2R9nDEGfwk+Hetk25mu7PoVy8
EbXilpCjHE2uaemZMwqQoNpiC423JvspT4lWfA21zks5YCozWpI/NRnwJGHgU5rWx5DCkqHT8oyW
7kzV3pYUOT6m5O21oSJ5FKtIuBbGx9qYwxOJHDshxTKfKaX5mWJOILTiLqcqc0U4jj7BwucArkfB
QTfUUnLTzehYBNKnGpUE+wWQNwXCus91I12oa+KMoiBNqxf3RwfGnGYL63oRefSoW5C+4nsMpok3
9fh/h076MnPEzgKFZzHVIJNjdRMsi1w9oQfYZ8VMWurdEh4Q85dqKTljkA1kZdNHiIcl9Rb62cRe
NX46Uwc1pZQ1BlUCp9YIWA6ZACNi0qxhzyTuLYv8pTXpY0kr3rfEgmc3CIbnynxJBmCMdRmkToSU
3UwiYAP1AtkQqZTKUtadq/IijolvFYh5kF1aTpnCLGbpghvOMDZkSRINQkF8RGKAhpj1IRUzvvdU
QHG6kGA2j09DWcBAbyqs8S0fUY8xu8gjuwSlcg2JRrtCDyKj850jIwLBS3aiSmdcFyYd4VLdnlgy
n5T8HuXmPqJnqmoqK/CUWE/CJHDJmp9N9MbacfJvOupbZ5S/CwK/aHjb6qUDu5NN1Yj3tX6dTaQN
mTnETsZ6xI9VqbKphU320CJAjEAFaUW0XMQi+1WH4wP87prwIwoZtPRqKLVmACOFBhmMadikvRJ9
ZiTNcfDSz4aOWFhNA3q18RchA7ErpuVXl2FKIsUN2EhDxYdR0wU2BXS1JjBxiQtsryzFijy5hCX4
pySSSJcKHhCg/BoGhWepMz0NSY/shWV6sSwbYawvmfUYmRjeIm15sRBy2VXGsreRtzXn29z2J71q
n+IMvegUX9hKETmrCyGsZdJJqgW/YmD27zkhhvuK0qepyVRNBtL6BljFnikH5G6COJgKA4/FIroF
9BeKSjkA1b6pvotbNIaXLMqmvYzVQ+80LuRJOSS5eZSNaRflCJpUQhEpu8iumQ05JneWaQYdXBtF
24scZO8ZgC/HCOfvKhZ31Yi6neK0Xw/Ka4iH2+7q+GUSpVMU9dpGemULmnp1E8poWObIyWPidmsM
37amty9xmRyCPhgByrLArkUCCJV2eViK4ReOvzpoKWYGAbs+kfRNmXQ3+Ve50MqCbM8+qUvKs9WG
hqfTJpBG+FOET8vUle5Kg70N17rlT1FJeyoaz6J1MimgAMggClSYC3xQzfeCHg/LddJ4Ha9FPctj
swfEJzY/4jg+DhKkPCmg3MXY8iQ07YM8MrMGSXdTteZgNgmpFoaAMiM8h9o+oGbqVRRl6bRrwSES
lu1YNKEry2bgIyCke9jxGNdHlebDLp15k/GvuNU+1B5WcBSrT7Xc4ZajhZlbg7yDBdA41msiqleA
ayo7CoPVxVzuZ/zFDD1opkO31VdICvNGl02HwlqeZqOUWTwAyKTMaKFa0IThGZklYXbqzWQG8mmG
eyPdY7q0hCPOb5QbBZr2c+MKMuQdHfR5S7YBywgK68kL4ji+M3CZXlEbKRZk+Q2VQXXi7VW2qMyu
ZTBxGBroNkWcdrEEMLBbx/Cxn59ULgxoQw4FhG8u1WUnRCiNLBU2El/xnMssZWoDXccIKa8tXVZL
B2JsgH8MxY0y6M6qZ3za8UB6oy6+AtO6EmHhNGz5v+rpPoDf4i465RWU2+S8s4oKW2h1vQHTe9GN
u6rHo6s1jhSd2WtCEA3FgHmDoSuRblAbDxNaIbAOBGJGNMvBYag9Mr46/5QptXSackQ//Cl32nvY
Pk8DoZmxtMEk5BHgiw7IfAzQcUba05AB++itxCl0A65v6nCi+6sOeUnzo9HQdBybj2WWbTQE4I7U
q1SHR1Dj33Kt79oaDUEn7U2AGFBWXqQZjq3OKSbWwsrn2HI2+pUIDpHg52FDoEJxiAvzs+h/dVHb
b1CUrgbZhs57Vn5NwX5Ovwg9A4pAHK8UGq9tQXxHqH2TqS5jVzFucXaqxkFAuowfukwmuoma9QZG
PnAVkSOGb6dqKm07agJQSbO4zFlnOEJgvMdwKAuFSBEWCEe0iwQxpJbpcJTAslnymTam07L044TF
F/SJjs5f9IVmWPgZDt2Tngh4M1lXwnfaF9+qQnqyxGkdtzlUFgC6ZoywDFVpiLYaZ7LqsIPelYzg
paDZghD5cf4qVOllWXqCCANPMLflgBSqpu1PVvk0LgetzR7I2QG2EYpPSLnQIOYMLVMuPvZzs4ME
uEvHZHK66QW9AagyKwm25gROgY4LuSNgtxddk5y4szaSldBPgiXi1Cl7cdJySastdda3eEtxFaGL
iqSXrME3HAySV1vq15QOm06V3620Oyah8GlE5lWTFnQCEgL2cWWwL9QzFcCXFdirtjS3S/ogY6Cz
FV17lJqicsakA7XbHuU2kRDo8PWTQ7MtwCc1KQMdzeHZp3Nl6ySpYzJJRq8V4Rlj5dxwysR2UKyT
jIh/shd0snjrEdH4z4+a2VvuGj9sJ+vDJkq9vx75+Xdc15Fr9qSj//z2z83PA7gjItH5fefvR37f
Z8goW6U53v484/f9f7z8z50/b+xvv4Os7gAwstjQBOpwO6xvmxkWzfXPj4z7GLF+/8kak5WpjBGL
9WCvleAAjLSCOc9H+rmRLPGvn37fBxHhz/so7lLPFZHrwnOCP/CR/7zGz2+p//NX/3GfuhdZp7JN
xrjaqlRF+vVmyVG5s2KMXA1zKL2c9c6f3/m50RpCFCa9WQ3yjyW2OOdvz//9zyGFe07VPAKPvgpZ
fz8ilViIa45QuWpnfmL0oprQAWmNCPi5zxim1BkzIlXTKQ7QNLXQLteYuigm7yCCbUBZav2xF8JL
0YG37Df1GN0Jx1Y9MVst2pH9BLV4Mo51h0Vp4DFT7zEuTW/jvfJATfdc0phyhgMrF1hfTzkQIqd6
WV5YkcoQZb+IjSNK3GElvY8fpRr4dv5g3mG2SQgWYBfk4BW4JWfrFCT28tIfp8q4zx7NiwIl5Asc
uVz6zXwH9wwyI/5Re6jcavT7G9cve5UexnPp5O9EzMWHElGSsY0/Rgae3BPzjb7BMYeRhh+7L6Qm
KCWoaiGKKYf3KXDgnYOZ6V3lsz0GkOqcdqO8MJQQMuxnIO0dxALP1WN6QBIvRe6Yk7Vlg/IXHmo8
+kxpx2xDhrn0qKr7iJwFgrNVD7rVCeDeJTubl4XRAv3tBsWriDg6ZDMbnfN9eQ07v7ximm+yO241
3AB4xJZoJ8uvCyYV4qTM2Z4EFExQWiBe2e2NFiHWcx+jSjhMO/Y9+h5cywaGfytsofOzZR0dpuRi
5RrZIl0hwqsoYrK13svoCVJmdUd9hIWiPk7XRHwSPi7ksHWBu0BqcJRD9pC/M0Bnl9iWtgiDHoqH
+h6zEe3WIKNK7hIWYcsscm0CCz4s/9WwzjNV1dAJZoK3gj2A3t4FXUQdHoi2naINZwmKh9MAxEaK
74dqF9vGm1/Vc+V9sTEN76xjN7rza2E6wjt+27tQtrX7l8mRz6i+72CkT4DeyfZSFZftoZ0FDvJP
u9ma7oV8cu621Wq9JXoXK9ol+DZ3A0R00j3fgkcTaZC90S/xkZbpd/HJ/0fOteZF32Wf8ZNUb4Jv
ofe7FzVxOVWDS+ghaLBZfnEAFNCQnFeRIwd7Kbd19yZeihfsrkAO7HK04UB4k12yGXXj9+Dty3oy
L+YFONaapUibYReEe6t0MQbJ2oUiEh4JwycGNrM3pCUYEEK88qm+pe/IqX0RGbf7Xp7O4fUV5Jvk
NplzMCRbOhulnZW1q6HpwEiBMQNSim3ij3Imh5iVjXSdEzt+App/uinXazzsBOfWVV7zWXW2UbrJ
GaMMry45/dNj4vZECB3wP7Cl5cK7n6JN9tasBEubqYxqTjs6MP6xUdbCLbwvzrPX3VWEANvLNn0C
mkariBFns4Bf4UiVx8ydDgQH7sqnjmLSOyFk/7yXgoYf7vOVwUYt5dqXXAF+jXYS67od7pfFrZ/4
u8m53tQ3Ir05l51uS2JcAX3UqZ7BSs5kTzyrG+os1Hqc5YuT7euY3E1+4w6+rNnxqT82ZyIl0anH
89k8wttz4ud4O+1qJ/Jv6q7Z4h/PICp1ruH940y5pc7GcjL2qDj33OblK93g/HHMR2o+zN8octqE
t4LCpnNn1U2PwolYbxztNicPbLba5svkLDtQrA7368FsbzvwRfb4REgJFo/iXBXHINwZ1Dj2YX4A
o/eFB3Zy0t1yX8H62fY6V/J2ost1ii6hTUXSKY94e94pkqALfyEfwCYI4z320j1RgfGefQ69Gh//
mF1uKpOG8b2P8cX4hCGceuJx2UXRwUeCRgZufnovq4t83/8qekys5wb3orPUW+xMuKUbi6NWWk79
0Z7i66q65Op1x+Zd/k5ROUrPrHQpZdWDF2+oTy4uvkmHCxnX6LTcCejb1I/hWyNqqjvWZNdPrmW/
Ly7cSPNXLJ5xNX5CZ9GJKHGFk1b76ROClJe6d82Ye9YY9WK3GDaVKGTl54jipsM1kd/KTSNgjXTI
IL4V2m7B30cejmnHXmzXR06WcsNR8cI9xJX5KXrt78fNYJw5OsuhdkoHO2fzCYJtsdkbwa1RTB+b
In+fMz2a79ThrTwixH9qneQ1heytbYi6oOa15yokdnhCgH3HNRID27sqWwhXT9j2aUrDMyMe7Qrh
cpT8iFhfOKxYnzZL6U189eONyG87WWeMB+WTyZIpsHamA6oLBocx3JXvQNxTjX9yDOho3tM9z/zp
E70a+/Cpcin/MEA763dPqab8yPewsbaSrYnfistmadGPkT9skaDmToVHtn8GxB6sX3vMEi+RrxQu
s8d3WLjlR3ifPUDoOV95i+KteeADrx/6yNAzBbs42nK97RLTDnatP4bucuq2mHN+/gvH3fJJdsMh
9Pz2aRKBr9mLS531RLyjE9wXl/KpfArxUqpAPW2ORIGZAKhg6k36JvsSe2B1t0U9ayx2N4nPOyBi
E5wDC/AWw/bMlDSkTiJs5JavIb8xMzCMvPSoTQSYo7wfpzpznjO9BfvaFj2iPrecVsm3+UtvfY2c
0YY5yucUarlWapBWTDf79Vud7Pxe+iz8VuWoSJ/yjVgyhvPM+jJyB9t4QH2O9JPkobP8RTvH+53K
ROT7AKC0li6svafX7Ob4KZwA1aFxSkJA5aEd3C+7+Kb16NHRuJXGqSJUbhCfo0eLoCDOgVP6yMb7
s3sRn7hQb5ELRgK8+aF+T9zaYfBkzCCsF+fXp3EYFzsNbT889B/6vtpxGbyGHxBrDqAWDqEvoESz
scT6TLFYAS91y37czi7yR3jAhTNRAXEC7HLrwOSu/02G30RO9nzpbBMSgY0JiEyME19O+2RKGw6h
MxOZhGqXKQOzs/u4nqb1ZqBqZFcHc83U9RgdMRZqqDN22QcpqAtjHdglv92YicuVb16qg8BLsmkQ
QJQOLIeW8h31CwueNV4JKH1+UQdSApi/BNIJMlcP7obOkRVfQhrQPxgmOrQH4qUR7pN3JGJU8Ai9
22nqIYl9ELuO4dw2Jr6F7cEVN4S+3AkP6NjnxifgqAOp5i985QoBQXb/3pwjP7Eu1dbwNoFPNcsN
fJIHHc7yq+LGRE954/10DsZzWH9mhpN/1cIj0htn+lbYTZIXcRTgKcKQKBwhbpHgXqS+2i917hEY
vpQn3eFcRqqE4agl84m4pW1nfGTEG7Leq4igJXd8eVSrzBN3mFOYrihTTcYDJU4tuCMiRvVSonuK
Lxl+tYNBCFmzTIoi2jZq38dgaw3vKrk4XEAhRhnWGZlfnGFaq1vlk7GN+YSFtASznKGNy7/nm8vv
C2y6ls9ypX4iCqGmXR7uWKhy4Z0ZeSJ7xIVxq536CZSg5FQVA4fLEpQFdTUweFxb1dWutG2pxxfa
flZYQXpfy4HICWw5popDxJW0zdA6KaVk+Unh0ma68nSuMbcr7rHmoSB7WKpt5as39YaAuXX027hR
TJYRbxVyd9t4ST1ceZC2d1RMZBMNtUPRn+qKnV8ljVMYbQZ8RrfpkFNu0oYKtD1Rgg5dHVvPAqfO
h1RBQyVBK+3oDwSQsd6Rx4NGL4JKEC7xYidztcrTflLPlFSW7EhMsHANklM4OTQr3o1X0DKmepoG
n8M3fAuS+4/jwdhH1lufeirvecOcUJU7jnZ2Fth4HNpkVz2wdKH8KI67GpYmbJHBIf4rFTwu/z59
TnHx/V/2zmO3eW3b0u9SfR4wh0Z1xCQqWJbl3CEcmXPm09+P3nXrFG4BF6h+ARvev21ZIhdXmHPM
McfwWM/o0lJ44ux9VCfokScNSr+tn5eD6NJDUq+nKrufj4jSxtsT65tDkR9j8QcBmBSSfum8JwgN
SC60oFF2Qx8RnAyVM3t9RTRzuEP88KmiLo6kTvWAuHGT+UPmAKqIT12yR4wdteNFJ0gLFNpiu9si
PIfzG/ohVbRtLnm6K957cUdE+NKDMBOCQ3TubBlbshnfLM/Y2jxcAozFj4YLAep6xKSKOa9dABqN
w8ApIBJipE5BUncOt9FjKlVP+U3IHinqHJB3MadA++w4Cab73FtQFsyYPzsZ69XakfZjvW+LK4wo
yEZK+JinXsluUNklvNQtfFHYzWSaBOncrj43a1ExxwbYy5X7QboQznA+0k3HZjf9mD/T7HRAsq2T
Lp5l+I3qIatKPPwYR5S2BI8W2Sa0xdpVGZoLRdoI5S/kaRR7QjyhRTrugPaRURybyClQ0hx+yRPw
YzBvYCHIUQE1QoWmRqdo9qQBfjtl6oi1n2deaLmLcCoRcVZddP/KyL9s029vXRAnKC2fckxG48pX
HT+kQWns6TDGkyo90cu1BWGcI6hLocB7jRoPOiZwNE3d9XTKECwJu43d/VBkkTOQkAiNrYujTYzI
f2l+7SlmPvEA1k+iQRhC+iHLOJeb7B7d8GVwcrqoBMolx5h9UP0wjftW9BrY5cZOkm0atad3WO7W
Zw2rhVzmh1MJebAfGRXdykXXQbynt5Li1wnCMLtXxKM6gHwvP2w2Im7MqTcpHsc0pWMx99VkvxAv
w9b3+oJm371e78qXVnKL+BtdCGJ3JIMQfQiS+ZGLZs/BylWpDxFYCEfR1j5IrSO/zjhjPHI8cD7t
+gvrxjwolLC9C5QR4tcGPNwj7uhvxR78yobHdBd9ZB/96b0Oqt17/a3s55cv+qv0N9oN+u9aZQff
0dNNvp+wMS1nHsKLQUzDFH0GFoAgeE8uu0/OxTXFbgCMHWSW9O5DuKG5Mt90BulDccYLolXpF2GX
YaPM6hinx9qrBQc/6ubJDNrP8YW9FHrxlbYkSuwghq3fwQR0qSZRRSZK5Wt5Kc7ZgRva9Tdtv4EH
fjt528EL6v6ZCh7bDZledigvZb2fHubvobUJaeAE7yJxn2DtDBjBrG4gXL8jliTULlpjlgzuYboz
5s7MTHr5nqgfbt9hiqfCkjtl1HPvsb2ZzttBMt9YW3wSmbvfPLGNVdfBZ8FlXF8T2SZ71qm8sXhZ
kblHrRy8gD19Zg9CVQKIYB/bNHXNgXRCHZBZtvxg0vuNYTIWX4ZrhE5xaCCye2BRv+KTdGW58ykF
ScN9j9H6NwZkxU9yLa7GsfINl/AOLeLteqLxkn6J7nqy0H0ncSTIr+s9vefDpUzfVuPQyTTLknvD
sMZlxUzvKiAEwuKtYDo8wRi1rZf0lZwc/xFYdnv5B4BJ+KSZsPiCJjpcZZdIhw2y9JB54jmU8z1T
q7+QqUovhJe63b8pooOxveJdxIAnTtvhBawk26H3T79M2SBrZC8MDhKOiY1sAgc8guyiC1hNRT8P
SVygp5oeapNss8m7/tbVHqsGxh/W49mZoEmzHn+M0Ytc+Wmmix9RIcVFgNJ8q3zJwXKyCkgzxMxV
skurX5LiV9pZL3w4PGiLGc1x3Gy0kLR3N0vJyBUfBQ9TE0L4VTv1iI3shofpLkdRLgih0BLNqsp9
Fe7FNx3sQ7+nzan7YQIFIRqwtmxjpM6WRSPqGoxO9tGeWiiRj1rsC18hUqWKXUBcGF3cjO9Hijiq
HYK8NE500kvvpfnS/Ok0PcbH8KV9mjgwSTrhiiHgbe7iqx319q01XjBGlSr7Yz6k7Q44cVd4TrU4
IyGEQ+9bhmQHkpy77CP8HW+VRU9mINECVe6y5DZlO9ojWYmV/phYmC2A2p/q8XX64DzjY94LXyMW
6t9e6t+ip/gB3kTOpgq/dUdR1c7e89tjZSvRCZUEkwhR57iuaJE+Yg7KX5YVNHv6RXc9cSzoQPez
dDsU+s0dzW7ruBN/lKOPc9AuOxYuGSZ1UWcAw0SI8y1F2wtk5i66W6ZgwP9EPm7tsusJqoiMMKbH
8VzeiAWKd3osHg2qYcxUBCK3hI4gbNund1gPxd4GdvzAtMu93OnOC1TM2hPlI82UyYyaEIZ1Z7px
0O9NEbLHo2FfGE916E7qfQVW8wLmWxuwYVDVI9jvjsWz2V/m9oGnfhYpAA/HbORWL1ZLJJB/YknE
iIl0iNaI8xwL4yQuryB0pY5l8iks8Q//5D8QGQsKzva/O1SkCkXbTfWTZVzn7qhvcaie3I87ZV9X
+8cMYcz4O4eLJxz5jAHE3w9/ywuz/gtsxFL9ed+NgWm4beiwoZ3I8Td8hB6ufeihEKo4ocMbdQ9G
eDTRXSG7UnbhGzgdIXwJ5kHES7YEYFkfhNAOGOg+3jVPdO9rod2/9C/8b0Pc9tqL9dCUDxWIc0gz
79sg7Em87pj3uF1k/ojFtNu/jGw/a+0ShrFrXMg0zPJDnMYdRxXafdXgzPmZHZWPAb4ma2Mxx+zq
hL+J1+5TL63xFXas6Zk3+yS5RIsICs9wicjXAXSxUEvtgmxzN78IdxxDFWo+KOFxvJEQBHyyHMGb
JJSSs7sko6fdm/fbgLxzRR0OLjSjk+jizVNusBLssAQMw3T/dsDizHZ7I1evbwVZjY76xiejNb4Q
a7GtYQqKcOs2+9j0iEvDt+Ep/iJ1IS4Gy2WDxE+79oy9nB5JLI4/OfYHb4l6I8RMAf2oCWFBtn6y
u82vheSPvEan8+yIc2+H/jyJMqAGS+uOqD0Puui8LKAxNC4G8QsN6vOnRBHbVmqgmVDyMj8gtd/N
CVwRX1Sd8UWcWGlXKBUG0j2PqKckmSskl850hTsGmR7qFKwQoWdqOOfpSXUXhEl3xNUei0z57G9w
yU4AHg1oDQGo+UZ0j5Q4/wT9JxUipJDArIgRdJ7BM03uqBtyDkBjUfZSehlgTe2KXfebWx4RVabb
QO7qAbs4LQSDISyBGUG/zwiq9DNpLyU5lPIUHdLgVbiBibJl+BkOQ/DzGW6wZ3+cfiLgnF+VQ7HB
HbVC+g6ZYpqtfUYUYkpGipQdSJLCt2U6Ky/lJXM5294YNjF9CYmzyL9NEJrMAe4SxM95Z74l71kU
sDVwNcXT/Mk7sa1oJOxIzeCOMFzwAJsfdZJa+hk96MnKpwq1lQ3uPb5hfgnZGcTxGccaEpvwnGYX
Q/N5s7y7sWvJjAy5xU3Zj7fimUqytpywJHqOmYS8vo5OyCL0n1lkW7f5yEIGrIYJdmeemeAgTSaH
T1WDKCLOtmfvKgixMpdEfUtH4G5MeOzs6BvvFl/MnrX2BRkGSm0UQ8lfs0deC7DTEFxkrqx5PHee
xqhRXHJnICHS6gYu1n1MxNe4/B2saQL0PXrJZBITw9T6vJVVBhHgqPZCdcYMSuutEn572DFLuMFw
yQGsfdbfS9rcon2tBkTOnXIstBeBrX9jNocOkoJLhNqwj9rnNnmSLfNgyya1hvwCRYJZWVL7dXkO
9OP3l3UkbXNjtLQ5CZgqNwITNMRwHIJkyNVzrbwz/1Ak5jN4Ok8XDZS62caG++2VJz6QnYzxwHum
mx/5bYGmsOaUsguayL9Juaonkf4d6ZG2NFsd95sgJss7/q5Rs6Q/dHrjz/mcLV1BxH/Xk56XO+XI
sG4iiWymhDsjT8QRFDwSCIloc+s3OG6FXrPVc4zxnrOQEWe8VGHPGKWY26OHTH6142IME0oDYA95
cc1TBKJ8Z3bynvp85dwLhX0lvnLXOWBjkz0D+/MNlw+yjho/Ur78ipbTMzslJx8pNRY4GtVMzSFF
qbZZwjPjXskGQ7y7WbBEZTPSYQ7KVAKABjJNrPitg8fmBnjq/WhzV8ytlpA5xJzR5hp5ROwKTKVQ
Y4e7Ct0NZ2+/ebcKmzv6ij34CSOeNcKvCmx/NmmwBkMbPXASoMrBdLdJa7q69Mpc4VsgVwxCtijh
75P5BKsPuASVtBqm2447Y06SntQKHlAuezUXyr0uMIJQo878uQ4Yfj6eg7+8LeuBYeXvqYxvDxSj
LVSjmcvoJ1set8OkV3BN2rOI+A0v4XFM/hxTGt5um7uVZ5tLy/GAw7hk3K4RdQ/uf8XlIoIxj74Q
jEybSbA9pBraplPCbNttD5AclA6SrXxDD+spPJBsRDlnD1ESQAti1g7qi+988HijSiCQMXl8LrfD
f2t34w11YB7tjscDLpyRNavqzdAurApNDVjyhXLstWCgKqCJO5UisOjAf+Mh8mbbwkjw7PBpwxoa
inWPxlEl/zE9HiwLhM/ghTx27pDbVHfc0aj7zTVCjoe9YXURS8OEhheJKzRQol9n3JayLVmootho
6c5UdS1HetRzWs0AGAETbsx5Phx7ulyAyukuxn2Ku6ToVMY99zMxlYgH98Z64jHwWmvdABQE2KDl
MTyM2kZ9BXEn3GGuQut8mn601oc3yihzFZvu4GhL5oHHsAIpGLvWOMcwJpUn/iAWTxOGJpnD/OBR
zpgwFz5N8HwSNfc4J+A+pAJLnSKgdZy21WeQ9nFVXDYWGaA+nPTYYQxHJll/PzxQII1ae1uLqd0/
oqYK6lEjFtoQtsDS8Smx0eBneVHpKPGHWPpcHetYi10ix3nw8KAWLbsuJEw9AgSqHLYTa7iO/VsK
Tayr6ISmDfUMpU2UPVPfdfK55+1Xbyn9ClXLwqdfA8ZYhgjOJl72wjPmMsfwkbVndDe+5XY3Bldt
w+EgLg+lvYEYPFoQaOnjJpFsAxsdLSg6skvyBMNxrYO/4d8h0IvlkbJjTprNkzoH/4wwe6nQ7+FU
Mj4ZLY+oBbQ2QgDm8xzAdePOFsHlkbAWGR+tQ9AFizyqTnZ7rz6D4TEa3epW2V6SHWYhnAJDdmTB
ZcDoVo8RzZW31UTVGlNKuDo5hE8Glh2I71vN3RKp0kU0g1Hn7zPaXFdbUgk0tsnBguzQld15YHLf
3B/PlWkZUrdTN3xyyo/WZ3MNuScSJyZjcmBgSfO4JO5/IwQZkIvsWHdDwHzEMbbcFH5koh7a4mld
j3z8NglGoEx75HnieoBveuiroJxkZTsqF3KJlRPiCkBqu2FcdpPV2D67p92g4CPDBXpI9FcWo3WM
v2CpFg/bfMWplSTVDBbdS8t3sgcmGQkuObBK1lZNjxnytPNJnEO3EV4wbeTJsexM1dPHbaQVRgDF
bQ7IK2cmoYXSQYVzauZYSXOg32HBgWsfA45IHxUpy9aeY3IH9nLoXVQYYU/hHgQj4DgqVyj9zSM4
G0wOyzxKAsroyN2kV3SIfZbBtn5UGzVZQXaQm83vUYaphhM/4FE3zbFtSCrwSIJ8bE934TMjKspn
mF3InPC0WQEVe4i8s7q9rtH/sG/Nz21eK1eeJUCrSEGUsieWrugxsd8g5+uxsobOg3AJkssOVAKT
QucqMHww6CcwD+zDsmyx+5PiN3cG/H4kl1AOokY+7jXVL3oclV2250o9MA25izGiXdBFcElngbbo
KNv6O+kuWgpWfNdjICjQrMvicfvUp5WClQYj08SJcPoQvmCssI2pP2iCW/vZfCgqt2NMCW+sV6O9
1p0DB3GbSUMAsxzJJWTVxbMlOB3Dsx6VCFWqIGqOY3xckPgcX8f+cat6ASXgxUr3GCsUTSvWH5AT
bpJQkxWAPVv9AEawKNP4dbNnYvIomLIw/oGk6LVc7liBGlgfQZaBtbRdRk8cRmaFHvdWxJvMI79i
a99ijjjorsIn35txwFtF8SPKRFod8NQ4yUuR0/4gZA+o2xTLdhe8EnHF7VvdQQWnhRgZH2PI1sZu
tvZbJM26F+B+voGI8PFG57DyeGcqTpzbOcepXcnMRor+y7aBbGd2DpIWsJNAUF4Tpyw9ps2gXVmW
kNPD7rlho0enFQF+3mp1+8Tt6OJn8bEulStLF79cPogJFacPMzcE2YFVIXTOig6N6Ev9gd6S3Try
wODADEeFVuRpj6M26rSb0riASiMbg1uP2APtAXIYbqG8hkRcbCx/mxGLtb7P35gzLCmujJ1oHbeH
zYuYzGxG7Bw8IjTCxTzgobHzFJBWdJvzkZexXXYfEELYoDjvBC3g5YM/kTcTL+d2AWetsCvpwjY2
JGe8tKaS2BwxJ5uwgQ/jUzn7AMv4ljEkOGO1iDM56j0VHM0Ctt+KDDxW/qqIaMyBM765jjtbS046
T1jfPQtwybTPLd7jrQhBMp8tJF/pxsSUapdmoMMjsx8FXXEIWDPgabny8QAngJIMkRh3b3yxyd+D
jZKsk69uxzfME+BPmEW5rW00g76D9RfAtABM5nBuQZhCIvLW7gWJ/t3ZKqCTYhuJnB6bx1+XcdTo
+Ng0/cxgWijaIwFMtWhEXZK3Z4P9E9HGAlaGJYyixaxPd6uZ08+5KeRoKmCTko5OkcHkXGgs9mtd
vSb1rBykoVIOFv7aiDNDoirVIqBh7T3taaPAqwpRHYE5JSI2KU4xhW56UXeJ3pau0KL5GG6uD9EQ
RgXKWzIraVJEGxkOyosWwFmrSyh4tdkFHxXBk1aeSDepT5M+5XaEMhiNFTM7V68q7hg/NqpJIrXp
1f8Jyxur9t0W0QeNlBxXCqdzTBfwYLgpcU0UmWWQQZreTT0uypkh3WZTqXDwRZL+789DXV+8MDMv
fz9qM5rALUW8/f2u2AxWZpCbP/ePUp77w5/pAmrdDBkuHMnmwpH97y//KOL/ff/nPjLItWlLDQv3
T0Y+yuIGz4/ti9L5mlZxlExLQ7ghPvz7BamefplIWLh/niB/X9pxydHu3NQ+//1l7Jh+BQLNSweL
MjE0WIx//8z/5ELpGU9x50WFrIHZKWTt4swo7NL9ZLBGEvj+OP6iWP53taYAI7Rtsp5W/O2ffz/8
5w+3v4bZyW/+/cM6C4OxJQfrO7CelkZp+++T/76k25NBQoPL+fvn3w+1unmxRCqJs0K3UlSIDXkl
J92f9P7flz8l/v/ys79f/P1MxrJGSXXcPo3pVBi55JVj1EB1wRUStTfHiCOBHaB5bkW526Uoxjk9
9Q2Z7nlHHDXNlnVY5tZpSE3d1XKj8juhfppAZlbIYpq5wdvIJkzl/NvlYkvmF35GWob5wdigq2n1
7tRom2UdnLYUCC01RggEYxldSgGijKKupH5bIx2y3E5e0zmODBidTUh3L43I2C2DifrVdF/j/u6N
omYPZV7DaV5IifK7dt66CU2s2jtckveo5nwW3a3VAAS1ViofRUohyEXiKlpMXmQ2qa/JNYUQQBK1
1a+LLGFbsFS+gr3hrpmQH0Ejy17gHPpaq1fYiQ06KQH4XLV4tHunbqJypFXj8NDBq6xBrcwsD881
4tvaGIi4M1CEw50rnAeqhia5lqWN+y6fwKFq1bVo7nOLmZGOFq8r+95pcbBA7+GURVJLRt58zwNW
XB0m1NgToOBcU0xH9ZBqPYcQvYcG7pYdCq4pWaFAVWbFOMprUO7608OYRvBRS1Q85HsQ65XIMIoq
ea4wHIJPn+gIEVcp+XNlGEkgIZM1VaDMJgChPmUhZaLhfawYNAyOVJDXZ8Uidyhnok3RQkc7m1HO
o6Ntfqc/cICaOcL4V3axEr82SyiQWMaRjc2Q6udV+mmBAGnYEO1nHP3sOid4jEsKMANglY7SGgkS
KUOyTnDaaOBeUSo4F418k7esi1aIwARChOpFB60B88i6oGnJqhkFwxfj6a0auGJByCAFCuZpQILy
TuTsMob4UM6oHaoJZM86zt6MnmhU1D6tFB3NaOCAKzQaTXEIeZFQjiYBJkAS5OU4xOOMEBAyP6i+
0SghIhlh4IuUS1t4L1UhHnZlfqYdbKqm8dS1o3Iu5fq6TgMMKQq9tKCsR8nQXhtZISweBb8ekooF
hIEjbqByFF2n8tIpuvWSbBAidhCTYh7RyQnSpOqDodawjUHYQhPas2Fo0z5r+nc90iRvmhq4Kixe
uxGM6yAh0ponS+LkkZlsk4g8JzFG0Bzju6zXabciioCpqvqNEytoIyaZvU48gjoaAmcJUrFq0ZXB
kIjHGOmaYIJJm65LAVNponkvHd5QC6MKtPYZck+cv4v6jULotJ8Q7aZ/UrtTxkw+KNl6iFBpdsYl
/NAQOyUTQQtsRJx+eSwawxtVmvfbujnRT9Mf6Vs55qH0qywdDTQ1wBlHALUGCElYGGialPpCinSj
SOdRITUHcX3odZpnu66VDyXkCNr8sAs2YLHJC0lSnaLRluvdgQ6pwRZD7VssKvwLKx0x85yToO2e
prZ8n5A5V8ZB8leET7eZTqcuAh6akMsnI14+zaxOHDmJXTOm5Q01nKnBqHIm/latvaBI+wl74qOo
02qD8cGKiMaUHFPOEasfE2cNafZGpSfeSIvQQAxksZ1GM/B6I97S5EpEbdw4FJgm0+UTLk42xGjB
R10gicIaTEq5XNU43qe1dmSKFJ+o3J7NEvJ6X81PUkEeN9Dmpk9U1qYO2DBu39Ru3qtmLxzXBJqG
sDVI1jMqo4rZPS1iPgeKqJwaHg2QI+zvKLbsZVB+tIn8ho6rCUyAqEiSljusqdwpQvvAwqT4oqnK
S4v5KcjHmgQt0i5AiwBRWEOSE9KEpdd4xgjtOAeVpMMbjKkiCx6NsCibK7TpoMB6W+h/PSyROvkJ
LkLo5pUlYgzjQc+rE17BynXAKSKUrMZjM84COX3So0q868P6hCqGcsRJ3NWzRH7sl5GiDlSsDgO4
42S8z4v1PS9Dsi+mZFPN3EFRj59wLqPlNMB/U0hWBKDq6hw2C0IsNB3TPSB+5BtFQgypZ5l1exLr
GpdoKX4u9ZE8j0rGkktnCb8LrzbHyRMyA1fkon5mliICL9RnvehJz8eJuNlCCSzpBKqAkXbDmtVF
fFd3aSn9QSTrlHayAp22yO21JuyspqQ/5WS7eUbZpVEpA5nY0R6HcHzsU7kLsB7bCg8bRELvcNQi
p5tkjacaxW+HHrlPYz9a/lS2w2kKOiVBHFGXX/oimvC412Z/GmvdK4wxaDT8CydV1j1tIj0yWtUr
xPxZGhU4Gt1yFVAUohl7RNMdUQyrwnQnljedrFkhtmVrGfD38iZRHk5yXdxP0/o2V/2lLTowgmxW
9qs4npAnivw+wQSx0qebCmp4QcCWwat8Qca1oegjw0GJsQTqXKC4CAqd0ZiGyPOIbrQktOg70pCE
vg+HbS/nj7T/XKZlPgljdiekuoUXBcJwKgF9UzcNJyrceSkFQUkFfArTys1TzSV+Vz9wOwKoM7uH
UpWAyg0zSJq12xcRtA49Hk7CYj1ItCFHKPdSMsFxWq0doerSfT12T5YusbULoIqSTrK1RuYX5myA
MCbqto0OTtXKEWryQJpZaaBkO7mL5WUzyaE0QjXpY5imVQ82Z+IarYkSWp1GBcs8Hc90Pc5Z+Uvj
/m5gLD7q9RV9JqzkkhCn5JH71+l4WVcrOS/xxdRQsGK3XdQZMutCNiAflzVF6b6dT60wY24ef0ca
Ijsor/fPsfAwafDRMwvXIpxgv5NFDW8WlSWxSgbkBEzzHEXjV9QZoS/g6VvvG7R/aAScgQHWKsDI
C+NkqTjGbaFeMav5kvCFbWXCjcYEBG/N9RUJKCj8dAmjLc0yfje6DrkUzLU0aaTcLIUcQWt2J83n
RUni01BTQjVTxZskiwKhQZJDGt5XGglvFisYL1WYycXGW5tYAfrBbxw4D7qJQl21KUrU/sQ6RXo1
1NCdy4+ztPZ0m28Yk1jdZiupghQe3JLP3KRMg68GQK9YKuXBTqH/WW/ctjlpibxejGRozggTAOsv
BCwgBGY8Yrw11xdF6vVTZlF6nWnEyeKUTtJ0Ddmbsk+zCtNTGw6wg1KcpXQNyHXWUHiYxGo/GU4s
O+RI2lGahc4zFulF0bPLOkw6AkrtM23rnJMm7E3ccA6yzJYzL4B7S2ndZzqPEqEIWE2ygnZVTJ1T
nGpHl64gZn2Otl7SNwUyAeW5VLsUBByjm0mvNTePukM6js1zB23Rq6mvo+7woOst8IVa88hyArpR
pErfSCXQcIvIT5JXtz7FGLXTaLijoytIBoxxVcu67xox2Q9pt8WJJciZ0Y2PpKa1j1UuVPLt28LM
ezfPtPfFgu4Wq+1xoskY0FJ6b9XmUlR45Q3r2tvb4tGzxSV5ZHA1Xd04uYSkmKeW+rx4at9q9GMT
RgjsTPnQOlMFDrJZwlTEvq5SiD9FixXTLE4FlJA2PibN3rBYpLUcsY0pTPCQcm0+DVIQjoVpK1VB
vxvbZDnRaaGY9Mpi76yIuXlGiMnBwrLaV8nWhgDhs5Q06Yi8Ga5ho7SXEYfYk09jA7dFBVDXMzSD
ZnWFzgghjIQaq8w2uw6JlfrxQHEd+8x2X1UG5l76opzEMEOvbcRyp0lCpJ7mQJ9oPzKNgaQPNQT6
8saY8yoDk9qU/KRVITzxTSVfaP1eomdTG+GbZiW9Y5X0Gr2iVNXjDiNQ0tq0bTsLOKWZSs48WQzv
FiPb+gUon4Ra/iSK4CK6Kkn3CEZXINVgfmpUrO7cmXTKK2hBqEbkQQPE0SVcy33cV0f6GH+axUgO
1lolICfd+6DXwSqUHZBDPnlrJWEpAXPbMrry0AKjlRE3K5oRynA83A47gUZcSQw19McmU4RGhuul
I6Si5uHX/YoX9cLRO1rELGkbtAt0dLIIIKcE1n+/9oeV/peuvxPkMTqbYnqRVXTVSHcVzs6vtcVE
XO2OIwZstmZSaxyEh6o0grAkUTAGqppiyPGd91TRS+OOZMgpM+UL6z9MEzJsN1NUqig7rPC3+tcx
nJ+BHTTSJ5NdTuv2ldE2NFBY9SkclImCRB5kJPcHo27ZW5r40FHpF1oxxAkgG+mJ5HHS0uwLKwY3
/aRtWag4HtCngjgZUTMcCJ3LHGaopNB9Ik1FYBS9cq9OYzACj4xRmJxjXOSQgWmaO+Yn22mK6HWq
ieydJrptqi58y3QWHE0pecU7qbfFmNXIbGFBE8LSPjSXOFtUXgfttZPYRhfs2nd1pJq8oH2rlElB
77h9Fyek7LQkYYnWNdDf+iol4lOcUipcR8rypjWF0P8p9YfLslKgbt7jBDlTDEkpUsI172ro/3FD
9SOOR9KuIrubE+UmGNPoi9aCJ4m57szPKYJ+vcQ1VA0BtX8EM3O3RdV+XZ7XdaGFzAIAHqriruy6
pzUu90IeRbdce+nG8WtOLUi0MalkDcyBpUpSY4wBO64TD91c0B0Cg0SqZvgK5mE0s3PcntCQfG9X
JBkKxToaqA3g+qTTr5COD1hojNdMnH4U7BRtU6MrBIFibdfhpHDTkvxVn57xndW+V/VWJtm1mNsm
GEo0QrN03orOVII6C7g1U88zB5Lb6f3v2Fjjvreo5aFbM3LSr5aPghI2HhKMRvRbPoSVyoKkT+64
0HsmwOFzJUSwWzRwhzSEmViyv9dj8pVU+XdtRA2obnPfYpRzKuFSjpyqqOJ9W50oufomDZL06/PH
YErznTgIroW2G8i5WPmNEsIDQNwvke+ldtwbWUFOM/VeyQ5uD9J8GsdICeRIIeCPzyv2SWAJBqUL
JNZm1DXseVloOxgQjkj0oJA3zGVrTJwwbLSwdQcQx1k0nlaCKbm+0ONL6aJh7caN+lpa1o9SCJWX
Dt1nqfPE5QRTqGXVL0ougUinhtcJREUGuV1t0kqjYlI1DEiGkiIv6ayiBGLRt8VTZ/moqLSiQ27r
SN9S44xlNmxaBYRsQXTbqr8TypR9X/xq4RTBkKcHFZerTekwtMQPoYBOJEXr4i45deSEYhwGrVRp
2k+sPp0Gl7Cla6qgVSu2V5VULhzjl6HrXucRw/Vcu7cKOo2zQcgxoh/RslsRVcKjlSwSLN3iPYS8
u/a4mSKa1w3/qCn/f6G3x6X++Z//4+O/EXoz0Xf9b4Teyu/ko/z4Lzpv29/8p86b+i+M3BXNkC0L
BFw30Y37X1Jvpvkv0RINFdF8U9P++dV/Sr1J/zI0y0BW19Ak5KtNVL47pItQgVOMfxn8wkI8zjIt
WTPM/xepNyLITTD8/9SzRfxNMnk7S1Nk4tP/S5cdn8JkjWcBiTd3VdFh1jEREtKkuIRLnO0QpLNz
Aoi7LiUG1FMwY3XZFEslyqFqilf1rPrkNhM0gCTaCT1x+TDlfgH6RYL7gV4vukiZ/Kkb6E2ppXRt
dVk9jFny0RhxDAIUw57kMDlWWKI6eTHAJy1gMk06vALWp7tiXWs3bMdBP7/2A+IpIn109aCMRxwI
D4kpt05WNOEOeHXYKUV1svKSZbCMp3GxMvpGYPHlpojwKuIrggxxsWnSz0Xu0aZToVJ3c7hDEQPw
oh9wksOVx1K7nZEQHIUFFLth2Vw7FNMO5QGnxRgZIs14r4Q59pYCtn3d5kfwqB0voQcvmnwhgsY4
jBKdeJ3bthVNEGr5renaW5oXNoB77WZr/Yu8Lf2/lFny41CBFrHuLUeOgc/wZ/U5d1NbFyibhpHK
EM+UbfEfAaqS3ByAzQ01epIrBLXF8SMerJ8MInYjG6cih/JZShcxymW/YXdY1al51prSqfHxGfI+
Rr9g7u/UdDi1w0hHbBLfFy3a1HKlfkZq3F9iVUd6LNObfRWJN+FWxBLRWIcilYItW7vZIJv4mQGB
WCiFzuK1GX7T/mLJcvQyoQ7iFBM9Moohf2GuYxwmFLipQrFtWsl6p6KngGPyw5JQ3VsKVb80+TVD
o8kYpRTyTc6ehlcwmk69ERS98CAoJULfVfatN1TPxxVmhKVR+U/x0fYTo3ioRpp9YklaYU+QoKbI
IWGWqVw7EwopKkcck3X+FVZWfkiN2kcDR9xJ04TQkiF0+8QUnhLkUayyVa5xTJ/CgPq0lywRLtTU
wueSonj3XM2VHsj0qIA3SI5STV0QGkBKsl6fpLnF1joE01eaAU9iDULVMh0XcYrugNYsdwiXgQZK
/TZlVf3C8bjQX2ZiIODUObZ9f2oYY6SuEKry3lljmD4E4oCtC4TZYdr3QvKc1dWtW+sSFJ7WVLnr
PCE36GQSUcHTrUW2paxsPE5AUVOhPivCgJiFSktDvN7p2rsxqfPjACfOCjk910heghThUXMQ/oO9
81pu5Oqy9Kt0zPXkH+lNx/RcJEzCAyTobzJIFpne+3z6+Q6kVpWkntY8wEQoSiRIwqQ5Zu+1viUv
J1XyGib5VVZUZ4sS72LM8VR3Ga1v1bIOSpGsQcUISmo6LAc5Cw+R3LxHs8kcNWHfGmKINt2bGrPt
n9B12BHGkqQt7yU7MA5pdWcNsX1KYjRacZwmrtET19lbX0kQxdsh65f+zOaCzAMsk23wISHmTwgb
8pw5+4Rfdwo1afLysd6onG/kkCEjDbwfzWBPJtMCIEkgSUowB6DQFxoBPuxWdertw0TVuTMvUy5j
9dULiM1Fa64HCL8tnVoglS8xuQRxZ+OGQxfU2fNnnto6BAzzGBD4S3JaiRIzaO86o/tK5MBZSGqL
IiSa4DhJMOMtdtgt7ZMUaOd9ddQ4XHoLk6DPO7hKWgAs66CqzSlQgIwF06mtehLbEnoEGQABy0ch
VQC7s0qxezACm5ykedO38VEi1hEMbgm4pe92iowTuFQKBGsZAXvdcIAiPJHsNG4QtWOJCkxq3Tl0
ityaFr3N4r+DGAg0khg5hvbI0SS3ZUPbK9q9XFqvBjgxWm/ZfgCvr3YRoIrkWdKpHrE8AVU+TGjQ
E5iJDulvrQbnMsG76Yw0muQ2Z4ww8ZzJzks4jMaK3KSSDUlveyxR34NKPfVRyAIzKeBmlhaaFUNa
hgmoiyH6UopiuHMcopj12X7Ieslf61JrXwuk9wEtLU8rgos/d/djhGksMAFyKTV5gQ7juMLyDIl6
zNqMgopjfwdKhJ5I7UhgFKWf6Mtux9YzM5okg1GtYmk0yAHtXuYM+fNsvlBdPxZyek8R6h5i9g/d
Ji046gl0tgb74KdMeREROCRInRW5WduKjLmiHFnjS2WPbHLEnd95wSzTQaAdUsqnAXD/uVOsxzxU
RABtM6HqQ6yhVa+5rFNRV6SDljjSGlzv+1jFpTcr4Zc2F+Mhtr7ZKYHecLY50YwIILTtVBIUGSvd
naWlOA7ns+bH873uM4aqib/qxg6gbxdPm3oGjlk1ERiAwTjDZzZcw8KPKac4u+ca6GFDeSXQu8WI
GzcA2alKsnwmncHVRoNyUdpRPOwkwi/kuTo09vzu68SnJWXyBKV9ODmlAe2PCqhRjuU9CRebJLFx
v+mMBnS6aLgExrGu8rtBDZGdN6x1O6rUbl5LKZCl8qt0cvlQJyqjf6T67JTweddmvZtwCtiZGh/p
hcMYsdXOMzrqDilMnBi+3No0tGmh+E6x1+ThY9bogcWV9KSZ9arTnY+esu+qrWzDs2KVblxG2khe
5BfJMHdKwHwbOfOPpO8+4qnTEbfjW67afNozKEFG1pjHs5CER+M6xc5IWIeMrJSOFumLCuSVtnqQ
E5Y4rNkhl2iA6giWdEdSx5ZqPj9UpXDAtumlzJgLpakRrVSStQPlISwd9CoTw1lbjvGxFgw7UzK3
Y52hRolJoCqTRqeeClRoVL7VsS49uzSPVitvAsqqUL1pO86IkRMyBk/VxpmVaZNoAcXH0mT1pcmW
F7NMdEnsxeje2vSbc5p400tTQ9psTXiQUZAcDXqpGeunPRv+S0A9ExNxr59a0Gtbq1ff/YpOlWl1
1jHo5dDVG3JyDQsdnKy3P5TAGA8VrYilkWaoq/gk8UNBSvpCKeofI43QdaEUj6ZevbWlRnOuYRoJ
dI2kB/ojRZteo7bGM6jf2wotwlLKntmp6yiQYeBNKeafPie1SaY3nZSkxKnS/BE1sAqVOD/VhYGu
18C3okT6k9oqKt0UTOzpunfqp/Ii+5JX2BkSJtBnS0gc+pocK+FdIFojgFUgF/NnOND4UVnp4Yvt
kPNhKi2tjBG+BJdeJpVXkimMDV15lbq2YRFXM7AlAeqmFFPFRJ3XiSasK3618JFwk+FKEV0q8cj0
MpxN3KsFxiqmiG7bG9GwMHOVkVYG3iOxBinm+MnWKsgf2TGUnGuUtNSso7anQDqt9GqAUdPss9ie
d+0UYTWZkdiMbCodShAM9CM4NnQww9oGy98rCkZLKVbXNS1uHA+sAi0wKS2inW3rH8MiK0+JLlMM
gVg1sconSBsVW6wDZ977oVF5oyQjwMivqoXSZcxt3LZajUbEmhC9kO0BbLQshasX92omKQUNrRo5
Vuc/RHr4EPkUEaa+7unJJgh2bL0mSbLAwGr7RNia4h+jMNvdGqXI79/fHmSNrWwTkgwGB4Jardsl
NkkGU/42RmrK55WKiNaaoY/I14YRSoj4cR618tro5HPV6eWOWaTa3b76r779rx4be9Wit4NG7va3
BBPVCIHNcvF/fZbb7/mVgs/eHLsUhbhEnUu8+u0fI8lgJv78vmUNT9xtivzs509++fL2m7fnDEyN
HBq7pm36x7NJwDndIChUylEspn573v/XT6kE0FuMEpsPt8Ab0HnAIn8cpd8+we2piFnl8tYk57cX
vj1W1DmKLCux0YhBXXNoZ1VtoW1u0DWr1jDU3X5QiCvg9lWTUsNHbzX98gOkGvOC2BmAwsR7LpS2
FYXzmUsqdEQKUS0Cy2//+HEOeywBs51yVsVQ98s/t8ccjczeIE+Iic9jsge6dKMKXlwnVTkIEixN
bUhTqLHUlAZsXoXrNEsfVXFCw4wrtBWANycbs51sGNlvX/3lMV23MRv1nTdZrFv2akViPEjrnT6l
rACNEhxFH3DBi3tHNQQDTq7Z/YY55vAQ53YfRZiAi4C4cvE6P/+ZxCsW1LN/eawwqb0jP6Mcn+U7
SWQhE1whYeFNDtEtHvmPx/t+dNZToeIo9knltEp23FS3Frc/ckLzPlRyPIgk/QINDyrq77efaBZc
NrUnuV284VIc69tXf/lWnaZuPet7rujDTfYn3kHatOCLhHzrp3Drp7grhIzu2iHqerOZql0tIjZv
GrTbt789xnWHZ8D1ku1lWs+7CyiKS1xzoSED1dfPsuN6KZ2PJryvV8OaEFHXOj6Pu9wNttO6WhLD
6PWgVq3N0C2IBL/Mu+dh7dGccU161SvyPycClAkFmbf+1euTXXZI7YXnX+uVcQfQcH0AKbyAqbCg
m+TNu2aJkG71Kl7swOAMeuSS1Mvn2F4cBFjqObeWz7a0Ns/TJw90S14QzsDVoMxR/FCgmyRXbmwv
Ozz71zalfAAxq4OPtADKt2UVfMd7wwrIi3s8N9f2N9VyfMDKbl4MSwQ8A1Gky6ImneWazdClORaU
LPl0w0tUHXUyf6BjZl4zXwrjk8MzQQ+Y561jvKSso+n6n3OHLIoI0b+6qxrIuiv0WLK0bjr4+itn
OlfzxaR/ADhp3tIlZJFz4rX9Y9oGq5SV+nAZ1pwSBV8sDe/4kCYbhKb9N+w4ahYk3ynhQsZjPUDv
9JJDZ1MJd0Gt1RPdARcvNpMCAjY+1kx/RFt0jmsHK77gW0dfl/MW4NgYUiFw22yln0PEs8OeNmRW
wMdBqbIwnaPNhvmTTp6KYGJgO7whj8Rf8ahRLoia94NlnVyHFnoBNG+C49K1lZ9Y/IsXG08Kna3U
LV5mfc34kXQLXh2qL0F20dYMME65WrqUzzPz2pE2thNhhGS50S3yaWUiHaFeTb/OvtrnamvbZxJr
mLFIVL7oz8VK9Rjv1DtBNaJTly7n1kuepgkgmnbGnFQuwDLS3bjPj6qy6I/hTuKTQrhy8XdDfkIB
aH/IgJxQudMw8sIP+ZKCvRmW/VcVLvI3jk42Pfn3jIquo2JBf+9W8zp86JdRspg+Ns2DvF6NjKwH
WBD1sRXF8a+ywJSxzRYaoJ/0I8+O8YDaIXlCKVcjZ0iqo3zfuQDalgQ4f/tAAZcG52tenMpjiIn7
lD+m5UHafuvcOBWBttsRQIa6saADbQ1GjNIHIDRyRfchwi+/XWWahqjWNdKd9j1+a7xztzjE71wC
nSGtZWtLv2YZrwgwPmWwqhf1kxJv7dbLtEWJz5We9JNZ3jlQRZPyQcm8oLpr8lf+vK1d6IQcD/0M
cBuUOmddpCIB+0NMlwJGP3M9csq6xfO8kz89fti9UCt5I60cejSb9xRm+YoLKZ03+beDsQf5871S
At4789rQzW2Kgt+c/hJPKvdNuaCEqJdHLq4gXIaWeEm6o7N9zedj+MSH4ym5IUJOrNXctyApoJXA
+tSwz0DNBClJU7p3hb3XYKuCtHivS6hjrpP6LeEZb7t3ruSm3qoKQVuHMDhyUaYg8ulK6WseBIzL
m9kTLZfejpIgqtiPVfnglJ+d9gMRFM4cQN7bot7KeNIobNVrnjKKD1L9AYNV5wkM+wqMJVMPPYv7
HjxtrnjKMG2U7l3zL73GEhDLb3VHtAyE6rcqf5VltHHFRS2P9nVWdhUif4kzMqQF+JlnJUeNHm97
9uJQN3mKsPjxjBS8eELmENQsxJbce9QCDbfmnkzWpEpbwN0XoC8/bcWdIDBvu/nivNlnzrAKTrJj
tH2PFva5dU9ReG940yd3MAhohiduE4aFod7QQ7U2mXMe9NW7dod1AhMJokiwlXPG6MlXnA7L63f9
SozdjLGvXEq8hqfsuk/G1ZFNkeiKMOrm3wbfrHgrh/yJOtNEv2+BnJ5PGjjvJdjJq/RVU6h741Zp
UMh+ymuCNt2m3ujknxUnmvRX84wz7TY0kSmoUTDIVtqOi5B3Mu6mF9ArJ44BdTeqGN6sv3SE/QUr
/zytB9UNHhg5owMnDkgnR8vqHnkLOr9sWIt+hZ7oxR7X0zqdeHFGH4bSkXutQ/DBtOhvlJ3iiZlD
D5bQAhfAvbNV/sRgSYtHXKgwb2OavXwGy7Ojg0l+AzMpV730qLde/i29kaSH5r3fcbIo46hnU8Hx
uMq28BD5+yx+e9Wv0vELHYn8yaHrlrwL8gq5k7gdxdPHz1RSGHaNaIsAmTuYnzJU315eyzzJWhQH
q1y8W29kIrjSo3WHu+EFy+ebdcf0x3m0PA5Q+D588oWH1qgWswgOAAQb9AaZh5nYZU60mAmJUgZH
tpMe+5AzxbWh5ZdS5YpEQgXwYj3fzZxRLi3eK6yjRXZgY8/lUANoG3f4CDyWkslWfOSF/PnOlcd0
YS1QLO+qA/OXfeYsOXfc9TMzcbOeF6DT7zKej/nAe7be2IYdSp44HIDyLRkUNE8+S0fpUdlxkvjv
OX4aF58i0vEqvKikhDCRcMT5ks/Px+LiZwrtd+I+NfblCqF67ip3TC+GuTSKp/RJvXIaiwPTs3+1
jlBIkF0yRnlOzJDFsbKOzH7GHXcZHv0ApmuY71XO30INVtK04RVnj6kM/yyWUW9wuGa4WNiT8pcM
ldRZiaBym5dX/pg1SsYl7WR7hspgm8+b6MCJZ/BJnxgGlR13Hv2SA5+MMeCFyd04Imp1tTc+DXIH
5lCOLPS6FcksvJT19lo3h4gJ9Y1/qHhO2FyWwQOXfbadghWiW4kLulxxXjBTkw/xnhv7hnly2650
bKLiYqXnwxuwPI5wVi81+E3ir0ZxkZJHwWWWfvO2mPx5Cbbi86arN6V/aT65rX3L46xAs2fKnlBg
4TVjXD3iDou2rKKkA385Qf60r+Iq1Vep4qlc6AdNBu2GPvo0slggZ/ySflOLt1ntBfcWDEj6uOOV
+kFI4bV7FDJAxtTqrZaA/RjDhUNQHKJLPEEG8zr04jBwManlhChsRU2fq77FFqpyJt0SboVFx7c7
SvdIW2GlcogN0FVOc6D40VMrCZuG36u7td6b+zSMNjMmwIx0uDVNLcDYZXOpMeKYDyXtg1TFFKws
jOO7fWWT7iJ/ZmgYxSCngrZZDOSlWI+XqXrJYRVDKH8T5EmZasAiALyVSAA14DK37dby54M4+Ep+
W6IRp319TjMqi2uWTeWKadXu90jLlYOZnRmiLMoSw+e4A47tRKIIUAK1jl+ZTgeeZojwdcbCpXog
cWTlrwvnWBZPxpHsFtAqKQ0RxfP9dZ6fnHGl9+IyIJ2thELBKz0GjQLKHVzFepourMzlAerDMeRy
ZUWsgzuUwfow+LNy5fzcB+TKIYrah9mXzV7/ianVeozZUXIBByuN+xTM3bliTSMusEPFOMJa/5Nr
VoidiOzD8LkZneVwQfXZvBJ6Cqa5NVxF9lLiLV+mbitvsUMzmHebWEf7tGYOROUe2qeWb+9G+6QQ
gj64vbM0tZXneQxybX0vPdbAd/RV8cJ4xRUw4hGjpj2uO+eYsRwKllF51KMl0F+vQNPIKMCwggyS
AhgpOSa2cLFaGRcyNlhPk1eS/DD0e94wOw6uLS/EWcF+h+lVAJ3V0rUfkD1Td2SRzozRdBvlBM2e
tUHKOoWF8MAEtdCO44TTb5kdms+x+QY8bEp3dPeQ4KEXN3bqg/JWLbkpLY9AUJF+U+9RBNgsjRmQ
cV5iOvGpsqfyeKmoSGPn2VgfDpFPjR6+VipAr/cAPDRbmci5pjHY2KfE4w8DtqhEBdzP9Z5DYW+z
N0iAo7XTjSVxH2Hnhu0CyG+Kzv0c3Ukr1pYrg4trw8K2XnEBtnXK5ukgsyDRjs1ry+0O8dwm0spt
780NLYsUjyKmfbc84dj/5JYr4hU3cYzYXea5BZmC+5E2Aws5B6filsrXCKaGetNEPR7UBNWhz/ab
acraO2SjM9cRxORyckPda5NjES8DYsCVRXYcjhQfaXY2d3K0mDOY5m61o9NC9yRcyxQQWbpkEsGc
rkxenrlCyU3aOC2xgXKtuQUK1A3QFseaRu3J1i7yayWJS2jkViY3qvthO6F7qSRYCusMYjsPhBfQ
Qnn3NNDpNrC6v2CJw5c3akepAhe/m9h5PxVkXp6mfI1tVmfkB/k8vowG1up20SzlDo/rFzpId3rt
jIVSejGGNH5C94igi3wtQ/Xu7trwjJiEhjofBfdTmW8CVs/m0ipWprxGJPVw7yyITTzdFiYquzZw
YVDkEezcO4aXfQWP04UJz0EJFe11GYr9Q4Gkh1jenroAs26G0rjLD7HGMsSDdfYjoEh/3wF93udM
g2DuoIM7EJsf/A2bbrz2XagVy8JMd3JsQR9rB5o9d8Z9Q2FYX8Z4o1vuJNBgTfVmMf5Ub0Q7ca7Z
OYUwDFnDuk69MO79O9RY2g/UaNmT/6ZLDBnEP4BTuSK1y13j3ukCt/xAq9/n27LyBpqRACpdjZgv
56i8+Qfnvq2URUGeCpdlv4kxpWtvnGa935KUqh78lvFl3DH+cCkAkGepKpFvsqmsg9Geahrt9X7q
7yLjEgwPc/qi96sinLwwfNV4A1R0XSgwmV5h00J0cFBA25zTz1lbdnf56/BWpWzlBfmYUXKP/3QZ
HaYlUBZn1xyYlQEw961bf/D/8Jye1cf2QiMGYzO4CorRZn+GVIvswdeXMLlGxot4JR0zFU73qqLS
hvDgnRGDmLyYgCFIQJRoGzTJK4BAB8gC3rQTSj407/7bvB4PxiFkdANVHiiMhCgNWR68294x2MwP
IHKwTDlhTizfdey3eHwC8w31Ag5zCDQ79I+sldnvLebwHRvSRaZAuCy3+qJ4c9bKmjGTyXxVPQX2
0j6ajxRZViqlYfmoG+wwdpCGwVMBTMGXR6edwh19VGeNxrVkf7UJ1wprFGgmklunOAME2HsfsKB3
ztJ+P2Vb2hjmXbCHDf2odpsKJpWHH8qgMHdmNNVfk+O4h72hbYD9aBts6PdEWEDJDRnOcPm45OKc
lSUVb0aFhF8bD0VOr/Mdvi9ZCfmifsm3cEpiGFCVJ4v4BU9o53alpx+6LVrC6nL1T4AtDtZZoqTg
WudiVezlyR2v6I2J6GYVqh6y75HtHcDt5fgQrTAHYkqYX8zX4K17RJonhzuYx3jEN4w+R04WmDRg
ejC4K0H7K5+Ve1j8BeyzU6HuC3tVg28jwwUkIbw0wFQI66M1ra1B2tQIgQMWW15xhLEixkRs54z5
pxKC79ZaNS/xM6MoxDuiFj38Ba22JW44rvcFGGJLwMu76q2MHsxoyV2s3Ff6hZB1chRmfWsr36y6
7HrDGkGu8WxhUGfzT/4d1VDZfWXrxPTHCkHqxSYmKxB91NAZaAmL/xfADCUWRcv4YK+wxJDuvGi2
UG4Sxsx9OLopdRXeS7DNgMnbWOLg7Sy6w/BiIUFgTWs/ZwdQ94aNRXvy6mc0CgU8uxQhOIkApbSn
mcWuipYOrTYbYRDGVre70+3ldFQx9dKYQXJqujJ0iHabdxt1FA76QeFujR9ZbrJDn14SXPDTiqV+
ubIcUijuKPXL21zs2VGSrCJeBFCjtKaaIR2n9TtXgQpxklnAo20zxW9AktIFfqhTuBl+0Ppj1wSv
z6Jv4gaPac/e04KyRtYDEgs3euos8CQb/VjAdBOjd/AIyI/xaj2+JN/Rc0can1tQfl8qnwbVk6Wz
IYnDB6swgQw+JNMbsC5wGxqKCcZxIM18HKiodwHsb5cxDnUBK46DUoGqhxTjqs2BcoBKGSVcVW66
pc2EPojyAQogVgiM8ig6YHjGL+UVtFLjQd82NvaWRf51rgB1QcsQvpS1X74Xd3AUMcWbyV4gxual
cwpJJCdEZZM+28xVA2pVjJKu/yPOlVWyzezu0GiGtuAw5pDkdtErikQqRZrYvYRPveJ1eNIhGd9j
MoLcMTnVa/lESfWzje9YaUlepl+6dhnoJ6fYKQ0lYegQ5NsydCQ7gtR9UHH9djgpzzZ8O5fABbb3
UPw4oP21fTZfQ0ZRWuJg1nHTAlEaN0F8STrUa4Dt2bl/cQTYBX5nJ7X4MuC4tfpBux9ZTzxaAMb7
Y/Kusu8l74JLBBUvZPBs4RN5PZEizLxXfpQfxadzNHY1O3vqGmfkAqgFtOqackN3YC3dccVS5SvG
MAIQOboAEdxzdUQbpN+2Z5zH8i6gvrBrd7Ly7R9aAjfK53IlVmVn/yHXNkELpFtgAJURGb3/VTUQ
gkwxGDAlpeA41Uc7at2v1iUEZt4EIHAza0Ucs7Qi8IMtujgtbBm9/qOFnQ91EM7MJqTpth837WZE
i7AQx5HkDLj7LG+PzgmgG3DX4pRYLyCM7DW8OhSmLuKN671zCt7oV4VkCMiv8pUa29M7DSBTjLZP
4TNLKPTD4OQWpGpUhH1gqwXHBwWOYb8HPIvLlLr4WWMkT1yH4ie5ACr7eKhUxvP4Q6Xw+6bdF4/+
FqyY9Uxy+QNX4lcVX3pUuFX8pAc76/5BJxja/awW5JO4lsC5Q0iQTskO0yAzMpcCMeVLXGiV18Nu
FIRMJIvuORH59CtVfgHmtyCjFfco+Gr1rh38TTJsW+fBKqRDKwWXQPRTglvyz+3L4ZYHVE+sIWUA
0cFQaHDQgPUPou8zdZKFwKun9THQAbo95lTRvkTH4yWihRVOc05rVKYgo9aUJON5AOj9x08y8dXP
b/UA/2ssP7RyDitGdOduf3/75/arrY6tglHfCFFbVowDf/77RK2VbTDsIhn8QCvSoG7/BOLb22N+
KTKtQtt4d9AMrUy2w8JP/PNX//KXtx8YItfp568UNejdNGmuhmEj/iM2nkbtBkNiRZof/wS33Kzb
lwYNe2V1+9K+xVJZmI+hvoFM/ePX+z/e5s/HnEAEbP38/vY7WVqD+Z6C9V8e//ntb1+FWQhDQjzr
z58keqihkGFq+vkDW2t5kdv3xcC6TClLZ3n7k19e/vaxUYQCkBMRYQlZYbbKPZ2VTr9CGUXxS9Rw
RbRYX2Ihr4lZjftqYxhWuKazL3uqRlJrRs8riqldzdqDcgstG64NIK9OhJklmr6VcPEs0XS7NRTX
tmVqN0lAiwIJ725L3BTJaFbrTTk6ylamjCaB5emg3Gv1sNBoWTgStPBQBK1NElmbndrkOMRAO0Wx
7fWZolAx7vV1j2FIrpEVJL7lbDQDmWyYPKci2M1s8AGS9DaQ+FbetD5JD7xFHx81RxFehviKa3Kf
+SzPZILjyI+LFTCaDhBw1pYAuOPsJQhYp1DlGNi8GbazlRpgOwVszXBIgdrX5MCRV4cxZK0rgPE0
kuzmd3Kud1YH6MCIpZ2e1Y9lJL3L5N/lBqjx4GPoCQzWcvbNDDik5c232LwEf5hUEKVnkqlndeje
zZmiDml7o4jdG8nfQ2qG+aQugdEkqCPZAdB9ZRaBihcEiPVKnYIOTnfpGKangYS/qR2x7JXqD5Qk
RzmwSOdEwqqSCjgmn4qyC4b0MxeRgbiZWASIGMGs+w5z+4M2cr7vZIIGCxE5GIrsQWkzkytHEYrt
dKsi023zZ4u0QqVVYGpMO8Qk2yyjzzL7B9KD7/HbXyYs2BGphxBSCCSkI1RDvSYVMSORqB5M1mIM
936NqlFXHzvH6+0HU4QqFjjGOoPEI9PeB9Q8yV7kMH00iP4UMhkVNf7QWW2lozO6swKAWV8MJVWP
jGOmkepYxh3YemIex1lntcccD4hRxEBO5EG2IhhSqomIDGcCUlpSWycRH+mIIMlyvKtEsOQsEiZJ
mgT68pKVNXVQp6OaShqlRSqlEuCHCztpP5BXOepFjvPf8kYRZWkAmrfJtpx1FpbYxiY8G/GPIlvo
qiUvg2x4LG1m16k1BD2nGbd9QswReiCYgCDwpZowPzktT1Ejv84lJLlKtaVlr7GfzNSnsVOKbZPN
b3gVGVJUBa1MQ9KvBXIdbeAre326T1D1yPe0IvDuDomfXEkrRWmffJJAWxJBfbrSs4gIneXxcRz7
fU92aG0CmbX7LCB37ThZwdUK812maJCOHcof2qDej0+1iCNNRTBpTC+zVFuYapH+qInw0spQ36tP
WXO+qyQj27TgcI1VzyQ77VVD8ddDxZM708TkRYhma8BUkCryUkNjp2DGn2V/jcLXPyF+3TsErCq3
pFU2D2lpPqImrxFior6dquA498a7mSNfGAvW0XTE5sypYPBAMbKm4kcMGWHyte6cyIVN4MQJ8fNZ
qRLWHzXOYD3wv31tiA9D92IoDHMk7+6M1DRXikZ3O5wUcEq1A886+65xGLbOwCxu23e1iKOFzSmT
TquTUovamXyrQOSJ+SBaY7JsTSyvUcfuIlMHAM4oeulY0+xIbbC15VOqZFA6jflUStJTKMJyK9rm
kemA9ZSoyJCnS2g7vUrQjV0Xv02D8tyHyL/Uug08WWLHHIUG5gQSetsEzIAvAiIawOu2AsQZKIxG
qm8WEu8bkfNbfPV1+cNv6fMYNCCznSYigSs9IpXEgv1BWnBnwlBQRYCwJaKEi5iOiwgXdkgZLkTc
sCGChyXGHgguOCGRS15C0omNsnms8uHEMT/NtbqpWNCOXUzXVJKfA5uiV+I8+PirMpF7XJaXSAea
JeVMDLU1y66fRd/6eNWKEaa6ZmKOKMKLqmsJ0uCUirwMwtERzAIUpgvJ6FF0mUQG6wlWvD79lAob
TP3cfusm5a1K5DeT45wI11arhR92PcdbpMHj3iL1eWL8TkUMdJng7mdMmqz22nTRd4vj86IACKvn
ALW67mD3FrMgsodindlETUcpudJxU70kIoa6IY9au2hUQsgfdYPsy8hUdfHD1GkXVOFr2n6YUJkW
ugwEoJhkGHh4PxHq79TsTvJrskuq5oS6WqhKKagrBWQ61a+JZiBswG+zJynsPgw8yjDvRKtL1Op0
EtCyNCXmgiBuwAmPkYjmluhNIvtUicSFjULfk6zu5UB+VQoNa7RgroiY7xxewSCCv8uWIoiNtnck
E1wT4eBIccEd+wPkL2dyI530AxElno9qg6baeJZrmRW7CBwvRfS4WScP8qx+Fphni6bbAYoYRVR5
abB6EuHlloKPKxaB5hrJ5lPL7jMUYeeFiD3vRQB6rosodNIHtZ3UERTs026SaTMEPrniJRnqwGf8
Y0DJkfD2bGlp06eTUp2SG0pGGRnsUk9BP7FPWVf4y7DvHN4tfZJcRLejEqPQXhI+1xCn1OtQ1MyG
EoCt7mQf06YSjeMy8jHJ1gpJG+gEV01XfiqJubn5pP6/pewfLGWqppjKf2cpO30N//Za1MmvnrLf
/+h3T5ml/Ms2FNXGiKFYjmlbxh+eMsv5l2XKumzqjq7wP5Uf/aenzPiXrBi2IcumpWi2aWFS+91T
psv/wi2vGQ5MDttwNJ7wf/+vz/Hfg6/i8ptVrPnL9/+WdxkCr7xt/uN/KHycPzvKDFPTLYOMd9lw
bNOU+fnn+32UB+K3/6fSm1Uvy0GxnbAgnXs5be99esIxiKWhwyQLa2FmtIdqxARjmBSf5xSh8C8H
7fd39ad38TdfG+/CdhSZw8SxUITx7td30TdQaCpbodKXgmQpDf/aOxkz4qScjBmsG6rfYw3aRzg5
zUCRIL2239NYsowzWFrpal3/5qL804H69S2p1t8PjC7rKgsYS1cdzf7LgalxdFilDTVUnUrakanU
UvifWaSn1o+sjREXjZQ7C9puLJE/dMNCkm6Y5lKxIfQYpDpBa1t1+UDlw4B9mKSErlsO0rNcRjxo
ydLglRo1cKtAH2aXvgEAmCDHodkMquLvpGB8/IeDbP79ExmyxdVmc0HZiv6Xg1xJcjOyT8y3sjPL
e80aFWBDBUUTmAJa6egbRu2IDIFR3SglCPmMCjYakqItD/aYP0QsYAkPsp99VXZW//DeuNT/ehka
XOiajlOSm0Rc779eAG3TxvVgW3Rpg+HeR7w4QFbYFrJJ0pPMaqZx0JxPuDRYsra71KCCrQ4Voe7h
uND8ZD5n0jmQp398X3+7ME2Fm5B3peOd5ESJY/rL7RHL0liqTe0gWtliS7AY3Vn9GJKQFSn5oaWc
OoWts5qVPPbUAAt4NtBhySkyzcasHLM+/IcL0xCn6U8eUMuQNcyfBj5Q3VGF3fTXtzQ1CtskhN4b
NgXD2oh9aW/WpAWzpEYrEdVXYHCJqgV3iNfjB8K5V5OB/mdGZA7HnQ0jFKKRNn1huUUvIdEcU51M
NfQLxSw/1wOBnr1fH+FUCWgIGhQj0R/MaaRv3cs7vaN1q8T1URnPMVbZ7cgODw+NOi8j/AGTPQJ6
9KcPSGpggSVnXDdFcdAbi1Z22WwNrXgN2xYJfqPhIWF7yibgpA01KTFFPZ1qomam6TuKsaLLoUl1
0ip77Ak5moFuHFcmG1TajtDFhnzoWfbYD//9lajqyt/uE3y8Co9z3+P5VW8m3F/OeZ5Bw4izltI0
UVummhUnLfD3FRb1vRpr1NwrfGJJZfeX0R9PY64TeZfk+SUOcbV0TN5mC1gjV6Rg7/T1V51Z03qq
OEBT92MICz77VPn7xJ/9fehbn2UVRx7UCofjS9nV1AegHFL56rOfDEOb7CqWL17hq3gzVf2S2OqD
M4X9Nmws+STV/HP7KnGC/8PemSy3raxb+l1qjhNItJmDmkjsO4kSJVueIGRvbyT6vn36+4Gu2j5n
n7j3RM1rgiAomiZBIJH5/2t9i/QXr3vulVdBS508VCVCP903qVYXEchiPxTI7TqvOILdeOFn7C5p
O467pnXFrXeggOngaXzwuyVLWwBfncVtRkKWNDXdzLgEaTGZxpqThzQRJAEWGgK3zQB/mG4Nn44s
ZUpR1UaHBY2/PCapck7OrSqTs+V+nzqLGLVRhGcr1SapMl265wa3Mr2OcDobzrFp1clOT41z8pBZ
xCCyivbkST49haDoLCIq3/DJrln8ZTLozXNrIw5HzNMxr3txQXVoGdN0wRH1LN2KJWZZy5XA+Xoa
NCI/xy38Az13gsaKUqD5o1PVmhkFVAfvoZDdRE0naiCE0TJv5+lgUFyhUl+iZu/IKWiCz7zv32RZ
yMP9N/JSTQqWtsXKH5p2Y9vmh6sVVYgKIdFIsfEUt8UesMElLNt87WMCPXFX3avKj65+C3evzWya
f0l0DYw+upox/erChN9RF9XWMCrx2sFrY2Qm9QV8w0ZYHqF9UJEulcyny2BwtlgORrIunU6WH/ss
PJzqqjysmoVdm9uubL9FbZifmhFhyqQ60qh8Iq0TlyWET/fKnrjLx+D5UAc4ZAGOaXzC5UGSz2Ta
TOL1JZn9YKNEqx81BK2nUI4v8QBPzXBF9DSaOtzEPeKVuSP1O/fqdN9rGxl1HpnPgYfeK4qjfTV1
n7gNp+cuM8bnnlWBIhRu7lqwXmK0XxyzMp6igXL2smc75i2fRw6yKMjongiZKRvFcnbed6Hyn+4b
N6wjkJIUj++7s8rlrz8kLt+j7ckAuD+HUH6gdVaO28wq5tP9xbYycUzJHBxmFknwZcDZoOGF13rZ
pNks91wkZCAuu1PFYEpleDw7tbe9P+WYOZjJQRwaOwMUrKTeWjiXXpNc+5TPHRP1iWO83Ddm7B50
OsECWl6hJQpl8jjx9ZVnHw7j833TLoC6yZl+3PcyGFgXvh5lGMHY3PQ00iOdvt43Yx98yNnPUfag
tGigTgK2iE2q7a0DviMjgXesymeVslZ3R9W+hjm9rqYl/hhLVdzZ6h1aCxHoQzOwVO3JvgrfoRf6
O40lcde5yDsKr8EC3VGEMNWC+2uSDg8nwQRjUJUfsuoBef4xREn01k6cxCbRm07qvguXHrksMn8v
HGDIXeX4lHrGHzi71DP6gNS3vsnM7p9pogTd9N557dHxui1sAaSUFHhz6h+7qaWWFSgULR0wrjSI
9yPXxdqgv+JCK9i7KV7RZmjddZS5p64mszryaxIQnJQIAH8GWyORiKhqmLZplsy0BEzSNONE7M0y
+tNiaNuocgBX2XZylQ6ME7VF+AlsxsJAqmPD46zH4KpT0ijtTm8cBt9dtrR4605eCoNoLoPGRmP2
2dYEF0B31XqLW4+2P2CQZ0/n18gcbsFoeCjgKIJiGAsOlGhzFI1KrwMZntGl4fVcjmbqzMZ+zlG/
skjes5onUpEGcde1z2aLgKkqCepZxqc5lfZt4lyum6/SNMord6pLZs+I/CMKO0KOr743RNvOPY6s
Q7ZzyrNM3b11bY8l+UHjN6dxZkIvmktnkSjXDQwSUDBWkKiQopQDq3wEgVrKaifohPS8wUeYzq9e
GDqnKGzUOs/tYpvkiwRrUOQ2RAbZR49aNNj8NUw3fr9nGUbDEQ7fs1/OSORNkDXVlACq0z7NtYI6
paB7zFR4mwdLPJEEe8dXQ4CasaAfoxCpq87HR4CL300jR5hNslgZU6Ie8q44QhkiaQdL4Wm0BTFp
ckDISZpNPl9E1x9zrHdf5pnQx8yheKAn8h2wWthReZk7aLgsyCjFVEu33tAHej0bnfRfogJQjhyD
m0mxJkxM9zUJIWB0mjTSVhjvYYd8Qo/FVnW9D1IinJ9lda3dGIxVE4UbH9ct/71F762V3Fj7+SjH
OtnrCeHVOIj0ycykh3p4PlPhgIyth31SZe6hlBkz8JA761SSLaeXeQCN7bF164MXOu5hbnpwSCHo
wR+mLKA0DmW8s7vyXKVWcTHVTz3Y/SEI7K9Matx94tY/oxgZV2XiTzZa9SQ6Gz74NNeEBWQER6Qx
tFvfHl+oSotj7jvcjmVbPcxWQoWlHevnugsQT+We81k0svyIfHrCCfmidlPT0XcAlXYpqixP2Pbe
AQp46IIDVmH8sWAHECv1kMQr74KOwS/BjORNsUiHsl2eeM8CXsgWs1tZIlzDp4rszC8IPo+pgko/
qFFCLLb5NmyuJRq/IiyNg1nRznGnwiR1JDLP0HW2c5iRZ65u4OlqhoE+2tvtyN1fOnpHG+ejAoV1
bsmic/hmk1G3T06soS47UXYc9ShXKu7QVDJHrbre3im7ekrrHlVFs2nAS++Lvux3/fizdnNUHIWE
4BXUf5aztB8G2Gf7GJlhNld7gdV5I0OU4NhMoayDYFs7/HhQfiijemFOfnbi+6umYSjsgvGL1ZcU
kSa+QhKRE4l+1IA+ytm0vEcbkCWX56Lacgbt7Q6pspqBZDgLk84G3hgOibsew5Z7T6jUZki9U0bs
YxCUxintF0Ve7RI41PhrThOY/eCeYu9n6kTz85JeHPn+3mqV3NYxyVCgYQ5diUNdRzKGzUEpssfi
3ag+vXUDrS7guPBSqiM4Xr/Q9q3uBJKQ+iEbu+JLMBNV00bqZnUBtpE5IAsWnRMfx4bsildDehJB
x2T+WbtAxILJj1/qLuPDTfZn3xvYGxbCnDBaTPpGj1Sq7ctjGvH/pJjEV21Hzr1o44sHhvTW21m8
M/TSaV92u67H9gzoEC2WPOqWe1TvJuNrl2X7xFDrvgKNKHM9HEvPha42ecGZaapFCTLJvgodPEPB
6H/afrOn9nCWdTk+Whj4SHvKvaMllXtUTdeRYWkdRpZx92eiYfCOEqoIwRt2so7TqKw543htef9X
XXmse0U+Z+bj986jAWJLSLKnCbs6z9rh6PkT/S3wPWunJhga7ucfSljpZhhKcxO52beaBdmxD6Pw
dH903/i616vB9LtHNywMkglMx6CVQKik1ZPGsvyLJkoOY9Ua23FWf/qtFa16kwQMN7YPnuFZvzZ5
yq9X9VWwinokAgALUOYgAF+5ZpE+yTn6MCtiig0TqqZRXJ3qeaR7gE2fu08RlC9marm7igoOSbRT
+XJ/DuFGTfgPJImmtA2m0kRDz5OuXwoc77Jtq+f7XiAscfBkT0tj+WO4c/Ow3XAaE0rrZdHak265
vhNdEs+yr1OyhAnSSgYXiqWsptqyr2z6AqO3UMuG9tSZYfUKjZ90BfvFF5Io8qnKyGLk49S1qE5S
JW8iGPyTaOVeOhA0HbMMkQtr8dImwnzRHtTChg8YtHjnisFkBYYDgNLU8GARQGAOoCAtYBgsN4qT
ZPx9dBVNWdcwnkSjTMrvpnkY5gJ+433fL2nK+U5JRRo+YswC6WhMEkNbliJrp4h2cIzwhaZSDQF6
lMdSjyiJmdh1wzgDYWJTpJKO5+99PU2I6EO6SRbHmVvm5P2MRIMmQOw8v9I0tt1rWnbYIbiIjszL
QemBYgZ1QGt3rOMjaH2C45rqYlEu3liR+9UAms80zCTqZR4AknjxOo/kYsfPTmBLv9aF9z2ozfBo
pPWO7jQB8KiFAbKDdprCK6zJi5qjC9ZiLPfWjRneDvwF8D4+6iSwaqW01yBapicUGHvporKNJyxR
oDoeKyv+YgBGEbOJiitG35az9KrtPQjvTR94Dq0IYJF1pn64s/Ppz7hPZf9m5BqL5fyR0W8moyZC
XwO8AWVw38YFnBmaiFqGnKUNGIpmQF7eXpmcfAEbWOxTCNATQEPTqlYkxVh45cJ0b9X6Ocm9YNvC
fjItWswiR74c0I5grAhPhjPtB9JUmqo/mI35WXQvzPOxlFSI2eaRWY2ofbGP7cB6dPtx1zvEiKS9
IXZgFJHDi+gYmUWNbbz76Rh+ByMj+RzBSOHjkl8sHPho2VBVLt20MPX2lNoepz5dxdSU8LYwXN43
GfFmtcajGaufzcz3BI4Hp8/bC4nCwHHcqxeNCmMfrfNCwLeAA/QoHXMz9BKhjw3Fv4ytHViLF8PW
DXKfHgVckX4fVcckfinvADatEvluWspYBx60+6pBxu/RXCK9ALJrESUwxGJcpT3LoSJDCsWhLocg
X820q1aGYCLQJtVn8mHHUJtLE91bWI0ZID+6GOXc/sHA8cQwpB9K21JP0gB2mA9+tQP+9efgIj4I
YpeEvFG575jwL6py90UEnQJIjjjkqXZYX2n7jXbi17qL0kNUsgR2VIBiQdHvtKrm2FSlf038ZfaV
19+iHGwTP8kZWuJ7XfV4GODcoEEg2tur5m0Dv/jR69OAtmNC+40xhEV7cnR8MUKVgI0x+ba+GKki
VMeqL22SAh9scUUw/IA8kMd46iUcBm5fMijrlSVsMnrqQO/aFNXHbL6o+dKVwF4avyyvILse3Xp8
gNnjIX2kj9WVnrXtkQmXRZCd+rRE/d29maI1T+ZAo4xTGJMhgKi4s+qFyFsfS5hfMD7qikQ9s8eX
3H7LKRzhdG0g6kA3Y9xj/HLNhZfoP2sK1LlBnDI2Q2cyP0tzINg39J1jnKppF5v5t4q51Dbp5dWc
vfMcWISIucKF940WOe2Vu0mGHsP3baCovDMismWoUldPRRW9+qRdGHOArnpUPf5w6kmBqfy1JINN
xgV9rm72jk7C1b/3R2jiovdbwP/cN0LDeoN+Y++ZKJwKOB6rBLHRBjodWUdD8FbEqALL6d1XUFPz
kJ6jOXVkU2ogAnMU5ysxJFdhKMatERoAonKX9A7Ck8ibaZqA3i/n9IMdVk990VwSI8NVE/N3yI+I
+8wgYFlU7YaGGJ0gBwJGbWJokxHP/ox97q+4HC/zi03gz2/SleVhKV3PyPV42IgIPWGD7C9qy2+y
Q3A8mrcCxTSxAw6yk0ZiRspS66BL1pQlIue0+k600PeYAsVhZg6IXdFCl3Xfz4lPH3Wk97+xAHci
w29UAHZfiA3/7Z+DktSg368efAUjZdCv0sq3gu5u1XsfflJh1Xbgsa49bO7ZlGM9rzK1q5cXUJk6
zMUCh8cDUisIGPcAnPumjyexmf7QrMFJ/RmZrEFd6qJ9amAO9Z66km5NF/XXHG5+omJ5yDM7fUzL
7HPKgIQYdiM57TvjMFtPTaY6VpqGxE1SGzBNNXkoIbikoAJ5i3sq24BGvhJq3gTZa+T3b7Up4Rgv
5AjTRco3hrjx6ho6OSJX3Ktq8F+7mraK6iUd36y4qWAqbrOPCAWPWdQPewOqxYF8i+mip6hauSDk
VkDdsKhiP6n6lHQjDc6nhas0NB2VjCnfz05gUNFuMxTFo5EdpG3R9g+dV9xLOVS+gyrmP/ixwc73
ZFg5A6ms0opbnEjTVwQS6jJo+Mup8koWio9xtAit6qZgBTgRL1xIyroplZUuDYsnN27OEhT+sery
reJMhhSfK14VLeAnTdQ6QgY5J1+9LKuPQU6xIYgaDDP0y05Jml9sKGPvpZLDxmeOsAc20F9Rms1L
+6H9MSbI7DHS93OL4tnX4KfMIN8FWufvyOyPeR4bn11A9c6Ror9AlUkv3KJZKKGdK5mMf4Ire2PV
9Vj4o/NBiMMVXoz/M8PC2bfw5hhj0Nzb/SkP4+qhNqdd5TTe9yy3Fy/wYnYyKaSnnX5RIw2dHg3Z
Iwtq/KZhQ+yCMcAeysgb6wI1A0tl6Jjs1Obe0mI0pzBZlGQUm9W4pcTRHJp88djozruEVZhSDyzE
yoDcfPJrA/xAo5wVi/0/7arZsaD09l5lxw+hT5qx6MWNYhtxSAa3+ExNRH0QB2kX+rVug2697PkV
7bgua/0LUjAA5dmMlt/pcHFN+U2zRniMO1bBYU0wfSz7Yuvg8vYCrAkdM/PrSNB07ProwVCOm4b3
A6rXtHe/5WPbXroImfCINNYlN720Sw6MEs4eVR8+97L3z0NN+GucRyeRKkzY5ojjxykQHU7nniyU
q5V5nwnBQNqBaFNQ8X2OzYYgUM1NSoySFPoOmQA3YyRiZJnI+Y+mIr3MCfAkGBRXcbDpfAO/HMkL
3Nm4DhGNA4E+2zKBRTdAAzJQsAzJVO+6bvrQumWKDr/yci9LASTd0jbyXoT5WdlOucnJ5Nj2rfxK
GkdJKLS2D2k0u1QxSmKwLc6xEThnEs7v0VTlO2saXvm1pr2XK9ZAST+jj+4WBdI04BPrgD+E5rwB
mnNliCCtEl32nFAdbgpej4byi2rJVutpI1WT2aHuak+UOd3TKD78LnvK3aa+6hmxZO6F7dnIUJY5
3NLqoRm37vQxKRBpuTJPYUKIAIcXn1f+NZ3lADbSAzsVe5d8Gr6EuVE8d1VAJgvEPXvwEuJradkk
SMxUmYLlt+B/z2HzNFPaDuFz4QCCxzcXlT62UfcyewmVdPePyh7XuYupZQgNJtsxUl4EkstKHRJe
ZUjmx9m6G2x/of2Hq3Fof5jDpI+z4ZKS14/Frt8VNRiYrBi7s656QupCKmnGjKkEmJo94fIxS4CD
98pBkxE1ELQVYCqMDLU/5Gjwerz/shK7KeFwOI5ziTJJBsIbvLTMDdqnCTzNYeqT13C0oks8ldYx
aZHdV465JuYEs7deckyMR/RkFlolcCGGEy2wVuegKegNXWdu54blP6Xi8gujPbNwM97Mdpx/a+f9
FEWHznaii2fQa2aShFPArAPzCewZU1w6T8+6YTiEcGWc4trgTa3weXApBow1dD6HoNau6ZKNYBFC
4vrIeTFz/JjYekdNUgYoVvU2jKraVlYdPIqaHHTfmVYMPPyjElmWDjrV01GJLXD88U+0jt6mTBGx
5t1LNMruaz+ZX7uWO6yPXnSrBT+xkzrAEOpZY4PW06OmPz9ltMYgVdrbAjLa4wDW/+LhwClLJn4x
5oQ5LP29Got3R8T65DZWRfqCpdZpGeDqz9Aku5ORXCVvsYokeaKWHQdkSG0RcD72o7+LWP8fm1bj
iFaTdyyYMwYthaOkt9otK9zq7Bpmdxg1VVO3EOdIe+9m5nQ7xqp3WhXokvMCldC4TC1ETcPXkg31
JYuzz5IladMTgr+xHaI1dwdSErswoXASAM3h1ntwCK84lE7Sb51oOgkmFCd72UQWI3IddsdgYEZY
moSOEA5WHQj7O6syErchS7HqxUa0wj5JJTU7hjYE2GYw/kwD7ApNF5Q325H9E2jQrSs/THdyb0hC
vdtM0b8dko/I7JEHp6I+uV2w8wdiF8QcB+QXcwNQrBPbqXSxPsz08+DYrwIKZ8csdbArh1ib8zok
hFVU+XEkSpE15XiGxjs/atOxV6nrdePKCqOfXlyl+B9d5+CR2bBX7XsWFnQORBw8eijfid7gxk65
1eJhnYaAhRIw5AElC1RXDBh8QABJDV0BUOBiM/YhRT8/nhxok2G/j6kL1UOF8K1ErrUKehfjGFoK
lOfcX2YrABvgtOVw0cgawefQiO/z9s2yo2GXDwHuyiGnxZTm9nDG9jgrhuSk8Z/wOjZPZLE0T/dh
J+UKRoeS7PzxiaYAc/UKpN7FX9rUziiaszs+WaGrdzJmhI9zRD3TJBJoQDzyI+NnUrDoztvB26HP
ozeqSM6qU54L8rNX9M3JiQn9YRp7rD0AJeWcpHsdQyTqNRzG2mcFSpJ0XqfcJh0TQ7VDyu6ch955
aMd4hzb9nBC2qJo8OyriEvZk6PU7xr15jUodOxhjM9ls86f27ZAVcqZeiRI7521tfgT2nEOI9/K1
OYvnrmHhn2Ud4CIO5GMTVQDB6sI4lGb6bRCWXiWDOpa5S2qq5/jvCr0z8/2Db9rhrW7FMRrG6Ri6
mJl07EPpseWPSTv1FpbesDbA82j6Rh8jJvLZA5daMyW9iDIMyJqO8TC7WI4poBx6pnrCL8T3ZKg2
c5TRPWASShIVldDOqOltWlR2tr2NJSmrGnWLc7VVGLEH5q6nMaWe0GfWQYi6eiJQ5okS/TpJrPJz
7M2fbtj9cIu82AWqmW4l5WlKCzcSqqLd0FJcup8P9zMjMLE8MuVYl22K4j3Lgn0aIpTk5OaMb5I3
pwZuIClnbJvcqa85K9NJg/I07QkbI6Uy+lDfer3gGrlvPNCMr09hLG40wImAz+nn9KzdNlS2WPbR
7sTh17z0Sebsq4JKRTziBe7rYnzPlfvTaPBpxWlqbplnWm9zx6w1ny3k7csgbBd0lSLJnM4d2x8D
spRzVjfmduqrYjXldDbrGIwx3hz3PDf+uy6K9pabyjlr23pPqqtH//8Ven90wxRPhTqPxFbHCpkA
7tGDM5QlsVnLw/u+vdhf7o/mSdWH+66e8Lf6UaS417XcEqJY7W1HkYicdGl1uG/yHBhPnQAyQoLh
KEJXwbvRuTcXDN6vhwlt7f0wnSk2F4f7xl38R2pZdt0fmV3E3aNoKYBzyccP8UKPk3caHI1QaHC/
Hueon4Eu2UiRLSMlZxiWXL44ku4bJcnDe/Cqo2grk5St7o+kzQDizhNvMCwGpXYB7d0fiaTwGMO9
L/E9qLNfIkR/PRyXh9GS4Vn5jEa6ARxLX7k8CG5aS/wZWL9l9/cGC0xEvgi92sjFynR/g/sb/nqr
v56rHbUC813sSLWo58eUwMm1Ow7v95cl9+fub4A2HSTL/SP87Q2TEnEWYsb3ihrpgfAufggj1gAj
7/vLJtTGkgaJFTXvbZy1KTmB5PgRirsc8fuj37uBNpiohiAHl1f8fv5++P/23O/d36+zafPgB/zr
ndMQ3x/9QXB3yw+of/+K933DQI/8EDXhgZPfpHFJEnrg1M4hHbRng7rIEGSoZDsMWGpYl95fYDjf
ldWU8BkWoKFaiIL39/XnHPn5/WGwkAfvf7k/EhoSsBm3P34/dX9eLi+7PyKqp4GQWOx/v939+V/v
WYwU/pwF/pctibdU8NpDTNDIr0f33fsfuogVeJp05FOXr+RbTfu21FRwey9dqyVFFpxkc2Be9EDe
R7q//8z6frr9/lnTZNMvF9X9ShqjrjrcN/3yyPGwPVfkhKxJvRgPVZmPB4vyPEU9dn9v7s9lemZl
SAZxnJC/B1eCEPH7FwkX4OJ9M/l1uA6TekmBk/mbionvWPQCqUsDGZ1L/bDomrAv20m98YkPeZgi
yn3KnNYSPL+tXBRb8mZIjLi0m7dxlo/cokG5VRV5E/pN5PmLnVCCHUC/0Mp/uKfSzqFAdjBtmaBZ
R+myxBeJeJxY4ZHN0r8RlfIEGVlurCmBNMF6h0b4m1fwH2Z4VqqOa9rIiy9ysvd9Dkw4D3S4bWwb
yjdVUFRg5yTETUIV9N2q3KfWisNT6IQbPS/F5ig4BYlHZBAf8GF48KfmO7U4euU0Rh8QgCVlwC/D
G6IieGga6GktsJFsqhyqm3ifyRRC1EJcZeDZ58BxYNN053Fpr3bYyhsvfsIveXSmJoCbcuzbih5p
N63cpvvipPUzFbNtF7wJMxQrPckfpful9TJwpq3aN2Hyg9Eas8LA9wmjbQw7HqnC9GOe6d47GT83
jVk5KfkQlu6bNfifBqngDd6o0W9/YN4asBX7xoMl6BcETTID56ODoy0WC9zGI+KNNbajx6gDBgL1
ed1RAzoTcvStiiqMAx3mAmERAYnYIqZzQwrA3gsACkr6ieHEVD53YAGU4LPUyk4Ba9PNoSCDeH4z
UEB1WgOzOyXjJYqqReogX9PUIwiRI9ewEjsEFunCIVh2+gp6U+qU/rkSH+R6Wopllp0xxS/rYNP0
wTWC81dMEHWy5NFRHRAZ5jUrgsZ71rRpI8kyy0MagR7NQRtyDmKbh7GqOjpWVCUtKzqr2n6dWgzy
gdeSajsnL5Soznx3SEZThKIY1+fGhwk0Eo35ELuz9VB6+TtX55+ixU5LnZQwUDK522HvhJxcQli7
YHboYdh6O/dRhQnP/M4CouGStQS+o5AAB+aHxYq6/MO4wVDzZWrtnJp09D0qB8za0lyhkATB6fqA
NDLxMvnuH4EXrNzhAFgbNkPLMe5qkyg0KwNylWfBth6dnYPIC7RfEAPIrBKyCtsRNltnbUaCANbM
kq1trnPCw6sC9kc4LrG8rXMbF5fKYObHWREnKLPMvc25aK501Tfzsmy4PxUm6qHuBvFi5pPBXchV
66aaP6zAcs+Exfp7P04AMjiUCwhO8PehO/o3g7xTOuiBuaGviKDTDW4j6uK9YpH4UFQ5F6gNhjj3
yLl1CsdaBXyDxinzq+Pl86vWJfBQTB/GFDDjMTltFBo/dC3olUjN8qhMNP1tHKf40pfxGzeK/nbf
tONhHBvzNYZwFfBOcWX/UUlbscYKhpvv1FT7zZBb4fwzjcAzWxFe9MgmIHnINuT6WYxVqdr5/rxc
Jkb0Emr/oB37VNCYlb0Ly2jGW+a0+Owz/8Vubf9lFNFmSuf+2eys1yqvf2gzU/wJwMk42fmTRzwe
C3UxQJNIbEYNwBB1IcaVyGpAVareFk5jQ/ukcFiQmYvw+5P5DhB9yojU/UYyf3NnOPnxe1ZiXp0x
XBKGN3IWDDeEHmAu+gEAgVRMnUqmhal5rjzpnDFjOcQVI1cc0TVsPGPyuJJj95EqdkrZn2TpUIuT
I5xr1fd0lzzY8ZSrYBAZX+yx9852K08juqvdPFfRKsuAZuKUKFd11C5q9Uyv0Yf/nFLrFWWFvqNi
ddBmbx4BHxi/Xl2IftpNvmQkc54CNZXn2BAvd9VNVVOVjAoTEHC96z3++/9ZWSwWx8C/CLclqivf
dnFzCA8C7N8cBXNvxSry7XKXCJnshp6md5vh3kEz+CYRLb6OGX7Aep427iLuGL02+g8fwfo3t4eU
kgHVFK7Asmvaf5Ozq0C3XYygf5eBzZZBZz358K1XBrk+K25kH6nF/BxBQLlRmKIujoKubmVwCMqi
f2wqO0MZF+rjIjY1e5E99TK8tTSX9yxXzcuiAr1Xo/7nA2ctiva/HThJjBLuCXT4Dqr3f1W842ZI
7bgYOXCqJejWFXIf9sFF2GArES84W7fHAzz2AuAXOSQsm5KP2d4JzHPRMJ2CxlGfxHsKqb97lvle
UMyh+OP+RKDikk1RMwWmGvPcFIAmsiiaD//h8/+buYGjDpvd8aTy+Bp3wfk/CcqnJsYzI7yCoS5n
6u4YBaCghi/h1jTZJnOPKiMnzbfpN3PqfyWTkOHBOcct2fXEShJuacnTIL+7SVzvZk9+VUsFhHCK
D66855jQky0WOJx8mcaIGTsXp027x/uX+P8WsNt/SBUj0IsL9b9PFTv+zNvuRzL9swVM/PpH/zdW
TPxDUc23CAnz3LvLa/jZtP/7fxlS/YOsMR+LCYMC7Xqby/X/GMBs9Q+B7YigGC5SzxKm+ssAZnsY
wKRizirwLnApe/8vBjB7cdb8y8VlmcKzJE4ynDfCsv42KtmerVEbB+GBmW+cp/AWkqoEnOuRMlaU
wTlQ4cH1Z5YEvnPLSpDKzMD1zhyvkUFEkzGMe2o3PWCwGK8zuaKov4oRuA89KG8ATePYi5qrzIC7
oLvTSczQjHZ3GDNY0V67SgPyrwcVBfuhGn7W1iYS3fz5Tz/J86+v8y9uLtyo//Y9OVKuSf2DyDLB
FfOvg8jYMIFIkPnugxoXFxykzRglGVAMSgc0r6FvSBsUkwp9SMKsgELBc2EhHfpCzapP5nSXC/M9
D+zD7FKKwT+fIbeJyYypmY57wbpWdnfolHjzWr95JNr2NTfM7w65Ts/3DQEdHkXG0VwHihQdKKOj
NewjMmtTv6we2zzO18SYZAUlmGRAgYMpbza6XTRTCsAND/CJGyzCNOLPx8j5TGzURnXCuprPe5OG
RmS1bBS1gkMGLt/M4VQum6YdUCwlhb+fjevvp5VfLy7zMF/Hrb1qFDwie6kD3zca1wCJGgoa81/1
kvvajlnUdYwKQThsG0Ff9bJ4UwT2R7ErfesnMhFo2g4IGboX7SEEnIl4SK1jbbUH3XHMcuUTwMJA
eSiNMNzmnrpEBf6Zh7GTaEy7yn1kLT7/EE7Giqa4psmYoNPVEu5h+uKlfXAoiwwys2eXayoUS+Gb
3bk11T9t7s8ZJcpLZ/J3CPT0NrKb53F5FW6XNQlaGHxGDWMpnVjOpTboEAu6oC94MZXbKdwnNXTb
DnRXlfbu4f5ommdE/18So+o3rYAj5NFIgR2F+ABZQRnOElndoBHkqqk/EIHdrgYDXRaxtN6jYyOr
oUnzaSWdWJtVyBERdoP5Slxpk6KdM61NRtDYSXk+0kLdE4O5bErPhLcXFtGRjnNE16MZN0nZvd+f
um/CcOSPdCwJIrCvs6mXNufSeL9vSvmnoOzLrE01+EO+lQnW5WI4eajEEBSO/iqaQcHpcoY8PbiC
vh1lqno+RjbS676yj3VRL6kExSN+/G/SowTdJOtRmzn13K45GCZfg3YA63AbeqJBrYQiRExVwQGA
E2EoLRHQEVV6qPvjvYqFTp+mci9BrzbqXXlxtqG7zan6X+ydx3LcytplX6Wj5/gDPoFBT8obFk3R
ShMEJZEwmQAS3jz9v1C6cU/3nXT0vAenTokSJZJVSHxm77VBQLT57B+brGXePMX+zgnTlzirHeBQ
3NZGLCRWCtdJXlSXp0yjY4TZVXCwQw9NPvtNkWEqN9Q4wFgL+afZVYQbZtLT3mjVnTKNGsAldGyj
noZjEf3s3M4CjBtMDMF6uWeZywgRNu2JyTDqvgoKIHlyT8Yy8iMeHNqH4eNEK9/5fMEMtrNPs8/k
r/a6cZtUajy0E/fhhFVDFnKJ4gG0VmYJTsSudkEH/tQNySLzm7OsSuou3b5Rvn4CvzBOeErHOSBy
OhjXRSf6czckClYJckc99WcyVTVV1s4YitcKl8qGOei8alp6exLNNm4ebL14CFe+0j+cIXF2NjMn
UXkNqGacSonh0BwvHt7ZCsHeWJx4LE7eChr73Six1/Tx7xKeyKlaHhSUxsGc0JSDUw1V2axvByU3
zIoWr0cOR2LNPOZPDelEm9xcpGLowbd58VKrht1PAua2XZT1kmH5GqOZB6q3N+hr1IPRONOpJJT8
GMavySK8IbP+7LfyO4xBck5ki8iI8Fy7/8pKJG1znO2QWdw11pAQphd+JNiYCsuyUHWqNyL+ymMy
aBSmERLMQDiraTFdBCkzRZa7RFs6YNg0UvmkMux1VsmXAX1bULHLsNVpngJj33bVfdlVeMyC6GsS
z25c/KR5qNDnb25v80kVbLnrZu8T6VJg3t5Wy6IoDhE+1oVAJh03vIVr/8PwZ75K8Fk4slreDx2C
+gaaRJcwnWVNyi612cWN/RalzDE5J67CeWusGha5IuI9LBEZ8YZg/B7wZ2FdzzZ0OL6YrSYdb9ui
1WStXxzDGp4uKrZNGJliM1edd2/BVnLBCdHcmwzbGW7z4gye9A6pJjSFaLytMhx/XYSzva4nKBei
btHx8/YqnKsa3XFT+OYlT5wfLtjsrAffrr8orO/dwCBBs8n8TU2qUWgV3sVfVBR5VyHdJKBMBj3k
Oj6DjYOgPjeSrZOSkYhBd17j0Y7YxDZbYEgI50ZAbpG0YTpO4S+mUgSIy+hpjutuZUK52YRe/0Ce
MaFiOG8BZuwyZpPeTAySTBAUNEgMajjwrUbNlkMDtMIIJYqS9HDVu20lCMNCfJoO2Rp1SvmS9PUv
UbOVcWIHO8Jo0OkaWbslCnhGM+5TnOtD4gxMDBli05R11qGM5stYk9BERne9IZaicTBjOJpWdzYw
Znqz2kdtCq2TXSgMmWpYh/hjexoQgOrw2pmsrubCMJ78Zvl9RAYlmyAbwVpA4gIakSiK+T8i9XVj
u6yx+PNWi+FH9Ol0EJXednIsaHnshsxGzi0RMPuqCnamVGbDFVwF2WClgwUniB4H366efa0ursC9
hdVoXZMAhfsHPwlH2c5py4fR9vNXptyNLd/9MKTa84d+ldqev+3r+nFGSL0p5SmZ4TkWEiqNRsIg
YL3PYwdgrVZ7o9Pluet/eq33lipSk4CUCLacvC3puIyN2VogNFj9lFgFmrQbtixHIMunmbNNMaju
qoKi0IRyhJpW3lVUbO8KJVRyjaBqPQxx8IMA2XrTzHm3xWctSdeyQvGhmNWs3cIgVq5x3L09IckT
gfjI7JBMAAZCqyT3rcepUfYj+qQ9rq2PBMXDXuvhpRqybOP07rdiJltOeDxlYO5wWxJO1lXdZlqy
upTlTZtGFP4RKWu8ab4N2brnrojxJqAVhvOAIsDBA5XjlkndEnsMoQXgiTLuMVl4GEurWXkygqCn
GrnOFxkW62+G73F7J8KKW8iLa+f2wdc50snqEtj8YPA6o3VpjsFgAR4PaePMePg5wWcdgukNN90x
GDvgsB02Nb/hferNm97X4izYikCO+oNHB/TKXHy4WB0iDaPWd8tLq2BAFUZTQLoN4BNLZ9qGIvE/
8Y8xLxZzfCht91TYTbOqZcW2r5zuNAurPeUfflKm67nHg6FRJgEDrtruo6zzXwFmRwIBESs3f3jR
n0uHWHSP5UGo8scFBczYudg1dgbhLXSZQFuvza3OizPo+tZmnAqyMcLp17ywhS0EaoXn7KqKLXzs
PgmEgnMhrENemNZaSnY0cgwfYkRr5YyzvBszGoaA0JSiR+vsFF+gJ60q9p/mMfA3XWFfjGC4BD57
gLJFNN8m4c6OOohjAbWU/CDTbmWI7NNv4WIyR2Px0O5YORQb6btk9eXNo1XitMEf5wE46tCfarPb
Rwas0qhCD42oyKhZmAnVyY1dl+/t9GcqmBPT299PFcOzvrDZvHfVq22Pb8Q5fhQ6ei5t0urCFtaj
b4idmPP6EI7YLgH1jwRfOQzb08RYF8im12RPrkV9JGQLOKWDUty28o3TjICQiL3CDOgFOOSslMup
3XmTnW0HazQ3bGkYPsaHmFd5V7A+20mgOnG1JNoymfG85uzM6q2q9L1w3C2CBCJdyDnfun165xYx
BovCLs4WybZJGHyV3efQ2K/cb9ifoC7yve5bMxSvZua1czoAZZhnYhRm41t0Ci1nDqdsIMvT8MNL
WGIhkE8zZfa1oRxjR+NvinTGEpteszqPVr7J8i7xfs/FD2A8ORwbyqDeBj5OYRp7+ppguDSU+ZpH
iLSBKB5NWwGx1Nl7ZTKz9VEJ+XEwH4sMuOOECClp83rXAfRZoTuZEsLqe2s+c9/XT5FExnasYrBk
vnZ+DZa81gQ07nPl0Ml56SWaAsZu+NPs1h22w1BxDlfMxRPqJ3Me0MXHx5HEVsYvYbcbhEHjVMlx
X2kisKUHFyyy8PUJxp5tkh5tCWF+UugJo8CpNgzkGPnEPTTHsGKlhp4eNSR2LhxSlSqfHG8YjrX1
OLBKRXtivnokm+3dQsDuRb/nl97ZAHk347uN4qWr8nom+YBPIz9F4NkAFmRQOo4Outg5s7Y6aT5E
GT+MEDwj4m2rnCKmTvimx9wlY5uzsDVnVn0q/Ok62r408XqeB8LdynDGo/pQjNWbnaP07wE7rWsG
VfB0mXfnxldnHCYnlBtdRCFhDWhJNIqC0HRHOjvjmkRmvRurKcDkV+e7WSi9rmv3RVbLj5SzEJPB
uonw/YVjuxEFMC652B+Mwn8oDSclC4mauGvqe7TVYNmZzq3s1P6Mi37E5AmBZOb0QmhOirf3Sv75
xayD31E8PImM+bGvOCVQOisUFr8zS3ibPvV+eHhvVmaSSworchssVvkF9a5Zk90wF4dOwWZHjFJp
qNfK9csdvdnKiN3+nsNxjqkcYwt6Nmse5BiUgpNeG+N3N6U/8ECTg2tbb2HNDGRiZ5oMvxFo6CNh
InDq0n04LPQXwlK3bZaikx+WosRy3ZWEVIjE5S7E71KyuHM6WsRSlfGm7I7dQEpzaFQA1zn+MBic
RZcdLRwTCpmIYVBzmLZFhsfRwQ0IScqv97Uqf3uRN2ylPz0aPiab1vS2VoNxJPGWGIrZ3/sjGs2A
8x0WQ7rR7O/YpaQuwSGgxxajvmOzZEpM1ElRaMkVQ6txHUhKeJETWuJ4MiUOXe5bdjqsRUcgmGH9
xJz+tXDSYJ2FIKikvOpCfzk+GF96EXCRsDx2rph+9mxCVk0muOiHn6oLntPaAu8p720IArzxISk6
ZRitDf+noII3B4db2CiAZ0XGh2rmAyL2BxgKxdqtq2f+YsqmjAMMEeGH2QxbElvDNfne4wblOM5S
bGi7th2R07U/UoUmMo9hOk6GveUyLmh1qaHjO19C6ikwKFIUxfc4F6DeDRolKTIbnQBYREq8BoaQ
rMsKCILL6Y5fkbusmtDWxgMYTypsLwQTZDNS3iDYRL8165fFtbvzc5uUJ3YcXYKMWkXz/fJfToww
0pRulAgBCs2OzPvBBJG365iu0bvhC6Mgmbr5mJjJB7Z07q9GeYa4h9ice6xGhQbNR1IxcDlQFnTs
zVOSknLB5b/8IKW234O7Hgv2BigQ+ztFB25HzRo7YkbTPXIEOP7KCO2fMDrgLkqFm6TUJyb5FX9F
+I1n61kDyUzUl8EsoBpZomeODabM9R49MyQ8GAHwyvdmiHa5Ca2nectYfgde9Bo6/rQdQ8I0KCLX
Ts1ePymjJ1h/UHFBsnm0RYQkKVLzgj+RkZrr+Rr24bpbDNVTSbkxsFQzMwjkBdiNVbpE5yLMxO10
MO2+XDcMHrk5/k6JlN6UNth0V1SsgKRNL899Ih7H8RDB58DVhedMwkyMFnvIAGSBuRtgXlOP6Ewr
39vNnZPCbnfEevBY0Ef43LWTA933NQIOvmEjSYEScUXGfUNiis4At3QOOrKE8QmuNuDHOnbfVG/J
PWrUOz0Yv4eh4R4LfCOBjIORsGz7S+25azldOEP6znj2rBCOZ5q/TPGD9l3Y5EgWoj7kjw0HXLX3
QAgY2JEaKAPnp5TUr7tZTsM3pUViVFcvI2Uh8MZ5HWFIXUejSSprEG4aw6EPOdfDDFSFHyBV/ivw
jxPef/yE3Ci567mrzOe1q1F3bFoO0TnipEvpBFQFJDQoyWAaom/qqv6+CKdr1UbxQcmInMeQoFID
y3fdHJqwvLNdqnnAteMhtOZXpxqf8cM/tCyfNomffGnX3ftls4iYvKunqjc3cZ8yeHle91Z67kOD
ngHT7mqkphCjOrtCPreIpNY9VX+S21cyjADhlltWy6B/Y3EOR7pW1AIF5idbRWgGCYTrMNzBRfQK
A08XlM16oGsxC07a/NiV3SE02gdzudac8quqi/dS0EvMIx1X3/6eiVElCYJsD7ryx7Zr9LYP25ca
gHdkPRu+SyxFaXwjsLgEMRa51EA3w7tn3ADb4M5bj7+x9h3wKyLltaAU18YnOb4tuSFoDOzcgQ6G
bz7VmDub+KPy0+PUpYImujNXbZ8+NoBxM//b7uW9KElK0Vb8mTjhY0THmZb6wS/cb8PIn8vlezaG
FolJtsk7DvIA5IolEMg1vFJrkaGasBXyryIAto/jAItNv6REu+NR8VO81+ZljFP7iFfvKClTEc8G
0a5G2LBDEx+v6YN3SqfDbqwZnDHfpwNRI/G/E7nHzRKArJYo5IlKcolG9oDt2ylhyckSmxwv+cn0
CkucMqO+NyMiYFlRcuAOt2g6SDbxc5KA0HYDt2/0Ljal+RAXmuU5IdGRy+pxiXEOyHMeyXUWS8Bz
sEQ9j0voc9QR/6zIgQZCiRBREw0tAZqUS1h0ClplM5rNOYILu6LEZoQ5D7/zFh5738ltUGJF0QO9
uZ8HNSMCjK2NSU93P7jV26IVT+FvAKzdman7htKHlWdv+utRq/tKgtFwyL1WSwD2xNtolS6h2NYS
jx3g4E1TArORbLw3GbQho7lWERYWHy/N88g2eRzZWS6x28v0CWJc+bNkIR3WZYmSvvzjUuuujSdI
ZhdLZ/ykF3Vk0uJvD5L6T5vEiCNSBOnlBFmqcqS4RBT51Frk0+fheIwyxcJv5o1QBRNgUmhUIewk
ImqzC24l3KFwJ+2JewgnaE4KebLEkcslmFwsEeWlJqxcOfGwjmYCzNE0L3Hm6RJsPlsAq5eo8wB6
uDm4F7uTmoxgUikx6oRt4a4VwK91S2nJ940xtYFb2i1x6tHEuDmcAfEM5YttdtFmdpHeW0aKxKPP
HicDXUkUjy9DIhg4LKHtTMe30RLjzhmHn6Xg8/SAJw9ICPqkXiPSJAA+JwmelXRyTsloSsiIh6s0
namSOb6mjgB5Uf9K8/GPZixzEoV3QtD5qCCWrfq51zsdmQTRoy7dRpn4VS8gGRFEb0Xg3Iu4+zUy
+zlX5Tyt2Yshph8MtN7g2CO7J5c4wk0U1E12qaiRfGKST0ziPzOEUjj6xo7IdSLAmiD/yiZPbSMM
ris7oCNwI0j/hlZPsLjciy+ZzzG+3snMUnu+lUM7Kgz1NRf36BMFArzg3jSSt6gw0lOgx882q6q7
GsExbmGtN+6IrlMsBCHDNB+SYTpO4zKsROMEBchpgZ2adjKsAFogiMuIG4QU9JBWotgXSBC4asV4
6ERFuZ+EW3ew0Txm7nSdygejB7OXmbp7Sgtza9Ywkf0W35x5RE7lHYv6u46N4Y4X78/A/pngo5ll
RkhepoUJy+zTswg+HHYiYAQp8YVRzZeu8V4H2ynxz9wXDn4ZGmdSifamyTohj2W/HUAgQodp9Gns
a67QhypQ7SlCP0TB6d8xmm12TtCVXLLVH9FN13jKrnpKLu3sf5jcPaTbfUhj9PbVwCsq6EHDdmz3
fvpVtbn7pO3ulXY5OkXBN064lRrBX3gaQyCGVuybciBXqyu3U5rPK2Purm4ZPzI6gtCYEgRlENJY
9Ea08+bgJQpJw7XLcnhqhvQrlcWhpUcCAc0tfpDl25AmDLy4JK2w+SykgzqGbeEGKTq4IjP8SP3y
xWqLFmC1blYKpWHnkM0SR3QcpnSf5mHCWp8mPUsw211Fafqu2RLs4uk9niVYHYaosxY/Osu5Nhmh
qqFjUNtNpAp3nnOhgugCakOYTyTnFtVT5phY9VLsmoiAD/BRpmOPcqdljqmAua91gC0kiUhAlDLZ
1jaYBWEll3GYAOTHwTbQDVkOhCVslYhgqeXzoZQ4QdqKqGA13A9w7cD23HsnAwH1KosqZIYtPact
xJ2+SNYSV9gni8eLinnpJhM5Ij7TLn5aERAs1WCR5+tMMoIt+oykIdO9oPlGaBTMv/MGEH4XJAcn
Ks9FWH24uDlXQ8R8Jfd3pSE9zsQmObid/+gNQJKo72YM2ZnPIs8y1pmkKk8KVNjkJMeQCgWpsrkJ
K7skbFSws7M6F8akkvcYUH/TXCX7bOH5+EhGtO2wncHn5pYdkTgg1UT9pYaeHI00lTRg4eJFconO
iB7r3HHvzKq4SrnQASeHyzPrH4Kw+xkTENVDUyPTNnjHlPdZJkNyJ9l2425h22mjrHL4afV5VbP3
IPnFaOGRMVt6kLTN26qJ9kHimxuHKLUeGdcRQHG56one4cUbX4T3UyYz5i4XDZVjdCfLw4jMrcSW
WMhFOBGciLjmEOespZ2m2RljTKLGrMFR6fK5M9I33Q2H0J1cADBabXrNIZAznsm6ZW4/E2CjGhLU
JOLEjT8WcvOjZFT9nvQunw0prDb7cJt2eXyfmxr2EyoxqPgEFww+d/oBQI0s73JraDZzWjbA4ytr
g9DtOsgY+MFLq+S8zRBV+gMZhOTijbvWTIgKtgz7aQL95U/hq1RucxjT2t5UeHZXxlSCXDPZ3Jjp
b8qGedMGYENs4TzJKmo2UOewaFtUILovaeFEfiXUgeLeC0mKnjso1JVHlkMp/8QuhqWiNa4tqQT8
XET8KKQa4OGhkFQI9mv1NOeu/zCn2iYdU1y9nLtBmM73WPPJp/ThU7iCED5hkz1AoT6O6JEi247f
ZftQd98RtfnTbBfhPb5dUl4iHNeIHsgYL9ad3fF2e8Jf++z0UwUDiLHcEDvNQ2dav/JpUttUGg9N
h5uPiv/OsLg9Y39MLpWWB5/wPNMdqrea5CArVvZ+KKyHQsl9bQuQQAnj7fBLkhArCP4xuZq0Wzlg
fcytKN1DDCBr3VmDu59wg6w4aSn+MxTTVkI2sSsxl5YZfDC3UefAtHbdezbrbzBolMgtRu/a+QEV
pfjj+PnJw8841eUlSwSiWQeq2wzIqDY4XnRNIGFubbSB1X/2BE0RItIejSk/KRgpHBc5Cpo1DlQf
73PARDpFnz4M1zLi+FkId6g4m/XUoJNIwe2KKZMg/iwbwMV8kUbDGH4K5S6d+jvPj/G3jvld10Gt
C2gcWG+MeGFi47jQUs6WnPdd5xGxPn7URdMcTWqjdWuk29FPzDuZk+yG7WhECdsR/OoG7ZkAioSW
VPBKTcZPRsbuacjnJx+77KYf5l9UG+Sj1Z+q87N1OyxboWIxG6fx0neDaBzh6brwh9zJyp+cpb7x
0WCaDdozHM7i3mdcHk3c8KCbqYcxmgUzhnZP8qUNzZvd2u9swXuLGtA3xFdGYrQfUGXQ50EDF1DB
hwUPzj/f7HShrmkzP844QB86gyGFK3g5s2r+xbryIjyVfc3CPNLjcTPD3JjwXVDgNFeAM3embjba
88SvrEEE0AUE/pplfO+5Hfc+yCe0jNY2kw4ph+iWuWuQGTe3D75f8/JZXNKyutTpwmTmrGjwIjMk
wBdld8RhJ4xO8KA5W1UF6aGP9IGtO0tjm6l2MUL0CLlyDav4EWbFg1fmZHPaNcuX7E6NlnwW5mlO
R3V3ezCMLL/zRERngQk30bwXGjQcFLENW0k8PYDv2aGnWQckiWY+ze2UzVEAR4/4A1uJfie0/xOq
MbtbDPuPoVlxarJXRDXAJqKpzHM7eh9Qis6hSvpNlsTYjLP8PVe81i3L98JPSW1qPXQky6bTYl9l
9779KtuTMz3UrAhJHKDgQgUvOZkb0LshVv/O91dhWr043UQYnA6NDZO6vIN40jD0Cjx7X4HLXg99
Cb5rgOSmerFyhBwfpT2vnZHoWa8cH/xAgeIjOXgGlbEFdnikiPsai5m9JXNMzLk9jju2Bz5ky1Xg
k/CqLfJ/k4kCBYDPyrWGM7qUeR8SARrbfXYfG8FVmug9o7k3KJNDBnety/DLb1H3jP2wA1rY2GW6
arQkbN63jyHug/vbgymyLS7Wbe856dHV7sTQPzH3euSYZSYHcCzM6veEisqf+mJvRkxxqsQhwTKI
7juzcQBOdTZpt8NJOoxcHQyHOCbaAS4cAlMPzbRD0OpcFPVj3JNFM/r4iKidRnwT2yk+BEUBRwY9
wRTP5zZTb3EFgNVO0njPph0/gak+MWNV21xpyW4HwF80hfbGHrL3ksXmpKS5xWh9h4x7NZa6Ohpv
mYt2Qxt5v2PuPByQdGdYdyMusrlP9soa2byRnhyPVN4x2B3W0P18dVQbkMTm3MWdFM9wDH4ThtrZ
7pt2KGs16aqFxv/gdzl8WCBsS0icI8N9CuUBK654hEC4ru2g2oYOPB2SloyDN+pvR6Z/RGUGO+B+
RJWI2t166SSYoKBYT+ZS72feTaXt/QJxgNAmz5hiIj8zDXHX1EhRilgcA+n/KFIYTkj0LsBo4+eM
xWNGnBVlMSejeq3AKN0j/rKzEvRUTMqIQ0dXBEd6f+4yHPysYZd4CQJ/9DIsJDwcjTiCeSBt2uZF
x4BI5EbPQi2t+RTgiTt79HftHD92LMgY302NsW8q5IEFAA/uYvdE52BZ65pzPNu7iGHhqjMhn9UJ
MxTd1i5F3UY5gb03JqF2djfylbpM3/B9sAZkWU15YLDZ3dXlNU4jBPpp6h7MgkhBYyp++MGLY7Ea
Mnt5VyqPfU3BdIO5epgdPafIf4JsodtmBhS205WWPzq2GdsYizjzqYbzpKO6vorApFdqjkxbyJTJ
AGbitz4NZcgonnUEPXJHfWtOD3OiQuyRT2VT0CmNySlBzrcPXfwVztD0bEFpevG55oTMzD48TJWZ
0wbF/Q9fBsbBJIwt6lLjofJwXkYe5+6cMzYzA39bujp56THQrQM9P7ljk24dJ0KFWfbE4XpEV+Zz
eM67NDosI+9RL3jp1v0TQnZAE1Ac+qG09jhET4jVplNWWG/SytSOBn7CtsvD7ZlrdhMmq4Qopdns
cZaQysJsHX7KYjC8PdzUGEgTehyB5sgSOkFjVDtZzhQKldJf2yF2CwrWhH4KdVgBxnnNNJq9EGZE
OpJ/PTRjFe9aI3jlS2fle7PchWPB6NNqHm9GuduHgJHsqj6E8bVI21JiGhMFp8dVM0sqzgwG8bLd
UXVu55IQYCNpTvPygKYQAUjmmfRhhG+ME8w0Jtzd34c31fJNB4v6rDCyF1F3LURjf/77oTC0hv+v
pUYEnbbT/1VLDejvfxPubj7bz//x9zPvP/Ov//U/z59F89n8n0rq26f8S0kduv9FJJkQyHg9jAC2
hSr6X1pqFL3/ZQJ2NvGRBKzPPOffWmoSM5BRm2w5yHEI/8qs/xWmgZY6DM3AQmMCUh/ZtvX/oqVG
nf0fVgWTf4ChWeBYvsdZ5P+nx6OK2kBlMRsnK4qYsirzjiPBpN/G9jgjWKEk9PfFxBRt6qr+nC7S
WpdFDvyJhS6FvidBBsp2r/FTYrmWj93kt7dnN/ntP78s7Xzdt7V3uP0mQsaUNT9eZdzC1hI6eHvm
LM/qrmMZTq/77w//83u3j6mb0fif324Z2e+1I8+1sBVygKDi1g9l17vtgNMfiJStHSdcH1Wwiz3g
TNIkxMghiGAdNAnyz27BNkG3SokRLRP2bZU+1CHG6nVuvoBnGg+Wa2yGxEjOimJ2i/fju0eAtxdW
n7h3dd4cMGvCA889qr7loYkEatNAvVs5C53JGUkeNvl5H1Hn3X6OIip2zGqMPdUGJufFw30zcv/H
L0dN0jSUnG0zjw9CcUP3Ero4NXcXtVhlrQaBsW/BOVhcq7cH5bnAnxewmEuQHpN05gihByPezurT
7YHSl+b89tQzOw0NlkihPG4wmVIj/vNl3L6Wefn6bs9uD3wd7Q7P4dPNVF7922h+e3b7WFvCRR5U
eyiyKjpULdq2xbiceRPaAGKiAmTIKtm6BnsdJwA2tkJk0qAG58GEo0YyYH8Y2xlQS64JTQVTt6N+
eR7DdDyVo5fSjjLCg2/hp6I6LfP+m4Y5Yipu39wApEFsxxkMLxojuQ/C5s5cmEFp7iCGcMrD+BAb
PeVuRRqLA7x2W3Ss5JwyKjdmgyhQmvA0qmRt5YvLbgag6WoixsqKgPibV3qwvG6tK+tXWAZ3t8P+
Zmu+Pdhdzvw5QPyw2KDTsgyQ0SaXDGAmm/l/m4RvnvrbL8vJ64mGvmKAJM5vIkaOqyqdE8TZleUH
RybVnP67IInSQ4HK7hBm3TaMSgiLLHX/aj0HzYJTljBEbuLmJMhqZJfhd1jl0CvTWMH/RQuOpXQR
QKMXmxZFJjJot/kamx8RALLGdA595qJNN7snFxHOzhLC3Fq9/ft2i7VZjlAGgKbIsnY4Vb41nCjI
JlS9ELax1ulNHtXDX6e4PwVcS9Xidr/9GDyJitLU+nr7jv/53m88AUhB+KCi2sBZQX43hgAOgeXh
9ux2bXr5gAn99pSJy8rsCo+h8Bo6e3h0U+NP3VcoWPM7v5kZ5rVBSMxVyLozYQHYVFCtI7LAtnPE
3VGRWrNO+qpd+QBWKFz0C3poeN698E+i7l+V4U872YXJLinY2sj0AEYCVE2UH27WhGFB0Phqz3zX
P97oBLf6wDd6FtMAWO11gKxveZOzT1ji0IICMQL9MrbDDlRXmiX1pupZmwoz39TWACLCtQ0gvJwU
7fJLnUMgmvL48x9fvF2HFD1j/CuGSrEq+5BUs9anLU2Dg+xTn+xC7A1G36DlViNcCxThN1l46tj/
enb7GLq9HslF9vt29QcVfpKqkpwGc0moQu9b8Ks0lWzksetMG6L2Kseqtya01G1QE2j+90uS6Mar
HjvMcgbdPgQCsV25Bl7dXn3iNRgwRyzNUaD6E7I4lzpvXeimRCfqEde8MAVu74W/T91KEA/p9+xl
0TABjfgZFqmzlcvwSYakWMb2EV45fRGaQww6aLwZGIbjKYv7+wTU1Y61zUShR2nrBI+YLO3t7Ufp
snybXPs8pEv2pBe/+jbjMUK58UxwvgAkMxVD1tv5ezvfisQ8j66f/T2Xg8Ro11FOUyjqtDiYljZg
fw1PBoHWQ0LOtqv1BXtJg2KUPWsepZLwaqbZRGJAP59T5s4jOyMvq+8M2x/2AOk6DAg1BLPlmZNZ
01oY7YGOmvz5hQzCnp3yb0nYvf0ysrs/cFi6La5eivvln2rThGNPOF+TZLpRYjQ5D4kpz4yksQOc
gLTgBsgWc9Tt6e2BfRGfszwIu8mgp3Js1oyYwRS3GIKmhRPpOtE6VnDcHJvJ5myqHHhhl6Pq9/W2
NMDN5i2CHb8gWrCYODzGCplPlI9gvJYDBUN/doLqQgZWeAI6FSL9Mv2dK/Nrwda4ap1yWxHiiAH3
UM9M//ISeZiTNeVRCNI/QQci41w+NvnwwENF/l0+cM43gZj2lukdRbHkRFJUW8zTqmQfhZrxIb6G
1FeXfjTHA7kBAIoNMAUTiL8+ciOkn9NM8rVHcBWhCoEtCDx1433FnzpnaATPIfK3atxKumtr1NHO
B5Bnwsrj9clrMFa3Z7eHhEJoTxbVyQ3ZTi44gbi7jmB2M9+9b9M+PsAYTjBmtY6iOwGmySVwe2Af
luEkKN66JYU5XcoetdQ3t4dieRbonOYOZ5G4pTv//Y2QiFWmfbn6qsfhIRd6uLOXXBkwX8DdmP40
tXXNSsRwo+g/kYwikGJ5qxUhAXH5OTUUb84AcncwOiRKk7knpAPSgXjOdWjtrcEx2ZSLUxoBjwKR
ojwmCJHfZWs5vE9SNVsoV3e1wV5CJyASwuWSNjhfEgfcoFe9573/IiO2zAmMHQb/0y9PaeZEXB5c
jBgc0ksbeWwOEyBegWvvWdjXay8N3/DF3LXDPB18x9npyflubATn0+wdu8jejotJtrXS+a0O4xbV
NjL9BbMl6urNRyVHLOSbaMf8Pkfn50z4klMlV17GiCafxX0jgdOmZb/Dov1TlEtgAJN5h/ppi5AX
kFaRHzKBTMAfmWpTMR5URXKbEm2LIkptyqZc7gOfukRsaGgov21pM8StttZhlK39WCX+K87cE/+y
SHL9EKUDamq4OiuAC7gOe39VMEcHcBz6O7g4HRzRviF4Z2AE7+Yvqb2oElNULwCarbeGe1LQm9++
y1IvVMbvRe606xWWuZrtfzQzbsD2mDFG+mP1/D9F82FZqlq1Xc/ESJM4VfS4KJb1x3+zd2bNbSPR
Ff5FSGFv4JUkuIraJUt+QUkjG/vWjf3X5wOdjD2aybiS51TZLHERBYIAuvvec77jj7MbFHMSwCna
IQLipDOi01jTfWd9DIaphC1bfCXU6mWaBuOujwsSLE30XTRtXXSrpwWC7VQxqbGSAlWCQEdQjHeE
uDHhAkIRndi9fviGUuFotzRvBBgDgMtJvrFu3aJL78kLUNSeEB10BKzANM3hOYFqGmH2uyiCl7b7
iBkPCTitNA2iJdEV0ZPZICLkIMChVlI0axcicJZvSxuiYFW61hbHB7UjQZEgLl/7il5uki424jgo
KTevJPXiDXndFFS1HuBti9Yh1p8HB3F76t4PTg22o/JeM2wgLGLs65KW5IoaLBVlHG9ZGoixGs6d
S/WpI8qrnpBeWV6LHNF/zdFqaz5b2j920V3mJqeYUuOaKx1dl1ia2DfiJ5veXV4rfT+zCEVtUd22
lpGtq4yMT3vg5SOFq42TqK+C/0OKtAcfnwNhnUNUPLlzWG/qOSWsLWdKquqYPkS6tgaLVqbZ301R
nG4EGUOppPMyOv6HiiQXQhu9FyFp2c7tYT5o+uhuqmE/hu4NmCyfsxhteF7YRFxnISEWTbJDC6xW
HSkCIRxlXIUx6xMxbeKIAuFApiLRakPRP1SF8wFPaFcbfHBdeVsrT4PIr75EY/kexTQe5sHr1vDu
EAjyxdBKjd/pD8GX77tXQ7fzd6N133ryNQaWy1vP6F6ggrCGEg7dBzSHU+SIDdaAeKoLRKNMtP1i
LI5147JmmpblWj+m6dZm2GCJ5dQh+U7LC37eXF708255+c1qgFd1efDT0//Hx4pEnn2tTkaazq3F
7ChaVjXWMuIaROOwWl7uX26SP3+63B0WIfyPp13mjFvTF2cZlvKI6kceLz+1rl4fIp1U+MyFB8qa
4fLw5aZYXvXzpT8fu/xE3DGzt//x6Z9vk1aUlS53p4cMHMKPny9vrpObcJjoU16e/vnCX/7Az/fp
s3CZLtqLMuTy25eniIPsd2HeHuaU7upcN1/SZYxLlml8h8huk0kiB2jMLmCq5cHLzc/X/HysmhaM
2M/7n15D3B/BXVr7Sqgvbsk/3+rT+2WXBcOn342XTfr5WNnRj1v/eOU/blnnI/HOPNJ9fnm73CM+
PRvSu9qWiICqQdxCvBzIGWSijW3u1xt3mXBdHmumiTi6sEVeeZlr9fVSRvn5/I/7//yc/ee7XF6f
ybigy1ixloVpxJycrSMNJel10n0vS+G8TLPh5vLjbBOy1o6Ntr5gsS5F0MtPP28uALSfd/Vmsd6S
7vnzoctPpUbovavGYX0pp/589vL7//QYZwywuZ9v//M1uu/f1XU1b3XNMo5x0XMjy28airugqzVv
d6nL/T8O4nclTKbMVBb/ZxzEVQUVMXkrART8qGwePsjR/fFb/82D8P6DUqPpU+33bLEgIf6sYlLg
1G3P5B/oB4NnQIn8NxHC+g+gBSZhp55rCp8r2p9ECJM39HHd+sI0fYAR/v+yivkJlYBn1rJNyzYc
AWKChPRPvJVkkkNXUQ46lA4TrCRW/s6T02Mzo1mjCoH0zSUDMqZhNUEOcsZi2Jo5JjQOcz1G8QXG
dzsJpr2+m115mOp2ZXMe284hbL54otdA33kwNhV+Uiwordq0reeBl24susDxoTBY9ds0v1HuHl1T
vuZ2U2yVNEmdq7Vm00n8IvKLd6PiJtsJqfrVwhyqq5fcTeBKp1aPd5p4jh6P5khkHPwwcQWhpmNm
iOyoLmhiNES/eeCLvRIIrC/ZiKZ4a+CE7V1bPspGtSzm+KyV3vqoO5jG2YbJ1M9ZoXBCB1Vq3bdW
9DqBhFT76DEGguUAvb1pi36iRXOUv9UFbyDriVXdBFez8YmwHZuRoEns2ouX3Btu5KRYAxNtNSLk
CpKe3oY7Yul7jQ3QUBDSIjLZXMLT0LhvswrDRYF4dT0YVrSJkHcQ7ya3BfkKtLpNCgCaB0wdGIUX
CdZQnv11yhxr/8sR/Q80DePvB4htQ9Gg3G5xzKHB+ytLIyVfrychqz7Ulv+ot0a/vtzknsJj4CrA
2BNB5nPe3egdG2XnOn5J8V8789+3hYr/r/gSjlUaAZZuQT4lN9jQP2E9TM1At5xl1L01ieCnLl8t
kn3kvtK628gsnjS//AZM7nd74FOdf/mzAp8yMcoefCmaB3/dA3PnGrOK3fwAkgvZF5UPDuxFjhEv
ZcLWBDKrpQlcdWok9VLk0dRQ7gh8OfIxXICq8/O/74fPaKfLFoEv1ek8cP0AM/TXLUrhvg5FqfKD
HbMjQCAQp+MTtDsN7W6sKmulddA+XFS4gZtmp6HMZ2z0OH3TGaiC5ZprwAHf+rH21647Gzu/yneX
t3JDSA+WaeLaSh/+faOtT2Sky0Y7UGwIR/dsV3zO/SYbcWDdmLLRvpy3iZr2bepB/eg1XKqpa2Bd
AYduDc2rayCJayLOwyRkpmj7eoVa8aNxQf1ZEE/AUld3LlofWAlPJBIEzWiiQKDsRlFrnTfpe1sR
upCbKjvStVB0B6d30lCvUYGxI8zkY9Qow4dOheIzNu9pvrcBBszH33zi5cD4BbezfGJfIGyEQAAg
0fgcwj1mUY4PTU+A5gwHS6OFLRuQwtHwFHuzeWX5XuCXeP50006PWDH1taYZId0J8LH1IkCqLTQ4
fV8gUUQxp0sHTQZMcVAyK3P0H3vsBSiErrsQYa1bcxHwa5z5ZR6++bWBpq5rsiO1Y31bOt1bU43z
XmoonCuKuU24ANhs/KDh786XT2nqfGxH1z0hbJCS3IpP50tuKMH60IIIIv3Hyu8Gdvl8I8P8XevC
btd8L6dqU5oku49IAzaU0fCtB0JF9PEVVAQ6ai0eh3WBtvH6N1/JP20b22cCQfI86sKfCEiy8XOr
ldBKmmmvy0wc57x6qRB6bxrlPtYaohyo/MFlODB7vKcuVBOA19hx865HpxNoCBtWdWd+VazU7HnK
ghZHMoel2nR944HMZGFmzPK7Y+veqjQfZ386OuXJ85zbJjLkXjMHPaioJWwQ794q3HAbLUrwTtfF
EVfe18QO3fO/f2zj75cwh5aoYQDddn3C/T6N8shUhyRy6/Qwu3RpEIXd2mr21yCZmjVwlruysTZ2
2e6GFpFEyJ15wotpNPF9WtiEOSZ4nn+zSZ/GFdt32Awa6jpTGQh19qdNou1ALT32k0Mc+pyr+nyj
x669I5TvUIKfOsQt4Lyo10+m7zmbVsjrRCCQUoXxuy1Zho1fTtPLljgGcmgb8pz9N2Qb8d+uJjVO
0zYJ1479oUjtOyxonm2SDgNs/RqNbxyRaxMvGphNVcX1nuYauRKEMq6tVjzlnonYCjvh1jGdoHLN
32yjtRyXf9tG2ta+y8jH1WTZm79g5To3hzRSjVxKlHPtt4ZPiydD9lY9a7D/v+I7niO9OImEnmEd
v4ueCr8zmPq1kxTXTCg/spSMSq/+yBw/fRgN/HY0m/rUK25BVEdw9jHhVL5dBt5cUNg1tacOjOa6
mkx1zkdme55ECi3q3+79T8PCsvcN32NMN2Algkr8dEb2AOuTBrrUQbepBjZUEAnAmE6JB2S2VWDe
rRa3scmiuTUIlKnyjvo7QdZHR1VoI8VwHMq9yFLtN+eM82m2sWyYKagvupZHex+E4l93eY/up5pD
QWZU6u9Ei7RSpVXKWD89OmTjrUdWiWRNzfdeSCY4OzBGW5+YWxtPNF1MJqERAxu2lI0aQQo4fkLC
jSUOtjkZ+zlX2xkpsisG4mJRg29FDySMfhSxmwBKEgyej9aiNOtmYnuqoka5RPJyPrUfY2bXAXmu
3Tq0OzQHJlZOp7jrmireThWaO7ywKAlN8iz8apBXsdd+hPCiTlnXXZdmhma453tss33j1O2bN1NL
NI/sauAdcb73gaJ3fuTvtGzGO15hq7p0HEM25O7fLwLiHy4CmEdZHglWSL7+WULBdDUcZqFpe5vp
B5hMTLNNEWOo5YPnnePeWkV/F/puCMCyL7cNZpEthLR66xpwBozI3OHYsVZ+NtLdoH3rxEV6O8Gy
nfqqPsiq/FZZdrPF1vclzH2153z21pEvnY3JNBMS3ZAcvNZG/5aFPkq7+qbupf1ah49wyyCPmKBX
83wrZ/+FiAUCmiXpbVaJ3mPqreo4K5tph0llRpvoeOC1opR8GijtILL/PiiC0JzBWerv1BpcGPar
AfuYybn8FiuEY/kwgW1hvWAJuDLKj/ZthmYp0dCmRaHECdG0e8MjY6imP7oZsPA7hKrdASC+YYvb
VSOrLdl86dGeR1ogyBT+/QsyPo2XnAQeBVoL2YzDXPVvGhfdL5GH5OwlDegq9UZ1k4Wljj4ULPVk
TLvUAVs5IONqPOwo+lg+ujkyYeFVd7FjIP4VJpLtKl9bGXhjBNht8Jst/DTJumwh4zjzDdPj9vOi
INFMDiJNIUNd5sLN0D8UxBYGlc7YjmdyNXCaUUgGHxRSMckl85+oqb5OCdNkQRtuVYHRsGeBg2lm
AfabraNe8Om67elCeCZLBweQ44KX/PW6PXnKUTaJAwdPmja5o7q/jjr88KnItqFZR2uMydNJs9vp
VBaJhep/X8ypSRtkGfRijDf/vkHWjxX9X4cSz0K3pPsOSyk27dMqKpc1rKrGDPejlZsbx1LZPaR/
JI7eoexL7YWnoDgn5VVEmOGuqL/5OfkVVvWKBlJH52vJPzqkkZoWF/th9uKTXX1jOkNsDElEoD2g
+8aJdRsW8xgMceNtYXNxXvecFT06WfDbz1EH2qknpbjPxuhWioQlFWf1ga/ynI7qo6qr9EyBst6r
dr4NTWw5QJZpX7Ent3EUeevZ762dK5N3mcaEgzsY3LJK9oGfMgt2fJe+qLjtmGEcY5/t7LEEKNv7
Q6dXTVMeEvPRtkZ/35TRqct5K2AGautgK19BaL733dk74NwZ8KzZqBLCIjnWaTisrWoed3GvvvN1
q3WDgB8evPdhyRpwUy75UEDP28WpW0JV2usE6Zm4GE9VlBgbEdvpo+m9srPjs1UO96Fuh1tBgtwm
ajOqgyygGeQ8A24J1MIwj4bnEP1rp5D8+6XcJDs3MjeeWcsTA+pXTQzznUVSnS0oSTgzTaJiiJ1j
vlQuogkpqFHlr8LQxlNCKttqSArms0VYHufefi2Q7TLXo7Tsiw2Eb3IhR288FRj1Vw2j797vXEas
Lqc/HYfxrpKh+zKT3UUXUsb9dGgL8zvwSvO+y1MCXKeBOtCk7TwgjPTZljHE9Xa4fOzNCxfB68LQ
/DNshIMa2vCaNC7sqiVq0nQc+Ca9nrp+amL9KgA8g3FG8ewPkEXHZm2j67ytzQK2ik3WmIlBltWN
uWtNzmpiwFCl2chnLMjxm7gSz5GBs2Sqy2s1kLiWuBaEAR1HCb6oV6+lOQaatzpOCRGF7uD9Qcoa
EWdiyK6oAS2MvBzXPHLgR5bNxdZF1c1v0jIyyEDdhtTP13FZtQdXDh8DTZpdpJEv7DkksNggDDcK
EzfFi7PtKLRqAvf0CHqURKYne4ZVw6Qq2rhzt+kbo10pFlNBb4IuyWtCNH1FWWhQMNeU2Jm2POtp
HuOrQ+1hptm2c0ttYxgtqfUOvgIbocveTew70+rbrShH5qkdcva5Ah+Vjths87CIjmNBNHO3/AlX
XIm80u/0xjjFPcvG1gx+TLplGQLI6uZNYxT4sF0hwJgYO5Y45qEi4pFCuRFEGn7KmpT0wCPELZDC
GncwpGB12vmX0CgxOChwD1nvJ7d5jhFkVgxflvdcoeC/k4aGzDvLYYlWen/2jcl4tkJOyNh8MrWI
VIRFt28rOrgmEyY4DDFt+T4yt5WrdlkYhVe411iPedjWLdQYRID35eSemQPVaRHi+3dmmCf2jQ+i
5KwXf/Q63CISHp3NSKbjWSwbnSj/xsjxIsYV7n3ixZmCsUreZtYcr/s4ajZ+DD+phvZjxdG1Of3h
4mWaMLGdybHTVjapOWtp01zV0tK50kGPshg0ol0y9482uK8Y4M5VP8JcojjfkEqB5Vch+Qazd9Ub
4zl0B8LZkcncaWO3MZYPDmlr2Bm9JwM77cZnr24zHMvzU2aYV8wftT1gInnjmWxchtr9S9zOz7in
fCy3vnGePQI/gbgg8EmcXTHM1nMtgA6BRO9PvcUql9GQ8Nt8zWm1rZVTXrmWxHGfZPaX0ozcjUWE
24lcI2tdaUp/bUKbtB/wSApP946lO/vJoz5hILpPMrwIxA0s6nDvj2qwemwGNgTOtMXo7Ip7CUr3
geBRSh0TOWyGk34FI0yLndOVqeT1JJKAiQZL/2Z+sSWXnoZGMawwShPht6KnasCq8cNc4s0ax+oO
ltL6G5h+7MLCv+sz5XL04Y5nmc0Kp0Qy4o/GppxssHjl3hHxYzGM8kaneb+xAWqxHgf7lA1nEd7w
VeYHFGLvwodOWSFHOgCmQeKk9dY1ZZIXg4kMCULqOBDTei7KnIx6cwmRvVtCg1eVJPgcVvPItV71
a5kqdcwHzOAJshY5vJWV/dyCojhnCGM2vRTNFgce2WIpmAdnIiuUdx2VSNd64oVBRuRiALwm3trG
V3uUXKsGBzkFOUvAaRWRYXpNYhIEhwtVGUIVGig6u6Z/BI7CIQ5iZ+UZQ7mtyRJMU3kHiqlaeQpq
sUHYG9qGB1m46TaPrGYN6h8phZFiyK3c+3qSxk1MOVx0tJ/pUuQEnKM1TSypHwy/IigV6QMiR8Kz
BtKTPRdUT+7mJ9pvYCUpuoYVKp6ubKYzMT5PUI2ZQ1v9S969tQXFG1Ys1kp62fUYYw5NJV9wAhZ6
KBwXplout1wv4BHlKQicMr2ppHNVum56NcSFZLo24AuxcCNB9WFUYxBsisp6iHHF2MZJ88Hb6Y08
pFoVDGXhXal+XxqW2NvN4kYmYiaPzZfZF8ZVLHQC5uOjLhb1ScEUEMBZCrOwallGdu3eL5F+eY9+
zOrBn5DjacpY2QnDra67DmpNr1uWoCLoa1QUVtHJk+4utm1JinZsGmi5avjzcO/Q7AgDOIT3BMYO
73pcnn07RtBMkatL6w7aGayaLJxO86DkTuvTQM+wvvap47KO6dYVEQg3ub0kiiFoKfrvqtXT22zW
7nNbxoEq6KFMEDE3eTaRNtxnR6kcnP3jDI0snQ82NO6doIezopsSb72iwrCnD/UBM9azlwxfB+3L
WLiE9SbAgLpp3Xih85AtDQ+u4+SPYrdOfGaGjgyfiAuW2GlKIfZkVE1rM7KNK5O8Sy95SDrKjJxy
ikE3QXACdYK2zoxWqt65WfuGdug4MhKPU3GjUf9esfKj7ASmT8ub7eSB+xmh007KfY6GGVmbCh1q
ZuGdaPxjViCuc1tNg3JDK3sao23X1teW6GjTMHfaSsMm8sN5YEqNs9gdrjqgcxH0x+3Uzyj9uvx9
CsKye68joM6Y9GB1Wa+RAIU0hvnes7NHSWlkpWvdSzeAGeoZBg4DJrEVwTgEzFkL4nly1VoLmbaZ
KOP1mgCKWeyyZK7X+ow2Tk6lvxqzLgzoCjh7y9QTzPSBPsLd6fV+U38ZwJYwnmagt3KGZhq5j8P8
YsK/C7KoSza2VfUwEW2i2kTRBkMzfdSDBZA1R6Rk18/pIMkSHxXsDC3dah7TCbAoW9DeAU301wTi
b5MBwsqlwsZOohUVVqKNgTrE5oi+aNTW86C92O1CRZ7eWNtjW2u8XaxYbufjwVvyqOMM9yQkRYnE
Tz3FLOCYVoiA1237nuyCKK7fDRcimYsgaWKQowATn/uSkl1KtJKFPlc1cRHI1Ccty4UdTeNujpAL
jdpNVgY+/II1XuyVINlonWFoW+HbQTdZgDANITz1LSbXNicafDYgKVL5XzF63VjRboQZO8lsNbJw
6mIMzksxyK/Nt6Srz81EcGyL01xq+R8mVBA/uprcRbk/Af009JKZQpddg1BoGa6lvo7Dd8S0964o
HmpX7mGMPLXUG5CFUeRoiFhf2fjSMnScJQJ0P+LC51OWWYU5pwv8iz+QrW2KoaQ2AWCixRZJLdHY
WDA0FTCcg7uIZ78q8ibuCs/fx1wKNm4GKzBdqoF6b/Y7WccPtSRicgodxDAWu9dpRm0zzfIrkyOG
7N7JkK/7T26iM3QaJaF5aD3UcnOJxvYgl60T+OYwBrBcXJ64vORy98fNRTciKJ6i3F0kJEPYB+BM
3y6vcy+6jssLfdqH//Way/2p0ZPlKnS63PvxQsS0/tYf9asfd3/5U8tbD5kXoVKPw3BvIBntqiHd
1Q1JkJ/e2Wxrcw5+fdtJLfpU/HGXBy/befnpx2/++GO/vEvkmw9AhiAeXDwml83Q4ZEykU/BMC3b
cvn1T9v3y1t+es2nHfd51/x4n+Vto44AMkUxaorOkcNy3W714uAo1d/QFd73KeqAQYxvfg7Lu4+6
3QhJcF178XzUpAAc0FPZx/6Pi5cr2jaFaQeSsB9uLY8JfloML0XcbeMseeuz8pyTAXxQtYMyqN1K
O7M2so2fh3Z0OdQ7L9DbrF0loOQDY+y/RHHpnwVw1kYfQmg8RD7jiEJ2XuBtLrNaLQFXt/qcIRcO
teIgwxgpcF1eVfTeXVFfuUQs3Vr+YXS9DFABSzAWIGQMx/isXVP/rmI/uk/1dzkg4DYzpPKltJHi
+/a49Q5zyfxcG+c3VCp32RgHWGLXho6U0oXN0FDt21geV9M0H8/QR4ZDbgA8loNOhoJ1J8nl3Di4
MNbeeNVClK2TXN9X/SzWzZSzlPLabgcYfxfbLl70HPTjNK7RvMEctHHjetotMIWGEkm5Ka0+Xw21
oEFu7SNH0+6jQLJiW0eVHa4bDeJfA0ozUKFGd7MDzmGDCdIfEkrdRPCIP7y+MxGl+QAz0Nm6w8Hl
0FkJ8yNnzmbiOXBb4Foo+EhpxEREy609I5yw1sLUkt1YdpKotYR5Tw+ertCui7HxbzTv0BTDmbrG
m270u0rvNlGGA7RQrIPiATuPaJ9SK/SuYr/YJpK9Z/nTa234tw7dpJ1MDSq5hbbth7bDESQX/0OK
KrXN7moIKSsR+QKJ4nRr51xQSZk7wRvf9q68HkonB3Y/0Meyvpg9ima3ZyLSiKxiaymnIxq/kqyo
bzzIa1FzLfQQKuxkESXGUY8f2mt2YUGEH8Htm3Ge0KULH9Ap1dekHsO1NelPGW7ctTdryX4mxQKv
B50c1ybHljRKg9oDZhFvVxKkjvhWHhYPjxXTyZxgMYoSUW7RMQbipyEvQYewepkvuprbQ/swkH7D
icDnECX72kg+4GKX20K3Pghgj3cjqts9qkjvOsYGavRsMToTSDAiCWFd1rd8NHUuFlUzfeVrLYWV
R469yhG4aCEoMzPpjHXqON2+i9MA+kdZI14PNdSYVtMcjGQEP8OB5TVR+iDGD1tX+oFfipGCQfsu
FnxQ5X7tgTdhmntP5weMz/kevCEFfEudJ29d94kMZngCAA/mN8dmJlkmw01eho9ZZH/QRbIlqZix
WIj72pGsJjayyMN9LzwNVjHKrzqCjeGHjgWGxCc+Kqtexo5oC2+Bb4KcIFijbW6sFKQTlSPotVl2
FRpVEEs6ArojGIhRipI8KE+mXcFxmN89ndJZaQRWgYhBgozZ6rn4YiqFtxn0G+Om/ahUdre0B6Zu
GBm13WRrJeoxU9GV47wDxiRob9Ju5YyuJS7gCIsFWpxPQNJ0fQSxHvU3BAJM65w4Ar7a2tg3jfOV
fAMuGqTVrQyHoAWRoBkxByAKVt2+AIY+tcLA5W3NH3q6+J+nB7Medsn3LowMNL/use98hejV+M4B
OGAMyplDpPazIfANM88HwmHDJNHEtPUtE0AmyvjQInqO4iIrqnwNiMXfskyGqzYZlOfMvAjyd+YY
YxslJyBO5DqQB560eImX5nNkynu/RCPJBQNdP+r2LHn2dWtVm6SqwpNLd0lqnJHq7vrZJPDSp4pq
9wdnSh41OP9reorRRjTwOzzNLnYSgDbmj8pjEupQaClTk4S5whJBV/SPKWULq0m/F5p358HDwQxi
j2B67SC5V0XTbPNGcY5M+V2RFefJMfWAZoEljI/WssxAte1VETVf/AkMWbpgtrqheKxnqHdpAdOF
CAkEWiGBWuNcI3zU8q2oZuYzFlQcm2KC0QauwZ/JJlXdoliLzpp+TQzhc10ruhPW8BYim8DngxZ7
6iZa13P0nGb2N7OZiEVcSk/z7OIvZ0oBk13cW228FdZaHwECOY2wrhRnQCy1d0UEy2oQL5osWbBA
Hjz3Lf4Cx3kWRnfUG2DoerOGPNpz8ZsOkdJudVIgd56BNTRbgJazIBxB0DuLQ9nttNJ7jpdAlEYv
Xl0mek1LsIrZkQiogKqR8ek+gjveGyEAVMUZms0g2F1E4eS/2cCvB9azBX3SKh33eoqlIYd5kHTh
W2wj6c2stocZXJ2TzvnaUcDd+i0GiEkQ+hy+9EabnDC+fHOJRwHuFa/nikViEvprVacN82/qwl7C
kRn7DmEDZtmsEOQRyWZu3ZL1hpdMxF10qtz24ggPEeQFOIQN0/zGgwubJdl0NSzgXmOoAN837b3p
UtNo7PxRdVvN1ayVxdWTpSqwjryXhzw1jZOMlyWeUuaxrdrH2mdd75EtsO5qYq4tt9d3ic2Mn6Hq
qCvY/GkysR6UOD7TUmw0vc/3Tht9D0FxIFQRO6YiXJYHOtszhhkoKAt9jmriaqlQDcRaglpm4NTj
6TSmxb4iIb0u+5UNDZILpwsoZ1NmCPEACj8BmsjWpTlCAkrGW9OeoMb2FIWJRt9WOtU8Lt8DfEtC
d7K1iCwABaQM92O1ly4RaU4BbIJ48k2/nKSYKPKAvwhMh9ACP0qot5GJ60X7LI0LdmwKc8mA1+JN
AGHgnzsBnPsRYwKca7SCJW26qyb6hvsF97EUXpCaNeQYL7tPQZXsOqOeNsCa5soqP6iL502Ms8kA
bT3ToP0SZdGXzgbrBiaCyZHRnLSFZVliFZkd5kBwRhw4OjcAnGAAaeLESfThVJDWML9Zxwk7Fv5A
81obyDIMI6TIY2++RCQ6egQTFvae1Q6FOlV/LdQ4BmZVXyek2143wj1IrHvYu/xhqwTZIG5jbb10
39Z9etywcIPjWOgAVM30PMWFv5/06X4Md6jntEBJuXNT2bOcAT2XfIXOBZMpSOqJ3WN0NQGMtIRa
wuKlRSB7XtvPjT+ADFTPTUw7G/POF8CP5labbzo7xBhltmc9ZkpiF+0ZCd9Jj6xbOE3sgUGQmRDf
uJz+axru16nTF5zsTUhuC/VOpb6EnTtyZROgDm3QXCNDY8N6jGME4Eo7zoGjEK0Jo+yPRnRVje0j
fYJ07Wl+AWcyvZ+N21YWi2QTxVNDptfKnojnTtmcDk7frMkr9IF20I89Uy4f3KPjNtcErMdnbLH3
ndFT+6yoR9J5N7SbsfUfisWWeaEJUbqlKE2edxSkNdWUHw92Pe11iTjIFBWNJdKHVoWm1QyxtfUU
mfSoukjTVkqlJh0ZyFftXJWbzq7QrEO3TvduLIJqMUZfbkSEJcyOmTotzuDLjRvO1SYWBG44HRY6
sdzA4jmKGZsxjH1CqzoiGirIc8QKmMcBWy62ObLc2kElp8F9wuVIn0DL51fUuThBO7E3FsdnPUoU
aFZ1FS7BZ5cbbUlEu/zEcIXxioLQ+vIYuHNnbNJjtljfW+Cdx2T5CUwPTVRjiNpdBWnfVhN53pSl
jsPlE/68b3WFAMWFExscndWdnC6Fnlm3FpWftjpi1oHNflG5WwMMH/xK0RdziRunJDSlJB5f/mZp
xYrn/vzzCdU3BSGYKBh3OFKyTouVX87EAczag724ZtUrjWZcoMvzlxeN2NSC0SSwYrZCLtCt0uCX
ZwvXu3TW7hKHHQm9DvLFFk/iXcmoSDVC9hPpMUSIkh1erssG5xGxBt261HtsRyXTCo4AsCb6cpOp
AkDdNfF61bGwIbWuZkzlSR0mBx9n0I5y0P7Hk8v6nS+SRuH4PnsWATHpEr6OwTPicxZ8Eprdd+Oy
/rzcpAwVm5Gy1cpcfMlTgiuiAOuP2vc6dQs0qHWbbpjFwVePyLMalxs4aUhmaJe3e5mCbWwnE98k
s+1B88xXUp7ag5dke7TcYFOz6K1xGy2wSo7fti223QTX6nJDPXtjdIKp8oDJeCKPg4oGHtPLk5ef
8uWu9Go6Ka0Pxamj6RlrJBhZS21N9OOzyrHHoWaOjKWCY8aY1bqnyrUmSmnA2rPplSsgNL0VAihE
NH0OcgGfLUfiQkbTv0cVD8/9cJd7pyzUn2GD080Me6q8+vPMunaFZPXWHK0vhmk8Oz0OzxYAMUEW
92HSb6d5hOJudgfmxN+qiHnz18jpXghKcFD18dbYRm+ENtyhwHxWRE0g13kaXWYgmELx4fK3jabd
aM27sO03xJd3o3RZbNb6uEazdCi88qRR5F97AyVz08T9C5i1Z0XJ+Wtj3e0LpoxclSoAxtMV/EYW
dctDP28U9SiaDl18KKd2dXk8F02z01LW7Mtzn16a5MvBd3nLy9N614pAjvaXT6/r/cVVf3nw8rpZ
OR6BB/a5ygq6QmVBGMJk5WtaDd/BD5FVjtql8ZMX0OTJRlJtKuol24gZwEoUfnvspb7xtFORht5J
YgEOXPJ+obm5a/qCd5rybkLpQseD5qwaLO1DxBdSDFj5+vDetpZOmKNtiXVmDQvDzrF4Snm0Nkit
pm3c1uKBU87Qv3cQ0W5qsO/lOAROJc8GF48rVxztAZukl8Wbye/Te7i7KTN6JjdllaVHUASnURXj
tUO+3Voutbsoh6+g1e17g8xzVyH5hCO1p5BggpBqHln2C+Z0zc5xiAhwWn1rolHeFEk5B25nPBhp
M0IcjZh0h4zFHnOMieF6Z7nXliQGKG7U7Ug0VKN0Ev5C8yCdmIAAEuJ3qTfuY5YsTBVRXP8ne2e2
GzmyXdFf8Q/wgkEGp9ckc1JmSqm5Si9ESaXiPM/x9V7MvjCu24ANw69+6AK6WyWlOEScOGfvtWNE
5ns6kZz1e/HHcWbeUfD0XcYkKTXTHziaaNFItXXY85fpXRfueAci/JdI8n4Hfuary92LY3ePcJWu
dh/9llapn0j/C6IICn08vk6ZsdezzoLdBVJOp/hdun1vueOR4+xr0boGs2EGdaJYfled+9YYZrRr
1kFAVzn3vB2viRejNxBYhgvT3bl9DBlw+sFqz69YHaVpcJaI4xcy7a6OhciJeb/KgdIXGe9ZP9W7
sWomZi5q2CP5+tZ+c86aQHzYL8KOyFpJSNzEO/GC46S/s+SifGL6Yt+OnD+E2kISVrDHOmRrrXnH
HLPwNHTBBK9bmXqWHFYKy8B2XbybtvxySsKa1pxBn7nasl210D3T2Nnh85hhsmqpCOoaGCIN0Af3
SVtcafVS5XI4N+PtpBmHoRvO5ayqnaVBttfk6Es9uWKq+nDM+DpF4zVFDACJYiCIB9gBCV7AJ72G
1nUWWJq+BXjJSXPbZPZpqYGGmgyvMpQkBr5vGkjzSyQYApdt/FszFQ7XRjuVDaAqd7jMxfxTAuDb
xOZ0zSrnsbXpVfTWkz6N73E+/ijjGH7jfEjp2VtpDWJsKT5cB/0ZcOuNqfFayKk6V2X5i7uPb1lG
j2QgfFFrKfIX46OxZGcWep250m+7q86DPX3PQn4PjORZoH/NOYK2ziLTJBmuqixacG/dCvYxzk6x
fBad+wdyHQWxhWmm1Xk7xdXsfqOB+RyF/WG8gM9Pae+wUKqm+lp0m6sff89uRvOMbBIfGO59XJg/
M7W2AgxmFt34tnjGzJkoRSzgRryiPR0K8DEI3H/yXCbbVAf9Q8F9v0T6W+/acZCiE6YPr++a9fug
FyEbTWDiXubsZLrts3BxPXRME2mdFL4VkjuCVmeVATrUegSK6KXB7Ba/QG6os+mYDOn54FkHqxme
6kva9PW+VCWj/uYUD/3PPtdLRv/viZtlYCTFphBwYLBOErRAIkHW1ptesx7i2Wz2ojRogzb0KNCQ
i3LygknM9ybh1BsEBukyZPuxbc72zGCDw/VDHBns6qTdYRuSzWtLk9eOrHO/0Lty1jXLsIjtDOOj
HktSR9yI1pr8mnRkOEbaBIsr4sCIBmpffXhxu/Rp6qYNWUGgF9YgKigTpUbrFycPqxUPIFkHtP+K
5qC1oE6A+qMTPqZT9ziY2q/Qc5+4wsTHzuzt43WJWHqKektWezCQqKgN/QPJjHdVZB0w8HNgMCAd
TW80mExH/4P4uRxIL/ec7KmqluexV+/1BLzAE/kdHOozKTXDRuP2jBb6R0EDSyRfCEOy3Hw0Mywq
Tu994ibo/GQkCyuezF2X6ChqrNGvy6Tbl2aFyrVDSvIrQku38cbwQ036uAXcUeS8lbF2teB6gxxC
UMO8cjA/aU2clIVPSYb1F4kw75K+Tlp3NqeM73pAhtbaIbMrxyIjtHuLE/uVqQVNtIEOMskx3xCY
2DOF+wjSdT80P0M9BHfo6Pd6oV1SAeAR/sIM78VlUoggjuQPS1E0lG9ay25befXXajMfqf3WRLVm
N7qh2HU09v3F43gqux8Mk6Q/pW59wKqAzWsc0bUZOtXDvBwNY/wd9pxfskFdW5twiTAu9ADZDM3y
8o9OW5TNdXwED85LiZoAVgdEv/hFdV9agu1oyFqelr4/CQgeGyb39I+K56IVGMcaRG1VTLbqRKZa
CqB6iZzkknjte1SSaAfFlQQ2uqkbZsmfgqHAAfcT6WMF2XQxa4nUGEQgTCgCDadboDSuZ0r4A2pQ
WqDKMM+Vos+qO2QLjrF+760yer0O7yLXundnWz43C/DjDKVehbxCoMYjVTdlTmFv+S3R/aztJYII
vkKKmlOjOi7xhFdkCKe9GqLmYHIQAweRgPEyYWSENfL1yuZ8CRZOMH7u/mRiOuQesidCn1lfDaMO
HLSMG9UirSqHor9LCC3ZwWtoyCj1XkI3r5/7NKOFIrtxT7mZbL2BHAOrz5JTaS2PDfO8syd752wn
jbHDWxIjFLOqsyi8OoiEcfGM/DMaHXUO8VEcZ2Zik+c052H9w60S0A2C24t3z74zVt/JMuenaqZF
rteqJNCEA2KWrZ2lNcm0zQes/i0MvrwQB/pnD3aKeu72hzvArTeKoGgsb59ZznKXdCaaINr6kT3B
/x/YRIWEwD5lHf0xtpL72x9iQbmneSjNpbq6DO4h006rKxHRJ3kY3nmF8O9ye17RQiQVjKh+jaaS
55nNECTmALy3monrGDr9mVp1fHZgPerq2bUg+eS6ZZzsoTIIPWb6NUKeeenFXOxwRVAlpqmxd1Me
uai3tEezeo2GCvTp+i92JJadWGf4QHI2o7QmyWuApEAaKLqzrlP3sYrZV22qmVqHFuv1XB7bKOU5
HsvvTvbJ3jRa+5wrnFWiTQ42Ezrfbjrl6zHiHyc07z1nRjY3kDJrZ9gicjrBvnQmuSUKrd8bhIhu
+lTZm2mEkrB4GsP1oue7jQyGVcWUf9HpufTe/ezuJ7MGAmDogZH2BKQ1TLpTKOdyFBUyvHH27cnm
e+4B+oszaB90fkaGmNHQiE3NZg1n3sCRIYZ0uwz6IRzNo+ZhMYopJ/JUpKdhHtmwiH/0mqdemTGN
QEGACD1zTHQMMZRGVKk1BG5M7W4PKO+Qx/QBr5lkSQ0P2pwqHtJmQTC67Rt2pqTjL5t6tLO5ZPva
phGv1fQVu653g2lEfYF4ABOlvIPbo9GO66gVnTt4RtdqTI+Cxh8VlNbhXnpzdc4eN0PvUMvE16MO
yDonv8kc8OexgW6lm26FjBZyp9tLNDfOJU7nfK/69qFW8qw6UiNnp/2ZjdpvT04SLSl5OdEqb6lI
puoKLgR6HY6uYXbKS8zHFIHFxp1ZYdTwKZflXo0lGTkjNH0PYjicGeLmqeHMim2zxNSSONrWaqNk
6xZLtOJp/2Qh4KSebh4Sp/neScPT+o+y2H1Th0SUxmveY0RijDXjdoKBHhov9ZIsD+6kcfpk/TfB
9cOv+Ane9anqtM0sohAhS4bCC34TmytZp8zO4NGzVMsKTi8CKB8iLXFW/bCGHESfeQoa2jMXWgNL
pS5p8pWXlkf4e0kD1e6IoGuBDskSGWYSYinWbOuSlc0aZoAlO/JogrXZHY1XMlDMFGg00W2soDoz
Mvsdl0x67aPpRxNSfsTDcCgjDmxqSs9eSprVWEjgNMNqmSZexaNksgW05ygzI6qZPj6YMyfrtIA0
A+B/ZzRTeGfaOW+lnvdPpjAOqfwdZl5MDY7iema0egrT+DpYo3YMmUn3kSAeOCnxKcXi1KWzG1Ru
hAArH4ttQY9wfcb17WDSGlZe1pyWXuyakg1jmd1jPNTtUcd8lVqSYc+oHnORX+OmsA+EmUfUHECP
SqvWyAl1HtgPX/W5/skrRGSJhtbTVa13dFYGW0UnzzCqN4Mp1N4e+s8yTeHtWckTquLVbTKfl5R4
liFxOQVTX3Tl9NaSaa3sCdUJM4/ZpjlrkxodE+bl2ykTEqU+mrEdaCta507HPiBrTlSkM6NLgjOO
lTK94/lK6OXVV4vcKgBfmH+cGvd5KY+DQkoTPZb1KPGPWycXNrSFaJmphPWeo4gwrdHFYTJi6C7l
p1BC25WZSw+dicQ2mesg9PrPmzX+dsWKsodFlzzEGJPCDluoeq2tg07CyaZ2nVPHpQ3KtuqCSlIi
5oIgoYzKCoU57s/EYR7e0qRwJTHbnvU4kgnt3ywUN7OfPvXWyeYB90NrXlk/ljpYKPrva/l0+6q2
b1FoenhawRQg9oZWuRvjDgVU3HjcdDAjVo8QwXD3zmR7e2wYVAWpey/Mrgq8BpyzLNOLozM3aeDF
1Rnx8B7iuEvldSZ/F7xA3+xu1kw90gD3FS+c9ZmZqfjA7OWUiYxiEzdNlX3GU6QfhE0zuFNim1nJ
Zwm8k4OFTvjm6rUXo9xNEwPcskDCFPIGwNHi3Kn6ch9vV3i1X6woAQzgmDSR6WnSwrPwYdYTNm9k
o9tqWQmkDDjdEvNc5PzMacb5nDBfUsm3JFuUFJcmPOYmVxxdFFi/TMAX814GG81skr/IZuZHZ1iN
6ZkcZD1ewRkSC9Px1+MQtWTYgv7ywmFz+0oHQtJfS2pmNYUfyfBnOoYvUb+w0jFDQr7GaXcg83vy
tD/mSKBe0QD2HhUTmgwDdYs1BJ0V0WcavSuA1w0OnS7NrqKmF2dMpbkRLj8ja9IgjpFCTAbBpel4
TizzlyNYjwjNvK9iKmqdnIDIYJ2PmR8jZ+RdsB60SXKTDOup4SFZ+FRup72QbuT5dbr87AfOYmQf
s1sl3GxJCEW8pBRGGiqzrgvWK8MwkvgUl+KumwmjmFF40ODcO4gLzSJ3g0HEn7f9RDXOMY/K45Je
R8P6imuODrD0E//WvoMjw4Ew/pypJedy/BEr7p2oNOjoVYkdGhEKXOo1ePJBCrPc2/VcnFIPEnqL
gaAb+nlXxBxyXYNy3s0n7dWO+/luEvLQ6Pq96uzu0jZDf6mYuZMCB6s3K+fjWgPb+dRcSdjj4LDI
n0M0yetIGanPRovhL99qpjFes36d8KiAWVsZQNhLD+Vg/wQ8lZ9uf2jj8BHHWgQNrba2RKKetWjQ
gQkuyKsFh5ATOSTv8QRVD9mIcVlmPTmECic46+gTw/Zxrwz9qbZ6e8daYp3MITwhRqEeAuFdc8Q/
NG7z4eXC8JtOPMYkWQX9om0nm01yfaj0FesQD/KHRthtkPbr9aO9dmctONNWpqmkCcpveZ49knl7
Dw4jp9m5dzYInPRj7x6cJvf2NPntDVoEBneNHuST3h6XDMfTTXYrhtH0BXgqbeDuURiMGwITttN6
UjNaI9p2DGD6itEfL2JEwGTyIx1RgmYObgbqx0crq++dOcJSpoIWd08Hz2+1APEsTdp9RSWDxIGi
KbezZ9lbJTKcbxx2bmADJmM3nPF7oR3is9WLX7Vk7Uz2W1+7LccgyqUIdU/ZNW8tlbHfzKxBt4WI
9goEe1DQpNixHYe5ZvGyf6pyPY0ODmf/hAjEhrffYS7B7J7ittk0M6kYKCOOhcPUn87aSFLVQ6GD
LJnCpTnoUCLWVOtgNCSKDqJM+GmsxkM3vgsNwzWsY+pfj/43x0NS4v0+B2wqCButRjbV23Wy7R/a
hDZNCjzzBo6h2wcmBJSYdqotfYpeFYVgQOnKXg8DRQBrTxii72IeAYQp4psQkDngnQy0SuLGGhBL
uFNI0TrTyMRVR0eBdzUBUU/KVErPgAXLECw1GXKfvh8Hqh6GDjHZ9a5zBArqkH8Z37VO/Lma//su
/yxKniaEtIi9hUY43Wo7d8fnSPRvC48VHiVIKv98BPWWoXeK5zuSw4sIxowVKyOO0C/JLWzugcCx
P7rHRMQ/cNF3QTlhRIMKQVnCF1W9s18Ki6Nv2BKkl+nfOgZ2umVuADGUtfce3i5rsj1daF0DDgUH
QyhwD+cTkQn6gG5N5OQKYHURxRPn+HstwiDokIlwW8nHbjciikCzz0reLRz4Mr5ctpR8GERoVRrp
p9ctl1tLHRsJMEVO8cgkKlpw6RJo0j47a5+SpV3twnqlXGTFtXaGS8Iis9GKz14MDTZifptaL7aK
1L1GqkMRdnFg0T4nzpz7+NeaOEx3msimnTelnxAwyawxMcuQup4Yo3nKUwQU1uT5+czb7i4PnEni
+4YpFLDhYXkfx7jBLVJFUBvJGyvwHOqTu7Yzhu+Ehs6hATh4dSv9e56fI68yPmhUoHgulTon0k4P
lqlaP8KsHmg0qCqdeKaqqY6JZQwXcx6PxcjhzxPSuBCnRgypQmddkXzukcaLmxdCSol8E20/j3MN
8mDTOGRAR1MeJC05QK5WflqlAOCR8z6uT0grhq/eW17hdl5gCtxPFTiQsB2hObLv6q080vvmkDMI
xnr0maf16bH0hkWKKlFfV4LZy9hmWVTMXCOHJeeNk5H7oWDfOjk+Z1tm7+t6yHuC6sAhWzv5jJ3w
pcqax1LJH/0S/85z+xBPJataag2kelukvNLCJ/zsuaG8Nic6hGaydvZzyl25vkTNzA/qKhp7ylqt
kAAvo5pcRhQ/RPdSduC7BXq50HzTWZG9nFTI3DncNuyQs61unDDNkTofgWdMGXgM6Wk8Ga37Wevu
MZMe7kDjSOod9qy+/go7l2eWh0sfrJfZZU4uCx8/c+kVywa6H5ksmFlUyebrjjzakkEKm1/6aWOm
3kTKO6zvrpF2alfwcWbNfZl7lrtWh1KpaT0BLtSKw1pOzGa4kw1uZbd6CGteBr3ELd3R6rYieV+h
w9vcPnk74tJO7YW0P+15GKXGOB77G1VErbx7Y/UGL4qNgGi0btN7LHIxXqvZIZCTx/8Gorq9LhEJ
OxgkLhraaXqL3N8IE8IwEMdu1SxLZI9tMWy82et/5n2YN2Nrkt3DrlLhrw1gxDaV8PxlkfckrXAV
pNOygBESl0hV7tf/ri9IrShd3SAfkQohGWrDhjspmZguFzmFAxRFftb6tR0LHHikTRWRFnY77tSO
bviGyZs0JBccUWuXnk0nLsnFdU2YlgbtkFJjWmKz2NYDD4WLpym3W25ewR42FPmnUZh3beZiH1s5
WWlSHnKHjiIZmgjswMtydkoXENcny4VPFa9n+0IjG6uyvqyak0pYsD/HtKCduPb2uabbWyqft5Ec
Tq3lcMfTv8lzLAM3a65LvCQP0NopnEvi26JN03EUL3JKBMf1Agf4EcMdDBnaZD43hpVskLfZ7OLt
2q4gZ5jMxmbdNnk4Kjzpao9FQ9uqBvcZ4aM8cx8Vd44kKe+1w1gjEu2R0KoIKbvH1FSSM4Tuzg9h
HO4FeZsBAcXPchre+vWUlbfOqR+J+E4itmlXZ1weT9cUb3eQq+RzMnjpW2nvhzWxys4oaxtcHBiQ
2kOExB+NpUJSojxaxuvzON34SNUo+bR/bms3XjoaDQIF+1wdRiJGqRu5ZbNpPrtNnd47i/zOi08w
ZvMPxqD6QsCOVSLEz9H04mQ+EtWz3DWizXA/Sy+wnLT2kTVkDym9B9JewPBzt0EXFR4z8Mp9Zpzj
l1NsBHyLHUZh5EG47wRv0FGm+Xby5tdsWOLAazNEOEvHiF/vE5/mITGCBCDpkwgvmmLFMpzlxTXR
RPHy49YYGa00njqMXXcVfMZT6iBkW+DQymRqdu3y0NHxUuiW3DR880rRki/Y7tDh2Hu4uOjXanga
MCMEoYdYTb1215sDe2xEAYS5oSK6swS62/RXsEeYWoAcPwkT5U3F8o2RZkTUZwzppeME75s08UpN
L68zp8UnhYBzQE/yF9Ln/+mE/yOdkFztfzH//5eAlcuvpPz+z2TC29/4J5nQtv9BMLslbdMA7WBa
HnyTf+arOOIfOiwFnObEqNhwAghy+SeZUDr/kJYLasHxdOiIUDL+g0wogRbCMAY0pAtPX4vT/1W+
yt+5DmhcYL3xjYDDeLaw/4Zf6Z1U1/pZg3C3bKzNWhcKZhoBSmfjS9y1H8MLKdQBERTWEXvRv1yo
618whH+j0X+tkrLvYDbyC/4nbIPrQG20LFdAJoHNeOMp/QtupyqtqoHXoWiIEeSGhaM/kX+Kzp2+
LuZ+TOmu/Y0+///4Y1dWzr/8WMR01tgm/Nj2x4CftSDRbw+YzF/oqncnC+xJ8T/8yL+zj/7+i/6N
1YW1vA1d4hAOiLIG9SgcdKPbCBl9EvTp23//6yFo+C8/zhXA3xDvGLqDIO/vtMku12p0i81tZQ7v
EEfsobasmjtKstJtKIMJpjXXUEgbbnmwcHK7eMUEH92xig0jSAwvCDNSLSRkzPY8v1yYzE4NIaaq
LSwYFiZuzU4fCJ3S30NnFJsKT9luKfBE0rtkQ9/M3HiCuZyS5uhqsTGLfk8++obWDAyndHoI6ZZQ
KaCGsQXFperSABteGdg3U9xIODr9xr7Sj7IyngAYSxw+M+mWC7YTxfGDgMz7EP0d2R1tQPbWe+ax
+WvJ/Gq6nBPJNHuenTx8vgyJwWGlTg7TpPRt6OhgHuk9CdpoB7v91S0zT57J+o0FuyqXV+IA/Kkc
eswe1ioLcnyaaRdnIgrVsu7KeDgyy/gyKyqqUDEmKc1v0ksvSd180Id4nZY66LruolnA6Q0yxZye
K6tSxoIdnY1MMFef6LzbHenwCqlwbn8CQK05YcGhU6NskBFPr3PH7lXX7YceNdwYZOxlou1IXqGH
VgHQsMFIBMTENNkXw/FvQnNB95rcCQMrpG3wrYwoq33XLXxRqsdKVPt6ypdtO0zhlst20JrlR6nd
2WiUwCsqRtE1LYQcp20i1qDOZCtl9eHQVk4TJoHD8p2p+TW2MfBGCIba+XUhmdnPEX2MJeLSzFHf
WKhfo/p3WXS/hq7JmaOv1VXaaf6g+UuWFltnqj9C7I+aY++MkvGgaY+vAM+/9anaJn2fB+v3Kcz5
VV+sh6W62g2VddZJTpQKWKlFA4zqh3H6E06xGlACTutS40uqaiuNjiRLws3xa03BABJ/gw+XqF2T
Fk/RcdVcHOOTjekK2evmSKYsTvRKfmsAXPaozH1Z6OSAaMBQJoFDMvnTrfVh0THxIWTjTJQFrjET
QIORtz/oP6LqrrrfXoX4UoudeTtk2V2R8dWaMr/1nGj2nFik0FC27wGVF6KC6eryQRoJbUmVqvD1
EdWrnhqXHKMR+sDMjxs+s9OVj55on0AOUdwIca5SDxeeRrvL1FG45lp8REGxRcBL07Xh+SEhhWCb
nMMlnYgb0jHOmpZHhr8wNvvbjfZcFp0GJr7nXvlewMh61viQizEB2KyZGvDT+0DE04Va+xGOwF+P
b7kGM4fIT4iBJmrPzR8hnxAAH3Vq00siLnHFYm7htws1gbRZZaD8LIUFxc6O63MzL+ULfOr7xbAi
+on9h2jsyIc6AP+fib10PPAGHiEno4Gtd0Y6DkzxO9dwtcP8PowDOvNJnRzDSY+DzkitNu3tmLVX
lGsQNIbuAtDhVStbvOQDl+/25OkEB7PuluuEgYM1r2GeNMU+TcNt0obR1lrfuApht+/saWLsvBFP
CL4n3HHSSA8j/ZjBqPERIwIHacLbmUVQ9DX9uxD9MyGX95kh/BWL4ov1DxMDi98NrPGybXeePb2O
Dte4s9oPZ7W6O96AJc8mO9lbwORGzYbXefHHt3BsDao2ZNwFxDs63LP0WT/X+GGFHbk4ro+TWwGn
WgwWs6hPENcnr7n51jaG3OluTaxEYT9aZA2kNi9kTIr3Ui003tAWhTqvON0OKC4s+bflCDnB0q0u
E6TkgzWQWpRjkS9CfimvYULGD0kj+Y2ClwDrhTsCjJhUgAmgZPhESCL/m5sqlfFNYjlrsecdlGk/
xSazUD5YP/MfS696TCRIknHaD235qhlZu6MXjH2AEKz178+q31lO9e4Z02szLq+ttzaywwcmdPi/
E9QyUTq/rjMy1BPPg2q2LKrIwyccMRWfE7Esa0xbfLSJ9dqU2zGqiUVvTUBJNDAsnkbWMkZd5uMk
80ehF4+F1/zxlBOMGPojY32PJXdUzVyuTst2ckRJozPL9BkG0G9HUCy14i5U3WXQuRQQ/fGxMMqJ
uaxIVB1/1liD4HBxWWN0ciApCC21V7jY4vjtMl/aXGPX9FC00X79Zl7K2pkmL3n/ANSmUbTnMjyt
rJ+ax68WuSm5kNpyJBiKMdjyuoCI5kPSOsCqsCmw/UF+UbdfUGgoeJshvrs98DDmPnAvYQ+nX0vw
EuBJGh2CfTSprL3T9T/ZkUlhNuJtm3LDPbKetnpXPDqyu7C1f8Rm9KPNcK8njsQTqrIzeOXN4EAi
8RIaSnOcB71hboc2/1TCrv10XdWYia6BWBnahlY1QFXJYE6mZBuuAphpyh7dqV0OVY1SoK9DRIRO
95guJY0CD9aN29prLjYuyZJXKG4XX0zFY1vyUhjzdJVVDD6nuzQlcVqrGj5fd764zy/MZB+lRuAQ
ASDP7NEnbiEhOmPFgR5hpzu91tj9d9Iy1CZLK9JpZu9PH5X7AtdigAKmDgQJp53LrwCFCxeAhR5L
0WbSeGPvXDS76KyXV8+J/RSf+JZVVtvXdQEYKokhDuHHWrpTO70oFEq6kz30Bka03G5U4M7uj7YB
cToYxHbE+BcaZ8TygX3Wgffp91GXb3WLb8Wm+ruz1LYmUBbpBoFq/XzO+KfqkXAvYU/062i8I78K
XKvY5yNlTZgOpynth1NqI6tprN3IEPusNFBQcgCsQkQraezWT9vhUW6qiR81Gx8TOWhdhSUorju6
8mo4jnYDUi7yHlQ7P6L8wGY9ILsO+xHdGDG049SBIsmJ+nFNfqmYrL4dpOMCgFH2Miq67wbOAkbO
8GarjFRwW7FXoIwncVbTWbTXWHkJDKIqTHStkVydFVA4pv6YNqXpe4ySGfA9Qtb+lOQE+1mvfWg9
bGtEk1yNZTwkjl/RYWK6NrkbFr4nbXSPrUfPPjWYI6H0QoU37xwgTDxrEdFuLS4QfVDuQZPt2VDN
gznZ5alT2VuksfiMaEO2JPRsa0Z21qgfXE/AnhKEmZQJ4kKQoJRl5Mw1ooDLyoDrMLrTl3JqEhnM
lj6eBUfKcv2lH1+wTkv6easumPTdPtbdDf/cLSZ7eisnGjPdb1a76WSP8zkymZj2M+YmdxpQCw4V
LfHwFx7xefPXh1ij/MbFOsjlwdDU2ZuTD1RPyWo7xw9v5rCA4pjaoMLMbYIPwVgX7VJNf9eiEH1C
XxNRNBPoUuOr8/R6ndHFaBl7xNgcQjdZLF8WM3kyY6cInH6M7lpDljjfIWOZXlgSaEj5g2S33c+z
ey9pJJJtdtey9xKQSMM5ZfpgOUd4I5+hK8FcaYWxh8Yl1Px7dHipwljUlwTwNAswRUEf9iibMbvF
Ua0feqN6KnNke1rTfXW8mnSJfqN2w1A7xl8SjyydSeCAxHuulBQVeFS8Qbr04ZaJfGbNv5U+iu1c
5ljk0ArQ38t4W1hyG81LKPD48LcnioUicdyE9yUk8sxOA2/ehcR+0EaiFFvOYqptxAQlzXFpQDSl
5bWeJMSG1KwVWYZDe9bCa279jnJudmdX6RbjwgVpdL7F9pL4HWapubKS7eKGzdZMks+sH4lyLBJO
ICnCQw/ukmcpZk0NcjnpkmUTlj3E4wauvENu9nYQCAk0Q39NTCjbkZFtc05fvpc3sE8m61dRjAHF
1hH373gtkoVlwEJyG4X7kC18l65TDHPq/8wtG/E0Z5+citCmGjTl6kZSCxdwb0zalXUdsaOj/+Yx
BjJKtNfKgd6VuvG2KiL9nnzS4EZhFtU9qCrNN2P6w2Q9MxmJs6dax1q9tupBbMR7TzQD0V2ULUbX
4IFPWY96w/cIJ8AHN6ZBZZlnmSAUKJk7NOrI4K7wh7X/P0t5b1fW74EDK6NBppjMzdcpP5u+dH4X
kfGnlArSjkVpC5Yw2TQG99WWBCXMdnNEapb5nU4Dmlbne26PT05ND1tUzipFjo+RC0g5N8L+sY2X
YHTEtI2dlMHS8Mdq53Br1R0H2yV9NfWcDEZjmo7UqPcWfXQjB0GTuGa1E8bYnDpKC9Qymt70HDbJ
WqKmJNuq7vCydwOHDZNH2h7wLujZzl5Qz0ZOuDPbGXVC5/7oM2EFrdSek9p5MmoStjKt6Pa5uYre
YI0jWqFqZr6HXIwidqm7fZgevNFKLqYVPocXdErWUwdlEbUC9gv8eGkqEcyTggd/nL+bQn2p4Mzh
LSqP/Nuno/o4EJq9mzw0LxEuiwANAKvNuDflO1K2Hg2694wRqD9SWTEInO0QMdMKWvUclvDJOlMI
F/tx5r32Ju8BxD4ncloG8TBBXO3akimK6+7w/L4gdwC6MH/KllhPh1n3kEf3KQ7JY0lnNsztCZjl
/LmCOlkUec8EIp7tFJac3cmxDbi6PO79tIXgZgeOjLxjP+GndmXLTMKeOcV1/XkGILiVaTsdbGyt
sJLdzW2myWmTx9PDBTRHLRZrS9uP0/qk5RIDlaXvzcZAMGztppgTYys8OtGsljRcEa4mmnmH5u+o
NGp9kJnLjlsVV1FAB+JQujoeNQcgT0e/ocy2GnkMENccIAC6Onhudqqm+tLnGKs9e9kbzBydBPZQ
LBUQq3hXY38L7NL8WYp62wqwUSMzBkeLP6YUAdFXS16rpKrZ1Fbzq5JAULtZIDGTd40OdA/mk3Jn
cFVM0sKseNRV850tC7QprqHX4v6PyTNn/ef5pV94sLvyp07QFhMXcVyq+rFKtF81DkBm2Ry+Cuzd
ZEr65K2xp1HmMJD1nnqgmsGDqMgONdv2tz5lMEzgJm2MEgwOWOudAh4EjnL2/Kp6GixOsmFfxf4q
/0nNqNvopZz8RSKh58c8l5LOYbZCAMLtCAk+sJldn0MH11KpI0d/02an3CvbiokdL+4NlxZYgmQZ
8iSJeGVibdH0E/+idrIevouufhqL+Nkpw7fb1NLOG47scUmMVc6i6mgnU7c0otNkywS0eoffaRAD
ZFe70N0a9KM2zcTYkbmqz1xHnWo4qHnEJ+DqnufWfOwSeTHtFoiTDmM6rcVuyM35KCWfJrfdg7Tk
2VOIsBikXLSQTkrKbaOqNa81Js8dYst1YFbApdLkXnJCCZys2BV586oT1OTPqMTCVRWK3UgGUV1c
7VULIegmbZea410P0ykYKOzhn7AIhjVC2Wa89ubc0h1a5326TXTgRJZbqflFO7S+IwcbA4Z+xDLD
SP+woJqBnDn8sWMC4NL9bb5e1gx5jS6iRlpH13A/0fHlYLTbggFlI8K7HFXV5t/ZOrPexrEuuv6V
IO9EOA9BkAeRIjVPlizbL4RdtjnPM399Fv0FARLkoQ13dXWVLPHee+45e6+N2DrNknyjF4Vh031+
oLy03OV+h/qpXk/VU6aDgQ4Pl0DO9gaWzQMeyZh/0ZtW5akzWI7hlIaHNKb8mVRhV4jyLR2aNyNv
wW1MGIX6bDolRm2xoUB8UYjnnoxkdkPcCZ0k5aTeNpMzRWxhC7I2yVUAZ2HCUGnsybQZMZmRHYrk
YW42U7YAT6Vi3AhKbSPoxL6elsqzi41Dh8jexXiceyra4X2RENcWM/9WxFLY9lp8w/GbbQtZuyqV
ouxziiB/2eoTmMWiX7jIdxvWHPAJhs8SSgM6v0oQZHYlYMRQRFQ906x8hQ2M0qY8ywaOM2XRPFjT
hKR+qF3ZMFSWs3VEd1RvuyHd9rJ8TqtC249wH9SgGry/xJoMGk7dhzScsL5g8/jPWa13VmoPXNPi
kFuTZXFga01IqesbFu00MXSGuXoWc+ZlHahHE6UemBiu8NKis5B1k0rO8C+WUmAZaRRiwFlIpZxi
CKGTCVDmPA7D048hw+myiCdwCnd/eq7CUOptNfzti/EDZnm9tSREqHpD17UuAg/XZ2v3MrGVtUqr
tdKeUJ2VtQyUptbr7zIT3lNQSdjqRty4CadCqlmIjHgDZaZgEh46CkrTLRk8BsmkIp6LLC834tru
2Xul0NfAWVivpoa+F8whHWYU6GvNTNzMrKGqqrt0qvc6vPVQoGvYWJyYw1hQsSROTKeNdyZ3/4RV
PDUraUqYRC6CRlUUdAJjJnfqu8ZRl+er7ZTIIyIKqW5G1vrAk5MKjFKn5p/uq7TrNPkV+8QxSvN1
E0QhIXABV6N3vZaGQ+Bw4x69sa63RQYboyUckbBtEmkmKf39m3gnYdy5mkZZDjcOuafEM8/DPe7p
+H6TDUJTMOWV1YJ6TBXh3Me1q4/jIc+lRTQoJxe1FL5yhppBYjiyWH5aNSamAd0a88VC2gUfuvAr
z0yYgSJhWkJxilo2tHCrgXhReoYKBnYtCJopOqOjVIOGWDRU/ChUWd1wBc95EFQuENYsaXZlJd/5
yP4+WVXs5Q9Qy2skXr7dayJZ1EYFUWERUiRYkEcGibayCJEaIztoVkh7TuP5A52Pj3GZmcu5cP9T
WEXKoNkgVcil96FXGQRMrGqdTpAFqk6sgoEuLWLU5U8WW/PemBNeDRi9iZz8G4YRPPKUXaPpc26s
2KOLctQFrAohIoLlFI3AENgkXK3Ib8Un1mkWI9mlCTjTGy+G6jzIjEm57LWQAIrH0AJLDWrGAZB6
nui5ltpa1kEa6udBoAHdiqSVF3bWZ3fhW/PRp88tQd0pXKwp1AB8Rm5bKmipBNXV+tCtCGbq1Oqz
0rZTnaBVrbiSN5r/ReCu6yO3pbhyLRUWkYVaxYgkJtC6+VRGZU+kBANbwn3zVjrAMF41MFezhvVO
3ufKLOrPpCbTACwwGl+yj1fNuqj7b+LPUJFJ6UkHd68lAYV73Ezr4jbqB0Vf8tflUVi3WkaJaHDm
tdg3S705BKXP9LiT7kIJFNuEZggriTdSIPhHC68BhkWtLiQ6AxAMxUR5+qj21Kr6NOWJoU0nXKlQ
P5cgeQA0zzgwD8wJro3EZjcIuzJi/DzL9eeYTKU9lMVGJyUYXmTxSWPwGY3KfRbU+0AaatQOR4GZ
4ypRLOQuS/I6T/wnrskXVcjf1ZpfSIR6bzUdOQIaZDsB/JIulLe0BEbacFgms4ZVAQULfay3P5lO
GVmHjGcB/VTxTxFQ5bU1gog/MeH0mknSB2xW3hZVJkCG8+5P8mIU7OSEwNtVhRQDVNF/9Bh1xB04
NeyU+5WInchTqxgJVwauIBjD46LikLjWAlkanQz1lq2pt0JXrRfivvFycglEbmfnPqzFsTETry6p
uTXGLHpc63bfyji7txNL0rZ8v/dEsTZXg5kZ6Hbj4QqseYM7+UOOUQxFyrmhv7SOVROsnT5euEiS
q6ohUMzoNcn6MWlwMUyN8Zw1/U0kW9iRM0qnMCyGNUTFcFFg/AnG+5ibuxh0FJ1AFv90GuEiZfm7
5KUBXQS1p6QTYzcUwLon03hqNLb9CGv9KiN5+E/jN08Ie1rDKMHQFS9Sr5joQunoTXhN0flMMOTl
ksAHv7WuQ+aJ2c/QW1+5CY8EvxBk+Op97NktWjycvXkX6pG/L0bKkloEfGgB0h8KIxIvxNS0sSsz
TYwnesrLxbZVNppPBLDEskoVCTlpdjWXSLsuZoMcw2JnLpptq6MsMSTj3kvBDd0wDdR+wK5e7v4K
lgoBDfCMPt3jfWryuEacbVzGOC8OSFPKqy5ue0V8zQYwME0t6jttjJ5xVwWo/QgNSSbFFQox3BfM
6oiE0h9aNagbfDq0BSIPSLu/z6hdVEZMVVXKmzpLbugyqpNudtsCGak3N0HsAVGPobehGVLu4TR+
NwIqbZj+055ir95rWL6EMbPQbzCC8bnNd+PMadIUHLoBl3DZ19mpeM9Mo0Bi1JOjpz0yIQq2qFGC
jfCsIKNgLtnOtblD3Q7ebKlT/85CQOKofOUbCgBOg1E/BRpHNoiikyLQAEYxKqxT7VgpJnZADfiF
UBr3P/ljPYbgGrCcRoSickgxRhT58P42ehQLBHoP/rXVULZVSPf+Hl1IT1zxxVQD5rQEARLJpQDB
+E2RJjqqYh3EzLyIyN2dLOlPsEsxfiHDMtB5ARvvPxYVGtnSNBQWwRv3lV+l5nNHLldHEn3lqvzt
gnBt+vyx4BOhmZaF4vgTst7laeiJFbOW11gsAYFVMjutSeuiKpaKiD5iFReFU+SFvgonGqHIoPSS
cS/Cjc0YoX76U4CF2FcxFcxY803djsi32smx9WkNjEmRHK3L1Jw2cUIFEBvEp4jEzrMRxblDsHHO
h+NfO/VFobEIUGCmQZeuUdwhJUvxEtIdDlHkrq2ZU3luOkbfAJhc3qG4H6adBG7EyfPZgQnPGlSy
mfqEFylz35Dhy25aYDTWojni7gVXUhTW5ij+RhI4HCu0jF1v7KRW/yZBz9opTSCuUAUoTmi04+nv
OyTPksODKjHQHyOXRAKAtCQ1IlxFnStyRLQBSYkqYSyrgerYLhHXOcJUPnBnJlsp2RjjVRZYs3Gb
kXsQNiXJkhOAf5PdOpCecuTvmVemO6kXWMlk4C2WFemMlRCZ+dAHxHP7ThiTeONzPm5qYbyQigIE
18qicyumP6nKKTPqNQRnykfdl9O3Kla8WrQ8JVXfYVSP11mbuEpGl5DOjBvM8XcuGoxJZZOpjUS4
Vud/YJIyGPcr0AGzj2kIOlrZKVWjccxDB1+btRL0Nj5Zi5+mmns8H1H1zIl5WZtcpmB1gfTC+hG/
Tbxy1iQqUK3mblcGloPTFeStCQ5Ao7MgVwpCwqqMPKPQ/w0M4DU5Zc2WkDk1LOX5EBMMUVSXYTnQ
UGEqZS1y4MVYp5SYFI2ohqkYTb9dSxZUiwERXcSl5x6x0iLoOnnl0fr/9svoKLS55KSKSOstRBiY
Wcw1ogBpsBH4zwCK84fRu4bSIuGf70WFYnw0mh+LubwjAP9U6feWLRpMBvRI0uOeApnRqqPGEZpD
QwNOJc87MSlmXhTX/ZzWuRRVhzIPGSJlfbOtyuSUlRWoPxkQvpY0bqEwwJL8/hPsXX4fO1qxVgKh
o24esLqL7RCh0KRiXax7IOqsJVlDEXd+A9WfxtjJSKZF3hxMHtXN0gUf+4NaqiFQPUiRqv+QuZ7h
4tLIGg3vklr7DgefSRk4qVuff4o6PzEd3/k6kdSDARo5yM0jBul2X2bSZ9qiiRxh3nsDTyOoS2o5
VJeEIRt97WUCw081Tw5KMv3KDEScDnrtTqa35KlJ/paHDDstDLJsXoBYw9HtyRTYI87eNkHhe7rW
Uh3JsjfGAg/fPDfMiQjgkYKe8a6A33QYIgDowaKdkFCnGjRKp3x4KUVi+XSNI5TCBkklsz7TmKub
oYLUrtBXFtZlkGl06vPIJdzElCcoidvG/TlRB2lXzhmxCom8zmEqbyLuQ0EFbYa0BWgHgcS1wwqb
3d+XglN8p0gQZJG4z//nW1nkAZPw84r0h1XdrfLm9J//lfkh/+nv91ZtPStvf39CJN5jX16liBW4
WQBEblWIzjWfI/14/liS3SJXif2HGJQawNrjPY/M+pwO5KlKeaB43GwyGyCUhQJltq4WK8BWSmkC
Y1FaG8lyEyEP4EwGZwt24edNn4say6zlk2PAw5LLX3lr/CTEygvSNmqJCykn/1w2wz4JrfnCzxDt
xBJDV6yhpI26FZJ/6yzKZYmRN1hPgUz0XsT0mHiWBAHMj6axj2WiaiBsS5jv8/e9SBzoM7JpHz5S
kloHfFfbXGsLNy7L9yRMWjoJw3ucSXY2+v1RxOHrDSbMQcIi8MhbyjGoVbjhKZ+hgklwLIfOZa6f
I5WPkn2WjZ4V8Y5k4FZWcqb1x6qAmwdnc1MW3PVkSqYszt3IUvZ15CdU1uDhsqJ2haR4jDLCjNjP
YJqoVJDKyCeYdc+2ANaTlC8THKq1JLcXvYZdPOhEH/pNvacnBZlvxhbTpr22ExY0Vygl6pYwPaTc
eED514INoYUZXvzSWqRI19KnVWB8jwx30PySj3cHxY9OaUUUWLwXs2WlA3DBXjtGN9ARp34wjFVI
53Atka61Y4q/rUSmyzjdXDTuXH2GwIkzvLaBqCPpA4MYooQmKWcwXcNQmlM3U0EFTXtSRBnE4GwB
Sh/Jg2sYq9F90LoHKp2Yi/dE6JFcbmkA4sgUrc0AnpwbKXyy6WcCi/lEULHCO7gjZGTc5g3ajyhk
2lzluN4mjV5e3uPn1C25c5Ochx211qpKIZJ0Tcjoq0yCNdgKedUJrP+kLL/nUDHcMjRvZTnQmSiZ
4lYTo+l4kSH1oRbv1VED/FDru4ncCCzgw68cD6QQYG+wmN0Zc/EbK9qrNkz/iKVBVhSpB83Q9sze
HBpDNCOh1yydpSeyPADPXX7nIdZO6kRKaVun2KnDWX3RL6YQddcugrsiBzQsRSl2oDvlZOH4OtyP
wdjmEKIEI4O5ynQLWpiisVR64whMevA0I6VpxoV8U7eZucd/DEu4EaxdD3JlW0Fl3g0aPwaPf7YN
LHD0hVg03EEs+aB3/uyNiawcY780yXHptVPhM2GPw2NTqf4JPRRZNXIsXgzJz9ckXeabmWkPChe0
8y3O8ZtEH9LRJK2/0YHtnEHQhJuCXaQXKODMIBtfWpXRei200b1SCdsV6kq8d1Y1Ycs0sgeSHViH
RkEBTEwwLtZ23Eo+FyqVFWbruV+/DlxjsJgm9SsoHZ5wLSpfA1CA9ih2+WtbMUQqCU16lUwc44S4
JK9iXaY27cv4Ffl9apMIEr7+OUElKQle/Yn5UkuR+hhzRARpbJkPNiYa8k1pPJBXFTae1/qCWXuN
0Vymw408yqxRJP79axzO8gn+trgeo7cuJU2oHJit+5bAaLESLmGsadtIb4aTH6j9qW2jAax0qRy6
kDnm8uttNRDSZGU9cypDOzZSu8eVt5E63XxtE/PRDugi8/kLOmLkQB+lJ4JdaZ2ZwXs8t5jowprx
cdAYjj4CftTzeHSLAWpy04HdN3s+CGEsSM3CIs+8cnKjusa83OvquiqYjdaiNB1l6hIaI4myTtrs
U5jmAwyQ4hLrMbCQ8jQMSuGlVWJcZl6xEOuHPIh3Vlylt0xjO2YCnNF7tdjP+hxdFK/fT7AbJIPs
cxAxEVRLlBIqnvNF5NhCTqlpgAvrOgp1dAFGf9TUnunJ4Js7RDtYTeru1gbxvq2L2auagWmNllyA
Tm26eoh346L58mc2+b5nnkwC28EvzMFu551fGTrmi4jKjnKKQ6D9yMVi3jBka9bZVH+bfkzDDRvr
smsHpI+D9elqwhtAsZS1xmx0udcyJbEhtWps7mwiOOsPVc3RoIcVUz/dmwOEWAjBSgQCMl2eUMGW
QaoP4AS821baizxVJpQkTdePMcUmlyZQJMrU7SVADaucFvDZKOIDk689IFEAd75ZuKUZYRhM63HD
47eEjJ2FfqwQseJ37COa5wYQhnyC46jCBrO1NNQ2na5zpx9zB0OFtMYFwc0hZrCoxo9Gl6pLMI1g
hmiKsW0TLVJUeCwUtKPR6zz38y2gjYCbDm1Lroj+sQmH0FbwdHdkFuyQxAGEI3rMD1O2kqC2k66C
RTnSE+CHnCEHEixnzJJMp+5oilJyasiVmoZOPaQEs6+JPTF3ak8QcxeFGXSTCX+EsNzL5DNTQYSq
ivIU4vJnSutHiJCZJwuPXcmwfNQkZTFnZBhzeuLq2bU2aaDRtCzo1WJ+PYh+Q1MgnoBPW8MZocVo
sB1b8LN2nP3+etLD3MZj9SxG5iOTaOE16XLwK6M67EFLKp5snIHwFk4TMrDpSjnbCWEvsut3hxF5
GUYlMIaxWVQHKrNTMPu92/G8MVpPoICExZ1rnYTaiMCO0Rp37ajW9O57+CoqSO6p7VxuJulOM4R6
PUwo8YrgXRAtZO+0jL2pqy7TuOSx4fPZcIa+yTLXoFAxl+bPpjbqkyXjVlabNHbzykw9ooGqteUv
Hk092HVmxuFZ1tdG4QbcUxDAVB/ooeaE8MzjyCzWFw9UNoCpjP5gGK0L8LuG7Kef/y6OvJOrOtMF
L6zmjZGCMkw1FAS95qFJ1a+CXuN07rR03fHzuPCoj5qBHDfNe32diNyjK1FGGS4EpzmTy0Mzc70Q
lAlEha7S1iFvgGqHluuQoRvv4/hVCfx0l8xwdkVZ31t6Cz5CazdqHF+0YqJLkgYEAVdqt8Xvy12o
DVJpHxSdtJ975oMwFGmELr/296VfvvNnC1maVk80q7NGczIdMFmtNyQYGKR/kHMm2HisXNWvsq0y
TuI+Wv7D33dyzpg/txbG8NiC0j2aeHiufetpsj1DQ+I53UXzCpWoee3fBuTu98CptpEjXfI386P/
Zx3IT1VDvMauQOMXmJajvnJdUK8VD4K6Hq5Y3fxPBSPccG0qz0JLKKyWtgqsQNUNrZX0HvRu6cUb
cZN6+Vr/xy+cixed/xUZvcR9o1hlrzI+r9P8bsTAiGxEdtqF1ByCh+uHcYjc+SiIrrB5rTHQ4QSl
wD8TzWTdGRGKX8ZWPsWKrbwkX7rhqoUzgzzwRqdKnPy7vCc02qqjUZ5hQevX4JWU6qb66ssjG8KC
CuEcYZSZ76VmDZtFkZ0OpyvOySPK6AwqZE7DzrFMLyq5MaRuDP3IQwoj36qvAiTFJkuPpnEXhH/8
6IjzXOWRtDbSHnpMw3e1RVjSMor8hLE6nlRkWrVd7kqvSu7ZC1W3CqsAFAZyRfaOKx6Sbpu/xq/C
B1ICWknYHtaF12lr5VX9SuW9LK4UcO/hT3tUHtYOQnW66TK0x5uAYeKq3wOQy2DAr+KP/jPrV8o1
dMwLP9xkq/9Gb3iSRQ334N69Si6xFEhtj0QqlEC5XjjVkBB53DilNXKR/qQaK+jXKSqMVf4glQk1
iXCPgdng5uzXfev47Wk+N4MDMyZnnsPAh3blCt7+ENugC1+GDfaXwmXYI8Rrplt7sGl8NtMuP2Sv
0lm754Ot6tdO3qQofI/qDgBd3wG9c60X8Wrc5cmReXCELUkqlJdv3Q5vwExvOLaFQ7Y3jzSOuUje
4206Lk9AwI1j2gRPBna9m//Ux+pduI5EoLmKl23ntbp/IJxck9fGD/OE/Yqghm7yv4aS95MkkZN4
kr5H2v0r0NXYHM5A4tsP7BBPNuBM2RblWoq8QfVQYrQcqidrGyK+bmxjO2UrUdnGD1O0O26y486g
ycxSdbp75eYn7uFoCSZgybvwlUgzS3f4RBpGLLXTHORVvAtexofgxSfNi7bGo84vWrQl5tkPnKd0
lS/+lto0ARD5bKFt/NT7zGYbbGiW0Ft1A2hQKEHfIbi81XsfxeazcwmLvy2cdnRsq3YTLtlxq/A0
fqa7+mhcSu9zDO3moHjlGlVu5eB5fiYfGEJejCsal+JtCSyGybxWE5fQ0JAkid/4F4IN4ommWiFC
PInKpd1Ie5o+wwdbmfLFnG8R1KMA9+h+p8jyTgpvDErNTf5ifWmJjb/zIdiMTCAX3du9OSB32Ehf
zYe4cN5say0cq63Y2ahALXu0zbdqa75IEKP+AeVzaq87Zy+LowcpLllhm+QlHTbCnV5R3PKR0g4S
74Be/jVv8Se4nGpteNp1Nlb1swQF+8I9cf4Fttimm+wgvihX6xrGW9pg/namgXziHeKyDsbaXDVf
guq0HuVGvmZMpO/CXXHW3wbX+PAP9T7w8k3527ihb8dfmLOnbmURqs70hD98VaqrTlz5xYY53b4z
bukVTF7k9sIqfdC3fxMVG8un6miLq9tpNritESMjrRt+A/EIYibuOBJXxjc6zonsFPM0IK3Bh84O
dMezUHHW8NDAqpygmyDNI4kMpDrJXFve+VX5Gn4KBl4ju/nHjXVctxMhnSuGsemKcLiNdCFiBe0I
EVL77hDVfNg8TOQkLEfTon1YmefyitHcLCAJMdvZC4MHxRUBNPI6fd3s/AfRlypU5vqGIHKcL8KL
zNzxFj/Qcwu0gldp5mEglY7TBuOdumFm2trsuv+Ck3ksQR464ro9CC/jxTrMZ4EhKhXD0ToE2tH/
GeANHsg4pAPMRPTOiQi3In/T7sbFeA9eOBLeja3yLRyaDesv5lJPwyDDj2aHm/q13iEGilCK2uLZ
WmNmsMN3/TfYIxMPGL6uZOKJbQi+TCRgKfIAQx5cRR6DXGvXBOgUSANiMTuWtTZfanJ/fsVgLezi
DwBE/k3aSueq+4wP2RPOGF07gueWIHWbWxsyGbg4Ay/nnLKVTf6mYj8UB0/dNpUTbLPJjX+tlhSN
leloA0emShyQzaBXsJxAc1hZZAhDs3nPtk25YaSEpsLgOd8KR0awqKwnR0EswwBkM1/D3BPlVb4O
ILnb4dpAmn1VppXstq/WURK9co8JUjNWlTcedM9imUhn4S1ZtxtKd/kS/QTHuHDMb7Hf6uypF4AX
aBc6x8g8dMIUQeq/fNPumXFm/IjVA77dNNhybo/7JQB1XZzyd+uNGl06VAIYbuCOjvBJnx85rv+t
nRKIsJeEeE9/Rs+yar8sEZ0eAuNj7bMtOPD8XoL+qo+7eZ86jdfYAQYgrzoSrveVP+X79JYxRvmi
9RPuzD2UFnXdvIev5bRu/rHkoHe1e+VLuPHuuhLBOA5vmDGceSPmygb2Et2TcGNZ13hYddJWZoxG
WqnAp8SaXilPMdrp5nrcaskBHPpG8mZEGm/tpkW5a65gpOrfPqy20QEQKO5JDDaO/W8LhI/el0wv
yMtfGwSDdv8Q3mfe6X5N6DVBSSAamTet8+kGtTLfEzfL3X9VHcKN+qVa1w5oJsqWyQYo9M/fKoJt
kQJwi7WNQELDg3BI/IstTB88W7x5ewyK05pElaDcDGetO+ihhxsD8O4v+bKET2kA347M5LUryHZF
eJmoNyJbe62vAzL5L6j1WPlxelyAaSOpQVlroEwG0LhmYQL488xNBj6P7AkIDJes3Eq5E4o2Ayvk
D90+bUFor6Z8J9/4/QZJSbgN+jUZEf2eZPJFW5mALl8xR9JDV8ldKPHc2SP9SqUQFw9dPbat05h3
LpJCd6RgK3/qW2tB0dz4lKEfcbaVrmxQyJ/k6EFTML815+ic46ncDdU6eOmeSeVBZmTFMK5ZEZWz
JXXALf8B7Q059F+186jgU3G5FaMM0DdBAQxiR3OOcg4VUnQKPs0P+cgmkf7E1/7DoHe3Id7kozhU
23DX7dt39Vam3sREGE3pC2RAIuoIabHDmURdp1xXxsb6aDPPRFGU7QtSCfIz+SdYAEMAJedgfim+
y48FZ4N7E82DSWn+Q4QIdo/8F29Xpv7gLZve8C5iw0p1YEho57Ew2tSMBDKfa5gqO9qk99yLun3z
wrTTfwrABI/zb3HQX4q32LT9jXkPKL92+SseVFtp7RFv3rHUnJIPC+uIblcsVj4lHrZrJdk1ChQ7
fVDHtflnQBIurdHjSF/vyevEHIp5gONrB+kEg455Y+Lml0+tvwqX7AWnzAhakWXGrQOp6Bdiz/mH
g63CGLGHpkqP0t+LT3QrLw23jh2gCI1Z+8nckBHF20dgt3bVjujo49fJ9alRv3jwBSgtO+pWDD/k
Adv5R1Q59U93gIjMkuF4QlWHIP8VYDdZVxvqFie7Am+uHc0tdqkL0udoHkq8YCZVsA0u8kzlEHyw
ZtJ9X+xKLDCqR0RW+aLPJLG7i982QcG+BlRCdChqOknbaScDAPWevjp9ChWsJlJ+FyAIE8/yhfFv
8CGxYVFRxQ7GknyfmF766kvk4X6/Cx/l+CEW1544vTe6zgE8Q5cKKvKQKCCkpjwjEXxUCSK6dSVh
LZT1LVwxah9xZX3zYXCqJpTxXGi2QKGO2X18mNGq/yDiuN4BCKPL/j1pK+2OoYXppETgzKVm5OdW
T8J2AVzfSA3i1h41+5DCTybDyDXJk36wQAuU4y5IuWvgIbI12T93RNweis/eXAX79B6cSq5QFrVS
h2Dnh0bATf1iPsNFlILVXGOTsQ4oliEAIhbfRZf8xsuWLuIHuKo7zQz+WtxR3BHe8fpAA6UWF/eF
w4cr7NMPendcFNKfxt8jIFmm7Pfgm92Y/CAUVe3JfGLY/Yp/603MSG9brtV//sHErOlz56NGXhVH
64aXkb5eeRh2WWODRVyH31nMDIv70IZUQ9ZRvYvXnFE8Lx35A8t53b3R+mgrm/RnLg1OcFZvwnvm
iv/EyQVnCBpYuCTshwg/ecvbT0I31H81cH0s4U4725CPhm3YOyCa//n75hnU+xgx71Y+CI6xy7C5
hU4F98PcAhd/t8g+GVmhvNm/SOgFsOc7fCAGWgnHH13Ns671tX0g5nyaMELwPyL8ZK2iCHWnQwhJ
eR3/svtJqaMD8PmaaPAFq5++tCkRKJvQZ3PKt8/uGiqH9Ft74+m8RZ++Rzy874yRY+2Nk4S/8JvZ
AqILa36FiF2sDQUp/Er9EA7ipsIov7ZgoTjs/vqe0YkTEk2A0Gcdb5tdiAX+Ir0sm80iEuMOZ2yl
S7lcYk0mDB79vOA0PaS3t0piLO/Q9mFoi+ecg7H6SNGy26Ornnhw+JDCq7wPf7C/mjcQoNFvfO//
cQgIL5Kbv+f3KfPItdSvvjdujRf2KBaF8c3U7aAcph2oIOOdlDkgMzOBOvb43gZOBx2EzFGFKs0O
t1TE/g/Kca7raG/jH5UrBpWRCqF3FR6xV4k3dvlgNWK3OMZ4YO7FqfhEjm4RRWcjDCDUzr8FLyHr
aeU/0x+e4f6NEnqCRGWL1+jMdiSz5WA5WzHuap7NU3tvnmyP4Y0YylV0qdzhyd1VPeYHyTX22+Qq
ro23mtVWISgtXDZPNkvtndr60X8MG6Yxz/KBQI3UVnSku55S2p3euLDDu2wOJTrJymlckZEfw75X
a8fT9FVfK6J4AxseJFvGcDffpnFvOf3J/zeMz7hxhczTRK8gXYZT3243xom0dq5+i8OHS9yAjXEl
vi8LaITgtS9/CUSQN7PqZlQAHXkem8DjNxaetp9O5ZldEM2htZt4sbVX37Td6PEOiAdl3TAQfOAx
DldEE9OSIPOvoC/EQclw67SUz3gJv3LKsnA9rsVvogeSZs0G/hTYyBfhwqrcGMfys3nDTiFz8ZSu
wiPS7EBre5ZSp3oGIujBSoHHM5rZ/X0HmrbHgVpaTkPsjWPULGnE+xiaPpY47IK5JinQTN0kaNtr
qOHJPvr79QQRVpa0FY+KlewbqSegq+Ycx/Pkg6rEMKXM6ZuQKo1rtBo/t94I8k7Ucr4NTLi8Kr2z
KsZdElF7oVJGITp0l0SMKy8l9NEJyx6r88RiGJYvMbIbu2Oygcd7VpDBNQdVGimXxuJ/fxnN+tip
pe4lepjuRvKA1ValoEzrtNpZP9ZP0Vj9wQKSDpy+KGjCok9YZ6XATeXviz6TlS4EHsMFmpgIjEl2
rCPKh9B8IrKsN2FJYY7uEQsijWcV7ylKDlq0E9GIWnwXkktAx2IoAxPRgIT1uT4NqvwtJ+DF83jh
XptXn593F0FwQ8vUOUXFnYt8p862cHdXwfSjlP4RwrxMCRt0mMfeYl1uWCoi/mM+iE6VN+iVMzLf
Zo7H8Wo0xBjMWC3ozDA488tXtXlOKurV5fvIHGEURs23EMd3C5R6PTa3VpgT9kjVLsb0c9BLWqjT
cyoFxWtV6Ke97kqTcUmmYFMK8knh4gnb/5ZL6otB7tzKkEkJIDiUKBmFkCL/6jPcWQ+t+Vp2s+Ym
AWogf5wfwyyf+TgoYMh6pU9UfpsCOCWj7xwoz/9MmXBNyw9x9IXkQdaHJh+bbYfLin0mTbdEvrFp
jZtBnMJTLWA6wYwxeX7Veb0YRPYCBYOZYRzN1Br3fU6RSSq0q0AHYww0q55lyf/InVbI9jP8VYQ4
Axq8j3/0OXfarzrUCiIRVl3Spa6WUi4sSV4Y2E9xFXIblkz7v/6X//Y//8e/8b8HP8X/j1wDAuj/
JteYiJcMTbdU3Jn8pf8P0EUfUznvBbPeDP+LtPPqjRtrt/RfGfQ9v2HaDMD0uagclEoqSbZuCNmS
mfNm/PXzUP2dA7tURzUBaDTabctVJDd3eN+1nmXCh8hdMAUt64VODFWdEuuSluvKjHaFAVeSMOrH
rz/+M99l+nRXM1THokNknkB77F70UuR2Bfer++X15kKtfUoHEVUMZRIoEQ5EtUvFK/3152pghz5d
tqYbtusImlumPn2x38g5ag3UVe+1ik4LOR8VTrHKWod2dzdYeOFHFTV9Wl1jw7u2XPSctJM52ebG
1nS73YWvMl3jP0ih7dvffwnT4QloOgEbJN25fKOTJ6DFQh2Qh1YbTwWLEJUKWAjlPYCDvVFuA8h/
9CcnIAzDt6d71j4SYDESjrfKW3+4MBzsM99Fh79lGI4pdPf0u4jQ03QlD+mVgwZmemCBn7ACyVC8
BnjRPMUxLzwJ49wA1LF42FhMVMu0Tp5ETMduLAqFiPWMcp/dpY+2IdBJstNqRlib0+23NflSFCSe
p9m6xola9mztkQPgMkl2BjEESIwjYgU5wIDZ5y4JfsiLV9hucVxV1ZODBqQYUKbKlMdbEHuCtJKy
bkZaUrkMHXn4+qGee6a6YdhYZJ2JenUyrgffJOkg9uuNk7IQkscGJafsLrw8H4P0dOQYOu+OUOFv
2bb+5yDucToP0tWrTVuJI2yaQ5va+86m+C15YwpKsHaXHcaiBcfg8h+ds+0jcY3/A85hlxysgBGV
1MVdRwqFQxgwPmjHfHflxCwpXpKyuh4HABqFVa7V2rtTm+BXXqXV6uubpX+iZ/EGGLoldNV1NBCf
0xD57WV0hQk4XDc4DrhsTX07h1YA4rCh1TKkPNOxCtMNsOBtD+1JncrKziqrkidfg+kaxBBGrP6d
0Pd3J64ABsJcMHxoBWPn33kpvN6vv+7ZucMwadyxeNm69fH7v31do3at3A75uoyseaNBtcFwNR8n
7JSWto8xLfXJ0//Si31kULv0EcBRk5kljiovfZdzb4/BxK2aKOoRhp4MAR9hiaY4Q7WJBd0Tu4yH
xUQbGQJqQqVern3B+yRbWuw+bYwuSN++vhlnX1/DFbqpwnmzGIgnzw6/yT9jsEdQtKg0nSJzGyIS
HR4dMJsz3chn9fTm4cuKAYJMD6fVHyKHutKEk+mxyWFj798JgOJJI/afy0h7l3ZMwdW/LpICdk/C
KZswV/LOj23g/YATscdGScE0ancTZUlOGKqvL0w7f2cdy2Y11k3n07yEBpUBpFabOt+LhhK7ZeAK
RLW26kHNkP4Sb0fN3SYUziPIL19/+rl1kRE2Ec9UgHvGyZpg9p7ZmClrwjBxehRKE93EPm+7aK35
9mMkMgoknbxwzedmLVOFmGTC94Fkd4KTi4kLb4ekqzZjz7NEcPNiOfnL11d26TNOrgx8so5PlAGL
yO96tKq16aQXJt+zY5KXQTNc3gua3Kdj0o1gteiSl6LUVkZHC2BgFnF7BpjIswN52hS+zHApyuYa
v8wBUxPNePTDSXKVeOU+rNrrVsUf6ugamXgJXSqbikEwBC9h4a/kxCQlEm6ABTY8wiGhMjoBo3z7
vgi9HxNwzPFQaXx947TpVf5ztjdUVTgGeE7VRbJ/sqaYomgMBVjQxkecPpMs4zOTUHIdERREcl4z
u04ecXfTcgB34yslXZOCrW8BRf7rr+Ke+yaQXNmsCl2zTyed0rJVZyiMclNmvxSfZnugU7+2pUYf
dyDsUnp7A2BFYOy//tzPuxNUkw7COtuCre983KHfJl7X1+RYxUlJqEuwsHXeyZqbPc+LFj8ak+6U
P/n1J04j/uSec32OsDHOC8M83R27dRiORBXgDjMh9EYos9nKfiuq6On/4XNMXdV4wMzm5nTlv10Z
uQeYyyo73zjUbkaP3CVI3GCqL+w1HePc9fz2OSebLcVILLI3+RyQFFJxzQWab0751kzpkQVouUlf
8T4J8y2Bdz3zdvHdjLZ2GR25fGoNbdOuFHfSXBnp0kCPpRmBuorYCc1GUqMJ3yTWwaQERehmuClN
ADeNT82I/Efs94VKloKOvAVSOIpe6D6N6yCq8PwHH9ayrnsc8yNjK8raX43tKk+DlLhwOnTEYOVz
1zcRwOdyGeTjT3zmyrbjQIlnskMeSS+/aH62joq8IA7IdC4zXDt9/NrZC46ntNomFrKbON81G6UE
2McCc1MnF/kWGZJ2xMe4c/zge5daKsJV6DqiNw9Qt3+pMPEWsUcH2xYONcxRs1eVEN8I/ozGOw7N
5dqjwpq7NMBbC7tNFCMecPrgKRzHox/efj1StDMLExtKWzAZqCjDxOluKUlGxeCYlpNnDBBAD7qH
NskORqc/OJX7g2pEO1OH+ICd59lNo7vaDUwgTR1W/6s8FLshMx8wr38TWrnUguJxVJIXzSIrUzck
Ge+Jvh6HgMJOacHx95+q1iJeMfCaOabEdU9wUFXjr7bjA7Y2ulRm8JS3tE4VgKCG+yPpugdB6tUo
mwcdMnTdAvyOMhoiqXtTlcHSxEYoTX4gSojj6JtF0OHljA6pbl7hJTnosn3AMudXb9GQbQ1Dext8
be0poL1NCh1Gpb82mbYuelqPIbfdI83XDMOEUtMSkjTiCjwL8+l76mYXL2q7eQgs7e3j51rrqs7r
A+rbRd1CqNCR88nE3UEl3wjagk2lvtZRu/F65jTN/Gbo2RafxS4Js+sx0O98Yd76MWyIoHpUxvwa
twvMnSB4DLr4e0WC7JUMYPJ4vnIvs/rabOw3Msyp5jvVc44d8S5uibrJ4BuPTX7PGZQxNYHtL4yQ
MwuF7kJLpfgkUGXaJ5OJl0It1asBdTQYstyvhp2EXDq3XOqQaSVWULTfQgTsSDIq5Cwqjz2ue5qg
ntFtLnyXaTk/mUAN3TbBTbiwPNzTIwpVlrbtijTfgANBnk7MtBJORjXCENHLNZbW7hDeq3Ol6F57
W/7UcvWhrlDWBIFjLvO2oJvoKP62k/2FRUz7fOowOKGplqVrDlTM07m98odWCRqLRGMsA9S7Cgep
LI0XxOX+3uur7146Qie09WRT23C2AqXbNuSsXFjUJjjy6S2Cb8t65jjkALJj+XPul0NMhMbQgJd1
HiECpGv8f6my/OCGYOqY9VE/7LMEcaJB4u9E05CT59xsXWTFCTx01fop0n2CnYCyfH8H72+8zj0F
+RPGEt2M57qLctar5GK0lDujTbiWUOoQ52BrmTnJEo01w7KRXFg8z81UnI/If1UFtQ1dP9mH1bEs
khhPFYTW5kbqLq336hUG1axNqmPZZcekGZD+GCOwmPz165H3eQdtTqupZoOEtl0hTvaZcVvgbtIi
7CgO7Sb8Sot+GI5U61ahVV51eno/KoiHvv7QM2OKXTu4a9tmY2So1skVF3WeN37bJJs8RvKJlrCI
69fRaoB+RLfCQyed4ZHrX9PIPqCifvv64z+2gH++baZqcNm6ZmqWJU43Zn6YFJmZlKTeCWnSW2wZ
HZaO9I5M39G8jRLr0GIOoL0t6EkroC06qhNla8561XmuGuPYTL9N0PvtUOPlL3qHikn+Ogz3RnMN
xm8X5Vj07erS0/o8TfDFOXSwaReCrz9Nab/tf0pB3dpqUr44pvvAwA08Om8RJnwQlBdOB+cGhkHR
z+I2sRMSJx8VIBX2HOnGmziGa2Dj8PDtdSqaaxudN5YxTpTSff76wXzeMHN5ENMNIOfTZHO67TIL
wJqKQ0gK813sFq/5oB1BMizUQnv8uOWxly5N3b4wHj9vX02VI7mhTpt1PvjkJRA1RQzp2fFGaZrd
kLQE2cW3oaVefX152rl7KlTKXQb5LdzWkymMbVcfhvzdGz8TB6vlDE8g91RwY6nMv5eKcRWb+ipS
xcqBLWDWzLKVgdOqGbYhokAgVcRaGIRWKd6lkXVmEuIeaCr7d0dXLU6Efw6tXtF7wvyw/Vb4gMYw
eDBEzxzgXclQ7pv2u0Yg4cyKYERpl4aamFba0/dxmvpsASSMlebks1lACKAJZLxxBXAJE6MfFRBY
C6qdM6/n3VbCdJth0ATXAIkkI4OZK0BVnJKvOEW8da03EhIVXn8Abx0NI6DDS21oeI/7NIZYw0pA
xDyvPQUzTa8WOOMQhRRNtvLq7D4xMZH3E0HmAzomp/xNHzcJPrFkcrQdP1gGSuksRQe86OOPA8Rz
YScBfcJETqkVHFzXvcha7D5SWcZcnUzx5Ew7RjmHfQySI/xBXQ/lWw/cT8nbDSAud65r5SuA51Ux
HQMuDLjpJf10Yx13Ks1ojmueDrgxguEamEx0Q6e8eBF6uUAsrWGXVqjRSoAonmh2eQaJBNPUG+6c
pVHUd19/ibMvF5EDtC9cHf7/yUSSmiWbBz9PNng6kVRx2WqsHR1bXji0nak3MoJdi3Mvk7pFre/P
EYzbzciKMks2nUHTCW2i04DsYJ6uy3bHFuoI8wA9OLgMaQjS2vSrymuvOme89EU+71SmCr1Gm8ih
+Mnd//OLjJGKjRg060ar4V40/GvRV+vaf43T4ZuYrJwf+TaluJmM8Knz4//+hnMXTBZ001HV04oc
r4HVxgGz2RB7b9P9rtCXpZV3YbLWPx+SKYIxM9JnoHyvn761fR1n2pgzY1gxLQYXzv8sKRLUWfYh
HogusZizIkNuwtZyZ51klEOeJ/J0WOlEGbGXRmkOkXN02fJO7bvQdJ9TmDm6R9hAjzyw1hA4XZ6G
z802xFCYGm2HM2UZx6ocEH5tjLKz2SnkeitF8cqtnBM5fzWoF2f9s/dJN2Ddgb1wPnVuEm6SbVH9
2gz9raI1IJHj4rWhbAoS0kFZk4Q/muSHCfilU8BVdexIrXIXZghgvh4Y9vQGnE4HPCiavKZmEE5y
ss65jQ7gyS/jDSZjXDqA/h3ADxAoCa+KQ7RfmKRyWd8F7CbYEhxcp16rznfbMY8p2pr8vfexroRp
u6nZLkUskKCmyWgc+VfrkljU9eJauN71IPWj01PMKBgMqlG8mjJ+cg35kBb5q9urVwWgerLA8DJV
3ytHLEuf5ClslK+UqilBusdRK+8NaE2EX03g4fcwp9keOKmxzHXrCo/xfWuAgCnsah80BngLAn8I
jvRsG+Cp9ZyFHHMZ9iqK014Fa6lfBQyHGRmmsHZePv7btlJCarnLRUlFJch/ROqlVdU8++xtKqzM
f3j7Trf2lVdPJYWUla2sdhmwJSdudx1NzsX0QlRdhz4oGDZCIwW8JymMOx252jGqstfIr342Qb0d
VfOohOwyZceEXVblAyyOu9GsOral7jyugp/RD80FOdIEiBKs4Q6H1yaHRRZPnCk7sVBGK9Zby+By
ClHPWwPd4zQXGza/pULABy9V4NZpcRLk/r2s6WfZyoVl4NwGQ1NNjpEYvN3pGPfnrJjYTR+FAEQ2
itRmWp/d+723I/VP88vHvBpe1QKtjpcc3Hy4cMbRzyxBGpPhtGmmWWuc7vd1jbfaxL69GT3tDVzb
N2D/T7YWLEs3e4iKl0YzNsZmeLcmY5lAuBN8U3P7KveMV6eVD1kJUM8p6PoVU6VqXfcIKHQvW1Hv
wVLlyoegSrZfv6vnZldqWprFfp/92Kdjdwttta/8PN90EYo2O9uWDfWdtHuo4mw7FvFO7eyVEeDQ
QqU5ZHw5dCSzTm0eEok6wg6wzgS3hHr+jHrzW+qobyMsuMh51NLhNa7VC2eqs49X02hL0ovhTHe6
+pqKG4WVU+cb7HQ3pdVViIaefFnsVTU8+Gy2sqRfDpG/HhxxMVfozMaaz54qz7omXObqP8cWU14n
a7NkbBGeMicPngFmXvHWrEW+EEr0gLN+F4zqW5Gob9SpVxDb1lnn3Qi9ecCaP4ulg4wZ+LShZtdf
P8lzh12+HMcZgz0YJ7eTWTclfw3gPE9ylPk3cGOrYRTfIsF06Qf2jPPplZpRW/KFuLF8d2f2/tOF
b3DmXMWTUV3DsThgOafbwMI2Q5lmVJfKoX2Ynk9nuRu/BmIuv5lu+0C49VOeWld97NwQ3eui88gj
4xtJhW/S9g8EUX7LgOwrRNbiKb7wdp5ZjjUDVY1rmKxJn7rzLXxLMiDLDCV0w7k6fxeiPCY1Ayj0
y4PTZJeawecGi0HMli40HUnJ6UTEyPByvR6zDdWBVUVAXAXPZAZ5dVFYwUMUDPzP/sLrPD3jk5WX
fr0qDIMOtKm70wz128G9GLu+Uj2KVziWn0d0jD3ecFte+3l2qfBtn3vav3/WyXhzlSiOTHMqlLnw
serQw2CqQerihKOFr2WfA2BzkDWaxjpQy5uxyG1MOM7eGVxeWmuBZf04EX1T01759POqYtiqufkM
qD6lk086CbilZFwXU2xuZ6vbWimOWGIDEPqGpFgLRWJv74umOn6Qj5FoprQfYfMV72ambYhf3kSi
BbsSjds60LZlZi+zvL0dwjdft5dunaGks3cOHmxKLjrpgTIf1mrp7ouqvXFToC/KsK7Gmvzn8hgD
8GkUrKYYQJP2Om2HrdHgUiubX1Ekj23Nt/Szmz6DYJJ644NI6JToLpFGOSbteWiDsEnI9i1+ONtg
Cp7NTRfmi6d+I8rme1xbhBg2M2UwhjkgbbdftCohOQZEmlWJH+2DcOlyKSsTlSRuPHNnoQmyI79c
pT1KaTV9LZBmUVmsycGS+9EfElioGeuIVZLkkzMCwQusTYN4T8f1wx1vME5QWi3ryO8QbsoONh2g
qG6ICIho4vsmZZNouCZgkERN+Csm6j6yRFgJ4ibo7WANWQjJOBXsGSEM38jZ7IlxMNYZsUCOUhzA
6OHRYdSPTnYAdb4wCvZjttpv64ylUECNi/ELt2QHufG7iz3IDuuj4zlTMuZ7G+YHv8oOSi3RUnho
nkws7fnP2tGe9QTfYhbnT1G/hWU4sy1wtzQOnm3gSF6ByRtIsRtsAsHfFXvXKqFWDeAAIxArqWyn
IdFb5cEd7L1jDZhI+ZLTPAAkfY2+dW3EcA+94KoLm2+57feLrBnWX0+XZ98fzbY1JgcD2crJgdUq
61IOFhOSXnuLymJGJhdzKEi8QCVkDtayGd09l3hhHjy3SaH+wekVMQVapZOPFcEAQ8UndFnS/tFU
9yaLU+r52YWZ6OxyJNhhGnRsaSO6J59jIg4CXu9mm25wN03X4ImCBJ/i1qWakiOnmxVhcHAr/Tok
FqfULu8Uzs34LKq2xT2mCnt6cHSLtEyLTtBRwMORlChOG/TvnWJd8b9vEApw6HNmnj/eM/kvA6K1
FyARr9QKQLJD8ZFc2ispq7tYJ1LLsfZeqtPBEsCSPYJoOsiZs1TLeAVrb+Mn2Vvuy/sm8Hdwxffu
0AJTIG2qFSSlNxnVfJ+gEB8Dcdo1iyG3jkYDBi5mumyGqUeYKHO9glYaDJPTSR1ejWzcENeM6Nue
awQmp4GKkP9Nr2OEOS0GfHK9CCkP78viUDk5GnYT04Aqx9fpaeaQwfB/9fHCiawnjlJxSkZzMYDP
ig4VvCXIvexEXjxCYf/p2AXMGwYcvYXmhxRq2ujaYZNKVkEEToEqVJ3acqFHLWnlFRhHDYRwQrwx
kR+kECBQl0nxjpEKMKkKm7tvwfIjjOh8k0gDaR6LngTTAc2/XUgfvIOLQ1uDQ0Hv0W6tXa1iokwq
f9b0eGzb6GmMC+gb6SQSx/MZenzAhBX8+h08t15aBkd0F70bQ3V6R39bL0O1FmkWtxn0Q3pM+mNq
JfuhU9exRlzN/9dHnR7R2gLecA7ycRPYkBQz+MIZNXYwifNOKhcu6+wu2eJchS4FORrHuT+vSy31
Ii/NiuuKN3VAmp6fLYM+X0379kgbvmskpo842cENX7jMc7seqjSUpNhqcQ472SJbFbKCLGF66Wn7
QkBPUywvUt7YgbvXCp4vv/76xp7/REElfwo2/VRtAE6NugWO4aaKKgxg1RGqzKvmDc95Ur1L1hCo
TsuvP/Jj6jjdZ036WGqdqJXtU/HPWBdQ/UlQ2ER9EsxNQg5bNI6YLV2CRtVqNkrroYbNRBZclzw4
zpEgbAQxA3uEqptafTkec3lQWKhqzK74TFPJjjQc1+6AtEEoOdQJkkfsVOxjRG8UujxMcePWKmxr
PhLR7HuFnNsO71uHK42sAWrb+xaO7oJ3ZR+G8KVo3takEj9UCcY4CRMudY1NnuqPvVveZUo2zDwq
sQiaF4EMoAm7SrzQyU+gNtvhOp7c52UNNAkBICFh+ZzTZzaH4/89cqBOCOB4X9/Vs6OWMWvQCqI1
jQb1z1Hb9R5ZaYGbbrqyeE8GAo6ppHjjFnzdjW4uZbOI8DuOlwqZ5wYQPCAKmRR0zU8ng7pVhqDQ
rXQDofo9Gnl87li/Dol8TScNRl8VB7g/x68v9tzqT+cJxbs6/etjd/3bzKO6VYwgGfJhzBKSg6uZ
u+i0pqW/ysUucrTbJC+P0/7k6889N+P99rmn5+doNJM2F2qKsblfO0TVwxmqbzpde67y9p9s5//W
zeCeqVCTQmwhEuNYyqxwUiqXnUOgB6FMGyOL7vu+7RYhsnWfaqxeJZIYl+KXIMyN7tO4HtQAL7sD
M4O6ocaD9rzanol6Y/hvSQ79yLL628g3DrAq+9QDcGokiPwU7c238GLVJrA8T3yP0EgudR1ZXk/s
Xg1jMIgA54jxUTYgTcb4gbkRdi/kqVWQbdnTYovGbVLj1ia57fnDXGI5kUrsE7Y79ybOcSOVCucN
Dfz1jJMXBeOcvb6SHYnZqLGEUHf2tLXfCjLuZE2aHsGQSKmWmei+t6PZEQLHsUeTYo3c68azfEjO
HfBLMk1YgiWMiXju6zCEY6M/mEmwm/bNZWU8O+yI+5qxQaTC0g/6Z9MficGSxyhvboh7KJZ2rOz7
WCw78LOhEvxSxmpYikDuyJiVN6IKSIvC/EpC74Ul5txL404B1DQeeFtPRZ1JUtToLgvq6gWnq9x4
bsFRSNV8FoXY0/B9lkSUXZjp9XOD10WTgRvCplV8Op44X/rkFjJBWIl9owO8R3br6QutnpeQcMMp
HUqbWnB16G4sLyLSMPVu+jCKNn6UPlQNbc1Cp+2bktqhR78yr/iG3p5wq3ac0BLxHhYvvIQGoDrY
rGXSYgHWBDSIr9/BM04BE48FOg+d6YZa5cl74StDgqYygXnkpSv0UzjcVSrefaXdmClXRf4W4eyY
+pQB/nqsBITtuS7C7CGnQu5jRFRcuW4bZmGZPZCqh34Lq9Oa1AKcuPDbifRInlpj5VkG8PgC4qVU
CKBI1CkaWiX3NWyDzdcX9VFfOlkT2e0LbdpMOZR/phHz24zmWoOTSt1INj0R9yVFdVBqzlHmVjuv
9H6luV6xyFPQ4amuHQP4CpzhM+y9PtkgMovXYcwxAGqlEzgX5qFzQgxE27SOpl2C/akw6/diLLyW
ybZwgqsmTF6VpDwEOcZoYWJElmScVHC8a9EfgT/eBr28FrS+Zq3HyVPW9lO3SoPsXcY8KCj1yNzS
94G0Arvjr2gyZ09oDWofU/l14Z6qZ2ZQtBFIBRC40dg57WqqkedblI1S9NkVQUoxfr9mYNrw1B3J
z2hEuLv9mIfbLti5HeiBPIrHa1eF3dAFb+pQ6rc00OhuJxCDDG/K52xKVG/a8OqPvC5D8oN8yGzZ
ZfIWOircE5IV3YIaR2bxtoiwVRYRXFVyO3nZBqjjwgnvmawAVGa5vUli1yRtN+Ms5Ri7XCchxwio
C0+dL7gpwQ6AGpC+hAJF205cU+8dn+L9c10aAVpDV1mqZYHyVDHuHRE+Z8iQZkZjarOuYK/kKM5V
7P60O6ZgK2refKEuPMFuJms3CNkWpfUCsfTd9/xd78N+8iOx8I38MK0nrf1IDObLtCmUifFcV9VR
a5o3nV5fy6/bUNfo/vMXG6o8Buz5u67duoWkQR7soda3Cz/sfl17qnHjshr4ZhSvqRZiSa9KIlNc
+0AcMsdHiIBMsS3Mr0JuxmTijg7qS5YPPy+MhXNDAUGaoSJa4VB72lUbaCYktTTSTR/lCVhIYwbe
9z71637NeY77E7qH1lQI8ZzmL3w2capdUJac2bRgEHTQmYtpRT8t8BJ3XZbptEFzcx5flxRPlg1i
uHVL7g1y0o07lMsRH+kshLV86S0+M/tTKqGnQxmXHeJp9T2jx950aZht4oYQySKLNmYOw8wGdL8w
SuxVOWakK0c8CN6BVeoFwEPrjVfk5D4H0lnrWXTjNaW+NYYpArB1gRCSy6WKbdv03jW0zAWBScfQ
ITiUvcWaXQ17wqr6ZxX7n39si+oP0+fPvCB41Q/kyS//45in/PO/pp/5rz/z50/8xzXJbXmd/5Jf
/qn1e37zmr7Xp3/oj7+ZT//3t1u8ytc/frHM0NUMh+a9Gu7f6yaR/2lWnf7k/+lv/o/3j7/lOBTv
f//1+sYjgEaM7fmn/OvfvzVZK7HPTAbG/7LDTp/w79+eLuHvv7jiIPRfszM/9P5ay7//Uhz9X0yB
jH82HZN+aBJvdu8fv+Wq/0ImoGFOQ8OLwNFi7GZ5JYO//zKdf9ERYcRYbFgQfk0rV503H7+l/cty
J6mUM9UAmGfFX/95A+7+Wdv+eXL/jXt3+pDf6+86vRdGJwdvRqhJD2Qawr+tgWWv9LJMam2veNqD
rMr8msRLscvhJeed+6PX+mqnNiDc7ESqtJjD8bYqh2BPgtLNx68a0q12aeIeAJOanFzTbzQFu/3H
r0SfaDNFC9KVVvg/SZR/z/T6kCsKUu0MbuCowVOLMy/c6R3VwyFI935sEUBdEqqrpLw0g0i1jVFm
5bQZ/44a1NrbVntfV7V/y/piPHoRJD+lV+sdEpueXWp6y72+q6XS3+OeDleW5eX1zFUrJGNN6u1l
1G9EoNe3pi6tG09dp7rvHzTRkCg+YF4ORQ3hZ+yCV0uWm5QjAM3ElmCeXsseyhit1+A5+jLsM3Mr
A8+bubZhHuhckPnrWXetpysPaSReDcRzh741KzCaCl+6/Gnlfvdgp/CnxwjYcET+QF7qw4uvqpjR
gexSmBMtADYIbqbe76VOrSNJaovuoIqoHXSTXzruldP0UBUCiqBeS+ggjw83D0rlGyCsEwNlMrhq
UXBF1sFtYYp5lclhq0mlvSHNkMXCz95RoQDA7mr3gXyReaPr+bptY3tWx5F6mxO1wpoRpPOwjaHi
hHV7ZVEesNTAW+smxMzC0iAXwfiP7ak5Jom1rkPnqquBCgWGmDeidVZkxng3EQZ/xSebnlTTUQNu
5kYka+qKUc+5uq3q+NadNfJYAuETkK3G16nd3o+eat+LTq4HS5c3Zun30FJJwlA6gfaCHAMy7aLr
gJjkhJS9pZRuufcGAFNJ+eRTl9hr7TjOA7W470oXd4fNiWJoY4eDB/w5vbf1betM5lrgM04EotYc
VA2jA1CjriXoj9hFLFnGbaMVF93axukLZ05Wy+kAAguAYtfJC+fUYJK9aqz2nWUry9bLrUWK2sqQ
1J7oG12T3Qh+yggfiPTVthnpFwB4cama8Mc0vOYXCkNIY6dP/G0brLMqquyBTWzsjoUx9qT0poSJ
USgAd/euH3TbJE4jQtwKkE9Fd9/EqblVW+RJnF1iaLzWC+FvCq0RqO1gNEvXmKwJpTX3SmKdE6Jt
iLQd52Hq+S+d2V0BI5+lZtp9t3lus9qI/KP7s0DOuKAxPuzbJqLsI7A3m1psrTGMe8uoFhwyW2Xe
oodAEB1cW4m1KHN3WMmGH/Stgq2OS0/O1+tui0cN+okNVlaKZry1h+i6bdg4D4O9LdvWWWTFrZaY
1j5ojXCpaqRCR/Qxb0x1Kw0v/aG0o1ioGETWlhJcV+YYHf1mEl8H9h40hIM+vpXLONYw72vkTyma
DyhNRRVfQONqikBeoxp8IJ/mhQTD4d6pjKWo1KdYj8yr3Kh3Fnkbd2PlrQMPBKWIQP27bruQUaEf
yTLISewzo17dan5335M3tgk4/M78KDHBkAB2Z8u3abtfqWfIdRk1j1pl8XKH0xnSwPCPP+dmyIgT
aGzai74fXRFW6S6N9HuaSn8ZdplYmokrF5IoEIRL9SzPRngiTfNsWz2hSVOqTQS/iDiGZKtQHZ99
FLwpsS0I7IUWOKZ7s8Y24Ph5takg3h8yu1nWmFv4SvmG+n+1dOJhGUUTSK7s+iv8KfrSswEwFE3Z
bCJbm+la+2a7HWnfUY4DIRjnmuabS1oO8B8V+4r8gHyPuGPj2DVEqphIxVYQtyMYII2s0FoBI1Qs
ompAH1trYjghLslRmQsl7vBu8ZdG0ztSCWVDRYwfp6DaBnAU2yFaSfaZONYGN9+XpptSo9C9+YAI
MXELdylpOEInNs29Pg5Hrul2tL0Hkw3XMjKhideadZOMJbLVptduEjOc0GQTFc4hzzuAvxa5ZrjS
vSpca/pTWw6AXXk7sI169srGN21VklDS3JX7QFU3OWFwV8KzD4EVwRjoDLBpCb3j0nMd0JXhbaUB
QZLOYykYA/+EXhneKySDcO3TNawKLVhrXUj5xXtQGoV0+sAurzkI0T+BLS+yeWDJHGAzSVmEycBr
A5w9bxqnXUMUg1JWH2up9fcOrCEbcvicMuZwPZB5lsFH3yom8qe+ECQ4aeYtKVyFNhrb2tB/KpSi
OL1xnXHoHVGdPOWCnq5iZGvU6OFyCpe6grxWaD1px2V/hyC4npNJeVNElbLwMPAvvSx84gBnzFur
4HUIaFGRcd8vbXIzcAy2FDeqYkXytLsMUD4QZhaSSKezF3CKDOsKWAY6IEBnWaXKvhIP5ENWm1Kp
FXKmDuxJ6mWG3mqBPg4yG+2aJeKbR78dfph03sl18u+iygXMVqrhOmSX2Ye0nEszeXEV0JsfM085
Vi+BSl2uDRQdd2D1RFrtY90IZaYRO7PuM7T33XQf8krs1UghtjGntp6MCGu8o918q1xk1kK7k6oC
c03r7Znf+KTwGGiZXUsuAeDQY1TDqzzAShEkilh3hfmzCBPzxviZwr5hzwD3t+xWptB+dXSsmRi9
KRb1LaxDa+lOL2PmeXeBhRc6IyfcaDvocbROPua4goycWWWyyaht46roW7kfZLhJethQqSZKMgSq
F0qZ0UZJiQCriXIjAQCnFSQ9B8raWBITG7X6mnAizLmDgEs8vbm6OUzxHuOy6Ehvwn22Eum98IgG
+d+UndduHEm3pV9lMPcJZET6i7kpb8mikeNNQmpKkd7bePrzZfVg5m/qoIWDBgoltsTKShOx99rL
9Cbwp56ch24scMtYnsjciteonklU95pT1VJQNS1mLUMDGKjJnhsaHCpt3VyI/55XTJfrLRuHS/pm
9zMns/Eh7/ud8HrjEMrqIWyEfwtMFdx8HAvWlRrbFXbzNOlWf5n7Tc2xEXaQWyeXPjuead/RUafP
sPjOdjW350xRwpZxdOyCal57y6SnNga5Fi6ufowED0WF1w7Zl5caa+c6loRBGBjaqUJewzmxV60m
7ZIkqggvv+SY+9pk3j06u7n3fo0jzx9cfb2BM2/i3WP9dFmNDylRt1tcnXCZCNA641KgN1QlWCaG
TnHKlL9EJ6h32BrFE2gYSElZfiOGMTk1Vv9Ueml3LlhMHprMkee417gWVJCB6R6OGYT5Y2cS79d2
ATqUrtoZo/tQFg+pGWPPhnOelWenljj4LTrY8tzBwdmh1fxu6H6Gl2FBMNaeunkquAKzUZARAX8Z
cE+f01XHZvSIwdBMroD0N7NZ85j0Nr4YDHrXRT6X21KQeWFG9RUYAFRFjd/7jpS7uuMhHLpFIqbs
+Yw9ysVlTdv5+A+AR6Xj2hzIL25DsgxzP2KDsDFkqS2P72bwMNoG8aJeQzq1kdR0ziGBWPA8nnCW
wS5z+dNIzA925VW8Z6vB444t9iWT0cHRGs86Z4j3zPRWQ64wKmnCdGMOrOUC9lLSy/BJYQhokpDu
++GXHFX8eh7qfNfBh0UzO650IoOtdvzvmVdlW0ZU/baZaUuGFou/Qtmf5uatCoNuWy4LbLwstT3p
EFtXO4DwPEpH0c9frVxHF+mThGCTrj22ktCfpMUsue7Z4hvU/1H03HX+T0DO8pxKQ7y2gzj1AVVT
RklL3dK8C6QwzGTEQ2WJVw4nORRpDNvY7G6D6xytNOIKTm6+V5BF20rgQWR34FgTtoBj3erNsFz2
eJTxgx6nz+nYVxuWIjMetyp3AkJVjCPRVo+2lf4i+67C4BtCEfeqbZjNE+GHD0Obshlo8Zdi0uyk
PkwTUrQMHjIewg0HCnlxOblzkuwyrzCe2bpsdxYPRWPeTJbdg61bBuoTdsVNlHlHJ8i/eVjDnBca
so7q4rlisoTguUevmfc1dSdQshNMz7EpyXJKWCysjGlBagDM+YTdw1GyPrWe3AZQfeOg7G75BOgx
ACjtorIuCJbmpS/M9zIhYxhFCw0Ycs1z1G1UivVq0gcOuz9BZFIPRxTPDdmTi6taxDfBbX5y9ng0
4DXtOtim3hvIJvb0cwGvICbyAHMt+1jFi+E5MXqbmGpwYxZhu5oby96GUT4dIo1BX+JLdQCSfcya
qNhVIxa2XgW2KSsQ+nx2gd/y7GcYusHaAB3kr6YDmGBkH2MPFvwku1UQ99W3+12ZKzXfCPa8pKbz
SEpjdYtqIrrbiaxp6Uw/IjqkdUIOzK5sTLkbAyrvyp6rXeXVXyTdHTOZpF1RXVcnPy7Feihc+ztH
xuF11bhhPutsejfN98kwY8tIRvZOW+PJW5b+Di4isnYcYguZHmEFuLSh1QblUci+ZZE5Xlh64xVV
twfFWu50fQiM/EdoBi3WY6ueKepD4x9nM623BM15x3Zwny0jTra+kZ2VEfxFQrp5Is3qpx2XP2hx
beI3cMwVkr5h8DHiq2AgTE2SbcaUvMggstK3kYz1bHZ8hlGmxybHo8zPXQhRS7Rc2ItVYeGkWzs9
0yhgtGEQl6GXPwTScEPZwdqapdz2lTaxUhsxrCRzDEZXWG+GyPZXhklt5fhRDHvcxZB7kNm2jrC7
s/EAt8cAc3L06RfnzWdlI65IPFsAEZisIfgIC7UzS/+YMTr/7JQxRp/FMmdvPOtxIu12GVs/kU7i
k+ze6305yYegWYwIcL427GY1i7wmgojyg73COv3licl8yAaFd0KAtL5AVW9J/C1jk+KaCd03LOKa
l7STL6h7931fZxc1jx6pfkArNPgSJozCxykh18VTicBX3f7FVYlPGAYSv7Xgo6o52loQLN9jfiDb
tjw6Uf7U18nnMC7dtRxgIyXu8hQErgZkYAEI8vpHmLbWxenhfre2dxZpMj/gDl4U/jUbM1iPEVN8
szHaC+SPa9mHKYwV7zt2ZN6TE5Jy1uuOJlE65hV6xrAjS4qYZPvWlSkjwraJtk7N423lsf2ZKvcF
W9PBk81xKroHaoAUABVGUNw+zrhJ7CInnW/Eva2Eh1y8ioGZoiIRa+5N+v/s6uRNdR6dIN3kOOw5
te1ccVADJF+qOaKbcYNO1DULPXPnuHQORgN40FG7EzNGfLo3tyS44l8/MvEGueZFx9tm0UWGkTC3
TSL1tu9InvZKE0symtpEju+p5EkaBz5CUltNTmQ8j1gwnIHnhwWILq9xtQBfOsioFQBvMPMg8rYR
R6Och3NTosIJ/RQf0MmNzjGCgfP9XS2QdgwxZsh2526qktCUyCeFhwrNP1hCPMaxmTyDTxaPTp/T
obEQrFWC84nkZxtv6r9bYZLeeFbS22RGzcbqaR6ZOe48JavHOh3DSyg7Bn6DmKhFmeydKfXTc4Gp
GD65GPAKU4fkRxNQPsquJeDBT/7SbmLj1F3kzwCg4iDmXmxlh/lzOWJLkmOPUITfYLfli+MBT1bh
Bhu7T/xT79BGDF49IYCRxuuYYkJBrs0ya8MoP6+hiQFMEVkebokbnR9Frputgta1HnSdn1OwB2VN
6bNR4hWb/Z23iUSyCMTZj2T+OC6glzFZDwOMVSZhrsIqW8WvaiqcU9FxLEZsRq+s0voyl+od/5DY
ezFrz3uJUCVRyhfuMZqdZt14ndyzjSeMVdJ1LK3hbJYZnUrD2jgTSIdBxlupcfWAQjCAmQ3l3ohz
eev98GWgY98hH0sOWdQb63kqjWOa+sf7l05IuSwxXFvPcA0tvxHX+73SCQHxJn8aqYVvVbVkQSwg
JESQ9EwUWLixQ/kekoi9ok7ODnU4PGqyncxivNF9QYhJ25NIJujjoz9TL5MtAhhIGdya16j+pL1G
XxrQgGtjuM+Ifsd1zUSRiYW5E3VgX2os2GGbROUlHlmWYBt1gHuSjbfJk31D6bVxoPGcS0Kr13Nw
JJteXYmWXoESphdPJtM69dNwPfVTtVF+h0u24iuJGAOvoCQZtfXb14KC4tBMCHXaRj+4HnSeKAvH
a677cG3LOn4g+L5dZ4U1Xi2TVAGz9etNocfcXsVEN2hMPfMeMDK1bcwZWdDZbc1pH2nxs8iD6tyO
mIFFMW1SNghjH/ZkqCUB9gcEGwG7zmi1sg4XvOXFLmW314sjySC98zCaFiXl1B/uBYhvNCetSHZo
20kQLtrx4VqQjemodVuYOI65JeuFBIlJMDXV40+MlJ4nrz6P5JiuWVG/K6sl6QFsfCvZoXZB5/fr
VB1aQI+VPVj+0XDAfswEQ7ZBkzJhW059CJOHvk3bz0FWf4K7du0RO30q8qskh3PlwEN5yAshro4R
74i19A5sGfiDz6ygddr6N91h+TAP/lPvBbh0ezq9kMS8YkhqweCoHpvIKc9T3X61Kqzf/WC8ukTd
r8NJ2UfCQk+2U76Gebq7N5Jlm9M39vlXVCKaYA+aWwM1hW93BexRvn47g6SWbvk9bvXPMiI2Kmix
9kUn77qEb1jxNVQmLEufcieHbL5OElfvdWm465mM0oMuT7Fqgy0XGWL3NBwrw0RvZwyYoUfx1VHF
1ygm8SDzgu/O0uLlGBkvpfRU4CoexjkThYQconATssufinOL6oyYF3p1u5bgTSE3bU5gCS0vYB6j
mh0LTUty0xIrbHfqbMc4SuPWQP6FX0v05xkdYGZseyrlTwmj1ES48OhKy3xVzuIRXhUtCA1Bh/fr
T+k2b0JDk2BtV1+MoSv2vtS0QtmQ7ITbUDdbn+ecImzOs4cBFPQSeIRjKyUvOmO8MM/xkrfdWldS
PXeiJzfICAqbpgIgs0kdMBPRVhfDJhaDvfIxmrdjKtMV5xFvFjxpb2S+b/DHrPaYoRI67s6/RunW
15aVqe2R/AiQziVsThHYMDqnfCpw3c2TA1gSHlwjC2HTw8wtLB+DG5zLUAv7YASDS5IaQGUVW6/u
SDszIcbCDwpinuoJBVQ+mYYy2tMm4NHR5CB1adIc4pmDw4K5N4Ph1IYFZ0GBYlLpxKctRDusWgbr
q5+a+qGx3eciT7GTw0fIwT+USxtAaPo7R7NTB7sN39Nk2NAPs2eZeYMzDD7agVPj3lkAc60A2411
mnjsuy7wkg8y/MsrRH0xMmW89Ax3XOLU/gZT+rD+ytjjuZrSYasH3A5yTexATrbbTFrkKf/sRqDh
irO0shpKK9st360mPs2zJO7OorsoDMM7OXWXb3BGOgQoFBcU1DxECl/6vIQ9XAfEh+U+5X9s77MJ
ua/nAtu4NvgO+Hu/zeuo3fQV8gbDfUvH1iKknXVnlF7xNEBIVpVzovKy4Y4RnG0O+YixFVBQImxI
ETWilvJ71A3jW9A5ryUrhy4YRCXh1ZqH4skkra33MWuy0jqgzRTVN1+OJDQEBRmEmYghPSiKKfna
VZgTKruLz1Pf1gA9mljXPPqKN5URg4LekXuL+9rDO/rB6uLn1qXRDnR+QynLm1KSVxaHwech8B+a
VNM7LI4EQzMa575soYgtrWlvsYZ7CdWWn2iiXhb3wJH5l1JfkhiJiWfise/bE4g3vK0VYvr4MNhW
eAoGCj+WLzAuxEmFEv7KQiZAG6Ng3ll99NLONooetKFbB9+Ds7e8OLF3zUyFZ/5StEQSq+myNXbB
YtkjuXU64esB1KjLd0q0Ccft12TXxKScyIB44MBNjw5/NAKZX7C3yy+Fa3x2S5RCXUNCuAhG86Ek
wbKPWKq7TjylAruz1vrlG511KLzhzVKND5pBhhsRmYvFNI6XWau8MzDpLRzt4jSlVX1pJf5Kc6Vg
zbhvpqHqfVmSeOTWU/jUjjFJVPpHWXfBS8rKxbyEtEl7MfVKtd2uQW2yV5fEBKNLhrVOigU+CpBC
MjddVYgjqV4G60uku7/ShZ1PVSROMoFfbTfEM08pyePBVKxwCvBXSM9b9nFEwXYz15tkgiqgzfxU
Sz8/dgYy5G7qmf+GjFjTilBaSqDD4LWYhpOnu9VwuK5J34DPyPjEb7YW2zb92voU/Ri2bpPAGw6j
4/m3LsnfmmrEGcKUBN++t1gTbTzlmTed1JdgjLNdLeOcjA2rJHsJFMzS3SfXKcKd1VSAHWK0zkKW
n0yf2znAEIQVLiSyYtJfSaNut5bzFa29y5Y6VoxrEUxhYCNpxSlQ8Nne5wwDT2ZbrRNwTeSnGxei
zLNmSnvRgX1T5JozkTWnL2Md/gpTTTsI6nbxh2lnspR+LSr5rBKwm7Sooi32n2SpdIGxhP61t8Ee
KFGcC0+HuCax0W/CsEvhdFLV6hj/9qzHIL0gYHkicxh7chMXu9Svdvg3zXgHRl+NblZ7byBjSmQZ
Ab6ttQSheA1gHKtk0FFhuiSO76awrr5Vfeafg1CPm/v/Zc9kLmqugTGLi2uUmKUzfFxXmn7Cxjue
yNXHPqdJS/pyXzvzLeyj4aiMSF6HjJAPdx5vPIfxnkd9zVgMhbpPGnUYfa+NuVtLEZJF7wOa0BM1
8LOD6oqLMjh1QC3fFxEaibBNvjjl+xyphFkbRnxJaJM5FdfRWZEHzd6fT2cSUwnKrP0n2rclLJCo
PljoWzfXhCa43S4boUmu+sTgafTwj5+a/DLPImVkQ7JlrBMKkrppHxGXWxdT/JIBrhLLWDtNqPCD
tH8Nu7h58ccviItvbh8z2mQZ2cyx/9eQIZVpYu2vYIR1L+itgjNgzg0r+PexL7pnZW0B8IONYxOS
0GnSuQaR/JpYqDZNbX0vpPnqKsi1jhmku81kqxydGOzGWc1q3U3Wo93CIswicx+T8Z44/Ysth2NC
87Ed+hAaN7e56xrvoWrtTUR8MSNhWonaoSc32mtHb8u5JKfKOOBv4Z2mlscnMsWZ/oZYDRxt3RLa
nF/k7d4b0ecNT16adFAAEo5kyN+FKQgNodxhlOIKPe5Egc5M5OZbZ1CaM3z3iZ+H1JwTSrtqDBif
RQVTkIYEb6g3o4oljwylC65gSeUEK3esL2aOXo1M2uB6f6eUcUnbMTh27tSbGytD1gi/4+uo/E+j
AiVwrJCRWB0pRvu83N/dXwzdmqdBGocChfeDKvDQn7rovbasFA5zVkcPVTjC3R0I3Lj/rF9+NrYE
kXY2+wTT1gQvZ1dsx9KrCMehAn+4v5jSUrsePs7fPwv1jMK1Y0Li2VPyYCo/eaD010el8luK38/D
///5/Z0wS5eagEBL39uZsQGc0ld+cnLc8mKjbb6OZf2TjZwltvbmpYZM151RQEXEZWHH7/dwU8PW
ywIQJhTSwpyyT81TENhvcl6sbgTJdaYJM81IMThCN7SRum62IqD4NWOiCAwfJZIpw/ElBZq8DHG1
QQv37LqoSGc7TggtIPG0A+8Di79hLhOtDRbB1s8e4gKEzArdt5HOa4Xj6SfY6b+KMf5sjaQU9OkJ
PJngw2Cmea6BcrrZ2jcWnohGY5/FxGgFXcHKL7uTV+aMp8f3ovjmusN3wfCvV41A/7CXolknmfcl
Ew5jtahFLOxecC+SW3o7qjYXJ4eoUM8tc9TU8XosxetkrUHOVoIujoitvnThaRgBkjInWpep+b2Y
0KtG2BD88JgX0UnZp3KcEMXWJlObQRHNkqQPmKX4a3twzRUxtcZKJrgIBZBEyRc92HY5PdqNMAGl
v2mRodNG4qtFDqXC954yN2PEWzUPDn6htK09ys7GBFuzw5xxdEAqU0hUTb8g0ZHTP4VA4vgpkRYU
Zf2DcZiyKfpiOZUHb4X6IKFoNDobHK8jKzriF8Jh+FYgHTTnomXZrbdsGmugYweHb36nmS1dYXtI
IVivivJHNhBPljhWSS5G0W0Mkh0Sb8txOBtLpBjZz7cp+IFBKHkjZbQU0pDw0VOJ9RikwDY7plbU
w7mXbWRPSCHzPJoc610T3E6dp1dycF6CytvEOn6fBCzZ5blAP7hO4ijGYcr7S8c1mZ2kMe8jf3zO
qvShzMMnZsf4B3TSXJnpVO/cJjxLy1tSbmnObJ8cuoUBUNfOq8+YCC9fIJ5IjGsvcn4G6Xvakwc4
tWoB9KxiBXYcb5zSPeTKIowwLPZuhZx9RqK4NfvuxN9+GYe6XRt9fZbJjFq3ILR5zOyXSMZyJdzW
3FYJSXVY5wOnNV/weNhPDk7G7B0/Hc88ULbvyCghmrVLj6zwgPHRThYFV6CAPpzr+lk2DlJk0j38
kEGSZXhPgTcyUVBeBf7boShUhKUU0buYrFvfgD7aZGRaRdRtTcKYuzr+ibcGFzIm9sdv/Z03JRtk
gmrToSFmk2z20ikeWwAey51cpvSkeHSp+cZQ8hvnNa7I4iZKMnK5qRCaU853DOh7Y8vUmj2mBEap
WrK51EhVb3B9QigR2x4pySTT9giLk4S4qmDK5jCEqQDt00FiQTceSqNE/jwnN3Iq6ElTR6yrOgg2
IGhsOLLEydpqm5fF2nLVknKb2N0W9TJzQ1y8ipakb51DTMrYDkfCZenKifed2CqUV19UE6dEfJE6
KgGbIMDntUu4N7dzDL1pm/jVWhjpU+knNj5amV5rI9h6MWOduTdsFsKCWVkBvoXM+IFxKEbugmjq
0cWvfwzMH11GUqSoKe1TcoMRnBdro3qfic9Y5xWgvXbvOvRPZYA+JgdLaQQhzAzcX3pRF6tml5f2
X7nCDBBHD5hN31NWtJXn1FiNQajJ2sbdjaH5Vs9APiAYq3qyPvcjvhPea96LbqcxP5P+dPAwIihz
RrWhCxBnz/m6ENhmLPWmPTrdET+pldQU8aY/pvuB5HgoL6gjI5/T077MY0wwdAGTsszVyYm5qK7p
ovFJjzR2X5Ik/SGisVw5LMYFKpggHiNshYLXeTrXVvhNshJtOsZRO3+yn03g+sgHXLYJ9rDj9Gup
0UOrSv5Vlepzz1OXQINe4R5MoV7qtzzIf3pDW+2r8hwO/lFVzbfc7dVGW3gFgPVhsQd0GknACGI6
+7xziJYdbqLNI9r4ML7ijPkjD4nEzWzm5lVSXsBL32EHvKlyGI9u5/8adIDxPhtunRm7sfHNPwho
Pmo0JFbWnsV/6IUxwkBK84GfWuaWn2RVeFoc5eLZ/1K5yAjhjGbraFQE01ukcPaNJIGvD7dphrwh
Na4pjf6m90Dm7dRtIUsSd6mojv6D7Pt/2bT/q+hpWOOia//P/xYf9Nr3g1uI5ZiZEcCCadY/D84O
deRFzBJOSetbx2aBv9wgJokRx2QgevD8LLgGVh8viFa2HvzI2+l4nbsMZg1BXTZqVMItrPeuh4kq
5+c/HOAHBv79AHG1wmsNpqHEy+efBzhEpdu3gQpPNm0edPOGaqKIdqmOjX3Nga+jdsTdKmTiaC5C
gIzkXgIX/sCD/41jzDX0TFNwHYWFJuTDNRR23xoK6uEJNg1DCo3pduyirHHeSpeiM1suZoXndlhi
UvvvZ2D51f/kNvpkgnBlUCEgpPno4lqrwKtgB7snaxlJt4wLkzhezAoDYuKWb6xc1Hyth0X3v3+w
XK79h08W+FoJ7lw875yPskXhl0lZZLnDCCquH6F9nbrRwKu8FYcOq6R5zFm22um10P6v0tPNxrdv
873ay3sfxDD+lU9ZupmDAfytmCxm8ESCJSQLOE75PXcp4uE6/Imean0wW+CO4UwtCk/ihLhlPtJT
5xzIB72efbL6BnzF0KdxgWlKhg6b1LKHm4UOG2rGAYKerTFwDKXOLhBw8T8hlmEHKzEZZXlRKTN3
g8zwpm/nQyqbp6qr8Ms0q23fwN/zLILfrBISuX7PR7/fj23CwIHRxCqHcHGpZARXDukwUHQCeyKR
e0bTVwpv8frvV+r3u9NHGsVdYiKkZcj4QdpWFnZtcqbdUw9uvGp5gFemVW/rof/aWlSCcQMALLzk
S+Om5u7fP/t36i2fjTgmoCdxJJTgfz6fWShH2O+texKmuy301O4gafbbiphab4FN//3Tfl+uCCLA
1wcz4wBH449rqdtZsoYt6Z5iafwcy+oTHG/MCEH3U5H/mqrw579/3kcV23IzLaa1SOugFiNZ+HBq
0zqvQT5QB6dh6G1jgxDGsNmL1kZA3C9gxzIiiEtgfxzPqwr1fyjJLwjLJU5sGY/WjWcfLVU930mj
eUW2e2HRVY1oHvGL2KUsWLpTzqNqa6zBQXL/8A1+X0B9FKOexwnDhIlv8c8LVMRDOI+Za5+ihCh0
MItin7TNTfQ+Ai4vmA5CGF/RY7Huc7gQqpYA9wmMbaEj4qBJfCGJUyHKsMzGVUSX7hWbmc+SGJBX
XXwKnVr/z0xalnMeoEQXuEfjJvfbuhPIMTZ15cgTUAMAv8O0g9gBYuYZnoiwFJtiEToAhavc/INS
+67t+7DmcSej9AKARiX6cT/0AG/57Fye8NvI13Wh55XwYe4MTXoWFtP8sBnmq+hIi7STjlnXwqlt
JgK34Pj9yb7iozj/fibwNPDxl3L+GzPrwYwLKwpcTD/cmvVqYQ/phfNz4/6L9rr6RFfOA0d9aHhG
+Ycn+26N/M9zEaDSQW1so6xbArb+eecssy7fLCLzVJnmNzBB4p8jC5dTf59b2bOOGUFbDtFxebiM
cMyEVGOi5AyYu29eLA9hZogfjfAOOP07j4N1Arlfx6KpNg0ySowwk2EXM7h8nGxx0xElRhXaJxVg
1JcO2Lo6DnYwcjD3HfrPVRctPk5wah9UrLYWOMsKwYizy+uG3W92g21cZsGG2LznAWPSHvu/M0OJ
ZWlwZmzhQ1awg13BmhWzitZuJKF+tZTpQSPYy0TxlpjqWeJYhpsSg8JRYDDTrUmiEZsYM6KLSqS7
HyciZVRlXIQ1zIT8WgcjgZVk5OlzY1C4UdRe2mHUzMUQ29otHVXSm/ge+4N/KbzspVPprccYi+6s
EH9YHP+bDRv3D1pW5HqSBuK+mP2HEqqI6R5nI3ROarT9s06dPUyDH0nU+nhRmGdfQcNIiYXrE0Ej
0xL3UCTFKzo852jqhuEyEKyq4RXLPtsTVgVOAJeRYUnVHPva+eTowlihUJB/OHDn9w1sMbRFZUnk
Euk+9zvxPw5cZQO0FWrA050m6sAx0cb8q1fK+UEG4ZtvzKcsc7xrqjUxFVHGTLrob11gk81bsZ1C
ocmpv1izYvMSYu8D+mzBHmymNcNOiwSLElwx+ayYVm0Hpnx7O1wChCpmDTj45iL4aiUj9Hph5PbZ
ypjkY9enTmKqbvfKqqPvv+Q3yAosjMEkt5mMwZCZLZ/t3HqaDGYhWfMXwvjyvJmymEkhS+ahBsFr
8GLaGW++RQa3k8fWBh4W34/q3uIMP+aYWK8a1GCHsoPn5cjx279vAB+9k1lEkI86qONYUHmI5YfH
2KzbSA8+W1jmHwLAnofW6+otdDb0RQGOyarLCeZdWKNpaRMtXntiPUWQInBpV/sm/cPqLpaK/R/L
imtx9hdtNQweDPM+HE8dtwwum1mfuLzj0WuhVHjedirN5gEPJGj/T2mH6ZBXwXuczGoXaZjqhcfg
LY7KFim5iP5Q6f6+6nNIPtJB/MkDdsuPK52vUeAqwMOTjGILmqm7AqNnYMi8IY0E8IyEXue55nwF
75+PLj4auTnI8+LD9Qefgo9G8tJfjgWusVjcQdmwl6r8P56FHHVO1YbmfHKUQBeIOuHYYo4WMwZc
jT0XLZQS6itzz03nGmLj9RybMVbEsmQFmTX5jbl+yL/p7U1Nt0szGSdnPem3P9xXv+9OeI+T+EY1
xrnDfXK50P9xpJkVxRPeOOPJaGRAnC9ypFyZF9ixAX1a6h8AYPGzgfP/GIbBwQj2dcmjHRAsi3/n
s6URoYye8ylSTXNshrgnudbPL9k8XqPdBNH3uaqnnOgO+dARyPjCCpGfmVgiOBqrrexZhsu0rTaz
nTZbXQbfwqL7aWron+VshTvD7HJ4VlVBZnEBIdxJMOC/E6ujGguIwXdgFrrt3oKpb7dYBTo1iWXN
nHvbTta4ViAWOjsR0DbMtJ3d+96+b7OFReYVB8ACC3qQG+x0WcSbPtHzI880Il09nsBGQ+iNho/f
oFOcJ4ux8P2lIihwN8ylvb83ICUDPdivVnfRqCVRhxTuo56hIAzbvPfkJzFTziep+pTL6lvW0uIS
b7E17E4cUXD+akz4IIOlcbcumquKHFxN+j54vC+iCaDh2fSHl7nuv5mlRhthbEeYVpdYGM+t7BDi
THApPFtdVfWFgX+C5iAITm4zH+6ddBw2vyYyJpEGDZwNdoJ1oZV4EFnMHpeHh9YmRuDfb6rfml0c
Huj00RsHDrbKH5vdmPCsCjZXe4pTi26tWd9r6GrckvuIUWLNAGGc/+dPvyN47G3PZkjh/WZv2ylT
dsMUkX6Vpt3OKO1r1g/BOTGK7JgM5NJrnwjmLgalgZWVI+b5m6/g9K7/B7G//NDgEK9GqSUXvwFf
OOZvz1SB9EPUjWMzmjZea88vLjxEbMEOgC203z3yDfvoRuHVsPt5s+g1tMedSIBw8DlJjV3UjIzK
/PEax8UPChGAY4LpKoiOk5FTOy3JZTp6IlOr3pQws9cav3CHwPJymuSfVnr/I7xk810wTXAtvovE
I9tZpKT/sUTYGZNKgtCSUzTVMQEPkTjp3DFPeZuAa9//jGRRnO7v0iJbt9WMr4YX6lPSoYRe3d/6
BGPmZIfm2W62jM/TlOrT/SWmiofiPlF4Ns7m/iNsvAAPgS5Wqu70SeJIVNddd7AgwjEEqa1NmiKg
eCR3o6k1w5TEtU6xkxDdHVXT/3trwkwxFMAzynHrlEQ+Dj9u+ysPZuMUl3pif2973GXb0CFiHvdA
KxygLWVYRdhOekiMirl2gqluBl079Cu+9kR8Xre8nRELMZA4FcvL/R0hezSUZmHyijqZYtUyscXs
EMs0yUsXEhZCKKM60Iti9eLae+mb0Gym6KXu2bRYxWDM1a95l0M0NtgFIqn3HqFcuXL2Xo2cjVkC
fHHDjVeyiV7vysy/5VfwBZHcqX7tTOiB+pmxTJXZ9c2Iv4uuORH6ho2sTaYX3gPTzkKmtTLbUh3y
MM3WE1wSyXDjORGDeC3wKG/hspCilTIqwP1kLWa7OeNUEe8zVun1nPv+xcutDdhzuKvw6L2XZ/NY
3exEZatKpf4us7vo0CEUux8lM/Brwez92MfNkhpSOC9YwsSbIOVuoH1hMg9FaONmRncxrLK/JJCf
aC4qKPfS1uuGcO3vXTHcwrDG/kmZwV7BHW7sIHxB879Oa54h06gt9qW2MjaEKyxsP/uKwU/2WCcQ
ZssUBpY7uu7xLtdh2zJWamR0ZZAGssq6Ann7jFwetdaBe1CtpiKCvGoZxT7CyGyFW4haBY7CzrH9
C+3sobNG8TraqbVKMcdHAwokP5dOfoHlsrCdnIuTwjxT6Cj2HSTXPcqt/2LvvHYb17Zt+0XcYA6v
EklFS3Kssl8IVzBznCQnya+/jaqFs/ZZF/dunPeDAoSyLCtQ5Axj9N76irli/+S1Yo3is18QjOlB
hrpmV5f4IfOhxm6ZKvR/4jdqRFesVpShNHPvFmB49dLcx2z20agvetBH3XFO5ZbWR1612veqtN7M
qvzuihhh6QDQe8YVf9CHLlRGx4IGpmHli+uDrWLxbxJcfd2of0M4y9q5KsxAdmYK8zCQvGg2dNON
t7npbezxfyqUao7s0O2eajhLEiPZ092YOq+y3Kn1XnT0XTRhqGVaLP3O1TRca20ZtpWSVYErkVeN
RfoNJWy7G11Oo7u7OEJhezNHOkxKasP1SD7VeLF3ntCKnUzQ981qoW+rLKmxtbJdx2XA+brojwvK
mBeJRpxchBWWs/5YEIOKkUdjtFVtdCNUF5xBImpJjOmWdqz6jTETYZm62V606tmzlGpvjPieCZRC
s4fhLzBB2uHCjown9AK8/NI9z3rh+KqlBpmSY/YCP7XJmHm3LoRorz4AnG2eITPE26ZrB5onZrE1
FjqsVbHqj7De+j1XvorlFAFBsTfj2kM0FK9T7xwjtlWRQHbJmWJJcjAzRiGhckFUxqCEnZELv0c1
4o80sB5sXVDMcVg/SZcJ36FDDU8GhR7OgpPczfnvJkcqiravOatpuipTMJwUCCvPxGazU+nPlHqL
gAKkt22dzAjd2nS2BaECB3ckPTO34/aFde22divzkRUTlhVPPFT9oF08Q8nwRDxh3Ck3mKEYY4RY
Cn/sPQoq5iRPfP4EtrK+TVV3upHtS9KBS0u3wnI1SqcNCVl0b0ostGvDxdSynd3GiDGPKT74tYAr
j2OrnAlrz6OYJtmgfq+biZpcJV9yHb6YxEzv9018RUDsPuf5TyYGOqzCcI99ya6HnWQb69g2EfOa
ux6TxRiNCKFu3qRBR3YsLVTb2djmSVUcpyI+ldNxzlMHa0n/CXqz26Ul0UVxk8O1Q5Z0grb7JFTy
r1vvMxnig4dPhtwrRHAz4vcwpa29sQuN+MhuLF/L/HUQxnbCbQVHcpogLTVHuowgYy2muM6zIjwg
DbpGx2RZ2TCkPCl5HDYK+g+thuneq04Ih7zbRXn2aFaU+vqGC79uKtNXVDxpAwrzQ1pW6iGey1em
fAYqNKocbZVCnycGDEno27asiT0sSNPoFzSDd/EajBfX8t5NzRpURKYrTg0e3HQzeDulbbiaVQte
k/GVx7Y/Gwn9WJ0uTWRNVpCimqpi+t0IZ+vTXLJcbiPfrsyPqJ2JnhwsPexdspzTIicdDjFymzWq
LyA90AGWOL+UXUze5wa32HKhJUmhTV08X8NNHCbYlgNcMeUuWlq8Ep6Wnzr1QR/gR7FtQasGn+Yq
OwMnP7JWtEm6EbjU7HdT3/k1ZNMzArohqK06CZFuqTuO637sizms23w6WEaL53x9aprC6VZbaS1I
d1wujulZMgoFDkOoyxgE4DAmkyoeJsQTN9MyrOeWobJ0RHVb5rraSUjfMERtDCcE+ISEibrbNlK1
gCOZBRCV8VLOYrWMpKRySVR5y5R9qt6bnV/MdHDebXgbwmoL/Fq1uckmOT6jUtvetb91ntJmSazP
0rFRFWZFcvCUPmgjxXwoK3MOurG7saX8paft3h295aCR481Sio3R9As5B+7DUjyCdBYbtdasPbGd
lyKPLzo17qsu5vfZbCK/iIuzLlRvr3elul0MpLYx9sTtEEviKywZDOlikxVuRcCE1ZRaHLuOhLgt
e16DmcSYsGu2DyWR1D6k3Od7W2bojfxgK53N+64+DEDuuD/tc1+1J3MVW0+xAcwmPxMe2h30nETq
PooxWo+9iTBPTnuDV9GAS5/sqt6lcaKdrdE+LW7xq+0z7xIhCzIo8Oz6pbu1kwFvOiYjuY4WUom0
yE+WUzV7zQV9GZJiE5YanWcgL2rnBTmHIwXSQCkIgsCcPdUQJh8s7BParLngwIjHXgzL7yL5eXeW
w33auNC6gm4R59bt3Q2JOZfMgzd5b4b0jaFshjH321bT/AlpK7xaakQ1heiAfj6aVlUe8qwBhl1q
jw3VkWz4SWZcixjB7CLvkKIp2ZCLRoy3iuHerLDe2w3Wd7laGHGI4hPuDBp1yQ+kxdO+6Y0bilay
0rOuQQQwREc2eejksUZvtdbtzhH2zF2qW59pZBgP1iJWo1J20NXiezRJM6Qfqm2SEvOCg9cnJc/i
1Dn2swcINDcz5RiVbYtmjx1o3sjnyhDqaTBjnybqvO1ns6JYLPYatl+dpfkTtb2XctbVU7GgV5FR
Tnp8YdHeHsdgdgj3Qk4SygV7M4AS56wNPcYTOaZH6o9agCmjOFIWLNkwWzdbSd8YxrujpHh0XZiM
DeStB8NNGED6/DIslneldGKnCChTOoIILGn7tWL8oPrXPNqPd8AJ2afT7b4ORTQdFp6RnFnvGwzj
SLqVtu8ChSvfV7pFRV0YoykcODkX0zfNfjgg8hDw79zxUfHkQcXX/NAPikAJb0EZsux8VyXONVPN
bqeUBaaZBeEdzAKEKiL94Yw5UHw54Fj1yqdOy5nQSuVZjc1mlxnCY7jPEJ9YEjN4Gh28qW2eqgVQ
gqbY68wZg1rjtaYx/zYa4rktpzdbk9ET1SL0UE2uX0dM1pSHAMzMmUDMl8NXEzm7FrxNWPPG5ZQK
dbnqA+CBjuyBj9korjiRBltxvqIk49MSCcx+WPHJkz+nHd3RdqEK2ufagbwa1jcm50axmqpwgIkG
09FoC3k28Ifu7db9AR1Axzl2anu6ZEs0l8e8bpvAtDwD4wZ0pz8iYAGcAPEo7VTMRRu7neURjs9r
a+lB4jUk1BN0TnqPO9EKGB5do3Q+JReYt2ALGgpRHWPEkU+NjeaG0eSQxi7242nIMKhH65zBVmsq
k2NmfrdbhfVgJZAkN6LR/B7J2lE0bXpIyvkWt0sdmuYSfbcT1DaTvZF1Nt7i0eSay4RxcRZm5Q7p
95wm+i0yzKsHrjTUpFGcZ7zUXlp4L66BxxF538PQmqdGzt2jJRrxOI4oIsdmMbfr/uF+3ko04VvZ
wXARA8rfwTGmp0lCJQVV670x+3iBNaOHx+gTzg1AghF9rN85ZJp4cj4sCvs8dthvpifNk1KqGCxV
vdrxzXybusqiR8doG2XqtvFQh1ZdGT+uSJmmQxw/55MJoMmYnsseaIHMRyivGLspG7rPBIVHiwUA
RfOeJfiVP1wRLutuK5aUaX1tFww6tifONsyLdUQbsQLcIswmIO+621A4Q3NVTYdSJerB7cBxm+M4
gQMYA+jO9aloDQAXRQ6Cu5DQDYraPDPVzPAhdARITfVFKcML6KroW9GVZFjp03xQNVwR0WQZYYZI
78GojRAxT34qaTYdeqc/61PSHieaLK7V3Xg6xL/ZjIQ5z5td7yHVmNRe2XXz3JNKpT5X9ABOMwXp
e3lrEcnPaqSH6+F83ZRDlJ2xWDM06/YLLfgXWc2Xjujro8kKbq5EhuPRwigqko7sNbye2k4pgID3
K8tIZNZbSgj6phWFCKLV1YRVX1ybdhS7KvbwWWnuiYFk3OGvdkOd4pefDuJT7we44WJc6Cag3NmM
8TqGVbPyqiJfji12Bvas+oWrX2iWTe+FhQVlDsuisFnakmgbSeTtcVOx36pgTfd9ftT66Fj2RX1y
2/xH3LfKrognHB0mXbDaoB92RyT16GcDZFuEkuVrhIpbXWDihJUlOgLVWUhGWfdjTryZpTa6LDcl
MSAq8X7q9F3sdCp8ACn9aYx741imFgWz2hqOLIfTMxHNTbTED1ObyBATADBIWiVIwMGc2DRZrYRj
WKGi2lK3wG42kTbtdPY+jaZLjOByP+n6l9PN1kOpuueZzBLs2nhS2jmT+wRZpq8qxoeJ4jiw2VGw
aRqXLVnP2t7p3qTL0KAbTOuDlE93EBRrI5UL39tokNnumAmk5tolmtPN2Cbdg2INLy2qxS3gxTJo
XDtiw54OwRhrxQMl5EjW01la09FlD3FsQIANKOsCFL85VC27OzmZftWkK57Yn3N6rgbZMr2Mbnkk
g8W84ss91UMxIbo14xv1e3/MvDZw4lj1ewdZ5awk7blrGyILuvaqNcP8bQjRlG8aNe6uAiG6iWvN
GYnLcQbrFI8J3zx4iBBg64fseODdemjJpfKnobqS8i2ImkB92eKq2ORu/9YOxsuIDRmb0QzsxNw6
WQQmDAbRlpH/R6kkeNAKvX2QvObBk9abUnsfrFU2rekWO2y1LHMpauyKrsJAU2QPLTTu+y6zq+Y/
hdKisY1D5Wih0Gi9LhZzl7pWLb2xuLR6woJ3KJ4j47cGjAt7eDuzrLL2alvr39zoE4rij3jCM2M6
kpQdvcAfqbHtn3TDDbBZan4k+jjE2baPccfkiyFIBocdk3jJA87BX+bAQs6hMLCxtdbaRD2OIATT
uNX0l9ygJKZpg/1r2drVh7IY8UOdVOx2XO3FK+yNiO13Y7TGq54Wh051ilPWlk9xx8bLNEy4L9H0
KGdTQYGl5EGf2+5WpI17IF38JIZ4DoQ0rM9RS61Ama2DnVfGlb3omVO+tskhoHWm+0qKx/i+gqsZ
XbWU7kWK6piP5CFoA8LojBWakj7eLarzlWjUo3BlYvQekAXImWtVoFhNHPavtWTY8YTxXXCub5J4
7g/GAimXLWEVeOocMEykYdoTiz7TAh219vIHBLkKyIA/TX4GfheDA1WJiVRZ3yHDI4xmzs1xQGdc
1dhZcoqVZfbs2au9UiAcRO27c1tT8dG/NVtDiXpWzhExWFH2gGtMkkELKrsdsAgty/TbsYHzLWrm
URGcktUruA7o4ldDztwelgjW83H5oezg8uD48UDlD/JoS10SN5RAll1BB1AFYCcRcLKL9b45Sp1i
7V00SaM4P9oUL0mEBOhixdPOdDqqsGzr3KoRO1Oy7PYKtlNMQfaInrfCWL7pxzzQCe06jn3+OfR2
+sBSngAJ22DuYt10SOr+UfaecTCEw5Qyq/eiKZW89T61m89aqcW+YVVjGMvxXZpdH8qe/IY8t6l9
Ok4XeK5kozetFpVeIrRJhLq/z/hDD0mCQNewY7fVGvjCOCexoQK1m4pSfreFfkhNXM+OesFEq1pT
c6gmWmYzwCGgK1vgptMNiadDNDmdUrULpkE3DhGD7ODa4rSo6uPi5tpFdgBChk7BsS0l1w4bUXfd
7BR99KOTUBPcbuBsboFsuJaoyUCU2dEE/bVdXHtXrM1EFW8e2yiJnL5ud/RPjEODPYiEHILuowVj
lRa1H/wO84s+BH2aamch24suJ/ugzBjAqaXfvGN9JTbKsqkWNVSncLocslwVvtAa19dt8dwUungq
usw8lGZPKVEpb93Flpb5aOXxmfydn6pbuEEzmkRfIU6gUOEOIRVf7aVlqjpUdD3qrr4VFiw3meLm
A0gO0iw7IGmen9ICvEU+u6t+I33InorWtU72UGg+w8fNsWdwAbKNtzCgp82SzPaZleg4X6kh+wYZ
jpsM2ilhqipNuhZCuWVLwdWYz1cDlxvG4abY4IM0HhWXwdbUhbuPgMxsmwFHI3tli1bEeua2ay5N
3Qw74KcAuqwqphEuzG3NlIsPWyZBOelOmGsD85qiU672Uvtdzr/cBHeW0kRsMfWpuKhd+Rl51cdg
UTSZixdR6vqrPi64TdE/gvVoTro1/mLPn/iYpqBwo/69Mlv5pq1XZwGoJDRwbW8oa8NUiM2nzrKC
hYHzuWYwmhP3aLFoCpPJ/NG0c/qG3uC7q5Eu5Xjdb4t6Z5y/upVrnIdBTR5MBmSyS+uzTrw71htH
31vV8lumdYK1oaBzZYzmWxS9syN6KakYPdVxbvhpkl/7oVDpZJBXuCQJBlOZ5nsW9GdJ+sFGyaL5
uWtULp9+tvB4t8MmiiQJmAs1qcSOxSMerzcCpOArNGdFT9WdVgHGPc5JPtANat9yizjwNu/ad3e1
IkSyma5tW6uPUqu+46drbnMtvqoBGpkus2KXS8X5tsz6SqhblEs94/3I5WKGOluvvRg8cOSGIi7x
dBugINU7p4h8wyGAqqHEtoVAwlgFzj3HmNTm5w719DFKFwqAs35csMjg50Eme0DJSaHLK4jD1atn
mU3folqZwgSE7jnS5MlYSyP2PI6sttnMlWSrXtDRzRedocxXpomq7jC/5kNs3saZJ96YvLW2lax2
C7D609COzwmWzb09qlwc649zEw3Pqncw7UIl/yTZ1U6tvcaJDBxdLd87uiu7AkxF2NVa/+q05YGF
vz/auN03QYRXmfMRQg2oSOVTa+Z3CfTkLfGwgZOYGYylbxV9fi4XZGTE+x2cHvoUu3jX7k91MgAf
5rVxgOSbtSWd4XcAXzfYwe6Jf79/38bNuMH/zj/m6wCt5Q5eyMm66Df3pfhm/6IarDcbITfSwOAP
yYW2kd+zgkh90tix6AQeozB0gHkP3rg7S/eaymd07A2s4s5HNbsz/SC4BJf3C86yzae70bbRZgqm
QA+tI4Gxt/Q2vrnfjS+wN6x6CcfClbxCVdmAMQY8tX0wEAZiBXkZuj8m2lV79UCk1U3e9BfxTvwS
zcgcT5QD+2lL4ToSPk4wpQ8HSaTQHvcqShAcJOolmYlls5rkJRmaUABEwy1Fo3Jo3GYPCHHcRdlg
YsXvvG1mzMqB6JoLtrv64g7Ju6zLiQvVDuhbGz9yFgIblrMKaNDc2cdVfS7yUX7WDTCAYVLqhxnJ
3W2Q6tsSV6GQY/GN/2Qok+qYNWZafKOSvLU6JAi5lbR4y03zmzHaVMwylptZdTIwfFS8iedvXWBv
8NjM4a2XPo7M4y0HXBU935xHfJVtI23fEnN7vN+0ZtMeW3Cff3501qyYuMH1k+lZd3Sgth2jVnTH
+4/3/+WCU2Moy7NGO+1I5+usJOeSym3YkiB59Bq7pl/O//7xY0d3ZL9Yo5+5RnWsSweSRxK33Gr0
y8KpcJ/uv1ki29qmVkeFWCurY5QZZ4cGYXj/ZVSP1RHSfX1c34GUuvJv9zeVQxEOD04ltfJ4v4mz
qOTi5ubv++7/A2uzDvvM2QWuZW19TVExX0dL1C7b+1u30oZ9JT3dbaw12HCG5hiJuN7NfdGJk9ro
w64G77ZY1l/PLkRa/Xmdf9yXtQCctK5YEwmK16Vqk7BzSPbciiTtfSY0iFBKWx3Z+VRHGPVwZrJl
h45RZ+jRExxCNKr1Qv33m/t9MeEDlPTqEzla9fF+Qz+W2mnq5dxO9gTuRkEiYaiM+iPxWtS0+/qY
ry8kae//0Q7+L9n/P5H9VdNFPPL/Ift/dnPxWf36b2T/P3/0F9nfsf6lmthabBuhiUpsLtr+v8j+
jvcvVIOWgcZeRYmi47H4C+xveP/CWIFOxsWQgsjURG/+F9jfcP7lkvSiObblrMZ11fgfgf3/KYXx
8H+7Kk4OZgCiAs1/yMsqdcjYwebLvlkG6RMkSuyLKXC/MqHOEF/hzeXE61DKbFtgiCMgv2OROy4V
eNpqs/3LS8qzWfXGhpn4P6jqtX+o6jk4KpYul0AkPqZL5/a/C1v6woPdvtjzXhED3H7TZGWgVZhm
5XXuMdWbZfc2m+hMGbS10mHHbhviP8hm12/h35WU65ugiI/NxbRW+9Y/lZS9JdSxtZJpP2Pk3Knj
zKa8kcWGKd2CDUFEb7HBngp11v79Ay9PE1gjkUfKN5ViDaMQi1KPtZ2Dyzbrza3qIshr1OKj6D9M
lpU0BXnPSuIW/0HjCCX+/37rxJ/riH1RgfI5/qmzH4aZwtHs9HvLcPzIG76NToGmzzD2RQQSMpsY
Hd0yPTE7qH6sou5R281oL++pyqdEKXuTtMC292O95CPyAfhgug1QiNfb5xabWUOWr6Omvkw60q47
7m+M3jlIxj4r+5NT8TJ9kj72HtjKhoFqM5GoEtMqpeinz1u9ddN9yn53s+w1poMN2Cw9IDJqxrKc
gXimbAlL6Uk3DX0bQT0KbXoCVMwljQylp/JR+IbKUoFir1vlD1PaBZFaSgxUGOk0jEbC1bNtN0eg
4BF5mkPzDHfgpkxYdu9muwKX3QZtRFDklrt1Un2fd3z4InLdzQTKwGnQfExW6ztwP+heImherNy3
PPbKwCjYia5Hcn10xwLTzm4swIC8LCjtMwWSc950TEEm3TAtj0+NYwSawtYmEbYbGMX3uHLSfQLd
dFtEJog0Pf5CMpQdZDlimXetZKdHwwdS8+81AtpNu57geE45sdIKRapnjFjYmw/W+xy7HAFJ87NQ
KV0bmUu3UsFIneB6oQlIcBF0uVZvpe+w/pkWZg/bIDBurWoPcYv+Hnqyh73crJmZAZxAGWxuLcmP
lF0he5C2uqu8pdhEHklK4kMj9DhxryZVmbYV866ndrWWpFhaaWzJenZNotF/247icioBTUU7vZ2p
mP65SpVR/SJoe62p3AjH+oBvDMoFWofryG/Czj6sCowDChPFyz86YpsMuL/bqPReBoMOapvQ0nBM
gcaIAnGs7meeBK5qfJKjHaYiw65oZN8mK/+4/4aiQbkdpQwny0StyXfuDdDZFwopIketk1M0GZMR
/B1t0k0lxaupCklDz3xTYlzMdlSEazhTboJccOmC9bTKQ6fhsm6X5Mtp4jNxsq86NFBbgUqQrOB3
26WeXHdpmLuAgnWdAhkQVanQBHIYPDpy7TaQeS+RxslaYWmTmg2t3iTQukBCYGTVRF9EY1hmr37/
BDEuCSiI87MppxEBPmdq1llcmGN6w5Od+8tofkkbnkFHcyiTLxJy7FbRcE3HfHUwbbaLIEsOPgYd
HJETfIHXaqJLmjiHShLgG5EqgrZF3bhGcxMtKnwSJn2kEQ9jyjPMrln5JnBWsl44MUYnDrzFBDgQ
l+S5dXXhUwd9hwwrtzodEjTu0AVTjxryxOPjYJgXEBCO1YRRi03cU+bruBRvGbHOR10aP3SN/V+L
8SiMy/q1o2PNyPE7HroGuBnVzEzKt2q2xLZBs7FN4CMYak0nJHJWrAdnb+pVkGzS8rUvJcl5BX9Y
VvO+U3pIe8LjK3XbguPFkatVS+CqpRqjAvXd9rI+k6QjNunIqcTX7CT0Ie+DH6r1catE+jVW3oCD
/IQ+yRVoupSNITx0UEP7IrS84W3QGNncDHDW/btpBs6P2is+5kXFiubuaiPbtYK9VDNwkdBRQtId
M00kq/1ea7QH2i4/upIpImfXCvMWltrcAMyYuJyz6+jIHnYv06+Zc2nfvxFA9JQ1qV8sk/LbmpKn
bmKMmCuGdpN3PRUEI6R7KgjUt2M+XRUBpwbRyujGsycY0suSDn3Fd1Tr2Vfd3E9T8qPtfvXb1rQp
nc6f6leybn6ZaLYWmX9oBs3F+wuxSuGKno7WgADkLj0v1PQNDt/VyJhe7qcJc4MexDJ+WnSx6pu5
NEbCOzTvM5PJsW7j7/dTZJGMZlC3vkTtbkvoN2B64tDVkJU76ROZau7GaaoPr+jyUGr5lw43128E
k8eQwYbUdPwpo1ZcaQ/UyO6sQMQ5cI91pQCVivcLfN+7wk4GfM1GZlOqvrfOFQrWjF7Tf8aGqm6W
FEvaeu6T+cFAYBY1n4ED6qqgx5d+YA9sfhOFRod0ig73E5NIGc60OP9SIpriiL2CGbRoWC/iR59G
RG3qnY9N9Pl+Fhkewwppl58GJRik+IETMUuoOl/nXe4Og6EgdxdYka6xk2npYCI/gYSBAYHOl/S7
jJFMsesPvcCcPMV52I32+5r66OkMKuU6RNfd4pclwZ/gRI5Va9HBXX/XlM0xj9ufNMvRl2VUh7RU
RNTGAjh+fLH0llSPY6r06xONuLDIYLDXV55rxBBDfi2N6qNhWiVAkF35GL2MdOs2wIjJ52uMkbmB
IVnFUsogz/XujS0YIzpz7LKln7WZrynLFQJdQ7wHPYOIx4wNRHKObeTS/XSGHAOcxY+9Hp9rpj47
wcqGinOrTkLdpp7j32dszWSwG7zkN8arEMWb9Is6ZSddGqEZWa8jn96nBfRxXwcoE+c9LpcPyXey
WajYAfe4zPBigW8giDSmb33LpJLlFNFnkX/lzfDemM6ttPAY1YS81OM20xhdliz/qqYXUgJbHMfR
hzJxcs0OWOwB1k491Ss/n2nQ3oGUjzZDw0CmL1Rz1BXjnnEMOGZU/T9HavD3D6I0QQ4ZC5Efs9Ci
spBuO/dnvZ1SD934OnIukmOa6vrOYbShmc7B/bME0RA/AaQnv4NxrBGcFj3lkrnBpudk18aIdrZu
hEnCZU4Z+XnslzfPJmLW3OSxeTHyKkhBMW5MLAJbZwKbSNzdHkqefwd0dh0n0hApAWnT4Dnyh864
zK3yi00JSZfoJflln+9ojp6AbXANmtO3uCBQpVmHVS1his0bjk5XNx8evbxNa/CH+sUWNVARQjzu
x0IMMNGbkiZjrUXZVnHoYpSsrwwLSEI2IWl3xu39ktUxC8WZ1W77nGtZiXky05l/xS41SttkICUN
p8QthhKit5TfnkkYUY5U7G4eHddCgLvFHFmQMFNMQWwqb7UsvhyXqRUzjfTrVClZbHyx3wgt2vh+
xxQ8V/r3vts7ZNvQTYsfRULXkZXyvFvWdfxkIlfti5dGKZbQmPmQFarthGqSwFOJocCx/VytQyQ6
e6/keOYJA+g4p8Sa5vG1tkle0EtOmEqUP8UwPOkt6ZJtymWOA/HUZNY3heUG9pOLPrxjYuEczTSC
Empna07DvBvkWz4Y9qYdv6KCS2chBGtjTMOJSxDyhd5fexZ6m6hIvtz19csxR5HrbGxVyqCwsTF1
xUeWVbdG+VEAxYQljcwxu8+j9a2HYbmnNw0TKf8o4MT5Vc08pHT9scwSgnRq+uTlYJ7m1NmqZDMA
Q+RcFUYJhqtmiZjXH/fTzxtNQkjXWupI+kH7WS5xwEX54KyD6n09V0/l7b4MSvX3AlsodGbOsExz
X+5rkPsgngkmVy1TH+lg8mc5sCY17wjKjIL1qxwG8ephFthUBKrDU3FfmjLFTSg+soZdjb4bneky
Ja8GapR4YZlBzIZgEsB8GYn8533t69hoPyKFOdxQTuXIGrwxW2CJDWwzNy2+VFy6CGiaj0Lk7x7b
m402soS01eiYDulXquUfWNcZL+3ysY0QoMC9rs2jNnc3d4mAec3Mfy47bTKQyC7NaUWsS9RlHf6X
PMcYagOxKdfVhktAt6O9R2AxsWyN+0RYHzkOgwBB83Ph5Y9VxrGG6f3hCABldrc1KM6aghqxdF+G
1INtixCPHtuJCv7HfXZcFDauuj1cSgnPnSU4G4q1UmXdTHJtUsGqBsbELxYoBBBwNhdl9EKqKYtB
PvtEpoAXj7dxXTd4JRk4MRFymEC+WCWyDWHes8yc3Ds+EFFdPCavz1Q+WATQXyeebloX/3FqferV
7yFlkMDmfkKFfct3jZL/vp/7zurbTCNwzPdHFCmkSSfa3imi1SCecSI/ONU6vxCPklTp93W9YJne
S+Gy6R5TzhnDhtm+HhtXLg8pYpaNNY0/6v4DlCmA4nWLgzknHwh/9bJ4CTsruYEF3StmcZZg4VdD
3weJYbhK9WyXGhhZiV2uw0b8JGVYm1ONwTr7WrdIRCuvA9oz0FMYsuu+ZJ2HqeHu1Zm3tRI6yry8
jZKuivY4q9Pa5KStOuvDb5aaH6ZtD6Egzri0iq/eACo2YnCZkaiFoHIRqSA2AFKKU4uYQsRMOKb7
c6PSSGuanOIgX4RZu2FrL8peUdp3I7Vee9X9TDzv4hT05Gyur1qjcA/A7FdlOeOOqNU8vObQvlmT
vKAlpcmayJGCPzlrLIzXXUpaI8WJkNJKX8cTNS2wLuDKIh2LthAQcrqlLCrXGoAm2K7X1jRszbUr
u246KWzbRKmyzGNBSIGVPlD03ann82CQx+binEapFr3aa+aK5ygT+y8myYUOUV2CeWhNY7vGHe4a
+plD4w2o/XHmtJriUZM3rlXhfY2RgzBGFgjtrDz0ftAEJU9i5KoZ4iickMXSdanOTNbn2GUlhgz+
oMegcsEZcbED40PlM5F2TFiw2vElree544yHdqR/oNqIVUh8fuZirI+WlzbH3mkIT5yKOvJrklkx
EeHIgLTi1FS96VF6TjEec4PKurxVRVKrtGRcLfQU+2Kv1ea/b5q1gq7SHGT1ry8aZpway9YScaeM
t2aJEQTKUBKa7fhqrC99fxORzmJlT9h0fbzfOUR6wpWqpYG+FuuLMb1SPLdDdR7G48hC7OhYMFVi
wxn8fFnZ2sNah77fqFha0sJN9n/f9echbgkbDrIuJeT7rxBb8YeqnrIDjlpEOdO/P839IX8/+O8n
oyUGmna9ud93//H+v7/v8+7P/Pedfz/m/3nfP54ViT2VKio1f3288v4hRxxmZH/812vf355woKSg
zCKF/L/eWaQWkDrmmqqhQs3//uREyZvlvx8U7xfevelg1O0Md6XeEBiyGkzU0swCrTPINurWhoUx
ykiQ80Tz4/5z7NiP9JLaMFrbHIB89J0spl3b0xtVYRSincOmMcljNMSEpIloAvhWgJVxzLqiZNDb
tARcjOTrnfeb9v8Qdl69bTPbGv5DhwB7uVVvtmVbdmzdEHESs/cy5Pz68wxzNvBhb+DsiyCJi0RJ
w5m13vWWJo83VpRiCxDh5AoKFtHFZXKLo7x3inLiEJZ/sZ16J5jOa3PqjYNjdNces4ddNUcm6uHa
PMUAMqdwHp/xkhx3mkuH2bXNr4x9qw5pOI7RGCCVhaxQeMXWJVkEtiAEPKGne+5bXqBOK1Jo6ARD
tzxUwXgIYxKpia8g2cCuSwhA9luuucHvAcPR2Tq1ygk4Sgl3i/BCNMwa7ZxbuFs7TR7Gilb+GDgw
fn09zPY4zpGZGqoaRKt3gQVHPX5E4Q+YghE+Z7R54l61uOkTCgjETOCJtzQbn+sRW2WjKx81P4fD
2cJH16utl7xFenTCoB9bvXBI2dB8TPgNzA0sX9vB+nrIXHEhJA22uuf+6sLsWlu2ixWJMaz7UdLS
5MCdWVRC48XrVYbR06Qnz6RwXaVWd1jLDNhumK8DktazyJOIg87HD9jy/5iz/csvPXutNYhERlH8
RvsBh6/pfzXFfpxGRp9NblMh1nAS+6uTDo9djcke48VLhEiBGQ8bL4aum3qw/SNjAlQ+YjN2FU2p
JaaNGH7nxjy+dF2H2awdoj9FU93EXLLLgvBz71CFRn7E7NBa9yl2d7lVPU2F17BVUwHOkQdBICEN
szayAwbL+97tSjxgPJwDK+TRSBhfpsJ1lQOpfdYdNHpzXiQkrgzDKu7Sci38V4exFLXA/GHGI653
o1UzJ4hW+PvVaxlY6VpENphvMT+OhQZDMJ3RpjXGjmwrEtl7j+cjkaYhF8ruRmTnzNOq0ZqPY95u
ulqsdNDbFTaodwNiPgjMuBHBq5kAQwvqY1OMBrituNQ9LLW+9vEdKZtDbUG7KFyazDrsf3MF9CtG
GOwzi5l2FuFs49KNJCHpAiImqmPe23qMbEjH5ituey4j3RZJdpRR0t8wy4NFTtQbmbllCNmkzKqf
4HH6OrWZvOu9cwzw1LbGPlwPXf2L1vAQ1SYEyW6A0uDfSH7X8WLMEAZkYIhpy1M1CXmyLgoVNH/k
B/qPI9g1CyheGa3e8BaSEqmPB8clK0lU9s7BnADao3H3nTxatZH9pAvGoZ3Ws+6Nglhf8e728RUY
4c0N/f1gsVm4cXNF8/BQGN4txOaelIaQejV56jQx37RO/6JxBVJx0/OgVT8MNInrwBuudTeBZeHJ
mdv1iAUbnoBl0HzlRAAaAiN/OeNeBIT66PX4LGVi5G5pBfn0EyI16wto6Ivp9cNoWGctd1kM5aP7
aMcppKGIOQkcIQ5jQsi7EHd9dMTQWVflpD13RfbTGGoA2S5i2YaANqSDTdGIyBG4KnJV8BJ8PJ+6
/NA23o958vIn0yEmlZO/dGV3JA/6D36GKo6R+9WcL1kJilDIaRsS87hK5dRumENfW6tGojBYu9mM
b31dPAQp8uZ5UNhjYDzhR/4A23U4STZuK0EhD/DNjZqHkNP9IwrOrQxrczUInAMH0im70UbjzQXE
Toc2TNcvZZ7GDybU8XTSkmNfZFesAmr2Tmy7Kjduz8/wcpxXDQU5ntl4ysbhVe8DwCaEWNt+dt8d
23mbyrUf0r3AUd5qQ73uTfE+z8GVSg4fS9dVkTHzqvT3UMV/hpLQohQurb1nq7vBF1+PEuyvCn94
DPfWnmP+6HFnjRvn0KPHDsbqVJjT2ho1xQqmOYUahMqiea0LqOuMgsL50CcVgkwUmCE9Iqndlzgh
Da0eb2QEb6TpXXVSh9cZh5jvTM/YJ/zC/G2bhNUjIQCgVvNKh9mqHCYagwxvI1k3EFpFQ61iD7/S
eAKbgIK67ovgMjTOF74FTMNAGIHWmZSg2822TMkeZWc+EFt0613jXhbmE7MtaKM90dbFV8CE0FFL
2ojS3WVE5n7pK2urdSgSo5BTmvSguuK0/DTCfDt52hWvnSfftoizyW6zxrYRVNUDARH2aH7hWUSP
BOWz1I13EZnPnkuaAvIGx0ISVbsO/HqDspwZ/+PUNecsjZgDDAd77E/qPS/a6pBI80PZ2hh5dDET
8USoRLFyPIB2aFinyu5R4hXPnp5f2ohareeITaHUZM1KKu13FgNToUnZdLn3YtFzEWQ1XHM5Yc4y
bdO2fdd064xM5rm07Xf10aiHSjxxaNjZEO+yeT+k/ocNLYqOHVluO36GvvtrarwbRLQAn7Fp8t7I
cYClUn+SjIYcSOL/8OaE8ZdDnkLgR5swd5h4YSdrEMeH7PdUa8UpMIaNkeHQ4doC7jbBPwjMyR7i
gfqjNt0nBNpowdpVTpxlFpMUMEVErgQv88sc5fSMempvQDztEL0vOWUk7gQvuCY0K7alfp/nDa3q
WWql3Aje+DlnZ0MB2vnFT5QDp766kmt+wJuVjKPmrqWDBEzSfnbsZH0KsmT7hb2RhoGmZs4fLORb
7UM/mRehwadtU71eGU32MjnzHzCxH5Qqm6auf7XJ2U9ZhqQ20qAbBNBVRra1i/NUFAfMm8FFYXfK
Jty5Btl7QeY/Q167e8KBWNuLA66/1rbMUlIJDe9qz5AiB1pJQNHiEnr4V+s2rEfgNSNoTxo3MzKS
PvVxqIacjZp9MyuvTycJ783U/KknlFl9F6BbQOyJfrEpNOc8zfohrUt2gxJJjqthTeNPX13WfLkd
p35pswj1jBGrA6hcXwpj2hqg3H5MMGflXaZOfMcjMs7SQOfhIH0PS4gimRN9Co21JiQ8VQhD6ykQ
W6GNEZGbjtzoQ48oxYs7fHebo+alb9ZMf9QU5r6YbNoLFLOQ4mipoBu+28Lyzq4BcpxqLyDcz65m
WcruG97mBEZrZnzyiI6M1HiZKZIU8pJt4D8AKNMOxt66mgeBs4N+TqfM3rP7/TKM8N2JtGTf1+Mn
8TLRDnwJD5lpuFcMUOOJjzS5VpX81KcSu32SEVb1PF5sUewdjRPbJgqnqn6MJmtEpMWPIQA4hZPu
7MpEJDgb8luD82DOxIKEYvic43g36NBRPci1awnxYV0m2luEfkBZHb9p40zYUfyG4GbjmR6eMkoe
BdX4nJrE87oqKMJ8ykJwE0+PakZ4yZZpGaJLOX4HAbjKxmHWtar8+IZ++yoK/80Gk7OyL1tSX1Pr
uSoTey7ohdEyPKdTsxehfbDN+nMcnox+7fjGVyOZvPJnhhdBvb4eBImTLUk1zviqM31f+URkGD05
rLsEVKwpAbscGxjWXuki26pfw/52bf7f9xICLmzKe0ijhI8zd/IJjWSB6DyFy8OrR4NVCvnB2I/x
z3bUNv/6VUi47EaQRdSPBMyuJhIvebrKCQ7qIYh1QMeiDA8GUsLhPZvK6XFtWrhkJ29SXtXjRg1h
c/ytfjjkOQZ811ehAWdcXdVkle8yG9ZJdvMrVIMAc2BnqId2BgcSbgkb2I07JPDb5d/qe/ypA7IS
WDlWPShHhU1NkWpgAtCmABb6F8kHWJZZVrz8XTPepauAjkNINYtRw0+C31c/UhveTv1b3Y4Bj5OW
wUM7dvidYD93Nu0n9qG1AWKHZP5bXVjZk/VW8whpIp7rFME3Vv49v2GkZwTS67EIgHDQO077mqRc
9RPq+eq4PsXoSNW1Ol2Tb2UR3q0kOKgnr1scP9ULYHBtIZxmljw15UY9nLou9bSaejl47S+vncdo
nH1Et6V+G6X/U8sk2yCTS327xa5avT3q5am38F8vFRXgxpyo5sDNGkkzYVHBMVirJnvL/r1rUBAi
wl91TMAwsMDxP1p+pmLer7tfOm2LXYFm8KNd9vfHk0jfI1RAlanszsKVb/ZrAxwLhAKG4k59KeLb
laJu8yN1jxnQQIdCDKZt5L/UQ+m4thUGVwPoTkTZl6jKq3pI9TNBRej6k/oJdU1l9Sd+/NdFRSrU
kwuOKueonoqneCCVgp1akpJtLE+nHs4Vw4GHsVocKTBaCeRBxDjnDCn+49WlaD/wdpIrvyyvkwmw
2Eby1FtM9co0xU+6JQbUZNIRWcm3R7FtcVdhdIeEQ3PrfRzpGsf9fF0G+HWffnPc3rSJ5VrgKy/j
AqcYMzjrBSoFJuamgB3opjprCSxaL1mKftzjiRZOe+gI33XQYYDCNFtWerIrs3AFWb85OC0Ctia9
NNHPFECPw8Z8plv4KsapYODuPS00CLthoY7FI4ckYJkaitjNza4Q/JvI6BGVzRWNfFceS3mIzSLG
VLV8hZt5Q3AAW6c36JuEAG4gLboan9WfImhMBPYKDKU87CANmWknd+PO8DDvQeLjIMOMv/VwrHaJ
90sL+mbdOvMP/FFIznWAqPE7ybA8tbaOBd3Aar03S6afVgn918UvOKdhEDEnRH2fnf41i6iHpAPI
7ppMm6yZM8PGLkDTjx7hjMdZHVhtikt71IBSujW1px/ptwXuxsaPn1Tx0ChtYZpqal5pqAkMgB05
aVgDmYl1mAmpPwRtRTYGSZmuBSgMafjaDxneInn1EOUUtq4amemIF2CYZr/wFMDfKaJ7NAXXX/6p
fPwcWiv/hD+x1bWeionh/hHR6YEEsnkPYz5b68RT9vWPsjbKC1416YaEgVVr2TtpAKWS84fTwKCj
0QDTZph2D1Gy/Y1cV0OKKgqTAxY4BLCr4SS1M8I+sIMyBujGPyDGCsnay7BnEosqOsU5fTWLeU/U
SYnt3wjZVQUUt/q5DQAj8KG38IpjmOngzLxA+PmxqLjMhXlVQRVb6bWA/4en6ESIux6CZRtqDA2l
v97m1SsKJOxvFNfG9+Jpg8R125LsuSVoetgVdDIzZg57nGgy0oYQVePDBKiolnyteXC+BWIih2yb
mSzhWeNTHVDxiIy6UfP9A3oS8eBRLTFWcZ507xRU2rsMp1+JL41tEqS75akxIIB7gyPfdjLLeD3a
UXnUqa+dsllDZ4BEMuFd/ptWUPWVHjxGblZobsp7vSwfUpmITRf55yJhXQjdfc8nnxh5AXA65Jjf
B9QtMnkif33eJzO/iUKFoHAqKhhhN0sxMxCb4yC+6yfNWJgM+9JpbkUJ1BwL0svNOTzhq01E8XiE
h49j/Q8nrPxVA7rhTq3clUaMncX0i4qzIvpvNvdwGs49MXDhZH7oBsOJWOQX+kACqieZ7QZRXq24
+sW8O17BvAm2sV2fiKpTRqgXw02//fwhCCiNGjwE17MG6qzuhXBgbWvFhD+gGNa1yx5goMg1EWJj
V9lfkK8bETjhFMPeKkpn5SpK399xqhooLiypouJ6KPKUZPnuCuvBoN4nu5tUDEF51BN+CIXsWADb
IBfUVySZq5wVwahrpNDLMR4g6U6Ni5ahQZszl6P8uGcUTPjOMDFQ/9Pt6upI56WAQciwh8ENN/BQ
41s4WO9OSgNXImZj5JiN1WV0my3HwU5PXWY+Ysh2BOxdJInFq77aZeF10gcAXH8kcRNeXGlRlakn
EUyiy9D4kdfVvcud1yyGB6RYXhwdVI8My2RPKkjCDVy4LLPcz3dhof9R87OFmCNH9mGe9OxY8CbA
ih+iOWROS49mxxmKiQu9ByiS6nOnCPzNGv1zk2Z30yiuVs1aKIP4U8NcadUx1DaH1CPLCoNdc9rG
PTlJTsiB38tguEDYf5wIGYuj7jNWMJCDYSDSHgdRmeLIQEK5GRKMqOQVthNWPQNh2Os0jjiyI4iV
QZT8hiBmMVQ1StSDOM1ELjfCACfCbcVBDMQy202OK6vm72rHvNgZMWeMvoEOWSDuyItI1IdE4All
RNFuq6bqtn5lvdZdgNU29nlJNUxoQmF6VKmTHwPXfrIq5566BFIM3ZeeMkMmHzAE2+nXychHENj0
F2TkQdtfxox4fZzi0Gwh1Y3kj2fUv1GG4mP0FU9LjZmGlu4B88idx0yqYDjXRt076Tf71OGdaz1m
2l7/Xab+7S95SnQ/y/pbE89JdSzt4ZwhqNwuI788cR+kaZx0RevsFNMzi5GBEzOyjusRQk3XQhqJ
yrua2LlqyD4xvMGaLPlWQ0HXr987U7xmpBz3qt/AX8pZAwQn66R2n1k3L2WrrXSN9K1ldjbAEqmr
4KMV8kNMbEBVyuwThyg2YQJf8eRK/4th4GLN/w9rWIjAhmuQ9gC12sMHePFp/fXzJSkjlV3xP63J
jQYHtsfVAg7FPCxDUSa/vp8iYMb6DRtTPuAOGNFG3JRKnIrUrZ4OvEmlxtRd0aP0no1v4mBXXKUm
YTUoEaCmmIzEhgPaBt5x+Z8TTmq553fek+YUR+7ejHv3YbbocFA+pPlA/zYyjkT1B/dhwFQgEC8y
4n37BzP/+vcV/jOGw/lPOvnfl41jNRkTXqBc9v/xwqFxVUWNZuNAm3bI2TgmaTxg5aYfNI5m8uMw
V/mu5gldpOE4q8Y3kOgainNRpdwQdHKwAihXKvh3s6L5xDABUCOn3xQhP5tOFWAy+PKbEaG7vxsc
3r3lFAVgW2cQCsacY82Mi1dsJrgRoCCr/AZVNsVqnWaKijxZfB5/ufaK4FDim7DCxQmzNxPVFzu2
2uEKF0NBqJVHX2+SQxaf6z9NIp/IYbP/y5tm/Ztr9LJaeKGm5eLRz3D339403/Mzb9Rwl1nk07IO
b5IZpadKomWWO7WvPSFD64VMudAjmLocKxs4Th0tNCwXrwpc9iDtbSy1x4hw3IUcs9CapGTzQARK
umySn7Me373RZQnFevwMTPr5l81mW28jHjQ7SYukyA2RSA4ya58xFOVQjY9ttYtiQGl1B/7/a8b7
zzVjOWwaqDB8mIz/IUGIhgZnM/T9B13vzF2Sb7TQJws75pgotIj51pjA3Gav0M1UCcST80LS0yw+
yoSA6X2q2OThHD45BORajbdl8ztIl62uGI9dDcVyKRimZn6eYBpU6lCJ7OI++7wzZRDcCAfhCQ3g
loFwPr3TzmEhmBEFGC2owtVJYyhztBV5rUerQnRb4VUnRLowqdIJhkc+kY5KkLGcFx5SKmwlCquP
ro8k1lVnGwlcwd5J7CNemT6O/yOuRTljIAv4KKEF3wct7M/srodwjyKkj1ATpIcf3XK6Mq6qKcgJ
plsKZTMNNvC4AcDsYwMT678YyZr6v1vmsyQ9y0S0YiHMsFzv39MwnEGzavyLybIlL2kzUqzuyZKf
NqYNZ6cUj650ccLqPY7SZji5bmPipBh/cybXaGaRQEZvs+LU1YpnVTblOQ6KB9+JXIIb+CV0VT9a
k+a/ZH71d1PqDJSbw6obsRHTDPOnLuRvL4nucM92oktuhEd++xkbB7ZCAB8cqKSKLayyrMWNrKu8
h9Qe7rKo6+3chHwe7mejeJx2CDakjXGyjWcirDztLexjIq7rQTwF3rTtZX/GHUnfEdi18XGaOZeG
cM4OdNcswwa1ZUwS89CXEau8MBhbvlIax1CYm6RonjqwuoNFagmFV2cQDtbpsMnhzm5qAdyY68WW
rQ3xRnVXHHyvcQE72fAUM2yhs1k9DHTH+q12/DanRlJFmtvm33kQYSnH3kTWN19VTKrl+yaFnNVq
z/oYfZdFjo7YghPT/V4KygjNr6sxwWzLAR8BdWco4lbrYaATthfVF0d18oFk9BhUBNHFxV21pnTR
1npW2FCc9x8icD5Cvd4gL4bSSzbpSgbtHhjy0hB0A2xDjSCrkRz76lMRg6j417YWU6Y52bc9Ts8N
Yd+mHrs0iXDoE4sqXAa/5zJ6j9r8sDBV+/hnFQ1fmqkeK6aHCLDsKJFEOEUx0W5q2zFjpciYiR3e
tVstoxNNGnyEXe+WaTB4FatLVZw40mAmpHpLSOUXH9M4P8IdAwGtRQ08qL6jxLoWpwdMXxjGHxI4
pFgA37wYqEMR6Gxy7VeZsmwruVyzK+SO2RPce7u+DQZ8fqy24OJwAVSyWxKU9F03WM9+WH2Eahfy
JE+u98170pgfyw0et1ifOeX0HKcjDAB8Dpl3mNc6ncJT1dLjdwAPERO9xG9/+JG4OiRB0BIgxHVE
unfoyX2tpZQrKP8MIhLQpusvU1O9EOJynZVuomeU3NMeB9hZ0ibmpOXZ4Q0bkWwTGuTFWzgmLG13
rwGcjAZQgKS8x+eLiaPGL6bTEQOlyxD9BOnXtGXZxvHZMFpOD2ZGmH+eaxeGf9pbybnlTbZlDUmi
LD9EIbeNr5xXBINrJuNvQ1YZ5wF6GuZoWLBkyTU1xXGefQLwTHwysezEgEqO4Q5BGpDFkL1U5ch5
ogcIT2V8degtjyTi5Js61BkA+uIiZvnlZLP5mkmw5GxELYsWTCJi6b03P27YjloM/LwexCmB76nH
+Ll6dQ+8VQLI4ti8K+POXAvTGrd06BjOIqwYyIRwe81h/D8UeEdPCiXFRlHaDO4wthtPkDTLg9c5
24UY1CPrwUgn5ZPYTk4cnmCVnSz8EHaZVp6kJD+rnXRrNWnywQQ138ejBpGlLI9Fr1TxgXyISzsj
bdK8aoNR83C1XBcy20tbksmaftRz03B4N9FOON238ujfOBoYAwFL1glKmnXyPMLHl38xNjQyNLma
iQ2G4Zo76GuHWsdkPHatmxtU8hT074SPu+BLUFHE3OBVuvyzZxg0IEAmrHKCr9hoZ9Nrz1AepgMu
Oto58VLv1Mrv5T+d+sryLxR1DEFbG5ptOatAVItkO8t/kJDXDzaRK+dwkOneL60fCSY6lymacJGW
xQYNssNoatbPUVc9kNUBnUXIx8jz0kOe5gbKkQG6ed4U55x81nU1JvUaGNE5x6N5hUTn7JerXK7C
8nDjwZTvuwrhsGA/0UJ+SBip+DMyd9rQdYU/zb7wx70ZzTHRBjnzHTwKyGYP1k7C0+lVci51vT/U
OcC5wfBwaxnweDsYgme/eG8I5LNMJzpmeDVh8EQREhoVfLqpm/aIzZ7tCP9tQWyMZwCpZNSdDFqm
9yDViZKbN5g6/bZEmm3TwWzPNoZ7Z7y7fjWQ03fFVA1nfLlVunMR7Sp33mbTaBw9u2SYA0p4FiY2
tGnE2JC9+DWM/PcsGbGHDnXoLCGio8LFzowe0rIwup2fnX5+LDtulzgwrqZGawFiAn9Q69LD9BqV
EjPy5CS5gEHp4os0NPaQnMY9vsJYzGEZphf4WSIsk93J0bwOJINIeMkQZZ3OxrWE4XSCYJ8e0yqE
e4xyAYzQyPoTbWGGyOTks1MrMqa3WR4jgsqLa4g1rU0Pl7Q8iR8TGOIbU2lUaMaSVUlpVnbGaWEA
Zx1KlKrqYWZp5ZowdGB1Lz4sEq6q7znrsvE7cuHrQFi7LLtWqbQZ0Kt/EyL4ZhfybakuCnIINszJ
9gLrjXXUdx9jBNvRZ9wHkzu/q/CuTBIRoCs9g1MBtBOxCcqzXajR+USQdoyganaqnWizrzmKzgs9
uzSJtPIopBnX4UdkIloTrvYIP2q3XOVCmFYQkQxJVMEy2a1PRkyuAIG/3KTdWg4B46/uttRJ7czx
IaJiH6fQrfIwwO95oDvjiDIAvNdYijyr43PhkCN+gdXfsvfzKlJQihcZgv4WXXYXihqsQzunTG9v
sinuig+r2OeuBQMdYROjxGnTIQlIEEGGhPUuqDlxzzirYT2euzxSLaDmVPmlC8FuekSIVsYcrm6w
Ec9PKbjiahh4nh7qM8bipTJoorXiK4tIRka1vrov3P4xpnP3kp2XgxEUmdgbg7jJPhmVuwbZoVb8
0Oai2undbtFsLQThJZOq1elFR3j2W69BWQaR8tuqIzglHThnYdHfNpP0V4lbYPiG8jUlZJN73jxM
WvPY6sEtciSzSvNKd4s2xBU3B+ZukSffssm5VxlBDdotm8DNXBftQDvfRx+GSq83W3Nuro1nH8rZ
RWjiHJYG2lNs46HznmBLPImis3YjjhOr3muPBM2Dpik9IDHEbdheF5PvIpqRRLigq9WpC+qNzK3X
XAGatVLXaCl4jN4EZxEPFC3WxTHhTdHpjx3KF/5OBFglKRkhluHTOtWbbNeQAA1qfLKIpWUgg4oq
Cv+MMQ5Ly4rAxRsskjISi4n6kSIaMw6lVCM1st56GF94Qb/HeuoDadoxYr6CrjgTGz0VKIm46O5Y
DNBV7InqqYyoi1wEA9Yg5Tovinunabsu134sTxA5IYQe9gerxGIhdbqbEu3Y7A/sts0PVXsu+EFo
U4k0TrRR9XnXtK8Zo2tEMtS+BaBNmtLWx1qF36ZWr33hveSz9dho/UPiwYIOW5jOXRvc9CiBVMv8
1g146wKdJN0kfXQI3oEgDy45ODfh5PhITT90Az606XGD9IKPJ3IwZW5nfhA3wXKtz95vwC34/EKJ
wIpKfULuH8yCqy0RGMGlV1LUREmRsAfj0mzmdEuLqPEQgRc/+GP0W8M8Dc05aPWbboXftSbJd4Y/
iWkFPlaYz1GlyasouVYs7fGfjr1+jYf7U868ld0HqQse44kWfWHYg5yXKpUDe+vO3l2K5n6o5uBT
L4pvw0QsoO7b3oifXb/As7n+k2EmaygApAD5RderH7O5/T2CnFrqGifq39ob0k0ayJ5LDGAOKZPK
QlbhSbb1sbBM6GLk3NBoHITGrROEtrPRNLGJiRRb431oE6gFW9ea0u8FEfFhOkRa2K09gMCNzdB9
+bIWz+QcG69+5v/0p+ARDAqPVhy8x2GrjziHwrXiHVBqvyq6l3ibb+WQjYB6Z+zLGVAoTKuL+KCx
Hr0HU/bTj+I/Zew2oNE1SmpyZkIvLHeTsVMuLntI4myHHboJnI0nS1BUW4TmDjQ4SnPXaVAax8bb
KdGK6sdVS+LMNEbUZDxJFq8b+DNzNdMqKH19av3EBBjBoFJ4LP1RHXNqRzFOO1Wfr7wxuC3CqUWB
YahF1WBNWeJaTxLqagHgFtzaVFUzzq1YCgjUNxgqwCvF1kZQ+BUKZ7ZFma0tbtQMIPIwkOddTESU
LAOARZ+jo3PElB3I3xuh0qquwzb9ddLthH5sXYe6l8p+NMiI8uF0BLj+9vuiwk/HgHtyTDoDMpbr
M8VJ8lMyxyVHy9tgu3wYzjm1o6Nhm84aR7d8l7ou/RjEf0S62uMo3Ze+LsM1UdzMePoR1Nv6Natd
NqMHFX0bEgAB8Zx+DT0Z6d9roAx72tUxlFY9cb2tbW3Mnk9xUcTqycxJVAZb5LRTTsioUdLoF4Ju
b7kEO2XHFWHzacdEo6ibW5vsp24qOV3ZkdKCZrHBVp83ij2uozjIhI3H93zFjBoCBqqLQQbl0ap1
b1XNCIkQa5wWgaggbdkZaI36DVJPrXxaBpxLk2uO6PYs7zJoGCwFoO9tUX1avbaLKvnYCW7URXUb
eswrnWYadtbXEEy3QOumTW8jUFvMA1NdoFt0f1fIIMj/9C5EoTMl9wDy6xl3uCr8sqsY7IHMe+y3
D4tNB0na84Npv+cR6TSFGBGWKMTHibAE9jqSb8CmT16A9mBiC21n8V1lmGHh7sdNV6UEjFzTBJaQ
T9VUKYnhollelCexbI7saLfAbj6Xkds8c9b5/fwpA+OS6vJ5LCTWtD4VRxdgLmtE5aYJ0s8FtkIp
yrkaD19eKJ8meNui8m59M73bebn1MveGjdxDWzl7X/WvWJUVsMbQbClfhzDSqm2hVF5q3Ow2iGW5
+KWf1HT8GoSGX1ZcZUA+SQXhvFmhOAj+nnxp3V67gekx08ydUmMud1dmzTu76c5+aUJdyt4wdWWb
TJtjMMChw2gR400EMz3b83LLFWoisww11KBoGL88l3iRCvIuGSzvuU3v3rO4rPSaOPrvcuC+1LR4
N7rsnEGB24FCjn0PrqseQPtQR7KfRV9aWkFV5l3+O5I2SF2EEuUqTdQgtUuoOa/LpHf5DKFaMKtP
AZ1bhvmtig/0mE103o1BEyeLqpEqnZ1p8JHLwb8+ThOxN2oYr+nan9EeP/pQPAOHMXDIMPSKD4nL
7VEDYCyrQWuVm5+6LxYMgTAkUHDU+gqf3M+696JqZkib2WaZXCwDrN75Gfr966IlCpA2rzRIjQ5m
VpvJj2aARPkeTxqUhjDeldTDYI9cqw1ouCJ8cM2okYfPgKAabIq560PUA7w5AInYGCg4Y5KXSC3I
mlxYykYmnxZ+CvSgR60tr4GvtL1svEbO5ttRMyWRBuMBtjeFED726sTzoXwi5caQn3rMqqZNgXWN
0gviDaGwL1VpGZSey7ucxvYPQd3pTwA+i8TLePMkMfdRpjOX7DROsWwVUe0Y4XCe7ehbzfqSGH6K
bB7rMd0vj+Woqa6smaSmbXOj8f8uNSTRk+adfD759SIsLtQ+zq4PbLfPsZtfMKAJ1smCN0/Egk0d
Mwk1dYF/5q51qj0muDXxl8l3I3q5UyNMqGbMvHw+lqK9Im/+6Ghucbh+Q/rA4AIsA0a9+ZDl8cdy
DzWGgVHw1CJY8aotuT1bv0dhojxqlCTOnSqWvx9dFyGtrwT4Ss3rab9zQApUTMEebQllhroz/TG/
Axzpkj542SkGBtrGPGHbVtwnwpl5M96XEYcsMCWo3dc5fhv+OHNFAIbN2RN6j+hy7iUtNaGhfPId
Q96mzL8tr7wnhbgmwYzcMsItn+bG9naNBfd40U9qPoeqWXNyFl15mZWZQOFl5a7GmhQ9QGXTN6jF
OifU9r1Cp1TZwows2cwdYexKVajquURZIVgF8lelUVxoI45VkJiUAhk3DLWhT6HW1A6WVxFxapHI
nITAximrVt1YjH1OzmQ/mxHzMl2bxc5G7Cxqm4if6nshDECxZ2Za9hthRf3m3uL/BqO8uCZyoECJ
3DtamIN6y9jpPvSApAxg0kRpa+2uuMYe1bEafqtdL62HLWx//E+byFqJKf+tMEgxUEMuCm7Oj/cI
Lx2cHFjXPhbJjo7WR9XpNdDvgE5UEk0qXD9ZLy8hHvEmD0rctCu8xZz4dZlglGptTn54W3wtMmTW
nJGwf/voQMLNPcMpcp055j2YaZdy7qukAk/3I/kykfC1anAv4vvK/ZbRsIleNeo0FzIwmha7g87a
5c0qMpqXmRBeOl6av4GPJajRxw7OatQQErMslmIFJdS1LMnj8+Nv9Y6qZ4utlo5MKTo6k5GIwqQL
29wwPatXjpNdShBk6ZT5boH5dRpTAo7b4veQJw+qcpIZJRq17S5PE1TFJWuHscq7ju+mFaIRLQwh
Vqb80QwIcD2ADlcVEo5pG/h3yPOyZ3RKl56mEJoy9JMrdCznsJ12wOJbLpdGj2H6X1k8lc00eLTO
PliugcNS6wKTkm+NQbS9zZBU0O1GxUY5XwATMd5RCoei7f/oDDw0bEzW5shGUnxDHQXcDb3jYATg
KXRgthLcOv24gUv2v+yd13LkRrelX2VeAAoAmXARE3NRBuWLth1vEOwmCW8T/unnQ0k6v7r/M9I5
E3M5Ny2xDatYADJz773WtxI8IOmMGqP/YScJsU75y21NTJOYl+sS/zYPsXVc/5nDSIkj2O2YqUcu
Un7rh1tigehIzJJRBE++CI7MNNdDrdmbpQd+Qxa4sUWqi3u9oQqMxRQfTXR5SwuzVM4Z8vb8RMLB
wEGbd5VnOeDzOTwvZy/pMA+twvk6DmkA0blBxed8mmpF7rP76dZMuPUxNAXptevNpxsco8km1Lap
Qu2JH6hPWUZdqPt+I5xjlJUPJGaSC8VmY5tu6KvnWbJ1pynOrNztsGt8TBIAUqphPa0t6yliAr4i
Amk/ttwDBfnBiL17wy/TfbdgXnKnvGgdjH3GlK/u8H5zqQd1iryEIMcZLOrWpUi1qvgc4dQFu89W
MOPr8gYTHD7CgJaKiDZ8tc56HqIyoA0ZsQ6JoGa7JswEzmBkdOsQIvYyfdcduo+kO6zGofrcsiQv
nZW8pB9jVPuaysjxEP0hHv64FdDtrJ6E6D73wyjXxH8AQs7i3Y2EFjAu0QQH3k5sxmGMKM8R3w4U
GI6dvpNYcpgynSMgzHbpLFLfpVE/18W3Kc5fzYglgulcvx5mnbUOyZbpIM4AQNrF9VZWCLmIPD/F
ZN4gqZMP+aL4yIb+WjfmzLwmvkoXDVYzo4PLF/FUFXJ4t3gqac5ue7aWcLLlKpvpvtV0STc6EVI3
yUVru1SeVni2OaSsiVJBpzS/Oxxs0ebgeimcooDQxTlJn/OveY0bAzQr0yCH7zcmUPqNAmFXam9v
4qHIRks3hZSnKmBRkln2lVyDm4pBGf1r0iqIkbxlp3kRJgNZC0nuetnJl5nYjbwT2wxAaotvqknt
Q5P69tZA4VLXnEq+3OAqcVpftLJ/WvbNGg06jfvuBKEKG/lSwidMhxyDx5z4tx9l9+W2hN7WsyJ5
iW2KAlGhpZRfMi/eBTH9Absf69XYNBeH2atPmf+iRdaWFJ6HqH7v3e61qpmruwnXLDM5shExkq5H
BwOmSM9KLuIkFpobKoTDeLWC5kf/9WWp7ghF2LvxsOoR6ogC4r4e7ur5bPbRggdQ9GvQL/sEeZ80
LdjlBkkGC5Qj11jh8qU1jYdg1SyijzBwn72WE1ggOIG5LOdL98sBCnDTdAxzdBzc+CuKQ5p74+rW
5qwY9cA8dXde78T7GxjqpvQa6pUI2QduwoFl+JcSvcs4On1H8sTJKABkK+v0/QYWIgeT8VJJ0nMk
vnSJfE9U9mkBGC3bpk6YCLrg5s0t1QUR5dttXIfabzep6su8ZBpA3alguyzcBtpni2aoJ+J9rZjs
RsvDB07zGYsm+HyWXsNhYkeDBomldw8L8C5A7rfFlMFSG6J5b4OnpXwaR473JUAmRpI083pnIVhx
OswXiV8n84udeibRg9r7rTls2oudmAwwE9QLExKErBbX3VAo4YvGRWO9wHX6EJ0M8zlMRZ3fI35b
325SBqP92urtda4M+OGJ/dhFqGeXT5+bG10PA8i8rc60Cc+LVgn3wv529rvVbqV2jfNgO7vMNDM7
tvCMOPi/GoSPCLMFgCYkuvFulOmuTewvhsmSjNr0e7RIaiMDxroyGZFyDhGN++hS0x7jvvrSGm69
Ybyz9uz2itYMIfyCEluqtHFBIuH3kysZf1uU0n2egQ7QaH4u7fVSPStY1r8LWduFNHYbo3ad+WbJ
oth01huAcRyFC05iqWyW7igxPh+FgscgRgdbIiVbxh87i312kYJIpCFJ795NnX6JyhmpgKA+k1Z9
hNbJMlo4r8sDkeRI00x8Ncsp+iaASxUnLWeOv9V3SUNBkS8/aLScANruTtvbTV5sg9GFEmKohxu/
K53ZrmPXRzdPSMNkwu5j3Lq1kYarUkQ8y4HmFxPGaZOR1brqMG6a9vPSHZ9L563QmteFaLXUjAw+
PuFp2ddZfb8wRcrYOs80PWgic2YcJdNT7wlsKck5DT5MVnKWO9aVe+jPzzf2Yba8fU87j7qmb+sU
D7FaaHSQRMhwE8h01Ykm5uuty2KMrByRAlmrN5+IwZ4xnoL9D4lQXz7CaU4r3nL/6C5inrIMBAMU
RDCUWiIrPmf6bap+k1AuheftyZ0Xut5Sg916T/QojoR2YibNf4ilf7p8ym41X/LKPToV47rZ/pEP
NTYZJLp6/jEtzCNHEqM2PiyXR1h26keMN1nuGQbY3IdcDWIgC2Y2Nbjnjmsq60csfGzojPGWPzY5
oo24NFb1crJaPubbiXhpp9/q69Hhob/Ripa/PUGHQy3OkflWAbbgFXAep6db+Mmyg+M5SlvIe92Y
IJIgy7SbCIDFwctSqG2tnHqYquEFX/I3S7Hwko3EgRtODZ/EvBy13aV9D+vyzh7xqy0qz7lDcd3U
7uNtJ+lR+YA70jnKM99PKk4i3KLfbICF+ZwfZRDCbGOJ6i5p0X1b1prb3m8F81UgPNqiE5WTv6DY
OuQ4KzOMPwI4GOSXxSejgm0YF9XXtnyahPV8I0gth15bzC9Z4Z1w4C34QRIY5jD80l51FX2rNPFW
PUg/lSXRaxUXdDlV3DYbzcUNCqEeSaRLejv5W1xV86qAJSzJQ4ekGA7YpO6Q6H9WA3GouOufi+GR
eDP8jZr9XJumYJCYsHSlL7fzrVZIbZ0Hq1hZn8qmHn7vxhkGzQDLwtlohuJ3FeT/Jxr/E9EYLx1h
939DNI6L4p3+8utPSOPf/9UfSGMXbrErUFEinxEGvfp/IY095zcCYYAcu7YuYDbavNYfTGPp/QbD
FzWdtEzhmZYDzfcPprEUgJA9gakcSReJZI7132Ea8zI/I3t1z6DHbTouMamCQ6Gh/yz0xHfo5a0s
dCbqWhlxyq6cvhEnbCK4NCfltsHJrlrxHowY1TeV6wAPWjVBFznPdWLmIS4eMVhv9JxL7ZMMyFf7
PFRNqz7CCR7g6+xgmX7rE5fuSzIDUZ/FjDJ/5EScohp18T9SzDlasikrO1NPjeVM5gYqmvocmwUB
KImqom4/1tz7C2feKH3PzfrghxV1Y7jMQEPYX1Gf3aUawis8idA5/b7UWtTYejdG587zyGypCzI/
WKjQ390hVMTqYQMOMXdmt9D5+EnCGPtmVrxAGNA0ZoVhihwkA3/D/mx5WAEXu6u+I9XZgFgxchpR
SptGZL0otVZoWFobqb/scKMSl2Wfp4wBSnTXFeATybmHz6wUr5Yg+TlEDLjosiSZFRuvTtSk4QF8
DoNSXWX0yushTaHaRvlAeGokH+Vgs4CKuSahp3RQdBP/VRGoS3X0HSF2xwIhvSy6tGEPDZMlBP33
ntNjlu/yOUL+xrbgBd8KYuxjXw9A1ZLpIXJ0YrExHYmsFMmG/c5afAYOjvlujhx8OYNbiyf+ole9
2REssNAbMJgheFY7ldYKJl3TVPg2MN/zrSzRwh9Mu2ArvCG45guewjQD8VwYIF5jgxCRbZ1wUED8
AItyzcvibJSmfCjsTEwrg3Slel0ZJeMXVQfOp84BvOoXfdWOD15novuImBolG9OcdOPYLOBPNhlB
eDqnQJOENzm3dnU/j8qKtzG8FizMVMdLAKwJCy1QSUlSSIddfFrFWk//M6s198NyhqUX5VE3ABkj
Yayg/eXlGFrjxsGn18dhjFQytMW0yU26aWtZVbNbbQq7Z1bYgah0QBE70t0l7kCaE/QjzQKsrPLw
GlbdZO6TGHCqb1Ms6NcKYfxTIitoWQOnjfqStcQqXDTENs5ndL+Mxafac91jwIoiJIgDmJLpNtYr
rgrW21Sh2Rw6siAm9JW2SRAl5ynta0Wd/tQ7QjwaSDC2WhBDUk7lcK87U3jmCWCPpY13Z1Q6Vics
cfFbJs30GaTPsBsKM9phs42/170d7kbNtE4EmlXkvcmAiKC82JnV2G4ddHScg+0SDateNFskhuIk
G6O+xGFNAGtBlJSWzhqJg9r4nDU2OB90AfhdazzVkY44NhiYTQBsJ1FB5oeGiuDJrsNg07QEzuaJ
kexD4KgHPQitzzryT3SMXmxd1SzeZT5Mrx327avUevlQdkPwMPQzRnTDKB5wpIZ8HirCQderB3fR
JPaZUR06PRZPETE+MYjDZSycjfzFrLZ3ahyMrzmH4r3AVHKwJx6VrIswg3gxHDs3we2b08nZK4Cl
e80jXaLR7PAcoqPBG1QaJPSwQt41M0GxxQjqqO688N62G2fXNQm6FAt+UVzE7naexmavGlORZEt0
pEemMRDptrkIbsVdr2ECpPFp3fdI8F7NmCZw3ZXVZ4RU7T3WSnAghTb5mZP0dzO59Ac8jxlrA1MN
Cy3yvW61QK6sSObX1NWKTZQk+keuJ8VT0+XqaowuIx3bYHciiDo3D1LN2he9mtWlBXPOPGma7J4J
QlrdRyJzHryeMLlpGlEDiNyBc+H125yx/hbfv5xBGZNoBqGyXU7oYDiMdnyc7brz7UAYBNMHNJfb
qZr2QUhXy8wGeDI4tbeushbnC1FIq7hznPVARNKPzjAT7hCd5Vbvoieyi+1rM1rqiqG83AZcn70Z
V9YhyPHx0rLWfLx/GkNNIY51bACtzOiiu9A5LlpiZuxWU7FzW2QjALAdODSW86MZaMHRk4/POrh0
P28qYppNUe0Gt7TxVXscz8gqu7pNSxbqVEWfApVNl6hzp61p6olfz+NIdYdl2itzcbRAnjEA5Rmz
SSraZDxKeLClc8nyyf3skpu5G93EOrXRSGQTNPidOQ/jA+an5spngM9LYIcFeVOWO5j6JBNXho3m
ipGZF7jmbmrQfJbmXPl6ThhJ0cjI10KjONRmOW0MO2ivzoRP28qm7hilnAajzBr8lnWTs79D7GDZ
Gyjn++DSGWHvTxAy12wI7m7kifZB6gY7UA5knEk9vbRTY76RntVcrQRubOVYA5yUMt8ReB6vqxQI
hQZEiq7mMKLsRDuQzDCiukTUW6hpXPFp6g8Rma77Iu8WqJMgEEV3dFQqiffFQTH6CdGveacFMNbY
MJ3d4CUZNNBWHgMNqAGPN4toOwWEfrFbVFY0+cDt3I9I6uHJwP3pa7PWPLqIwVa61RnbZFCSnq8B
MSufBWQzRH75RL8rz73kiBKmAZmKMNzVGCxoXd5fDVYO/J3I+jhjB+t5hKeR0PlhIuHgUtPpGFha
hAakFPFIuBN9AWxAybFXlbpUHnTF3BDdJooxNoxeIDainLkduh4j9JwN8yksbYJI5og60vEYlBEx
u7UMez50CTGB9oy0EfR1snG8hCw0gycjl8XkJ3nDwA+PG363pvFbCKME/w1Y4hO9o72fLxvIQFQ5
+x1RiQzSxsrgLs2TcJONFJkprqN4NVhkNye9zh7aoJ6Op6571LQEJm8+M9IySvvQTnHra9bIZa9n
qKENy4wSnrYnitDaEgw9buPC7nZzave0b6ZUvZZNVW8SvZe7AhkHDcixGxxAXVX00NtZdchcNwKO
4armS9WVcF2HubrKLBkyqiFpOpskHAZMLKlSAYEDkvBkPcYR7EeG7Vr70RiH+ezyIaECr3F6PI9I
kyOf82XTQrOshgubOlhpYSzBe7acAAjmtdkxjiYpoqbH2fSTBTe6CRne6+fOceX3ELC7ScDk7Wj/
/7oK2r2X19f8Xf3P5Rv/KKupAUXV/q+fv1S/fx2+l5vX9vWnL7YFmdzTQ/feTI/v5NzwT/lGf/zN
/+of/o/323f5h/pG2LZLhsn/ub75EqsfJftf8df65o9/9Wd9Y//m6rZJXQE8ylmqmf+IbPHM31wu
nel5PKmSDBb+6M/6xvlNdwVWIbK6uQscwdv4s74xqW/okHskiJiYVniHf34Cf/jW+PB+/0T+Ex+b
IX4qb6Tredh6hW5Kwbcz7JvB7y8+NuodzqRWZJ9IioBNHLTjnWwfLaNo9qhHyF8s++hqMf2pjFkc
irAa1/Cnt7Ej9F0HtecvH99/9naWaupffsLf347DKdGThqVT3PBz/9VWB/nQrMwqt07CMtEMVhHz
aPMHuSPVnV68elVAn5W9hR22uhs4bx///vV/Nqj98fIc4smv8YTrmr8Ue15iz8rjrHpqxuBbCdHk
yRrJ+8KBcBoYaGwHu803nLjPymJi8fevbXC5f/3ZuVW4VyzLZvGXv/zsTTREYZca8pTmg/VaBlO6
sydUVxNSCfSs5rOWhCfYTylY3SNH/Tc7z0jmTvJTomS7E8y8EMHoEdIcNe//4c39XAbfPhnuVYv7
zdUNz7m9+b/cJ0Od9pOuNfKUBaqh6Ky/WXiyyeYLDD9XsbbCGh4i5mCkaC1BG3G+y8CPbfAaPWWl
Nh1QotcDgcl//77kEtvzyw3D02DQA0AhjUf2lw9tLDOVOyycSOkDuSMqDEVwW+kca7wPPU1DojeS
nTAzgtRnFJxqSQ5HiG8t5pR4l+5VIs29UL3PiXciU7p1fE0POtAFYXJHHeV5kLzGrnkC3WnSIaUr
ZuO0Pg32SNXXgOcsv9m1cvZeKumqQ6iM4rB8sVvvE6ct+ahxZOQhSy+eUWz0NjEebI5L9Hkx1Hss
c2HwoQrZPBAbiD9OueIQJc43zTa/kHjhnf/+0zJ+diAuV9HWeaxsHdeP7SC7+/nxSowo6JBzyVNc
lgC2A84ItmUgguRjZGwe0LUbAUzFJag9t2h+lEFU40b8v3sjhsHKY/Ck80D98qCFidCzaJokbPF2
OC7hk7keiMe5g2Fjtk+0indWNSkcN/LQtvmhdSmY/v7D+Pc7Z2FkuNJCDmgtuVA/fxZxW1GslJ08
9QEiJnMvHSiscNAPy1xGxonPNfqn5e3fV1te0zYZ5vJftoRf7la9T6TTmpk8CZ3NHUXaRlPmUxm6
9yWJ3H7i6fMpt5IrcBSGFrNz0RkaN7UhPqOR/4dHx/z39Ya+Gvph0xZ0IFC4/fwBuNQi/axBVizT
9lymgzgLr6X8m9d6knmPujv9sBzYDjmxQussHnqfuNgLGLD5oOYiJrGnMi5dGzEKnSyL0RyuQ8/O
HgWD2UM5JR1isjQ4uO1CvVGTn5Ys3gbQIR637p+Stf595bZ1yT6mL4unNH+9swPTMIPAxqNFZkJ5
QqoREIiBiIUQk3w3Jqi+As89V5rSGNQDKkGSQAE02S+irOpHBZGHyCFIhR0iH5emHBLXhiEFnbND
N4gTxlDtmtE4CPTI29i5kW/1Lp22GuhTyk64RcjjsbRVKK0STzX7v79Xf05W+/25lVJ40ltuV0f/
5XFJM88e87TivknB84xaxbRa5+0ORUfrrv/ahTj9/v4lb9b9n1dWm91IuBYNUDzbvz4fY+U2ZePU
4hRb3viYh+F0X8XNvVHh9PWsxvO93I120WKeu/3iUkHZb2ld5P+wKf/agjVdKXV8uh4H4qUZ++s7
qaK2zNBKacc2SDU/NvQnCSdm58CdIJo5HndEvup+RbOU8DRNXEyl2AlVI/auCTjVy8JNGDbhU2H0
zT9s2r9yAHhvcA8cnUMfjzQd6eUh+8u+CDlemjZxusfagw+kZYAmKTTWRLqDN0HftLnR5nlvFx0f
wMlou82SUHG37CvhwNTSrB2mRz2O/gFk38oe473VI8oFcIC23EIQV3IbF9BZ9uPgbj1OZb9nxJMw
zABsgsIGAeY0Gp11ZsYcgh+tjasb2/V+al1vM8rgQQ+h2IXkRhXKOrZNhZIlcfUdHSekosu5L43y
eEf/wK+hoWEXwqwwzbFJskC5NdCU79Gw6vfDPjbK8vT39xmXcFlp/3WnWRx9naVPT5NVF4I23y93
d+ESWz7mQh5DxIDgBO1P+owGp0Qp4dtFfieA/bNpwytJtJYhGO99XTLSWnNCY8wbNOlwTBL2kRpo
3zYm6GylL6DtXEzpISG7Plv8iXE7JD7HrhcmbAckkgP3DnlfeNXEcUoWhqljP2CiQZyfoiLBdt5v
DLIx09R0joWraEjaw7UOEwrpsDe52FjJIhlOzFBJG5lnCdDplneaEBJFiOZCXL99TZiX2CgSHpbc
XTaZynFdHzrZWlDLHbSs77cDc/JTHC3B5XHjHXEqBt2A721A1JV1OXRiyNGtabc+xwNuoSE9oW9G
hza5e9aN+MFuhbajceQxnQM4k/YHvMaPpWs9sq5F++VY1GT9yxSP2ymL1FNkMiXtI5QHXo14qbLt
4C4lYgTzsLxvWUPvBq0tNz2BZFsbUNOB8/+uJiDnDMwDYJ4VOttUUG3CiMJrEjbM9L0h5urh6pFF
FxDuDEDCGUHA6Tn+UUGYRIJrGLrocgN3sAr68VWxCT9lKGOK5KsApDGDoTc6gGSgnUaEJ8TMz4P+
pezDEFma9doRNL2tFELlWZto9xtBucMJAGvE0ZlK5L04+mVRi5WsQBBY/TUm0eSiPFJyx7I/FY1a
Z63nPJFgRgPJDvzabdudB8f3OM3TpwSII9lrYm9aenTQc/u9GF3gc5FX0xUhW12UcexLA1OKE7Xh
fd8z59U7GqTQal+wjd5Jt9jnQdw/0j7bKJyar2XbPdppn56DrCB01woK+vzZopCIngk/cx4iI0Dp
H3LwyPMGUJPdHmK3zjYxSlVlq/CRuPiPACQUkcXpwiPOvN3Yoo5RVjZfsJqnsPeOJWtNDO/w2gY5
Q9vZdb8yZwIaWFzqZHBODEqqHQdVpJXkFMFi7wWGg6l57vC4eE2167RgLVw1Pbo5ze4yGq+aZa8F
TbztXOGRt7mtD4aXkojsIDF1qytekWKrZ9a8514TKNY7zjMG10Z4Lrm9JizhjObjpg5x19/ucGJw
tm0ecKd6/J9RBx9eDDMf696bF7IHe95c3tNzvLKSmZALZ28XiiRdW0pnENPZxkap7xqPxqdAfGM2
/OilsXmeB04Wgkp6V0USz2jRI7LL/KGe6iclwl0oh+C+tckmmZTG8pEbG89+jwu3ZdxOS0lpkQEx
qi8POfpLOLnEbCZJRDxkEj5MSf0qxaj2Dc63PYKrVyYlKxYM79ojFbjnB1wywxrngD7sVXrBdGrz
El1XP1zCztAxJgrCgriqK9l0MWY+7rAiPiojnj7L4KkxY+6KrnPe2rM199FjaSLzqnB9E0kkmjt4
cLDF8vyIuk7AsPvwBkO7ZJZ6VVlb30mnRxI0fw8J4TgW3aS2VirKXYo3LibUOgNtDeb9JTaQw5VW
dGeXgBTIAJdk13npJQgHTOwOHVvFC46lgy6iZglEuMeu0GXXTkKn0jWulg6cD8NaBAaYceS5rLXP
DeXwzhrgvDY0yVkIyh9A3sUqVeiUDKO6r9JQHXoX1VAZBxczwkJI4+lJHyPgt5449AjRImsS26Se
8AppTkZsBpmcdf/SRKg7crXzCkVDraSBhTtvWPOR2ufYNfYTDbPEG9WDwHtKT9i3W1CJ0moSHju4
UQ1K4I2Gs/y5cPYh80oAB4SKWVn+qZHJeNZwl3+upXwP9ZFItHlKKaN5J30B8CCrwC3l9uB97oBU
XEXAipQ4Wb8pIh0FsdCKfewgD2yyGal+/WXkhLYyZAgyo+vGc47uPppIeK1VvxOjAdMzIrJG5u6m
xmNNc9uankM0Nfieb943uEHXuCScsg9r+HdQoA1JTZ2P1kGpWjv0rXFfBzX/HDxHoCBP4sFvenfw
b8VZQWXsm23LR9Y0KDKRzpa7piuYIJhzxnnxCSlzCaZZYkJhdSLjG3JZAdMXouJpSuf7om34yBgo
+zlcqa2eqGeaY84pzLGt1qn3EuR2+ZhjVwKSQGAqYhJ64OYovvTS6H1wD9tRY3ESc8oOYar3eVLA
8dHNH4qAIZVGNUQLFlxqUe4GaoZNBGwAenk6cpOYDyGy3LVtUUugf4x4dFNri3tabqsieybYJTsL
dZ76RgOtWXebFaCJCfdURbVYjfcKh14jkYRGKrDOlal98hoDHrDWA4wLQ2s3dsTFyLRhz28cxMYd
a4rduOtRw0U3goi5M4d0sbQp34Sb97VW09c+I1ZtzGW3M736m0awwFdG9jNWeSioepiSlVbrAZFg
Ac2xpbhw5aDeJiblLJCxfkqx8SLyoWtUy+IDly0mOc0SZ9ihDy0+oztXGRp01Wr0yfY5933bPHAO
n3k5jyDMwPKzqolOCLDo4RsN0d2WX0GlPMIfkQcxbS19Fr5dRnBJC0FynSv0LegE+zBMI9WloEEM
wGQXz4buj0QG4E5LUJ2N47lvkmRLI50U+KFDsjXi80QxF4Kzdptz7Wp4DsbqFPcm5o+5H2A77Ii2
SnzPmRzqcUgmdtluMsOz75qyrtc9pLEVyu72MNmGfjL77Op1zVttiuklDpcDmLlrokm7MF7ZMp4i
oCKwY/AdqQd2xbsmtaDRN1flbiwEsOGWlpdJL5XN30z8diyIW5xYFsM+heta5iMYlHJgXgY3Fewm
kDyRB34u4uQyZTQcMPszY769YlJHHQrmmOmm9S0LjeGcBJ6+ppMH2ttMrHM09zFTkQYgXXYUaD3W
LaGghygq3G2A2PKCZ6Xbob7yeN5dFLiZxpDANraQXt5BcnxEZT8clCtf+sJ+q6qEchdRbxEk7cbw
9O8ps2ZKEuymgLDv+7y1fMwo3P+m51eNIGO4mRm79VdGCxQqsv1mat6hHU/axP2dG9W7JKwBFQxP
l2nDexmTnTHG7B2S9jpZnbLPv3ZlGu37NGaZLheerv045uPoB64FuLeIXmz7tDTDxkhEO6ccJ6qU
j5HwTCbz+XfX6b5YKj0wY/TtePQ2FSwkDnGWPw/QRhpE4SOP7FYBkl4P1YtyqxRgtzFvpxw2DtKO
AwifwId4umkmaJVBZFxkTchGn6iLZrrjXsfFyRjUd5/7AZpqM4rPLv+dDC7b0E4v1piStBuNBxc6
yCqD+cC1Ll/1nIk2M+9uMn5YW6ZZxQol+ROJsCFSmwTzJ04Ygrs1NNfrPPXwmqOZWzfWm5nhkVZp
k20TkAqrLiPLh4tRSsbcrmfWK1ySxaoarevUR4Bc6haaErHNa1EhTy0SjctSzwx+S7mOwuJhGRzF
ztRtDdFuA6EZG7dapzq8FKbbq6iJ0y2883M9uuMmTVCEqiGE6ZvVnH5xOCCa3JClTGBJXF7LRLbb
tgcwCPShGdunrsJ2ndVmfyAELA4AOHjGWhkqXMkhuw/bnqyPedwbiDZWc19Re4TWNrIW73ir9hPI
tENP5pXWW+m20oDs5yEBh3OlJDRGCLa4WTZGbGhbir6yjUnrc7CYJx5+AXu+q9OrJtJvmBNfCGVw
fWmP9hrH31pYxZ3mNLsugKbYeyzoVGobzoiu76m4w/Nr4IKK36l49+hj220DunHTN/IzG8M9Z9E3
OdukWEbs3KGD9sgZcOhozgNS/nhnKumLBmpxMdePGcAPlOAFmH838jmhL1ITeLEC8evIKufo+0qr
3yeLEkOU6CQA3TbBAJmbVhJaHY6VIfruMjSf9IjVIs8xYhCpdZKIFNa5SJ+oKo7zoIAwYHWFlVXs
ihDJil2ST9BVTJiVKMjrxL+YdQ7a1vTNjaz3YbTYM4Tu+GpKdoSEPMcA9EjZjNgIUDDkeYRqPAzP
uiFqX7R4dXoXvA41/kNepdfYHR7JHc9YP1rUypr3o9dYKvuGNj1jn9BH0mi7GmEKjNl760kMyAfI
Y/k0NOJNVHl5Eh2N8xydbFPH/Qbg3eil2wAqIyEhGN3QWnCvtcSFG913UdzPGUgLjBXWJnW2Ibao
YcYalloCdEjP3Losv2cavsUWguM+Nd/SHsibV/YW3gloixopTVOhziWK8aE1vvWm1aztFnsFB0Fy
hHugwORzSqtyWGnH6Mu8a2t1dQMLuOrgITiT6sE0+Z5aUEXLGzlYAT+F0pFo9WTSaXy7uWf4WTXX
3AYd4DoPRQ8DDt4bRDojO1r2N/jTi/GqHO8mUqESE7BpYuGoJoplyeqh7eHFLp9/ejX7MIcKTDku
aVZtZS6PLtUES8X3+KUcPUxu4/gKooWt3uOkDC4csofwVoA0W6LspJWTp9DIbuXWDhVX+CjtDmx4
KvDiTBFEq9A+E7NDNKdh7dLM+SKMhlHsrkdqtzdRqTl2/9pYXzOzfSNdnONJe1y2MHOcuk2o5EmJ
OFtT5YhdORvQISDFRnrbbrQuPcoh2jt5+LnQqw8jZHkmQINDrkc5TH5862bXkF0ugJ29Tj37XkMz
4ossBW8VJ3vHnsO1qXuPQ1xtMlX0Z1qgw1PolcaW2mLemp7yOJDVzdZySaDGWkrWmJ7thWHA1xOT
R36hfKHjqR8bYpF8xgVkN/ddtjdC16GFRQZnB69ok0GEWCOPRhQ8xOZuJBjH8lzjYtuwcVmGj0bM
QXvjOb7eN/B+9dLeunJMrnyf5Hr7v2wskitKwHsxRTMU4D9/X7XY97R5Mlh1ypiKSgdvYfJc3L68
/UJRUhF+YLPjVkIhq5AJcXkK/0Wf1dG1EiJFTVP207EOhkO7/F5z+72pjd6iIo/25diE18HU9qGu
9KNTR+H19ov1H/9nCzwZI/57MLouyj77q8xEj0x+pOmUITxGkqidmfnwpTPU57SyuIWQIHgGc4I6
xo8UZzAT/LLqEA9qWb4vYrxb0JZxFzhwp7Hrg9/K9Req4hGR/Tz40PHXqc0lNMJtnFdvqoDJ6KZJ
u1ZB/wBPzEORyG4NPaBCcll6BmeYSDdOk2L/1m3nyI/UF8rvYIcREKAuDRqXqG+TTcbwkIWT9BLH
1t4sqznPMkJ3HdIfs9hm4N09JUl41xGMvcPo7/Nt72jKhOt4pprzDC9brZjSpn4MTn6FhoDoVPE6
xcreUJ58dDNqalvW/5u681iSXEmy7L/0HiVm4Fj0xuEU7pHBI8kGkhQGbuDk6/vAX3W9qRGZxYj0
pjeQSI/IoICZmuq95/IAbT1GZVH9N2pfOnSpQ1qiNNJbaDIdvLMXX463zrTU00AYjUzVw2RXpzml
I2p17njbVkrkVRY7d0JZW2X4MuDF0RDpxMXJOQ3Wa4dPpAj866yH/uZ3DeHZQ/UIIHr9pJOiPrFJ
zYRr8vDEWWq8oH8h3gJsIYdo89KJ2bkW5fprsWr1yvTiwTN7dfP9xjijc9oy/sipxX1cOV37LHIv
OLeUFruVrKtXZJntPkbXTxR3Xl47p3zsHLJYiqQgWaRcynOew8YRUz+fPGDLu0XziKomiUQqs8uM
rNAwAFZ1/ap2IzE/p9Yc6ydBq2wHXiX0yqC7xdmK2mr6XCoj2TPecG5dVSH7Q/aeEjtZI6DpGs99
mHSqjr7Jt1yhGzuxb04nt3mqROcdgIjKZ0e95FtUzhSnyeexA82vpfpRa+iKSPdSsm/2unGsvWH2
IyCK6SuWmeJcFkCiirkxQm8p2nPtvWdez/I+zesDX6vI0RQjOGs5e6fta5FdCtOurw6A8LZpu0dU
zBBURx8j4MLuajrzN7xYH5CjZgZAsrzyo6uTLnGZznMSQS+LKFTzU+tDWmPg4V5xpR89Dre5HSQP
0/JkonbiaZySAyNJcPPaJasD5GTIRHBCmtsuL5ryHglbc62T+rNZA8dL5wKUrJcbN7+pXgMsZ4FR
N0ffZf/v+6Ikuov+SUJgQz8HyWd8dN8N30wjt/ZfIHi2NwQX77Jw5FUCptu59OgivRrvYlH1i7Ss
C8dtf1830g7vh0+zbpJLP7oPdIoSwOjQG8sK4FVuJc2ppH/4ABFZPOD0lg+dKOod89jg2HViXXb3
F+8fM4HTfvBfq5XqzXa7Z/Rc6hWqYHdMmQHTsKIEQLBJZVKV/fMY2P2FrXDz9xZ1sx9q2yHYfLYO
8MNJDkUvRbwTJuebNUx0R6rk5PlvUhttZGe0MdYa2kyFKb/h+HOeJvcNnVZwblpC6z1Qmi5t0ZOe
0Nb5JjNwvnXmWibYFp1xfC5iM8RrihCtUy9qlV/E/AXl1rC3irQL7c0oKAia8zxV8xjMRkjUJ1mT
FaUnC5bgHHog2oZYWSzO1sIiZyJ1zWIqOxjgU+bmYVmrXylgZe6kvWlXD4zzEZanDm5bO9gP7WPA
gQxf+oL7ucmJB3MVXnfDWKIMn9igXJyInWFGtjm4F5F86HFYovuF5+hltbOftuGzkvozwZCCVgv0
cebwU6uj+1vkktDDJ0ClQ2iEizLrk/oqOPTvA8gAPLAuDL7O4bdS+LQ0FW7UCFhYSDUWrbJLr+O4
DeU49084cYfaAN0sISjB+nYTjC2EX0A01fRPfOvmVjwbgqVZJEBSAiXhGSkoXEFRXLqWQ4i5QDSY
CJNMMKJl7n19lW9TMzunUernqcUJNbNcA2ucH9MsoSc17hTm10NrYfauhxREk8361VkTp/8hi5TV
UeNZfXdQw++yscl9IXLGICmBxXx1927pXPKcbnSDFd5pc4MQouBMF07vLDxBSH5PqebIt7jWdCKr
BJKFDt716qXPqUcWi5P8HuzGjeqF73h2UIOiWWSj7CzIX23yIN2K7Jwy0CFKUaqsKiPpCR8YCSnk
wXhYd1k54f7ES4RhwOZYVTzQaMoPoofAJ2hFQKwOPnBMmGRkGq9zK7YOCPyIhGAaj+a+nwARmKfg
UeQ0qIKi/TZylryACjtNsmCJGrm5syUeSbc+DDP5aytO1yNs+s2aJsJlyhtELbTBFnOJOHYi88vW
J0tejGnuAGmoU+LaL5qRVuisQ4N0EmHJUO+cPg0OQyZs2iCuOpWYlaWj7X1GTSIWaBbSW2lsGtbX
VJriZBTtQ2+35aWY4f7MdXxSujgxUvBDVWr3YM4/ac0ZnNZo6bmUofQXvYTzjr82vwRNorLwaOE2
W8tnLvuD0t+93FSf1Py8KgLi11w8yUT3J5Qz8KIqH4smYRW1CQRlAMdn1NMAlLBljC2JOTJbUgix
5u2qtNyrVdTX0R342XxFVVex32j3N3r04Yhd/NninM3BB54PSY8El7THBPevD9IoduKvZSCmQyOD
KaQ5AEM6X51dzboUrnomRMPbzwvnaj4Zw5TcbPaOrp9HEpyOUv/oaIaf3QCSqoLhX7oviT0W+96M
f7UuLIwEMSp8WxivBLul6HmwJVBc2wWjtMbjHJQqLxKNtkl6K9+VLF8Frv1D4sZfp5L4y2zEtz+3
dAmmDl1DzrJ/aivmNACQzoWwDlCaP+Ik+Rq0ELk0vOOwcsmuw7Un4aeSyVJxWlVpzZ4YM0y1yAI2
mhGlDAy0lXN711kmwuPso1cWE4+8fcna4SdIRm7FP1NKtQDTfWemk76Sl+axUsAKpCmSDodVfFnb
lBZ+irGtyBOWIX85rsGYHgwk2Dgt8isHeILPfgZ6a3Ewkd6T8hJmbVMSSZZQpqchsvcTE2F2vGJG
nCWXm6RFcURG9u7MFXDirvhw3FbvUyqrXelQNAe6SXdp6Tb7vHCfV8P+tojRZT3wCRdMqwO2+voQ
mFYLDQhD8RLbLBbWdnsbf5wM5Fjbki3lLrZD3PZAy0NeGxv7EMNX1vil+YVEjMfD737hrDH3cz9P
hHgovTcHecwlTaCJ8zh4H/wRI40MQQT5tL4bZf0crNi6DTimXT+JqNFjc9BwSJ9Gcj62QpLmF6SO
NGVGSlebQdzcIgGT2evMEf46bdGBHMKgVuWRFWTUpG6Qhyhrsj3LKqhOt7EjJ225g5r1qwfz9D0j
8OLRVePjMAbJs9nF58CZ8jdYNAxWAeS4t6lgTYgNnZ1Mg3nyBMAPmfIyAj+kpeEl9XEoLwgt9a1r
ToiW3yHBfEehq8/+4kFc6L1HMG/gaFoFS7XNjqLgYFGaHJ8QYD+m63gtYaW/lowMd0XVv2Feia/K
rvybPaD356mfrCAG02oHJ+1RKOmyy2g5WZyDTU5HpTa5F5tD3bmM8xeCEZgbcP8N8r2IJwTNGO2r
XBMcaCevzpr+hoBOK6deq4eynj85gz+dFhPlutDlz2odOWJkHelkhv8dyZa5S7QlPkwE8mGfWjuz
yruzTjEt5X7DwH1+qii4IkXAjG0HnzGW76zYTL5Zc/0ZuxaEEw+2GVUp2bb8NPUIo8YvSQ3JV2xT
fYbSHCYqcXaufCLuTpwqr5z3VID9OcXSJcdDoXKSqgLClfzEJkUGCGNAqwn4RS0YBTMlGvlCb05S
/aq94afd4KrpY/ng1K5/s1JQOKhJLq1PNmxtFUBZa+tkymI6WA47NDMkf98p7VFN6ORc8d8J6YWL
AmScPCPhQwppB3lCF/ODeXQfMh58Jh/ZPlk+WXeL2+hQdC36w2pLqnGXT2WxBTakMX8eupepo5lw
zfZzIssTPMTkEyZ8xAsteY2sboNN8bPEJdWWjeU7CZqeopf8ujR4GVpHRHFikUU1++4BYWrYNeVD
5UzJaVnyCK1OchgNryTTcWAsyTxcqpJE5YRNN1aLd7RS82s88pdTiCMKc9boDPKLYOUMYa3IPQ3d
3OmLyzpyt2OZsOeWLiQ1NB3BfZd157gxVGQd8H+LgnlmNjfqQ+Md6zfCac3kJhToUg/jSoR3440L
W41rXXC2yaMpyDoZV+RRwerqa6Cya+71l2psv7Qe/qlxmw3aYvJDMmnwbS/NTk/Wj9nJSTLz18gu
Fk7oTZLs+245NUlD3GlO6qc/2x5WNJUA9s6N17g5+Tkm49RjYmijHXE9j8Td3x5Qo2TW9q3uZxcy
oQlNgCy/3HXMs66P0OWNRwM0gLRaNm/UM6Gt2rMxwJSY8W0c1BQcFiZrfdcR3gJDflernrKwSzEl
bvEns0Rr1nC87lwywWt/uGQ5ByqDY1FiMhI30CmRj7J1ciBxHdOSw2fi2QezzYOI/ObsCRHVm0CV
tqtT81OBIecIJ6/aZ2YTn2QjD+4Xcy7lgf5MebOZrxtz9pVTNpAIQg6Ocev8ITAc44ePZFCSuYId
gglIum0bHUrqYIrYQD+NRX+yOZY+Oh3JIobsbmbbkovmJkhoBxAPbvswNnF/tOrlCuiTSNFVcv5c
pUfngBCSHi05GFJIE3emiJd0sDAF9MJ4bN69hUcFS8m7FpDEVDzRLxeEnXbKxPBfsduPzvpp4DeH
nqaPbI8vrbux3a2Bv+7jBfBBlQ4XdDHnxOzPVtCYnHDJvaIh0TJ64OyatcR+gp4kmDBBdrWp5kkt
YIKytEmYyXKLuPKWp8kRFJ1x5x/8obmhWugPlb0+GW6FM4tTGN5LjbDB6yu48tjCWi2X07i4OCVM
D1Ji1nMEtfw4ysePLMSZaD56NS7cGeMigDMUJGr0dsPQWEfTpu2+zExy9MjMxC/HlwSp4GsZmNe8
5ffWyCyOYhGEeh4OnTF+xr82hgKs705vPpwEdO4cvEO2+yEHdaYuHNh6s//zcn9t/Pd33F8zCtGw
I1hQ8ERuHGzNMLrr6yhNzBq+8RbFfH/z/uL90njEKnSdO4VDW7WnGolm3GA8zsyMONlVwjy7//vv
Fz1DtFHD3rWR2njz/pFdzH2meobsJQYmBmqsFhBS24XpPZ+trNZrXLNN5qLme7h/ZXX/du5virIq
L3gP2EAqHf19acalABvzrxe9hTo0dbOfkA2aqOHHi1ZHvLTQ3o+2A9HRMLvT/X1/f4BoYpdjq/bD
jpHMX9+tTNZugwnzI94vanvLG8YbNL+Mst7tt/hqLtuvfeLxL8p8OXvEMUWMVV+bHGibs/2LtN7H
wHVphW7/ur80+UR3don9SgBdyQqagPDL8/qS0mHtacKv5am2lvRMvMTWyk++u6vz6/7f8+2PpG2/
PckKZIlF9wSXT2gESB7uKrv/aXPOQ/qzrbv6T//vdpy7oYRh4j+9Ov+bLDyWMLEy/L8tPG+/N0RB
9/v3v1l4/vpf/23hkf9wN9Et4zgEno7toj2efnf9f/6HEYh/WNKxPOhf0rN8rv+y8FjuP1yfLiz+
HWFLAb7gXxYey/5HQAhQEHiB7/iIof6/LDxb4N7/JaD0kQS4KOkZMtGUxaLx7yJUb2ktQ01OdVHS
M3Du0c+4Cw8n2+ovvfgAVYhADGsNNbbwJ/xpNTrL7cX7e+4Xo1xGxkJy+ueLs6Eg5f/rY+7vuL9W
DSNoqIEgEc+jy5FqmOBjQkprkvCg3//915u+1V7MAlA3UCj3XNiksk2yjDxZVtH9rftlSIVHrxrj
/9ForMfMt6pIgg7Id/c3p7gOyFfdXm22r5Iz0FtDaWlzVztGe3SbFIfnZFwa22UcMpNKy+b44RRV
w7OmZ7KiSa5cr5OVH+aShVUKdDy7NaY9QKKjRGVSXWlNNYAeGxR0aJxwzplH0sa/o/6k8Tbr91Za
HFpy76fxaNniKz5K9Wkxs8gBP8ooa43P4LV1WA52d9S6eOzF+DQBIz2QLFSHCzDP3WK0yPNIMt/q
SDUmgpy57CTAKpwdu2W5ntNrj/kkmAbmv5X6gjTgisE4O4LPoAuxta2TIr1SrD9DuD2ldg+f78Ry
AWVnIkVpVMfS0bsBchvtaH00S/uzcIu3DpTnwaWNii+TGXk1ewBhy+elS+EIeK4iz0azaQWvPl1u
NBggtVfpf6lWAMy6nQ+UY9Z+EQHqG9TCCIaMswABeUi7jgp6CCR8FUADBm57lJQZkNh3Q71MffaV
mQ/eUVR9NuaSJiZ2Jbdg4QXrMOHxtIEibo0yn7Ht4E03M3FeS48mgsDGZEK3yePBPnqyMHYJSYnk
BHR704c+kCn/we70fCYs/g/jKZeSwUR/XWxs/7Z5NvPIGZkFLqAoKMipv4RnsytPaMIX0+aACh8P
AtoLrs4WGFCFiN83TmkRXJGJxYg8qC04gn3FVZ2EeZ1KqN2gqKDF/Zi2z+IuD3k2f6li0t90Co7Z
8tdvaWymR+mvnC95gtbXrqjL/WLOT6IiVWCbbWAMmizKSvtn0rsLIjIYsBwcNHNMfanSClcz8s9u
gO/Wm24kwWW1ZRGEhkDmKFraj4DtUEZRUVbJctiw/bPqMSPkfn5GQA5p1W0jJGVHp50uK/u7BgV5
Sw2/3MfPgZlfHBIqKx+Guds6r2Y6/igGKpplrZ/7XlShXIlHAjmPKxE1fWsuF2Wte5kj1Iw1A0PD
TEMv7V6qduJUPadhPUNjh1uGLLvjQezPFdUVqj0glXMNolM3kllO/kaXDqWCIa9iPaO4+5XCm0Ct
UTpntxY32SeAuul77+Z0RIln1T+4O4iQHKaUrjFywiWpFWKrJaPfs0NSBGKRPlKKxHF0huRqFydD
u3Uk6eHFeWVfJU3YoYeVitoeTUBNbUSvDuiRTb3hA1s0ElRRwblAbm3UXXtyRREcuYGe63Yh7n35
wsSv5PxA0sOyfWNNhQpk2PCqpDR1l9J+K6X7LfdifZRHoMz7CQgoAiEJagEIRRCP/s46Tg9wb34P
jtefQdwg+25RR9jMTvZt3n0uuM2Ivhu7MJlWViiyeFFZXmPSGg8d4bg6eIBHwJ+HQnfsiRB3qlMm
ajKgg6BjgoMKKGiB6nuT/NUsl4Rg6TxBzCW1lSG3UafC5tFQ6OMbVT262xep6RSh5jJOCmndPhYP
QsLxs+bWeRqEDRONNTUZjkM6P81j2n9CSrWEY9smly54jZmafHQeGWEaETmG6QqYO9z6YXGPa0Fq
mzJJEV6IdDuNGQS1tto5QR6QSit+mjn/KkXyPTFCSH/wwXPEX23F0R9NZaxelgRNsKlYOUdEX9rx
0n1fHJKOXoatmGw0cUpslvthEVHKbQIva04SLNEgtvcEbdEKQHVkVF4CeRfIJdEDF7fHQL7EBc2t
ZqKDYu7GChKJMy3uYZz835j6bBjaS3GGDJuEcDCWMf9WuNVFx+xU5It8cew/RskJXBqoG/oivRCw
loS1/uPX1ZY6P56NVg5nbBxvc0n7cTba9lTltCwzgluenA0CX3X7DgXYZZWsm8MvUKwrSeHWB2zb
cT/nKAAhllT7ugqggc/eeDRZprQt6YcvF897yXwVtiieQ19CoEcATqi0b0yXaunpnctyvHFqWLXF
57F658pRnjzHb+PYfLPaDBm8HLp9MzBuETniiSCrfpCI+R1jr+aAyFR6foRbwQhHBBEVdne1aJ17
QACXKi8unhl/bWsxXXw1sMswoog3bTi+ttDuUZcWFupSA3nAqS0UgUG2CJFxl093LKBwUGBuqnWg
pyB9KOT3qm+jYL4CGaQtNLtQTVT2vMwZnOKPlm7x0aAG2esV6OEEtnoOZoLonAa4vhOcrYyWMQic
fEUVXamJcUqu3pqSvWg1p/gE1b0L84pFY8r/OMkIs2CiwcOwnLghMTAIRquqzzAYHxjSs9AsUF3X
4rMvIHRqRKWFDW7YSas/VeAaIRan9lApxpIVm0rSLY/oZN9aF7pz7mbLbeQsTNmAKkxa9kuCbyEz
Vueaq5U0qe5T6uKycazmo6V5BeDc/WRkx7Er5pPRCaY1rQp7zBUHi84tmd/0RVzbBUjg0HHEYFXV
5nErXxilxOiLsPhK8cmD6MqT80X4BWIHredTmytsK8X41yWnkMhx9nCMeNEOp3vsBXtHTZQPo8Mw
VtXdHgsGgIAJqfsaiKjeLpYyv5Vs6XvQTg8zqmEk5Czqa148K62581TwDZ9NedB5fZ4TxzrFaKZZ
6+yG1JrSeRMjCFUVL1+Fz3h1YlRnoJ2igw1K5ZD41Xe9naoQEA1Mfg2QdkxzXkSewd1Az5FkbnIB
YHLGirFJthq6ub/ipWsOjqSpmyJ7CHE+wdOeK/joxg/W/I7hbvOIMM5BfcHS7xo22vgpoLvCIAvZ
JcYUeHgEntMMCIslHGDGEODbPVcpqXGlUVz6XSucEa/jtn5nOAg4+M81R9GRAVDXvmCqoT+Wm4hN
SrS5O6KhLA7alNa59eJmBMEYrgfpazuSgpZPLhVfsxOViMq+hs1o8OSdXGd6TEW396xCMj2jiBVV
BclfcsBs04cJzF3kWeZ4mrssSlzlHCHrPs4Wc8XFNttQLgTcq6wwzzWNxX47ztpD0RzNwn+p0BRc
rBToOVmDQFDEMNaEzvPtuEG/rbDq4gXkEgADaxD2ojidY1qNLTwg1zSjaoFdQqwJNWFgFkej129Z
kPPTLlTSx2E2HtYgdyCUmBPrnk24IrV7ohXeqqXMDzKTvxvH6IGxuwo6V0XDr8n2bkMyJEN7h0Sl
Ee1j2nl7PMdktaeE8SrLpEkcf7O7+J3xTXek80IUWfMhLP+l7K2WQaD4QOXaHclwGxWnYyYWTKxo
nCHOtknblYxKxh6JYOt+2SQiUVd5xL0E9ogwN1mjWgj34AGnRsbendaC4Dpj6CKPOqovuaWS6lsz
vpaZ/3tKWS+UqD9VmWTQZhZR0FjvM4DxvMnf0sYww1ETkjd0Vo7+zP0OtAkm+D0Yz+cvL5a42TPK
oTbncZJJ8UGOtuQbt8OkDL5QB6pjYGKUqNwU76s4Fub4m0mXcVgr+rj4zxZBHs5cXOVQW5EWb9o3
rUvSW0tkb4cIuzaOyu2csPB1Gw41PVY+jRdWSOAxBL459pAcKkENJrQG5DPnz0bjNCenHFF8AeI2
BL6gGEQnKH1iWHXVLZcyeCFDyIv0dpmSn4XnL5c1JrnNbKoPy5IoLsUqg5PKk3NqWDVTfIU9qXG6
k8XBDcmaRQaW/kpFwWS3ZLFhJAGohkmMFuuuLVefgWb1jo9DH12ChzTDkTRtXsdJFad68Mar4dMK
XX15WQZaLIURdWn/nerho2jqlMequ+I4pauf2ceS5JRJLZGJd3CXM6vaD8qxGcw6p3QLo6VfOh8q
QoIYKxdmZMBGuHj1Z8QT8wF6HIiz7aG2p/LZbExafTPCpmy7C83W4EGxkZLOhQdxOKnl0Ru/eVnD
7a5hv5UCqSI2tVsx9ywdrhGwrGCiSMqZp5t4a+xm/Ipi9BG7YEn9cxsk+3LAR8nJ6iGNpzRanoDl
ghLo+XRoPd9quNHwa3p1HcoV3AxgWqPKaOpjrUIA4H0kHngotTHg5oWbxGmubrVmUVOFVZHytQcQ
9v2wZJck5sxcd8EHgCfqBQkr/H6bL0oQozN0OUbsr15qfoNYVYfjom+IKK8uaO+D1YKYJzbUmRy5
S+/9R5CrUSsoqT2SJWi73xqEnhdlfyP8hjjPmnFE4/8ph8GI7hchFBVY7FjPxGNyj25nVzshdPB+
KfTwMTL4OU6G88+XGpeAHEuNEE63S+x67a4qkuEmhHkv0g+rJZ/ZSLtINkkfWTkEI6NvvjsW89Ig
pR9HzgfD/9XpsaM3Y5S69hAVq2IYnLv1eaIl4ZY27siimZlLM8DvP2OBlVG8CjtKN+DD/a18IiiA
dINLxT5UYQno2kNSEYhaGQzxrVkZ+z6ZhnPX2IeeiGxajs0TOhp1Em7jnVdkuh4M8Wjc3vf35f4a
UY9YqwyQ1sH2IQ35qBGo/JeKJPHjvNRMIdNnEw4dXzFefto0V5gI+A6BbzkbaI2jrDGS5KRgOGDn
85guN8B/q7anU976PsaJ+gtk3569ISB7hXjLEPTTb33WuOH0QK+gRD0NzbxV3My+/8xRrCG90Nd/
XeJtl5TMtTBi9mt0v4hsXM/VYO4R45UsGzVlLCk60f1irM+NZbhI6NjW/n7ZZCjl8AwtIBEjsV3W
Qb9VvR2g3h4aQjFsTHI5JqbYnK4rcSCgLVl8V+7Rc1LWl3XNpyt8wJJpaZVVBz0X0O3d4hhU4yUx
jDDGG8EaINhdlMudgyf1fikN8YOM3Fen95hxB/K9CayBjTM+4JrdLWQREJmNjng0e31qOzOaKUpP
XYZZ3GiIJ+XOC+0tOsjKpX0TGcEgRfaRL1byda6g5+6qYYu5q+pkrzyZfrfHjTiN2e4ar/EzwnLv
VWtKA+GHoGl41KGnPcVByrqqil99a5zITfajVA/gg+213rtzthxcusEh3tTxbVDW1fESMnhtDgZE
JSfX1vy2ivLi58HwteqQYBA3TN/c+tyhQyLMhpyw2Urray4aflk43qeso3Xvi/kCWPI3ftg3Jcrg
7AxiOc6WBxGL41msapBzBFnCHPwel6X8WTV1RFPgMzxp66Vl3rN3ssrem4mpQDeg/PCS+ZNOUZds
o5h05WhZ9/bGssoYbtfBxelN72EUPYDRcpmRUk/BLdU/5FRYV/04F6X9wgmEeOy6nI5tGuxtxYpY
Y2K5ZCYn30TLMlyTYTwkCfXE4lbmsZ284cTpFnF71ZxRHrW3KZ7jW2JnL870fZlV/s0ka6UXvXvI
ZusNF/53/zM2nuATu2KyB4so3xTUvLIPzAtmYw7OqlpufbF2x9UInNPdn0x+E8Kcrod3XVr7ICk9
Bo5zpLUjwfnky8mz/rSqWi+uk02nlXKEA4iPUayL3+qVoJ1EUGBknj0/NB1iNqt3x73yJ7T0affo
VN1nVfsYReS24W4jEjiHsL18NtP7JkzMRhstaV5uEuRjbA1EuQZyIhqF5T8f3TXy26E/MmB6u79E
LbRET00RDPS1uCzLMEbZZCENMQnNHbYe07j1ZkkkZGhDFMpGKMv9gPE07JSwltyAhRQ1GLDkPd9W
bmxW05np8RFfexWh+K+ixWyfONVPf71k3puu2nTfe+asR9MbGcxsF7FdfLc51n1ThGBi2erVU5fW
y+X+foudPuo4nuFDU9QKRAPrENIkxbW7DUmKbcpxv5gzk8iY2xedYLcb4OeUO4cOQnQveuKOH/r+
ViGh3+WV/LifdGqONV6p5GmeCR+auVFcKX9hVUNVmpaXckT2Z7jkC5hJh6aJUOIkoK0SS5N2y1Jl
Z42MCFlk4VLlBsOZH4+myHDigSF7JVasH8bTLHMLPi38NcQTyJpn9/e4zGitbf/q+xkJL/Gqix0D
zaJ+UWDvlJzGiM8+7LI4f3NXmI2rR/c4NcnFsnC24aIC+d7wtcYGowx/rqfETGIUTC4hqMsUP3C3
otwHV8Kph1jjA+jAQ+uv6hFjssbFzNiouSY+eDefJjvtowklxLbUJE+D5T1lI2HLQw7lrjHNi5d5
LwRv/aGplePljnLsX1qJ9lCsuB8WPb7nGap0G5HA4g/5jrGGsWv5E+xaYwGgulTmwe/kcmyz9yK1
fg9LRT5empOAlqjvnOMfgYyc8gAKLC7L/tgGWWjSXGR5HI/zxun3ujne8VfKpXVGtgPY3MhGZBUo
J+1hniLCvVnL/aUiAJBftkek697rtnQxKyWmzsHs5N9yGJz7YfV+VHlw6YPiVjbLxEiDHz9YP+M1
jgAUNuacPzYBKtDWlc5ed6qB+IAjrOQ3ZODQdXKX/z1sa9i6XpHx5SdvWF9nGec7ildAgCnda7zh
uK4sfTNzwmQxNcvHLYavNA1uUD+9WfxyXGmzlLvmhL2SSisPmgeXXik8+9+zoKc7Bc1tZh4QWi1p
T+TJn80SYLIoiv3ar0AVjetiQYRueuOVRv/rJrsODS2/jB1t362Mrabv5HmTVmCKDodt+iWhKnrp
ND9212R0z/uShjPlYFokrxwEMuuhX0jHTlL12q3awMvEjrc6OFp0+Qbv+cGjJh67Xj3M2x+6Wezm
5mXhTIjSznbNnx6B5kev/6iCAmdm6aG1Wj4QjUlUobZ9gsH4MHm0QgKXJCrazTAv8NcOk1GyZUii
3YgI6pQ0SY6UD0XGblZt5oZBHP12Jj4j9S6GXN58vzjiWMNNyJrFroaxdHRQ/w3TObfmnma+1MdB
qhBsMQGDjvtimgwE0jGIsddOh1W6Dy6tOIb1jE1KzUwZ9TdKjRj78gPQ/GG3mq1EG4rvJJ7GPUq1
ar8YDY0AFBsGCrdQAIO2E0Y9ZWAFsFp/G0H/y0InaVYgA0j+KyiMvybqSQHiuizJyNwY55OgPIAW
i9wydjyaxy7o3W66SQJHQ9lNB69Evk8h3fDLEiwqceQb7Tentf/MPyumhNgDqgdwi86tTNTnKvvJ
SRXurtPnh57wjhU3OcxAjmz6aUktC/UDXSsEHzNKW+bA3CDe+to4wue8ZO1tRLzXATvTgGdwnjY2
p/slI0SK9gDhjZjWSRnEbDgUbqTh5goNyHmcaAnYClddIizEGbRZWjImsDvtW/MLLO1xn+XWu92b
P1KLhMxmIlkAQfMH4VxDSCoPkcZSXduhrfHfzpTKdBOrRb7hY2jaBXYYz5we7Lc4Ddpz7I1Y/PO3
3B7sMMhgS7ojxU8Z+PBKFsVCUX1P5LwbNX5UR7UrKuiUKJTmxaMxMlH1dL01AXtBJ5+yYWELCFN9
XisYLL5nvAgR96/KNj9vebKo12a6bio49SzpnXI/mXH6J8ls9FcTrBxfY8vyIWEXUAzDUlFBZQnT
f7glI08/tUe3qKgrmCkczNyA70TfOFgyJDbgPWANOORfS6IU2dgy4r2NH53RnZw43mssmccs1WTa
zNI++K2d7rzxRP3xk4d9r1rBn7HCPQlXhcO1QgBkPlrldZT/xd6ZNDeOpNn2rzyrPdIwO7CoDcF5
EBWSQtMGJikiME+OGb++DxCVpch42dXW+zarYhIkCFIM0OH+ffeeyy+tir9WrM9WyC+LXaHSrKgD
7VGkYOhYMx9AZp8DwFlmNMwFvKRY42g7J0Tfkoy0ZU5zrXVnI4FGeypubw5zmVjd8UUk91Vp/NAl
GA5aJpw7/UuPgQPNl9sesiq9hA8EVDManmwrpwNUgTIWLofowrK6+AqWCiV9BZbHZCVqnmgiWF5l
6FewqSqZ6MqpQty8MrF4eIbJDCRtrqQGFisu8JmXZIXYTpvSQhVbmrqy5lePthEDqchxBeWw16uq
2Hap+9H4Bd/MVNqXIJ4O3fyDqqkR+QrsGFeuRIUQq7VKfiJcJ2qbUm/O9ZJgtEBbEVCzrsa2Zg2k
io1jkzCe++2GZTlnYe61qXiluvlRFbncmhGg8v4gMF8/RIWgHQRtxZgniYHxEY3NKRkL9cBYs56G
7GCr9IhcEWycbwIZBkqWNBdipcRzyaijxt5j71XVa6rHb3TYqm3UYE6mem+tTSW+l0VCsJ1I7rqR
U0wdaNjl/KTXzTTmm7REO53kENjtengwRXHEZx5vnWoY1sQF3IkQUmFWN5JfV8igKpxia42rqHGI
VLfEMZAzXIxkAHNkXkmwLviIbM/s97lKLU5NHZ9x1WlETJvbPs3fzA+8IcaNXnYvSiuxJlsFEBzy
zqdeYMlDMrwKcyywFgLCVevUPxhjhFepggC8oTs1Ad2FgTFjp3VUXsOp3TiZ+47X5CQmWsFxL6n2
ODf0cu2tNpcOi84sgCY3nRnuFtnP582nUui3xz43f4qNWI4FZK2AB0KUXBzzhtwmGqbcjRbpEFWE
yqOFUyIoz3iKK1txNFKHC+Ln/tLX6X9nCM+Wly/7/HL35+Hm3eH32ExO+Xlo8yEco71qkzbRxZvf
cL5ZXvu5+fNDfL7fL4f+bfef7zf2pboJNDyugw+vZHkh4Or8GMwH760YZcPy1hrmlT05Oy1ubR3i
lRHtwIDkWzNoPiiKjfu2wWZfFU6xz5ldb8rY/rDHZN+hH6sKroZG5IWYk25QOELHyl/iqR9fw5Rh
OhTi7OittVd0LP4slmi7zLTU/+9uXiHWrRwWOE3bviJRY8d5+bLcxI6NImS5i+rA1TbLXbAFoOyX
u7Uq4iOcs9TvzEORnX5/fjmeyKlY/zwK3M36l+PbevznkZZXuqCNV8RkMHPmGvzzofnDfH6sn8f6
3P67ff7uMVNpnIOod6A3Kkg3Y3XsKTWiIhyN9bK5yMEWtdiyudxbHvvcXB5bDrDc+9z5t9f+trns
l7VFz7yNfws5N0f+LWUL+GupAc7bf/ugUUrWHJ/PF3N1n7DWP1+0bC9P2xWrn9Y59HPrAIHypNGv
5q5fCCxLy93lqeXGishjgirz+fLf3mLZNNTe+Elp/D8V2sNYfv/nP96+ZQhyI8br6KP5VU+ma5YK
9O6/V6FdUMvM/yvL6G9e96cOzflDU01NcwwT/q5wf9WhIVEzTSCes9jtXwxpw/oDBqQhBOF1SMZ0
F6jkrIYN//kPQ/0DJKHQXFdHy2QLy/nfMKR1XfsrS9UyXcty3fmTUUJGhvY7oTESEWG4JQiRtMMM
6vbNK4HtNy5FGZJpB6bHANlh0WBbGgC4xFF+CIYRrFcTqnupk+BklqS7INtNpNGcoIDh9GuKg62U
b+lQJF6gtd9psYNsCyY0YGhHWJX2Pzqi1s41iTUEP+ClDUgvx0StrgxmgugQRiHbTah0N0b8jGZp
m+h6wTW/dtaqFOmuD1GwNhR+dHLjBgshSZ+lJ7QQAeZ5taxfswpj09BWYjvGzMMnArTbjwCECtZ8
897mkjmrGQjfDEKaihPEMdWf9hnO9KFl6Ea0E+I1jAh50wr3GmOo9yZE5tsYYYCr+OlNwiLldrBq
rJZTh6ZrYOYypeqIlCX4QFvgHk0qQQ8YIqI92QUvoRFHN5RuwhvSsJFIaCQjiMEfz+TG9IB0COmi
qw9HzjAjWI+oJ2SsKBvAZcY8xVH3yVC3szieD1eh27aMcO/4rBGjMW0urIIvo0uAJSunC7MZrMAJ
ABo/6m/TcLp3bKHgkUuSe0d9H4CldWHefYck5E01BiuzJRPenQZPQe62wxahrQlTXdw5fVGLFdPa
bJ3Y+iOwLsqOLBC1MifEu5YciIZWpdCnL/zOX8dWd3L6fridljh6Ixx3KI2oGlcjnjslPQO2XxUS
2w8lOmMTFfLNAOGy7I3n/8aiq30aorvMT0+ObzK2lpQpVA4YZ5TcnZluiUOaUpSL/9AoFXc/yuTo
u7rcOQZ/JAumI9nB4Uk4QQCeJvroQismrIIbNez/dYOZO/llc3l22W/Z5e82lyd8E4/WYFF9no+k
2BiRso7IARm3dCB+e4/leOXyzHJ3wge7rQL77rePYcZQdjHFP1VGnR0/P8XnR6FpTperqYi+mN/3
v/14y2uXZ83EgPKnRjR851d8PrFsgsFkcrzc/eXz/dxTmTCZ0V0JApC4v+z4y91lx+VtJhJCFd8q
vUHH6hw6KMKWm1rTUf1NTsNynuCCPsAPBenIXXcjHRDLtYihCYaHPDsvcMXPG2U0k7PQ0+TM4qDw
yKqUa3d+bOhNbWv4eHf6l2X35VHMJSNVKX3adAF2sL5+kri1KTHpLKmNuIKv051DhQifocg3ocup
pAG0PPtNr+Cu4x6dCQJsfKoUDRLyUyqGI5Ot6SBjvd80i4EIV4+q7W2SOM6od42zMt+4FuxC08PL
Ty4XSQdPgKqN3fK8jgJwL+ru7AtlPOWKxVdNZWfblb15DnCgwt3gXpPm1EfG8Q60iUv1FGMaJ9Y0
U62CXIHIovIdfj4mQtp/LTOqYd5jlP6HdCGxpYmxj/rePpVZbp/CnimHFibF1py/9wlkVEH8Clyw
kJmlG2/9WKIBq63Jm1JHPS97LTeoTbWfm4YTxvjIk2fQ0wWDZ/rW+2jPjMxNVr470pMX7R4xp3Wq
SVKqR3rVGeWERoN765v5B3ZQWu7Eg25zVSsvJK8/5mVj72TVZ9saduRqLJCWqC1CP2ZVwxk77nAe
UYbu3Kx4AL860HbnZsDKvSo16W6seQ/q3QQiGaeMkZ6pOHbZ26iHQqBQ912pXWEdhqhAqpSH53i+
Ib3cONZJCL7R0japweq2pgafCw7YRWAZbOqjFyLLbXDmZzJj1B5LkoRQsO1JgT4ro4YxZeZ71XGW
HIBSH/HN/+vxqQ+oWppOjOqJx+L5zF/uvWNLRDReEJF26FHSbAmPYpya0Ww58uBmlZT6NTfV7lA2
GdUAR261qAu9rpPpGbYZsJ5Jifcd4R9Wc49pBHNdZp7HYaLjnvV7s2jsco04z9jkZc/Jr0DIKw3r
cTmxkJIPWzuca6uOn14qHGmXqaZcX7MI3S6bplLX29FkXdqhBbk0roQuI3A1EpaFVcYPVrjRv6RB
divJ79gUAq5MkSCUhQZJOFtcpgfY2TU9XZhqLRmbV2HNHgkjpXGfA6jx46s+r46QueTHYVkyAR4o
jktXnJQeWhfz2iqQM5N8Xm9Vy6ovXlZY8/Jwuffzwf7f28sLkVCiUl+e/233ZVOf14L0FK/LW4t5
nYi70fZ+e8Evh/55l7LkV4AGIT2Sefm67L683/L207JwlfMaNrBZzf7yIX7ZX85rYH1eDQfULZn3
z02j5caZl0Gfm4iSJBXHvzy2PNvO63DTDFPW5Pq8PpfzSj0PxI0xW9UBNm3ARfGDs9+J63tv/GDG
k1Xv9iReMQx0lxaMMpENUbqLp2cLit3AX4NH3eYHZCYZTGMafENs7iB1d3vpJwBF8NMR8oBOpDHT
zTBF5bZO0S5mpfZEJNjBJngrqqe1iap8pYda4FmivOvsfE9N6w6VzLCieMvfrIRXpQT+m5gzriqi
faK1lOAoSgU2wMkg0zzTKSJGiSkmE9Q6g8tu9rTca+EXa42oBhqjTNKc6kBXDoZaZ68xDg801nEs
U11C/KM/9zAHYLnEYpuJTSYzFRpM5XpVUz9AjExy/wkCEjpoG8epjW0Hj3U1EI3l3MSF3CZJCA4s
U16zGYPQQkbHVejsqzDRofFqGaC3KVo7XdSeWxqN9BG5eqr0WrWCaNhYPSiS/NS8q91DwS22Z7Qe
BEcfEvh6TFFI5vOr4RBGBl6GKEzXekW51wjoBBdzNASGbUySKuDOqoZjMVVIX2vEwZU7oEWq+6cU
Ebfnk24Mh0R8QZp5kFEdU5+lMZolAZVQQH+rnvLdWunTt7KrDwlNCIJeoQMZ3yK4v9tMvbc1QG+B
WV5GhZwXPauf7aBGiOibHZ0ialojAgc/zeShlAmkYgWPq9IlDyXeOZgUMcSZyX4lZyg40YJCtc7p
yVzMvh2tNjvniXzNHwX16vWUkjGGBpumYfuMdTJZu4N47wV9K/yp64SlFvBG1KIuoZhOn/drvVeY
VAyQTdSEgjbRs7oagym4CKe/LclEBNropgdtJBy7p1pCbKGXxpbpOc3TNPnfw9bdI0it1sI36G+1
9sGdDNoPg3GReTCs1BO1m/TScDqCdEDa3bssGsjEY+2B8d8qj2ahyq8QwUIX30NT/BCmhAjit+pp
hPHY529F7kfrWi32Et1wOGbNmWCZs1q24SUnlo6cPK5u9gBnEq2BC9WtM6R7wpt8MHWbbHjNeB2m
cfxiE7wow0ReMA4gzsRYKlykuVbDCeqU6lUqKNnaI6hsKphc4LxionRt+S7/UuY8Jrtf3VBpN4A+
AIjEADp8I8XoQH/SYEcVtQfWyUxZ5ww6a+BQ56RH2AbamJI2/6V6r+nBV60Sj2Ys+Un5wb5DzL9v
e30ftnZ0xBLpWbm4BCPeTqSkUke2XWjFFVIi1ptuX+cWVFHHRMkVxO2+Nfq9RtPS8Jllp6aD7njf
EQD86FrNV9uI3gYQ+qsB/gHxYLpBhMxNZZj2SmkYViy6hgizw2Bt2+S5jKMlNqrifh1q4zFO6oZO
fupuAlklOzR8dsx3O9EAYBa2s3LD8OBizz49jK5xcrU16rZVGDpepM5I9lzxBuyuLI5ifpbBMzkp
6qGvh+ee2M2N0zc3YSScM4C2F6fJr/RmQA6mTbjW+kbf24OrvA3gSrY5TEV/ivV1NvK54xnVgIA5
2mQAMbI4VLfYAx+tFAitHtJs0EuaBDrJB9t2HDejESs7nK6kkKoQEiInQBTu15d5ikP+HIDcNMUR
nzZIM2obEVToFYsOXh2ndVsi2bTWGFE8mSgduir4M00f3Pk26KwC3UWZCs5HxXZQhCF6tTVM0jnZ
I3OZG+05rq43J0CJZCsOehLGEBJsIiZSYK00lal8rpfH0pfuwVF/6L7wYSBncj0G+DdQGvO3t/FV
65qURThfra7t8jolJhHgIjUv/Fw41T0jKr8F1jlu3jF6pHOfHRxBNLyyYiVStNNiDxYSiM6wAPo3
Ff5+Kt2IFid+ktjoLpJGpg7SEW2zzVFr1bhoLexD1+7oFk/qqk8Ih57EC8Zyy4tMZMPZPOItDrWm
ip9pCTWb1Idcw/xpCqqE+bdJ650uKwN7iiyDHEZLOmTkKua3oD06k+/fIzKleHqb2bl/wqXsYEkx
f4SUMODpRi3SdFR+Id038Bzhyn0xpDygiGeZDk5DV2R8HLUNC2QoBWn1InMuSmbT/CghrnkZX/SK
cRUBwLwcDfX+Eiphx5ATPUjRsLLIoObRzltFavbha1wBXQMjlsTVX9HO2yMUIAiBnlFsfQngLRoJ
LcOUaNyxa9fFDI1rR6wWWU0zS8tJWE3F2XCyqxqhIe6TS6DeoXi7qGtEWFCoQlKcZHPKU4YT1XwJ
9PSxt/hnsLV45Q5wMtPgEU65jauvJ5kzvytZeVYW0UE5KBda+xhaEmcba4CyetACmzG3X0HHNDQL
XPS7NfAL6A9xUazJD4P8UUUnXyBxVGs3WiNhxmvr9a19W9cd/gRwBzJ2BB0QusW3pVPgc6rs+9xR
vyQ5Pz8lDPt1ktff0jzY91Fq7prB+rBJGbwzle90/Pagudy7obLINmI1BK9mZ1TavrS6ZxkzsXDw
iuM9OwwYc/OW00tJQLqgsWCKPHlFAxcIoAxfO9gjXWbrqYy+95X5YjeziCJhGI9LP9mQ/YwZ2D+l
BXUtxC78Iypi7zq4BLgwzv1Qht3SKt6aDPVrYbfYp+IQjab1ZuTkfhgDhS3dyB/CnKJN8LUEWEev
LNkk5oglx3aewSZogHGUva9P16Lg3zUMNC9g2UDjZHht8gzoujPG+7qhjDDcRbNzJcg/kJCusRo6
VclRlf2o5q9NpSRrq1EYEzu6HrG86Zw4oqnfTessAahQmeN00/m0kNSkeM2p0aAzBpOWvypWGe+j
plyP3Sh3JGOC9YZc6cDC85Ypl54QD2FKLtBazOo0TVj7TpZL38x1YC8GO1NztnlvXchMJS66UtCT
Wd22smmtuUG0dROf8UOVnlvMcph6eipI81l1YJ5w/8zxDaV7HR209qlFLo9I9pGRgGvoIQZVaER2
Q+e761r65BfDD+1/WEYj6awDgOibBCPghFMRbOtT2+LJM6V5n7fq4xgC6HTQezRxe9HSwjgFxtGi
BH54TSB8o4WQfM0Spwh6IH3o89Ogo7pAWvHsIu7fZZb4Tl7G9wD8neeT+bcqwwgtb407BQhHsU39
m8I1+yuaSVhcru/ZhcnqM3Sig+kcTAJi9k6QMI1wkHww4W3O8ktco/WKIsRHKXwWYqfNm6bqazql
zkg00WSfyJn8ujfU4hVkVDClBpSq+DYyA1QRGRLqTM5LdmHtCIcwiQlIQRbXjc/82t/rwgyugAPW
SYn9JpP2fdSaP/RM7TBYoQ/WG0R+DMUd/Xy1PjOvKxLtPWTS1PoDmGFBIFUMSwBIjdtvV5EJLRBv
66ri13+MIB374L/CMR52fSue4CUxu9ZRErdTzXzaOGtpsgZxRRDb3FrMUVQcHM24qErwNS8I8LAm
B2mSS5de2NmLYo33TUcSsT1U6sZy5QvFcPuAkgp+kpnoHy2VmbWlT9GhMfRH8AAnOaE90SThCxbd
Ww0J1ogaQg/bkxu3XBSVgEDw8qaruxHtD8Y/eALmxiirs07yZhtDLQomF6MjWWh9MYIZTmLOw+q2
08M7AgyztRMD3MmH5kENzraWd0dig1uvHqZNphNmio7I8oTbqkSwYg00B4fvBN4vpdKn2q83WtPP
/xSscHzLvhE1lcC+jK92RsT5RJ5CEli3lN5PVtZcCG6jXzW2F74ncyX8q44agsgD52kcalQ1Rf0I
4eOOiKjHymiZ8TbkCyHLuUs1zBdo8K1NChW2h+rymoKugGWN8y6Jqx2yY1JlDdjG/V0U+84egPRF
hYZ7mtrYXtPUz+Jj7ezGRN+qRp0fWoEYytBYx9jSOlRaF9+0bU441jBs5tGiLEdWc4Zv7Guq/OG2
7/RnNyBVjmjrcFNCyBpyXHxdmBhMpQMijRT9W2kr4sQiaGX6FP9LySx5sgovKw9y4HA0yk/k4DpE
q5Rzhor72FG7frLDpjxC6Zi8dlZw5/k3I71vq2SkJB/QlnaSu0gvo80IJmWTcXFYl8H3rGxRuOMu
RexLRm85rFWRWRundFh8yRT7mIbyrR7yjCQZ8C8ZF0UbZjPVREpYDZlS5Byw6rG9hDkxxGFrVeG4
gSZX7P2a4oLN0EGCReJhYOmYulzhvOAYJkeGM5mc5qF/ALV2K53a8fxRgaPmKg/CDWAgq6C+YGAV
AabPqWV21Bx6VHsg3U4OwJkV8dcZl1YiT1IbjUJttvjboCr5vW4xzadEGjiT2LGsPJhNQGhMl+6j
XOC1hH9v5MATVTT+aDmQp7cTugKbMRhRTkdOb4LOzYUE2hbNA8Qn/ViHLHqy2TiQdRJYR0SbAr7P
OhCKgZwEuFT8QKIoroqquRtEBGmtQ2pVt7iOAbtjxs22nXDyde1zeW/FsWtrQJ/RyCQ4p8ObckJh
5N8LHa9+4FrjRkRmtqGBziWwjFGEWxDkXQLMW66WVZoSVqVZ34WqR6eyD15gIDvk0XOxM2OC663X
Ji0YP2BUa4k/rSIh3saghEeTtsyDRb9v5XjjUm/2AlIfPRxvXLHQa/CNsbQx7NU49ftusB/w6Spr
rRUpkfAYFCyGfqxsL8Hsc/Bz5zHwJaliIqdagw3NM1oWz+rsCG3LaofS6wtZSQfmbzSPVLDxU/Vq
ULLW6kdJjBlayLq4TBGRmGbznIwhq1mpvEuKFJo6GGeAS9WGFYnAP+hklbhTUivh12Idm3yAw1iN
PmUI87s7BY9jTRxpFg4J7SQ9whrdvxVlnUHzjR+n6iaAX3lB1lzcRilYw4m5+SaXjzkOPK4nFHKE
km4bs9paKaYpTDvaKsEZta4m1d91ffZgBGhshoZpqa7mT7VBDXgawIsl0zeWgpOlE3NA06gccQry
L0aNO+Y6f2v0TKEblRrEMISr1rW/mFX8IxnMa5d1D1LpBdQFWh5aU6I0B4bKgguh6FvtD6DsKluh
rsqCdDJsiYEvekhZmR00EwTWhG9NgPp19ItU/RjXFvQYB9JPHD1SNMJFY6qPVEUhlJvNXTP/SKlH
ogwE0pmn5rFvguiECzh5nzrYh2OPgEvrR9p0hu9uozT14lYBZhaau0GZ9o6ht6tGAXztNpyZAD20
nSr6bR+bjz0Mfs5QxMx2OP2YehLfG4W47opwsurDDwh+Cft7p8OKHgzf8J8Pu3BEhu1Uz/5A+DoC
RBeyPH6kmqjSrBXIdSvrdZqdglw2scSnRKLQZblyWjSbbMyBP6LUw3EZhF49Xx2dUblVacyu3Ood
4NAZqNmD0anQpXy4a22pUYpOvqiq+dCnA6dXDUd5AmFe6YQcxmZOVDT8CzVgDTy9aybc8KGSp1C6
GjM2loqBJFkD2dEmNe34PIbtSmgDK52+uJacIvyuXcyV6NyoHqfP0oB5GJaagfDcrFfazCmmxkLe
Yu66+6wF4q3iiAnEeDCkYGqN7TIwv5H2/iDT9poqOqDIZHjL0e+ttBGMsY1IOG7qC+XJtYKCb69k
9139TqJHf6oM4zVrZusIvVctasOVAdz7YA/fmGPG98Km22i13WlyikPbQU/g62ZR3m+6MIbRY7Fo
i1DhB1TBVk3a1XNX9PvUTYDGTetGF8zIUfpTeclvdZfGc2gqIwK/no/GiF06nXPjGoW2t2L+fNiR
3zDf51tN4gIBGbEPKzAewrJpMrbARoGJGSvB4IlHvIXrx4C2VhqFuiReFDkV2TaZgotqj/JAojgt
1N7ZIYLZ8QMiwaFvj26Kl0MJyaaMzGifpBGnRjV+HZsaqjj4uu0onUMTVfHR7OK1m5n0oAqn2oUt
n7iwYHB2uRadTeWCxYSuisyuZkyiTk7xUIqk2AlKx0ejo/pSG0+Fj4B2yC36D7a8wXnGCEF7vFXI
RlH6WyXSxJ5fDFWDJvmCT49rZo9buu1JN6zJMa1Qp65M0kR3hebeNqn6Ylsqcs8QIWBXuGfDRmLu
wkGu5+VR7AyrXG3XjE+7jJRnVlaXaRboKc61r9ybYSx9yoLKK3oo4GRUCnajg6WOzLWLYofQBNy4
2oyW3W0LOOYrK7/p8m/RWEaY3A56zXWzNlxPdC2OTtf8iOwWyGlxb6S3fQtVTvoK81k/QHSvCLFR
cpPwOmvMPYUqg6LcOfBpScdZSQ2FHwlsa4pA1M3VW4dq6S5X3JwTCs2umxqXyLQf0GPtLCJsdnJM
5brsJiR2UQrGDu+sO5xtMFBe11rF2ii1L7kznqwY63CJ+f8QpcNFh1+9LmG6gQQsEKLDsFFgdtTQ
U40o/zIl+hu9KX0lDnoxDttMEmKoJRgQqx7PdaS+y9AN7hibf4jQp4ji0uiPY73boupPNlI7ELmQ
3kZZcS4Iykmgb5yBGx5rX4HINSVyrxvdLZ1/rNcxQto41pg1+DaFnJRCdVcl/BZz96IO3VOIWW8z
NQlfcNI6wH6RvlZN+MhMxFjrnNS6qnphBTkB+haqdeXVJ2GJ1OHuGbDXTlG7/jaqTQCcdqNsRxU8
9dAFkedLbEGFE07HXsFOS3ug3XEVp/xZD2+CM4GGxL5Rw47zo0bvYKYBmr6zZWB1D8biazvr7UCz
5seW8PajlfU0Hj+3l3tyfvrzseUlTqAA1ltes2wv937bJ6KL7U1WpPJT4Ai53kWTl00YVsCJ3/9y
mJ/v+reHdFKyRtQRHOrPnZb34WpIE/rzzX++UsT5CT95zCwNgGno+6T8OAET3vlP/Px8P4+TN9qZ
JFW8c8tfvDwtZXtizRTtfj/ysv1zx+UvqR3rLez9brMcOqT0xFfx73f5fKvli1s2wwzupsDL6C2b
n9+oSn48PH7tFEnlq08qDd1GapVRTEQCxtt1qNrFGnGNpHjXwcVPFVYu3RyVpuusJEnianQNI0bH
opg585cbcutVwmd09xAbMbgWE2hyQyVsnNqvKSNc3OhrfH0fLPmDVVjEFXyQtkcePDLM40vqXdr3
RH8A0gDhB/toZef5V7clI9VAz2LFd2n33qW5isAkazyrTW5UAq/IXsdnOypiho2etXw8dVX8Mbcw
5Ix0jtvyUhrTW1LnKUE41rnXzZ2LlmTFFENYW+BEN0aGb5VYS65PcUBkI+kM2IzcVZ/5t6rBgBoL
FAKGBULV78FZTqBH+cHmkwuzhSEy7+AxFdapit2jrMJsExlm40X2rqUXj4kWkwfMWM+GurqCsX/C
bPw+Sb7eghaXUYKfIxOVimH9tclntEhCu0Zw0q6MdDhwYdsrJUkCTaihvBzfDGp5Y688o9NRvEAn
KQxhjUHNFr6zmnrAcnclvJJNiAkcaeQLshxWDg05U4QDuRAuzKHGi9lDt1DN8jFL7W/w/od1V43f
egGnWk1MBm4Dj2NMmgCT7IZAy+k5DPSHAmQxvXrIMJjViV5+alWqoAN+A5I/dF2NPKlE1p6cNn+T
axBKHUkDPY4mwFuus6tUQny05OT7wJqxuM9E+jz12obRtEtZbrRC0w4NdIoVNtTnqidGRpjJQ+8z
r7BLQs9d9WVKdZJxMkE7Sr6P66BN30cuahsFice2wfKtRXZ/FlJfR6Z1X1HirMgWwStHVz6b8huG
sY0LZoEeDS7WOCOJ1q7co4p5tCSajh4Z2TRDbT+iw5zpNbaXK+AcmnHLs7SZXEkGZltcm8l9xNtz
tJLmLRui22mka2mG7Ys6tKBftRRnSiMQ3s8KKbvExvqL+vD2Z/bu/8vb7BaCc1P/8x/675G8tIt0
yzCIRwduhxjlt1jj0DfHNGopTkGWNVZZp7hHkdBZiLT0NlVRd0Sm/2CVlbFRshy6aUOgoxNQFUbq
qnmKcailvqOHgvY0CNqTlinuF3MYUZeL7JpwIhSivmcoCP6HD67NWcG/ZgnPH9xWOR0IrjZg4v32
wacolzaWU644vZMcFNtCrkE5D1MznbM2hpcFIIWefhperTjEo28QZ/Sfv7zfkrNnNaRN/YP/z1JI
h1ken/GXTOgIpKRN7Hh0QKwxXrE/HRItJui37YgZnYSyL9KeAGBWBxDvLlGrHu0rCarly3/+HAba
z9+/C6SieGUgyjsaeY1//RxJMY6mTATJuaU/bkPsKgc05dtaZRDs6/i5mwKcKKn9oDlBdXESbdhH
FFu60oSBVCuXzm2qMxP6lcyd/kIoS8j1KuWKDuRqYwYM0yhCtYsvghNU8KPT9PWFGBqdgGP64VKh
J52nPpTnSHuzQVDsh6LCQVgIbC3cRPMNRt3n//xn/825K3TXMDUhNEd1hJjP7V++/lZtnLDpIALb
mp55fV0WG8gm40Yjqh3fuheak4T72bO2xPtu6eUhGwDkx+nEtH0456Q77zO1N/caJI2Db5Kn1gUh
/O/S73YwB/Q9TJT7llzX7fLJ/08e/T/Lo+ff0H+WRxcYVn7TRs8v+lMb7f6hupZrCt2eR65PQKf1
hxBon8kq/VRGm+ofOIQ1hgnBCh41J8f5UxltI5o2dVWwg/q/R3My7vz1N6i6nH9w2iyLQVQYtIX/
ejJKzY6rtgrCo95AUjIDakN5s1vAr9DUQTkkqbWzEvBV89Zyg/JpI1UVituYlIdO+7YwNZcbpxjr
icswdmCV1b6nYjFNiGzgJKXghR1uj4zstVHJoQH7Lc8aDeHQyL7bNUJIhsaLWjGtxwm+Hef+gESz
yMvjMxUJoC36urNb7epnFQASO6jOYOTATxAekrPI28CxTFYONtpu9tOWs7F2dtjas9cW0ztl0Nl/
qzGzm/249ezMpX6Pjmx26ybJxsa8O3dontThCM0PiAH23gKbr5/773VJngFhdufJZbWGH9iencH2
7BEu6Pt7+uwbRkaOg3j2Euuzq9j3SzKFFJzXTeAa+/DQSehD/exFdqp+qyuRS1Ug8aLZr5zOzuUO
CzMpadcBS7M2e5tbGefeUKrfDf3Bnd3P6P5I25gd0fXsjeYiSWK0Q6uvMHFOp3MxFis15UBE4L4l
N44+btviVBoIvmPs1/Zsw0Y8egAOs45mh3aDVTvFsu1g3W60mHKzXR5hkACnQhSj6W23c6ZNPfu+
AXxuYB7ObnC0Cqdq9ofbs1O8nz3j4ewep+VyKxShsfRuKBInNSoQWuiRRvmtS/jEYnaiJ1jSp9mb
Hs0udZYsx6y4g500vdUECFb994GYyUPmqywdQQH2o0zXdarSJCjSe6vHs+tgzSnyGsdZQ23FDTAu
MmgPm0n4JOjJmLTVRnariFiUAwm0x2n4Mjp5uE9L1AmJMB/cTGLdaZSD2TmXTJbKga/mJKpCO4EQ
+453kMrY7LeHaGJ4iqXcRt3sJtIQd2IiV/nrZEotV8ja3rpgg5i7diiZTDGjJGgETkE+HmjMRBsg
218mAOV0VPXwwVHEJifD0NMrqNhVqjI1axrlqup8mYSgHihFvAytRZMAeq+XztUHgmk2PZlDfY3f
lHkjGBdixbpqCI95TS0h/TKGJLAEBH5eJ/o3qCisr1Qy+PS6dVTjPvMKQw3WHQV7Rde8xjD+i73z
6m4bWbftL8IeCIX0eBhFUqSSlfyCYVlu5AwUwq8/syB3y+29b+9x38+DMZAo0SIBVH3fWnM1906Y
gHo1AXh1XGce8r8Dzf7pnjAD+B3wFgMj/xq1h7a2T73IjwJf/sogKF4YM9N770s4F68GsambII7F
VRQH2BvK+7Ai0YMc0yvfKnRk8z0YBkdQ/IVSFMVgqmms7HN343sDn16kKXqGRCAVldRaJng7dMAk
ETsrEusuJbCCrsan0BGNvgdWK4n7nMNb6Hw70yYOVpBXmFMbYlisGh0meXEdooMKUvW6xmccVTrl
aielu8pAuMpyShuEJJsWwBCiGs6mEd+g5Cq3GHpja7jk02PXavPerhqIjR5ueS18sDj9nJAJiO3+
1ZXeoR3AyBiaS2iXuB1zvsh57stTZdpvOn2+eIaD6UDNW0MgkQzdWcfbrPuHMH6MByQGfUq+Rpi3
d4FB8R/4ZhgyZkFQ0q31QuLf77VsH+RULnL7lmHAfCPb9kWT0XMiCMduBSFZc1uXhybwdggRN7Tu
39ALUKMHU4PweUsEhgL5kBsHJRpzMzGGNRKjWKeFpZLLuvyPCDBf71fvQToFFxMhyWqgJUQJiWlB
Q5gU0Q5ztDF1JOUBaqF13ZAR2pLJ2xeEv+Mu3XTortdEZiBHgxM8M6UTmXGaZ+fGioOK3h1W5LRv
30ROG730/R9xLV76OgG8XCDcp/l1g0ccn+CI2zUy9WpvDY0qjiebglsbpB7nEFHy3k3T9G3CDkfb
AT6ldNsrPS8l+NXobIXWiQqMxZMIVXVMEa0uBkJr0hyIFgovyFS3DU4TK7hKXL3cV3RVEaUzKyKj
+8IMrZuf3JFJa9DqGApm732AZFaaPCJwilxHQ31bu2F9lZTZey3j70nhJadAUm0uNfLIo+nZ7VKc
z5OHxMIbWekCerXzt4YwTXQwlClaA8laRTlpVZmpvWpiwvlSffhjGstya6TiPLT+hHGXLEcyK9ay
mDVgm0194NFyp4uHuiwhsg9PTpy9dC4OlyGGYOfbPDUF6oZ1pg8/Oj+Xd0Ui72nWehvPZzJTWP6p
nZkpC0P/GoOu8dIzmoejXmLvZSbdjDmyrMA4GqCpu4r4qSwIfcIf0e/AHCVNQsrvuf0c5mGoYmuv
yrblrpJfJh/tm04qJqVNeHjtXW8RZOwQIgIOkeAxkiqZJ74ZHunzPraZ0EOKA0ngQS9zMlGjiBtz
nV511BQVQZk+ImQUGGxQRcv6qzbhb7IwD699fwh2OrPtNcN0axs54yPNjJdYEI5CYjbaNmSCfD++
lpDptqXevXZMFsEPQJLoDHcAiprsoHnuXGssuPiddmUbpJIaUYs2AqMcSZLxi+WayclWOZS06yiV
6iTNY4bcCI8eA8qQ+hLTBUVGQk724Gdbe5AHD9/TbWkM+SEs+FjdmiZgoarpCdRkB2OTk7byaIs5
2bqSZkkKWIBMrByeh2qCtjSweNbe4H0moqzpVhmy76NuZkzCrGEzhn51jYIB2oTdEn8XEsSJGnXn
lrDSdflikaNdTJChdYum45hGDp0J63s0EXrR2BethcNGG3hfVEa2NpEKox+EO9dr90xzbge+RmuQ
UQhfuYzjVvsOKsUSg/bF15Ob0JIhgvruomNv6ebuCN5s2kYxiI12ml/SiotXmEilwjChKly0Lzx1
7F2BXWMzejzMXBvXQ6PP8OdmKnTk0SIx9sKbMoxXbUXUi9uSEU9gI0gUAzt1Nux0jZRQ6ahmevs1
mNEdNpMbHxvb+BF3jDOCubhKAD3tbUgINW0Nusoe6ZthPm/tvEQoSYDs2sWbeGvoilpnZ48jHV5V
fzDWrqkHFzoj87bzPXr17pxep9icNzljhXX0ohnWC++SNCh/5l5taHCEyXDcuv5ehK6173EZO01Z
MG3UI4hfdnLk8lKlbEB7mLkOOjaXNWIc9Nw5LfjBs64FtjSyUmOeghUAVXAVjEgHM70j1puqCRUv
3fF3aW7s8tkIGYc6CNbo0beGfdVKy2BuZ1xIETZP+hiQi2WL98bzyysHGelsM2Lp7S98P81tOQCy
mRw9BceQHzWZe+t86I0DD28F5uo2tUkN3PO9gqHZFd236ORbc47YBvBPo5k/wpTOoMJFCzqtm7EB
+1Wkw6EOx01YELucDGLaVdhteOZEmxEvxtZC4LiN+XtOBEagUuLWmbk+JKn2xqrE19HkuxKL5jT7
0Dzy1P5aeNgsJvxCXyiK6xuz5/G4bNZ0fVbkN+U85HWeIL5/m/QMTifbPnRcHJs+6Yt1kpUPZCCT
sujG8/VA7hLNRx/Emajk3nXIVRFDeV9D6OnMFDATdOGnPGyPo0OEil2DQ2A4gitOL85Jx4DdtqN2
PdWbur4DXg7iqHCjnQ23l4C2mYlBncA1dG8N5hhr6A/0NfjI84Q7d072H1/C8knWuXOegxh6xvxc
aaBCS0OD7D1sQhMmTVteeQPuKtexYWwk6b4NUIH6mBtwP6VvY0LIURahOXWANW4y3zwJo3OuGYjc
+JFEeuMTyu74E737TMWv1WcnRlXX1tfh6JBB3lp7yirMPwAyM+donxGAM6rGHjr5OIQavXwoRyvY
GhFRzx1qsM4oneshncnXSpu9cPnhdO1Nz7wfzf61jf2DGbmvU1lSGE0jNFQlAuvShMSHMGE9GvgI
/MTaySqi7R1HvNNzo81UoUk9zTw4G3Y48zVr2+0cfkXOMx2bbg14CgqHN78QpZrsW5PHqtnJPbfG
73GTi7uMgMkmp0zMeOlgdWO+bqrCOQqbdJ1jhG1iH4Xyuw0p8Iy+sV8HEZFV+Hoe4Da9Z35b44oF
vU+iLmnX3VNkO/k+jt5bTQVD1814Pc/Jib7tiajEWYz1Ku1ffWomFLNu9NmPzzjtUH0CGGHsCoqz
gSBSzy+ST+3blCAVG9Pij3ALgvDMZz6tHd1AV1Gj/+lcrunIq1emNM1dhquE2uiOij5fJfvg6gNK
/MYMIZDHV5UHBpUPnC5V6H03HVqKg0ZGUeAoUJlsH8MKB4RdbUKDixSGHyCgie/R7MPf6K+LUItX
ST3zHHA9LPHEAAmvvYdfVSpcqPiWJ/a2TMptnGjFu5kQsicNLu2qrhnhgjCfCSgLmQNvwyGlVzni
z4tvms7MvnTYw1a9zf+/MohgtUaZrTUzwJ5i2dum0Bkr83dZm1zdm5nyNaovo9ynJEvSG7qpHIpM
MVItpvvhXtcxA6Yjoip4IWhXYLAM86tV5bejbvbXEgHxLjY7xrOtWGckgDGwaos1bjouR4K9Qh19
ddROd6a0hjU2hKfcbcTOYXI/4jrYNfaEOIQW5CgrZ0d1e9z3ORQmxzGfsR+nBAwPw0HLFO3U+N4C
d+I6zf9I0JVE0IfPhpQ3JpNtRpmpRqHVbA8ykF/81HBOjVBwnFR1vy13EzIuuC5Ild1kwGloBgQM
LcvwXFXtD2Rgzhah0xaFPHpE/tiJpWWA7QydCCsqAH4BsqZOiHMfmqfGDeOtz31gNwrH2hm6NM7I
IpqOrqOsfZiLStVPxsKWQu0qbuPnxmliPNgooTXdfIgU67GV7pEOD84hqC9RojHEcrUWzCvemsqQ
P9rYeGxHoqldgEBNeNIDETOYYwoD5gNyTrTJJDeTyu+x0ZjpvZjEyRTEEw1xm2+pQWBgJUl+ZYxk
4ukpKOKpRwmRwv2IS6NGbkynuerMFXCeR7OMf8wmP470RKbHFhf/SAvCS76Zpp1QceiuQ5pMACq5
2pB4QvZuKnGBVWRwO7pyJtchq7OCxbxIvfgvFCFt+qrWn0HFwPsBWAsNFktCc6N5X+Ihtbdo/lCR
GT3JfaZ5rHXyc7lPuYBH1TbZptbxAxitNivEin2BKt5p0UNrd3UDN9zXItxXagF+2DiWarFscvM2
1ro5EJ+n6LyVWkREm/E4aqKL4zikKIoIHW3m3+L9gZKvflur3sKyqNBgHKULDOfPN6F3eriyMwJ6
Fxyp/AtV+p82W8I6ykJrD656bwuotHW/lXphHJaNZfdooltMZfNDbwz67qjL0FnODJzUm13WLBnf
ZAzzgWIHAB2XfRpNX7724SFTf5U87BEmqTULpubaMI10LfrEOyJlkKr7Bielj267Di+m25FBMqlU
S+K3tjU3nmOpFsuaT33uY63hY1rO6BgAmFuzwVLkDOhxGM12x4UCa7VhjwOzHDZ0FpCCz0ooYqnX
jWPLBJSPCTUlgAUJhlNBc2eEnx+LEd0cbLy/dkqeKHxLaJEw173VmhRyiO5KhpGs+Wrxua9gtA5H
kFC0MRiOnWP8XGSaxCDnxV8A+1Nuc437UKHZFwCzjOjMV72MN+bYgJX8a2FkenVkkF0d0R4OG08P
SastnfhggFL0Oy2trhZyeKZIti5jdL7Q6KZEA725yNFpMvBClqg2tZSEGVq6SmFHhTDJneGYciUe
DOeVJtRw1FHDg4CJrxe+ulR4lGW/V6boLdNYqmTo2UbzX6gR8ARyc2HrLwROX0thnc/5q5EQYA/J
Ph3tTEVfJv1RU4lqwzDM6zasuuPngozF7pg6qDTKsbhb9vP7kyMJtIk+Dzpciz/JzVWhR1TxQK5M
OB32YekeLZAamAsiPCJLPtlfi0L90lZ06PiWI7eWQpwv5OSFoVyrd9FPGUS3ZRvAI+knGUGIQVN+
AW/GWFUQcKJh5wgJoe9chbPTmSYVhe7Q6h7LXdQ9+aiR6Yqm3NMN8VWONYmP6UBdZHa+mzXVWTex
DkOqnQNchF7jRrTXlWY8JTXJ1tJ5PZQ1ShcygT23vIMivpc6wP4+MR5qy3+e8mLYIhHV4iTalzW6
9QlAhjDq7hx1JEnkjvOeaA8ATOrtmEf+2rG9p8kOr61EZLue0TpGksHf5RNYljHbE3G/zeGMAVLM
LpkmkKdD8lP2GBxGTBquEhGYG8c7ahA6t2R/PoUerXHRUUXFptT1vhIvgQAUTfZQVp6FbLv7gyFd
f+htRqVa+hSn8M+chPslqtlsggBm8xUkggp4Ae1k7Epy53tuf5OU/FhP86BShBjER8wHhC6ku6Qp
QC4OkKw7B7KI9d4RLIVWm/kE2bS8c+1V6HwvSkVn74DqEzsebOSAHl6Rb7Xsqc3deWM3DlkeGRMu
0yPyyUm1XTnAD/MTunAJeuAUTNzZLZoDIQtPfiHPsikniNRMz7AaWAiv6v627dERatZjjXWj7Bks
54P2XGJBAYU97+nmMcsEQmpAZ4C8gKvNJpz1VUJ1WUGd2WVk/DXPMYRzfE/ELDEQhLlmvPYWT1US
09xtWYzmIRyeEkjaX6hkrcBo0v9DI+9ng5p2ZnfESbgbmC072+X5VvvGuHWNnlwfj+FeTQGqc77R
sMneHAke2R0xPrnRW0fiONGJpAFNAx+GFvZopIbijT/4s5klWwJZUWyaxH1b5T6U5ju604cYeYVy
uoVhcDsHJMyPPXVP37D3HbHAGWWJ1eiM8b5B+5fmwuMOjka8T0p/S/n9phiuAh2vsy0DfW+VLggV
MSTrJmzQ/43hD0woNonWJcqTSFXX5N1cIyE1zBQBcM/MTifw2QA4OYmkhrbtPzJDGIkXY4rZMUaI
26/UCr4OYyI2oY06FlcSkyWLRwmJ07co9WKqHK1+ZXl0Q6boUTY03ltsGIjKgLy3RXTKjdvmfjb5
j6c0bBmCv86W1yEQmAwmpJJCaI0BqlTBRGmytU20Jc2ZS4tvly0uyZT3aOvtVwFEBib4fUloNkO2
8Uk3crELZfc10Ppso9l6xtyer1mbRFQuEgY+KqogKl5DPhjm4famDCOxS1BPEwyMH9BLDk1BznQx
zSSh16oJlQdfACsjEseFujNc8D+GHZ25uFaqlZGhqNgKb8rWMncPkAEq5GtIXNy8T+7FbYWYf2MB
/FGlrYhajHXUa++bMkNdB6CNmZ7bN5VZYZZNAmxklPomDB+oaL5OwtOOQWVXaExXDRDVNT5r484I
9Bcso18pbIO2DzEtDdWh8ozwxL0VsW63ZxC3jRo41BqhtKhlKoNsA2S2PHv3ABLJPjKbLxGNFaYm
7xiiYwCMIDnkiMyTpxeGYMvZeZn23RY5MlOp/9EMJPrMo/FUxiSBA1aDSyNAuA6YCAGUUCkI0n7r
Ct/Z5cFIOL2k/ozYnnuWsiRR6F45UQ57W8OEMx2ryHkc0s681cHXb9uSb16ApPhQli05ZprzDfTf
I1HlG4J3cfnXyKVDr76qbUG+QGrLDQzgq37mxm5mYbLFGbq1Qh6nuEZevT6S5NFO16ZlX7hhmQhv
mNyYVs/vpjTJ5PISkS0uY5t0sfrJnIk81Sx8XT6JzK0Rz0+D9MpNF+BonWb70JjOpZwsSrTmrrKa
6SpT8tTYf0qruFF8JXNvINykHpKTbhyfZRoiZ2b4KTLom9H0FmrtvE+wIq0y6Xxh4PmsR5ZGGWvc
uz7P/zJqECR2iK/y8ExWWLvV/ec+mBKoUxl+6XF4ioKKarJ7BHTGZKTyiXWe3AcoMdt50vfCVGBV
+jFM+Gxit8LyW5nJ55rOgeKjoPGS3+JyMJnXGveYfgqqI3DI6wDmaBkO11Lvb9o8+6ES6iXgSyWl
AyiKKjqgjtuWQXxI1L7lwLKIlaAwV3iLJMyeqGtia5gZpSyLumZw2nPT9XIyvZCnEs/hiMsw4T3w
m/scQO0eRTqIlGMm8Sc4JZmmywIyTf+xNgUdMeuREWOxCwzQDXgpCQasTForvSZPhLuHexR3hE3N
B4IZQ1L+qDT3gQg2tD/rVUDLLySL8OiKdrzKgvScZzx4fL+6iUYe435ieAQDDQ285kwcUl2fGOET
ckPoFJo8CrebrGT8ykOScMkJV4SDsdZM2vKw7K8RYO3J2GNS793VlO+3c097Mk7vh6Bz8B/l/tHC
znx05Hrs7PhYmT2Vwhw0l08r6+B6DISctsZc0tnDttBK4rKQ0G4nPctP1uxlpxm/MEEVRLYw81yH
UwzuZnA6H+MaHmPfUZIts03QtxBY46jFsrYshiRjSrWsIpkFJrmTkZ6eCiSGp1HhkjJScYDiVsfJ
49rOBAO4CXH6lmrZe6hD7eg0BwIhmXPHZZOpXrVyyI9upoH6h/rI3IBAy481OQ97jPfX9ejWGw+v
yXpuknSD5GWiYE9+o8/kbx2rXyXGgtp5WKxm/hwIDe/0PNb2lnDyqySwcQ8wzvxcWAUhG60ZU8pd
VpcjEwZMchf0KyAX+SnqEJnKIr4UUfWaLsgVnbBJksybs0aQ2u6XfZ3TniVUDi5UZn7O3IW70ZQ0
VPl2L6jLZY1+dHfoi6chcawjd07rSOIXVwJJ1krPIFTe0rKARFId51mkAImDbuNbObUZFeNCklZ5
XNaWhZ2MJu6NEnjS0MYnU2r7pKBOjZ/VWlnU845ge7HPh0cQxdTyLKIvzar2qDaryCwB/mRlug3f
MTXUXxZu3Ps7E14K9AHz2MXej3KiSspj/eDSmu+tCAg1QzgQr8F6iWh2QxKOPH2kbKAw9zTs4p9p
x33lErXpTM4vccZLsLGPlPLKCJnCFpBaVhMv3uIH+kMojv4nidH/Cwtp1b69tly+owDzvN0Y95fU
Cv5Ui0B2yVKnutpM+N7JYUb2ctU5Yi1VUkiuZos+XkmAeNRxlw9iAZFm84Sao21cBxsjdfaIQRpN
fIbkVYlpx2sKNKcoeDtaQBQo81Hbz7ZNAlQyU0/1q6sPgXBYlXLfTwKXNULrvAruA98vdsvvGRbq
zQfxtCUumtyD4a7zZto5LoTyHGWYZYuONysFrjqMJWoaU2lgHSRJJ4tlH+kpUhfiM0HP4BlZcmDV
A/64hMEumwJH/x6vwaFTkzyJR2YTWDokgFlwo7TUXNCP6pgnR88MpIXSRI6WJBKJorDVvznmdJ/M
SUumFrNQUInVEfwEaIJlewwlNc8m5m8hy/7kZnV8qCgrLBKcsRijn4m3pfp+NjikcEVJVL7cHKL6
Bd9Rc1jeKYo/JkSW2Z3dlo9QLrliS2plnW1ozvq7kF9S6hOQF+dq+elTT2Lrxy9atvUUC4j63bSq
arxmLMx25I1+bktptcSyzXdan36NQmvvDCCxWrlkaqtvF98QY4bBjIl8VDcXta8RTk2KpED+oP4C
wu1RMy9/h0RrX2bs2ptkhIuiDkbX5KdZRzfrnWPXkrYwwA77uBjVByWnGlfoVNOnU9PyJvfeAuT4
JP1Q0KmncO+oUoraCqb4XY4EVS052AHtQ5JRg3ZtuJLygHpby6WybC6LWR0Y+qjfSJ+a+/LOR2Dv
O8syrwm/uIQiQ13Cp5ssKeM21PHK2qWQqFZy6A8yz9OjY3HJ55gJqaC/8ATTYJ3kGZLmBlTOLqur
B6vH7eGn/cUoDKYP4KcL5jSbkVrLCs7VWcb6LSMIipHcucwMkHsj0QzHNXQ95Kj9vjYirkHtaJb8
VQExf6+oa65KP7/3KvMl6ZxXJ4OgXBn+hhklcvEKX5dr29dZMs97KJg8zvXuCErh1LrVq91b9Dts
/R6wW7vK0YqvpwiNQZt/DX0TG4A0czDT8bqIApWxppMr60ENjsVjP52sOjiXCDZL0x42pK5ekiH7
WrYZ91lx7gecrVh/vlOOb+8ltUqZYQYao+k+C/SrjvEYslC05lNxcGut27geni+SY4gN7W+9JMDR
dGe4wbitBHCQ0YkJgWFkHFfYsrwJK7XJxJhBKgOVbgAUVH7nipxh1DEoM+MAGpSOTa1NyLnzWuQP
dAuK01TbDtkrxQGiTP9W6re2G4jvUYA/m/kJT/mSMaokNc4b9KdQaDc+hYttYqTpAdP8H4bPuL6O
5N1YQ15pS83fLRcjRef+KoEJPxaNvh8cb7/cRfzGTOb1spqOoXkgSBUZAoqCqTNujIxwKz8q/OOY
u/rh/7SeTEG76b9oPQ1dIJH8f0s9/yf71qbffhV6frzip87TMP1/+a7pMcZzLV2gNvhT6mm45r+E
0A3dN21Fu1V03J8kXNf4F0p2TncFonDb+CWK3eYQuiCOksUrdNP6/4pit9y/yz3V+6G4awvDQXos
9H/TzaNoAFJOmO4POvx/KOs6jlk7vsiePBC/MeZvMRqi1OiS95rQLaZvhnXXJG1yQM1M3kuDKyAa
RoplEitQn49byLvlA50zNCAxZkwvqx6WRdh3Ntj73GZiMlUPYV1xRdveLaLohKRIpNt4snR5/DhZ
86ZjjzdjNc/E5npIUXbgptAhMP8mqfr8uXArWZ7RT0eUJmKoXi3RxpvPw8vacs6yJqULCbP9+CHL
7sIM6MvkPRhzDbtLVBsvlIIvNBz6H0Y6nmg09K9TM2LKGKEeZGGaHVPG9cxduvhB6Dgwa5fBozur
YZZeUp8wg/rMYK26Csrg8XPXsn9ZfO5jcLdFTucfl/0aurDrob8jxRCKGrf38VSoBdFk42nZ5JuW
XflN/m/7UXeQTV5WGSoldfay+Ngux5Rjyw9i6A3nh7g4dznf/nhVUYyHwrZwyzY0SRpEPXehUhGJ
SYvWeSbykyax/62iVOZkEYSQTX5fDeKcSUpFTKnPwA/XnhLgO0VOV1itzUPJHZducHJSR5cDXV2G
e4CP3k5PNPRlRKG/xjMVz0DKkBt+6L2g84FEUb36AQ3FkRo3cIrxEo35tBqgNL0aRkx6QSNAtSW9
eDKA+rlDVb+OJrQ+l+YX4zpOG2L9riyFde/Cz/nl5XUoBdYPZQd2SS/YFJoRHz2vhsqmNpmwiIsT
ENiQBw5d6oI2z0p4N3QYAy6QCgzaWGubWvjeDWYN/8ZWC98xTlFviNPn/j5CY+Wa4d2ya1n0M34p
kaXUMChifvwMXJDEzoQjxNAiGa4JmlNzcpvAZKrEFHH4fv12YDnlc18bU6exQLhsK8KVTq0FXNFo
6+dlCxgLsQ3L6u/byGE5BPnSPWXE64CZEBZzd37Esiia3MRIIc2f28tObqyQ/6hnSe6x98tCzzpq
kRpzEULp7nFzd6emiO9qGvrv0mgvpIfm36wqNlaULsLHqQU4GJeueWNW0bx30OeQBj1UJ8AM494u
/f4U6pU2PEZdHzTbAOHlJSLYb6XVk3E1yikm9FstsiK9LjLj+MsutV8jAhQydOhvPw/E0o9v32mg
RT9fq07MEyxgCW57yGuU0equ9ng++18k/6H7ZSFMPmfSv8T2cx/iVih5mnXO+7G7b0RGOKSnfbwo
YBDH/IvhylSa4trv5+I6pSykNuJkVmSmz9VoamGd+pUHCc76eWRQhymuo4tjlDnCWTNcvPF6dPGm
MEdEK85Jz32PMXV06dR+OzTYD6k6pGbJMO3jvH4Ofh7PW/3dysFEy6jbQ77U79smm+7xqav1j8Vg
0sdR6dN1nRof+1BPPzXE3F2XatcY5sU1esOXzxd1Ediy334obmR1dhnKm5qGER9jVNwqxc9M5/8c
4By6/diFEnSHngTjvjojM9ri1ifu7/Pcz/3Uj9pdrsEItrimj3jXUB8IidI8McESjHb+nWqdpmXz
GyX4mg5jnp4px3KC/fOp8N9PsBMoRfD/fhkP/AdvmqH//pDFwWqZhuPxzxZog3/zV5VYC+DfzfYP
x4cjTFdVp6XXGNem7UtEfERJ7eu8e0SITZM9F0C0OhQw+0r9FXsPciDsppuw54MypF0eiIETK6iB
NCzVPqhaiOyYm9Mqje2zQVkpx0blHYokecvI/11DXsX+EH5LSWL/kqESv0OagNmZrWWBfjHDY/5z
o4pBfc/xbRehALQ7PNq67/fXy5kVEot1UYCLWzZ1AGwE36jOmlfcZJmtHa150gD36QkSpPo2jPLk
3dDjl5SE1Ef6pBbAwRQ+veFd5xFVxmpI9Ns4ES6J7FZ8DFokEZSbq60Dx+HRKCqV3jame+Xu2yAF
S4/mUHSrSEpxTxdZ3LueoUqmLmlYdCLYlNkln0PowWwtp3ktxWymHNZual1x/3HaocdOAbzOwnLI
YH4/Oopk2MXuI1DrGyRk8o3IY4MOlz/fzjUZtL0fBhsvH8u34DLQ89kaOZUUeKAMf7rUufzzl8Y0
Gf79YoYTfBWAY9qusD3ceZ5v/PalcRNzzKm7hfhQ6RNTIk1RNRnznRVuU9zx6bqWsJnmrr51vAmz
e9B2CPHG/IteAfB0qfehUE1G5lQZ34BZBCfuJ9qJsagP6EaDdl/K4PR5YFlb9i3nLZu/7ft87W8H
/tPJn/sYYZq0FdwDymsAGGh1zszAtINhe8E+lULe5lrtYXPTxMvk9g++NQh6DSHQbiv83kc57ECi
kLArKwST7bbWcWh0j46H2o4YIiByUHs/Vpe9Tme3e5Pe+cfp6sRlv2/CMkxjYpIp6yWUAvQW7yA9
CdRsNIlSy3/x0CpNRhn8gO28N2SN3c538rXhD/olM/t5OySyXbcyZ7PLcT4sq8AIb5LKSY/Lecuu
KXCILsoTHnOpm/NosN9G2tDXncW1BkMjouchrW2Q6OkdmlmU3eB72MeoAEZCegfdIr3zKArt09it
iUpn33KeIAzlKvcIeV82lwUYYe3YJ5NS3/552ijzM/YaQteFvTEbIKgcS1B3EaSWgu3IR8c5LQth
1fS2MwRohXrufx5Y1pZ9bdw3//lw36TmajSJIv7tdR0BlzRRW+vbDN/x2vHDHyIbjQsxf/aTC8ko
tML4CwLs4SGayi3CNe2+0rXyuvLhCRuYvN8cV1wFoWc+u3Nu7yIJ3Rl+i/7Aw+X7cgICzx+VbbcP
0OnrA2ImfVdplvbc9N5eVIPx5gchambTH26clMgynj4oudWBbB8W6T5EvkQJynLIcgBpgrgpOk+O
WbbEvpmHoTXDC0Pj6KEOutsYXAeAcSd6MJio4x4AYr4cXBZSa26nxtDPy9bnGTX6yIflVX/9jOUM
CkbKgcDP6ODKrAYTQnwd1PRlvDTwjh+rSWkgALA89v6yStTEMGlERFrRtrZ77Qn7Acp9XdhXVuRp
T7qFJUh4PA2Wo04zbtB8aA9RWmj3Q97vbXUWtoJ6/99uW3+/awH8V9NJn5KwjZeZee3f7YNBlI6x
lmbFj9T0oXKYsloNSdC+VWl0kmmDriy9GHFOI1uGEqqqaz56fSmOXaJdR4twNLZGfRNUWblbnm5e
mqGwws10jGVR+vRoh0nJuJWPj+LvP799y/j97ePB9mzDtlxDx/2opv6/WnE1I9TcMnOt76GlndB4
Z8p6ncqrNEe38LHtxxFhsjXVrTHpEGAvJ3nETp7Hmbixbkq9FbiB6HbWZwfoL3fa5SVdijS2KWex
5kpMbmoBW7BoTFxdmgM+Xu1bFk7mO/s21kFnqQO2WmDgD/cSQw4iu3/+H6v6w6+PGT4w2MmClqyN
9xnZ92//4wlNoz+jjHqHxHgmqaB8GtH39ZlnvbRW1R+KIfQ2jmWJl0Rnji7xIV9UieALceGHOajE
C/39+CouLZUpwWbQl++Z1Ta3hJ1od64dPny8GsfBTnRRtF9+NmrHu1Y/C3pHxfA1HhGUhXmlPAjm
VCFmZPVjm+Dsj7XUrivMYtXUwhfptW05kQ1YlmUib8gNXLc2poekt3kToj+kni2b1Qh65BRnrvux
SEYlsFu2h8QjTa8yEZvnGo0s9bwXAe3DrvNeBHYQGkIlvImyah64a7wvJ6CRDRUUybufoVIdgrJJ
d+3ot6+ZjfgC4dG3to3SXTpyU7fnznwkj1DfEWtjbXXp/LopJhiNKEUfcqCW58TAtbSsLYuIrtHK
87wecN7fDsRzmB//+eN3xL9//MzyLZ1nLeAEfzn+i/fcsMJJ98fEeZet1zgXO0ZRIZ3mPOb6TYvR
455GBQvXJzo2Ji7AVpvLgUzrtonpTB+nhS1uwSjMKKdjsfUN/YDrArXPHf1j8k+byD/pff4kSy+4
E/MQ3CEaS/d2CGdSZiUUW70YrDUQ7Hi/vGI5cQ7DZx5R9ml5xbLfQWTHT112AEL2lp+6bC2vWH5q
bkTm+vOnRFNjkYdQx/vlPFy0xzokd9qq7SMtp1SsP1bV9rK2LAYvso8w05jELas9fSS9sQBtpsDI
/vlTMMx//xgo9QkDCgAVHIuC4d/vO8SNZugIbPM9q9pmHQd1epM32b1Pc+4IWC+9WRbKx3yTxKRF
Ifeqdsu+5dxlrelcCxakL/HE8YrPA/hnOzKLpv8l7Lx2HEe2LPpFBOjNq6SU90pbL0RZeu/59bMY
qluqzum5AzQIhiEzu1IiI87ZZ+33T/1DX0bHvLt96o6mn6564b7OBn/3uI2YVkno4FWcRe4/XfTd
D1pLCXJTU97w5/f9fUU6rtUa9PyngbTygDmzo3v0P36YhKbQThVpJwZFfwDyegsUAnjtHx0oLCd0
off251OhHkVUz4TPp39dhltMgRS1m5Smf91hatf4MC3MXHIWDdWP2CjHlNlMZ1YyV9FsHoywuQU9
5aBeae8LGP0Q/xvYY349kDHIfHsvRkwCr3vRHIjILesO7Q14TXDvkt+9VKryNjqVB9QaQ3srs8C8
SKP8EScO6aU2UvajZ6fPUDl2op/wQbjsajtfJxB7P1TzOqht+W4Sl9vkCrAiMetf7qqkxbj47x9c
VSA5HvgSndeHo4AksE0DZzaT59k/P7hQsZWoI6fzgzAPf2GTNB0KI9U+RF25rN0youae1lToLCO1
T3DcGDzKiafOv0a6cE1ZU3Hvqgc5kBe6ajssuvVu8Zjcj55zn1PlUYKBjgtME/cuueO5pUbNKlD6
+qiAUrlAWGDFR0Yb7qVzEV1pnVYUk0ThTE+Ra6jTIR/Ncpmgol+IPjEvqifBpGk2K9HXgZJLWIEg
GSXHnFJjuBNnj4PoM9GTLXlEw0Sa5llqEU9F1JyKw6fr/ho20KiuJYfte+Dqn+//6bJ/u1VR8Uoc
zMW/TXXq2tpC/Xd3o9xL+8xKpb04C4LqtY0MkuT/7O+n5qMPMHxJDkufFmNEzh/Xf5rX6V4+LzsT
su8/b5BlBThBccPKS5uFzW+L5/2fTnFHk6Dg2iFy6DeGvnOjTt8RlAupF9t5lCdVOFbTLwbtHkHH
DCtR4z7vcQXxxovrot95dD0uE/cEkhm4N+LZMonCtMGLoe5ea9X40KZgf4RWsiay8tVswxZgml/g
EKs7596Ln0rTLr7Yg42UYCjZU2Gxt6ceyYC355ofDqEpEegwYz+fSb4c33oVKw+rCOt1itcH5p0A
kLHay20rf8WMyAOyU38gKCheQy/K9yhHYVtOTQporE0SlTBpxNykUVdlQ9VoNI125YYa8yTAathP
m+6s9RRfDrJJItaQgluXEcSH/G/9kJ2P0O5R9BQg81zE/1e7GO1NixSYSLs2vdGb8ZrrlJCYYSmt
RZ8Bv/s8BBR3TxeILtIbzTIFDrmgunO8igHX0y5OnvkHMaPtqQLsCOo9eS7VU6aDUXc7oDJd3J94
vdGjn3CJew1KQfCCJ6U4iNHHk/ExEPFuMajC3z66OnGTxwP18ZMefWK28uf27lrZiPe2N468x1HM
pjPxXr+3p5f7oGDi5Cnu4dH1eP0r/7IaEPMei4NPt3tcyz8BZnKirSud//8sFrRpLfCPR67B5sqc
/oPrTWbxE6GFyuqqdPAP+a6XHiSFIN/HuauiPg5/9tBKgBUXVb6/n3rOWw0kcsuTUv7uSe5zxlP8
lSpA+cntDarBHas6sMDVF0kJxKOMCkwEGwCKamW2h7HXnGczoVDLl+33FMz0urV0k1IW33mv9eYr
1CXzHGdejJGD90FY//Lf3y9TDvTz/6syUXJsFkcybOZPQTDFiWy1h+X73Qx7nQKW3rxSdoNk3zfP
okUlsYpmCm5XLA1QmxMT5b7CZkyMJp2J1bCalLi4YTkdTYVYoJbdXT8U7k6c5Vp3auGdrUSLjKeJ
YGWaIg7GAOQacSXm6JOknrTctqBsZAdCEkU9ysCTH/S8colCPNvQJefgE/QZhTL+3K9siZ9rBN7e
MzkQSZV24kz0jboagiZ3V4+uxzQxt4laiktEJy5M3CsI2iP6v+KFRZixtOwgXY5hIb3Ww2QCrrvV
VjR1TXlDzmucREtGjtGPFEf0snZuivFSSWm4/u9/JuVzGtmC2ssHkuWBzNpWBVX0z2WAK8H8zUtD
+hZISE+bVPqixW16EQfX6GMSNOGZX9MhrBPgYYWHzboZzPQSGGF6KRsPyJoxmYwWLuQB1zPPAaYv
QUuledN8NTrJPYl7KdNdbb0hlaCXx8fPwFpr19ssuMT9RL8UlC8eFVJ1pI6XJvca/vyus2tcQ9ll
MB5wODDVK4AcBNVd233tamWdxJn+y467VRqb9le1M0GoGI53G8KxXrYKZioyWuSntizthW5mx0c6
SB8LflXE73+niErz6qBl24sU0eCkzSFWin+9KGhqcIUBF1jTBeK+kt03h+mn1Oi9QXsPIMEeP8GQ
inNgdN08L7IaNW3RHOBLHINIrq+iiy/F8FT4IFRFU2kdnA39mFoZjOktc48d3s80yrNzpwXOpdfs
W8e36r00q5HCMd5++NWb74XfHNrWCW994sensrPTWT71t1D+nvTBjjfgNJG6QPhdELnLdnD4liZW
k4fHwZfN382y7l/cqCXGfvOp69wRx/59UF1d28UNdAXE7JW+iQ28xKY+MWWoE23nV76yimR2zmWY
NW/q99JqtTe5LoZDUsBcEE1JyvtlqQ2QYMpAeyt5Qc66NvWOv6/JvEK/Kp5vrvzOL462VlB9yv/G
94rybTkHiwGLuzOldo8mObuZA5t9OUy/FAP8HSOQ9K3V1cML4od1Qs7li0b25UnSomSTIX97D5Eh
iPmJr0A7DHOdBRaXQ+eYLv5INZ6hBHKb+f/zDVRU+XPsim8dKIUpauXYKgWmn5bihteBqGnK7Jtd
saPRcts8KdOhGH2suxI5BK9Js2vykmQiokuA/vn+Mc+3827nxu6+6PA0tgmFgKDslZU3NM5bS2lt
2Krj19DBzKiD37DXM3fYaoitPEktz6lh8kJKzY3lB9VZdNV66Kxao1Jmjz4xYIwmX+C4PbguV4LY
CmZlkilLbKHZGiUasgvSBd1O8XHeNVp0JKLpeTmgVBPp8e5+KnpNs1LB7k/z/+rNIR7HYdhvxEA9
jd5nT1c7JdhKitHNXatLBEolN7/pvR+sq8gm1jekOAyVJtVlowVbNQSnjuAbi83p4DJxP+QAb0hk
pItHnzizp9H/s0+LOnif5vNjlphKjmzA5bd1qM+oZFKQDVBnqZDDuR5bxawxXXWDAYF9caetjJnX
kxgeicrUNVhxdpLAtmhTS3RVbRpvSUxQTKe64Vm1Ol77bMu0DABqUcbeWve0Ytnk5vDhBz4+7G7x
7MbR5PCr4Q4wTeMPY8xSeBXHLnW1a1vqV9GPGgbf5gFEo2iq7HBCagyN0KZAAKOkMIt2OPZVs3bw
/ed6OrRQ2lH33O49fqLNPMCpWx8wySlKk3znG/VO7ZuSPwEHSedvE2Pgux0Vs7xVvidvy1CpKJxh
1B9b1A3ykG8krBWgq3jBEZlKua16+Fd1GjVXdZSdGRtW91s3iQFr3f2JVc8bKenyraso9ZGni+BM
Yf3pmeEy9oIG0T3cye391ErZM90PEnl4gMG0Ndl1UTvCZSeGjSmxaug2WSioJ3odyavcS6uZLSVr
kdtJWzKOBjqnlUj8yBQObhDAbG1UOW8sIuJ5PzrxwfXt8UZAE8k6G3nPTY2nqJZ6nCftcGv0o3X2
9drZK4a0Ea0iz6yzOLNlav3x3jjacUBWwu6XgL6wkBDPXJu6xHWtBh/iuWukGJTcB0Q7GfvFOOTq
7tPzOTC0a9cAYUnCAJMZyPd4B2fdxQIlsPBKNXiJHRK9dZT4H3pm/rAiOf/eU6TX2gkiVae7UEFJ
5VJEw6xbF7QsB7swk33omjDiMEC5D0iSgbdQqrwHo0YyWwxIjaMe86JdOalDRdQwcrATZS+aNsxN
MDFTu6xMtPVWfr7Pm7ruo6LN10O+XyLm8RE7i1v1VXwKyhjTTR8fjTGU25s4IJR1kH1dTcpfbm6I
srkzoWGIMS/zs0OutC+i1bhpeyvK8BuMMHmuaIQAc9twT+LgFGG1sJGhPD36phrHU4dHA0wvc//o
tyJr2sO1P/lJ0kmVC3ZgPMuT+YBj71J0iskUMlKCFqbHyMrqDUKQ+B3y67o2EnJfhFjPTRN+E90h
/OkVhNpmKZotH/RZyMPshPeb/UxJMpZjXF3bVoZJeBAtVMWO36PeR2IfBd3SRtk/ns1M+ZJJVCpn
OQ+CtB+cc54mSMoUp/zqRqThke94F7RPyBa0zuX3bbslQNKAoi+p3olDhH1yPnu0saRI515XwJmb
5iRi2AvzZgevud4puYWxbqxKTwWoirPlSMm8KqXgR42bSF/338nxUmBLfckpCyuTzGrDOyyKrVfk
/RcxM1Dl17Bz7BdDGYalNPnkOb786V6erUeElvOz1Y3KrosVq1iKU72PtElKTm8PpD/PG28j67ay
M9vvjcVfppps+izPLKg5VfBii7sAw5WxfJHdoKbKMjKXLFvLl4zymaXtV8qTGHWSjve+i2WhGLXs
MtpUJoX2oknNrrzVFcTcoum3crpvWtYpopnyB7Pwr7h6Y4G7UNr6Px0HdZaLLhmsPaEL27a+hC6u
uwF8kNtYVdKT4Sou3w280bBf9tYdRi/NHMMq61gMuf+EI6j6rANbn9VWPnytannXYJv8hWpz2CSa
92yi8T+P2vBEwA87yUyKPlyzSg4q1R3PmRy0T0aje/AV9XRDCnbYZbi7JEOyFweFfN/9TDQbxUr2
3XR4TJFcEw9YIyUUVHvDUknDJxl5504ciAPXO90PSfzUcBp2OM5JK6nUm7XG9vkkDgjSg02b1l8f
XeJslEplqQOmwGsjAf2ia8OXRHVOCHGi59oKip3o96b+UJZO0CtufVtquw7JzqL0IpdCNz/DZFDN
juJMpsLmGLfD79Fhaoo+MerESGE6HLKR4/s5da2ycdTMvjqUJIDmUl4V39qSuqccD7DBa8plhYfY
BvC0ess176s6sgJGLrr2nbqknhAnO3FGrZQFZd42KcxmIzKTbIbFiG3i1Vh5kDtF8zEgLh4qo6C4
eUhXYkD03e9gqMHNYolGWWC1d3iNodANTmGXk28uqMgVzaHyunvTJXBNYVe+pxTOnSzOhl2dd7gD
KVZ0hiDaEY+V+dXZLs/MpqcYu7bCRaQEBgnSUHtJbaMgQpdMMLt/NKXS7JYuYNh98tW1qeycFYn2
LAMO+cAZA9OxFEWxDgkWzGet71D/VzunGYIVXu35BbmGRjkyMH098LMV39z4hCXGaxqk8kabWqIL
9534RAkujIcmLJepQSqcfxaGEz/CDRX49Rx83sHOTf8KYXRc1aYlL5E0Nx+YaCInM5tnPMmtfS7H
2VxNivajtmKJkvegPwSqOd6gYBycxG4+1BT3kz5QEY9Ml6PfoUo7DS+FhGfhlLgnQGFvRbJeHKxJ
kC/OxEAmMvyPOXrs+ovUKJ4UqdFvKs5QbdzWbzHfzx2mzQCndL9+C7UuX3a+RCXONMqfkmLmorNY
jjIqA5ZMtcR+1uvCPYOqRek6yIcMxyGkWJl7JkkZHjKTbO7UEl3ikKYf2MVpJ6CZ1JhLTr6JIJvI
URqACUuyjYulzKuaGPqsTkprJ5owIr7WQ2ccRSt11bUsF+FVtGzpybP65iYnJiQcKkA1Ku331dCZ
+ylj1c6g6P5ui86g6ycTxCp+ekwUA5+ajQVPxa3yv+4npv3b3H+7Z12QEZSpxmEdEhunRvWCtVbi
fBsQWImeYtbN80APE3D/b4PZmD/qlq+VrgWwW4rqhBuK9FE5RjkfNc27dtOnte3kYTfEOXHorFOW
yiBH1CgR9e2VNNkZOcnpkqfIF88IT6Un5c+iP/BxTxb9qRKfDJZIV7XFYjPwz0VP2C3P+/IboLOj
Ffbeq0Et4FpP2YNVGEi+lsQfxATJxD8kUPT+FAyhsjfHJuf74VXfUkxDAcc3XxLJ1IEW2tlWgV9z
NXvK1cWldhj+8NQkv0FY1DY6nmHLis/4x5i1czFBKyWXUtUxJzWnW8dcQ1SdTr9VF4N0pfB7RqIP
HFGIFlyowMVB6L+FVFycPQY+zfvUFJOLwI/mtgnR+XErcfbpfo+fAcEQTKc64jgM6G5pYCtDBflQ
f9jlMmspJatMDQlszJ+J+t7oC0EePCysgVioNqJowLBMTEuyeu8QRHl2zTjYppoEdAmH0F3fWeUu
gH20ezTbqS+ypYYFznQq2veJfy559FGT2IFgnBCI/zLZxyUcr+0AUVmWzShQ41OgOspzU4Xf/dxI
D/rUAiBqzKPOGNe1RO2SFPDKwvirntweJs0x/zzGwgCy+VfIycbxDZy0fw8yTVRCdqPB2z2C9Ljg
3g4BDFTTZHnMwVV1hr+VWorBKHibUKzwUMTZ1AeBqvilazlQzmGyQ7LYlkwH0XwcMg/hew2kcZol
Dp9mQV0z5iOIR2RuDWigrLpGkzZuQEuEnK8GUzM1lVrSWVxGzsLp0vTZLO0U3ZX0QTmYPSu00ZkH
WawcJCWSF1LmpB9xUW79yDV/DL31qpkwPFLPNJ70slJ3IcVQhyYoZIjRA6LIPKHazUpQaLt40qaa
KZ1Mvf196HXdhshtJitTib2zGMBCqj7JEL6nWQNUFsxShrJbErTbgjCZp7VXzjRPjn4qNVADJ/7V
Bv7PQLbJ9WAC+YS8fTz4pKa25dglq9Hu8ivSRH8+8oL+BjCLGVzEGulc5475LuN8DDjMGE6NiZBc
6/UnJSiXvutUC18a628FlNlJ8RwUtkWpaxEczUnVp1CWM2RjdtGluJupeqoCHpFOfh25L0od6CtD
xouLjHL5otvutUrN/EtvGS8j6NyrFWGNLFs2C4UCf1jRFANSWeFi2bZH0SVZCbls0mK19sbGGRWA
kv9QouqtTFyKXayqXmqO129lPPdObA1xGw769Lue7ewxKn4kbUHK1lGiS+xKxYZfvVo5pI+f/RrH
SjGlGsyVVivdB6UcENYLa0Ksq/a+43W3aNqx/jDaZC1+LgFxPqisUa85hJmnKnW7Y2+Ovw8ZYqcd
fBzKKf7T79h9SDApROFPxSH+4X8mP+YMHemCDHY8TGbjErhyuILB67+y1JMhEPgUqIumjRtm7PM/
IZoj5sHwDeNxK5pGBDK3rWRnRzDNfzUmb6JCwQ1MjAa1+05A2jryKA1e2QYfAd825/uNSDvD142u
4kIFl0e3q5NLM/Tz+3s7QXQGxAiS2vTSFn1NF5JDLM3Do0v0I5KDxLNva9PbsOEL6ysgKH+FXPOr
Asq35nUcwxSOx+8Ih8d1I1fJKSv4ohSZRipywEE7iirnx0DKVR0yJByFVh0bIslfgtTAARtQzNV1
p42ghNTWdKmHdAherCbPgAtRdRk7sChcxKPtLoDKoWwp0FrnjhFexcFp4o2MLuh4bwUVcVoT8PoY
R/cJtmSMKy2E+2LBJ54KcSUgNAdxcNUaGzJxOjjv7Rgux8pzXzPX8nddRVGZHuFKE6gDFfIT0FOd
mgCErTkfL2cjRkst/pGnun0UlxpxO2tkwmUEPvKrFhv3SSaVsPtci0Zc47lF5pnxGpYXIMjae3J1
liYg1qEpZ4OjLIfcAv/E02mmhZWtsCsMqj1sRqrSxFDmYBQv5mviT5AMcFm8OFHnFQuhk9LY7TbU
kotoZYZXA/n8u19Wu8Fg7UefGsdgw5ir+Wp1n4Zm9a97iH7R1QdDtydU9ZLJyZPYDJHFUp/ahoyy
pSbBWz/G9/5ExjDTzLJy40z9/5wv+tsyy55BEK8kypN3TdugIp/O1AR5uRpTqyNFBMspdh7XkOJ4
MP1ZdBo6yY2xK3aiy7Zs5yw+sqULPIpgbZEXEhSUsnv7P5d3YkCtjZ95pfisi/6xnnwsG5uoU4g9
N9gDmu8ETboPIuDt2jVC58mamn7QnYiPshCKQ/XgVaR6RL8WOXywy5H3l2ymzy3r/JL9hqdqL5gq
BRS5QcWVEln6iFTpS4lZ2EVztOgIsoGNwNRvYm0zY2ueE9By2ic1a81tJzvulo8ege4/dRuVgmFr
HA31WghdWW9IZxfKuGiJ2o88lMvl2KnwOqdCj8Qy8DINwfsokKaQZsAx70vjFsYW3u9OWaz45zVu
BM3lXWFq0cwDRHsTU/5c0CNuZKscIlh05OS5B0w4qlZwgaNB/UfJMxEsyXModaCcKhxwzZGwHaaL
7jGxEpcyI/idBtwIsv7bNI7rXQtam/VDfQADF53EQZ02XpFhvbsdoDXRFU4bNH86mAS15ugfIxI0
pPCk0cWvQvKwvk6zRtnCDzvcmyJ+CJDkEOSmCpiQaGI5qjxQbTCr5AlXLILcmzggcHzDAKCgrMBx
b2MEPpTFu/VUTk0QOs5ez6UvelRDlPPyfMnqajiLuVkwoe3GRrrfTQumuLMVGtSSFtJNU1v1Nn7v
OxljV2nI5JmpB+22rztjCaHD3OjhK2xk/ZfsUqviGPW7B7ESuzLzB3gsfaGGCdvrIKpJYugmbNyw
upSpXl6wNLh3pWnLfnyaUfe1dRSDYtrUZbvASWzwiOzxEJRRDmzvLRNOENy94CaXcrZmQQOeQp1k
D2L4PrNQxhEEAGyFv64UkwzP+xF1DZRRwmpX+A+XRNeH91Fmq0/4qF2KJvUCX2IeXucqGO+zlJqY
ml0jOw/YKE4H1jR8GMcWGe2fvtRL/Q0Z0oIyxlqXZnI8wntE6dqHLEs7mCdub/o70RSHMfNA+yEA
nRVZzlJYdCqx5PtLcRqhSDHn4lRcWS/Jb+brGiTzOoaLDLGRAv1Ct9ofCIU4UdtvcB8QA5Radard
ptt6Cq8ntzMR2rXSF1ITLUxceA6RcsEaSgaFmTQeSG+DFHpAtt9OS6he4CK7WduMWAPLHTDLVHtp
qWBIoK6djVTWXsC57nHCkc9irKPiRozJ08xpLC8j5T72v68TY8qkCP5zne7gQoLDOIA7mGlz8BJk
1Aa32aC57la8BvJbhjHmLJvEPYDBZjoxwdAEEJ4E+rcOldBsaBL1LI1ltuvwasE8igBfwdosH7Vv
jTf9ySHqkssNoiOiS3UuBhTNn0OBiL6UHV+asvK1bWDUfEALi1fhdO847HCfkYJXXyFsonZKtlbq
SNoj6YlY9GKjFRaJsa3i9vdZb2IrLnX+WsuSSQYzTXmMirPHZb6ey9STueGR5fqsLzTz3bPUAcJF
1K96J3bf+wSnv1RPvvKaqp9UZaJi8Hh+5p/pbPLgm3m+G8+KcGyf3dJHqhU18tIZpPZZCqOeyDlQ
YTHayhX1iIQjtHTCvMPknneNFl0xUGyfqZMnECzrI8S1/9ypslBvZ1NzspChPK3clfDN9onjaHOv
DaV5LpqVxR9/OrS2CelDnN4nTp1QhF8VPkkr0f84FKN3QXtGqX1evvLYr36VU8yByoYfLHnbWRs4
8XNuwrc3/Cbf46Yq7/QgxMpX6o9RafWX1kqGSx+XLIkQCogucTBwjFD9qjmJFhHs/nIfFRf4JSuE
Vq7nj3uUDo/vuOi3j3sEoOx2jl++iq6ER8lRyTtEQlMpMHJta9dO5cL1dHg0sUZ5C+Q6WOFGQ0Wx
GEDlLtdLfaoeFm1xqPD7oVipwI+BG3y+619tiLXXQtVtCtKNZK0gqV0oliS/6ioyDLPGgBcbXOW1
BdGH9KY3tsWoxJthCq57KkolPw2yZZz6yYtvOeMKDAwQPDONX8K0UDcYJsF97+T4BctPf2+mWgmg
cWr6VCmpTvYiWoWEltUpAJiPTlTsylArduLscZACmxSJaIfksrCcmGbCuy12YV0DNM8b5cmUmmcX
3vgs8eruJajCalv2djQXzdA04l2qpnjWyEn/kvmgGFxdpx50moyHrL1ve+hLsWl0L11gGweQEt/T
qZUS7jiG4fAqxuoi1k5OkJ/FhZHnaufB83diLNYD41JY0lKMZXluXV0P0sB0FyfljVenP8VQr/vR
i8LTyAsn5+ZonVqJ/izmpUMzC0siouJnw+FZkGa3F35TwWhozPTF7YZNZJCqRDufvYw+8cnMqY5i
zA4RxaphH+3FIF/zBDPMMtyKUckKcI1kRb0WzawlTpD2wNv1UCHvn9u71M2DQ/7PwzAsWrlT9qJ7
bEp8Z019/D0tVKifAuGwaLxArRZiDrwB5oz1OK5xd738booLxbi4OmxCeen6oJ+JyDjb3OzkLcsB
Yk68spH0GLG2B77TA/PUCjCBmsOfaursitJFhSkm2Vid6fJIcLFTx8PjMPaefFDBwm5R+G2UqSUG
RX80EP+mQtwpVxMSCkIaw6lCFTtkQ25zvzgLgqeqbKYFjfSrzVG3kfJFtwppeZH1JkZl08H3kEm3
92olcbQxML0PJUV6DQZr4nH8mSNOJSlM9hb/2Jk19KfImij9gQfwWA+r16Dg7d47hkc8hmapFtcx
ksOzaOnANketHW6sXthqZPvIK0A1lEW2cFUS5MEoadMTS7/4RTQsB5zhFyHYsHDOUiddQKzKlpHO
Z24OrbOfeTJ5s3tbKZ0TlqbjPtFV/SLuY+e8wFPtPE73y8KgPhqDiwCbHyG6KD8acaurf4mue/8Y
wyzx9WoufgnRB+SRst4Wg3u/xRhGcTqdVRPPSAzOq5M3Ui2qu9oBz6nqVE4H0S+BoPAVWTuIqXrR
dcaMf6l732OauOrPXNGf2EOxB7KazJs8GL64+AxISia/94FVr/vGqZchtX2i33PN8d0ux3ptyEWz
dHSApCxU/L1ehFjZFIUO8r5tr4OVdFdfWft2rV9EDysUdU2cU8JdzXEx/k3hi0m2UW0kz2qv+G/q
Z4X9/30UQRClOAHEYnGxn0Q/W4S1CxPg4WvTF5s+TdQLzhMRhYUmZRw8KJQksF/8r6KzCuzmVoI9
FxekPeGKzKx3YsxkvX9ypOFNjHmEaw+qivlVUwfq1W6NV28sf6gAjZ7DwjNvoPwrqXbqObd7kRxX
OujTmBlX1tyOsnotpsJMG1fASioeFowmo+vs/9xHHSpxnzBivdoFlA5XinrSpp1RMe2W8lS7YVGv
HUTLk2tiQXXfPUkZmyVc5srjNF8MZtN8uTI+zyd+2z2JQVcby6M16Ccr8REtxW6I+V4P7jEHLJV3
uX7lJaVfwRVgnDI42QaOvHFNFdU7Yfe+FoNimq/0+qLyCMc/rjK6W0bp1kVco+ZasxqjAVzpdEcx
q1fKq+2q4UG0XCmzMQ/iB+vTjE8/WDS9MNxHZfBimq1yKg28XTD3cF/BpfxySm386WvPmaTFVF5T
eazY6vhRB16DWkVDfMRrZlmUxriLMpfAmsQmKEMheQmsoZ53lm28unmyxiMG/EOf3KrpUHodFRiQ
zldpFic3x2YhoQbGXrTEDKuorJnj6PVGXOW0uDuWg/PN0i0DprCFaTaqZBzgdKvbUA2cz9TIj44t
5tqbxGpPKCKALJfiGLiOd1DkDzHj3kUhIgZT0xUFWSaUcfJOmbpEvzmyOUnDAovDrGlPmYaXWRhH
xcdYaeWikJVhW1Wa+wYN2k7U/AMCurvuWvyVjSAqiEHGlIhEY8UjVJKBQef5NZsOulvLM3/0843o
0xSFgC/boMb2rpTDZVeXICzqDlylxZiYlQN6oEyhOBhdq5206WCkRjvvjBra9NSsMB48AZPQTpZv
Xdi4qNtHV6E1+jFQLmrFumAmLs+RivOFT+Z8oykw+TGakbEXB8l2CHWJ06wtOM10b1gk7I7wyvrP
pKpvfk8n32uwAv1P0/eaTU9mdqO7mIsT6u6B9RD3HMe94voB3+CsvVHwa5HOl92vqWnhYalJv4zW
WUqeXHwbTBOP5joxboMfOU+jZJn7UKuUbQBPaZJVexeQC9vQ8NBpGQutr6wPP8bRWgmx+VCmJjYV
CNpM483WXGsTtor3lGFject8kBTx6GprA9eSNwijLxTcGWe1T8Pnkeyq6K4iP9xJftrPRdPTXGeR
tIn+Xy/CMTPFbr1EvUVwOlf8b6ZvqIu8rjW+DYN38lKYe7WWv7OvBIuOqqbVDeNaFO5edJcKlcRD
Cdm3CeLiPY3Mfpb3nUmCuQ9eycTcrwbNThjRSppzbCdbfOH9D0IxEDzQCS3jfPA+tME/ux2aPInH
6IkwfgFSh35oN8rddV6PPP+jGJddaOTvPnaRLDTGcOFnPQjZFmAwesu9DKv91rJjBIaqBnNpym6X
HSGgodXCA8rZ6JnXC66epLnLAJ7yaNfGSiTHqfaadyR4XrEuLnZDXnoLMU2jFoYqsDI96ZA8LsNg
vIvbFlmUPIFAQso0/ZTmyW7c4qOK4VFZZh0+icx6O7ofZLY7Yp9VxRN1LGbipmMuBQtsm/RNNXwz
WhmbMUUbbiG+ROuc3GS28lXbX2NuVu9HgzxC1NTOSq59nbKGuq2P9eQ104fdjuCqAln83pcFh9rD
VGJqGXrbLlkPTw7cg7Qr8wyOVpc4z0ExSCcD31fRijR9fJ6YJ9OQDaZxl2XQ5QlQUFtDwdo+w3yW
vBDVfC4mu3y6Mv89sZ3veWtIP1x4kSQr8DmsWejYXTl8p+4YHmbQGa+wYzDMiKEOl3IPizboy9so
9QMorQLkxNRsqdM9O9guDIpSE97WUGumFCw8+ZrrHnPVbm9Yl0c8yK9B39HokmIRaUAOxJjk5/3B
1wtKFhn0q4gZkfIjcoZoH1FSsOTnktSKNNzhWvYXY5Hop7yRlbsITO2LX6k8JPADSKpZLHBxQkUc
prT9MmXT/6aUVb7WdAPNW6+ZH2VGyLWqvvIt7v+Hs/NYklRZ0vATYYYW29RaVFWW6A1WrdBa8/Tz
EVmn80zPnVnMBiM8AlICEe6/WMY+5Gpurb9V1x9gsqNKjJZDqS0qFMfTMAqYBPXWTmygbwDIFLsM
ZFeYCxQDDgN/9/9r6ON4rW7wMHm0xeH3ZlmTLyhS9Yo8OErxedR+WjKwEGwgJ2ECu0BbAqC2fw4c
yf9UPQTri1Z3XsoC/jNIGPlMelxZOzBFUWArq70UVv4Mo7d4VyaGe0Vyql37Dh5IGGm4VxHrYEPM
+S9jljWZVcBg4H8Yo7+T5mOxboA8vw+l+WmjsHQpoTA8p4m29rlBsFrFyzQaTZDI3PfMZdOTJALF
0Bxcters45ADY8BSYmGglUuStnCfakASG9lXsw24G+nJ77iG8Gqrb1qkIFSvVdjRwcp8G3MUUlXT
iI7G1JQcaVbYWXBD8geIaWs9iXCd9s42yhN/4TJXeOMZ7wLK19qN6LUd4zckVeckOkVINOus22N3
Wd96HJ82TocXpt41ygcZsWPTusazmire0fKrl6i3rVkm45ILyIEXV5UQb+LeWapTE4xduSndFCe7
qQkxQdpJLpVwBK6CG0K73glf949aMj7SzH+TjcF4qapUxVc0yZYVX8CL5k5IWqv0520lGS82xYmT
noe3uKsQja+7fiWV2qExrOa5nRCeKQI1AHzDaD9MIFHUpLztGOPILHrFuLDGjJAJ4FW0ukFFHSEB
cmkXzhWQMHq0aW1efKAA/G+r/oeCMazdpsk3V8d8gLk90xvVlk9NjrO7GJGjKidl4Y+arNW8sqnH
uyOoDqu0VEzEkG2qGguHsPGEb8fBLav03QoVH7RY1OwMzU3eO7wfOh5Dt8Yy21OX+9QQ+CLe29hw
l8xE1TV69fhieuRHEP3yZkiKmz+z1l/GBX/zQEWYwtI16RSC7Nz1OY8Zrn/jRfUULKSKPL/qsR9u
Ek2Sjk6nfG3kuHgy0OTYPuI1yMtY72u0UDsVBkLff0hjdm7AOP/Gu3ZRmnL8A/HxaTEP2AkOYrRq
G9aJci93e3PkhWUUxp/qXHVnKsIt361cXYWqMfzWPHc3kI35VqlZOZcHzzkYBlK5UoSnqgzZ+DXQ
0nCHNM+AYR3N0sdBEcwKVbqpqUboU/iJa6zAp5WvFG6zhaVY9maYek2VhJGpFyR3pl4mQ7B4a34J
ieTE66gq6J/l0VWcKW/gIGRV9wJMZ3gZNGxTp2NUTU03bp6Z56bvPwF0Nb9de6vLdfWLYnCCKaeS
30zoNMtq0NNjopDcN/wkXQ/kea8ycMn54BvZZ2SXGzh69e8EJ4SORMu30PfKeRqU4zVSAyjOUlLv
0twfjrocoQXuNupNm0q1NtTNX2YzZ/5X/+YW8DMxI/m1jjFrAx2d8Y+DIR5DRV336BhcDAcEsIpD
r1HxPQLjb3dS+gJoVAm2hVWX2J3UFTmtwQopkehRuRcb0fVommoAqMpGt+xfx6QxrAqlcKQNj4/s
VE6bCszJQim7doFSZXYivwSETXQrlR39qydgTceMnTGiF1bLzWElUffbzOZZfN8YmcfsCFffoovB
q04dXeECzEgr9QPBLHfbiGYZhjYqhABWpyGyMeJXHLktxRcl2FMRx1tY7A6eMu2OabXGE+d07yla
N9i3rVv4K7H7r/G+fR5IsFwdjB4DsiNvo6ylR2qKQMqmZlB71QalZ9KVbuu9yY2qLUiajBvRy5O6
wHyn6Y6il6I6yl2S/GwMRfE8nbKvFelVnDJoRkwlpqY4ZUf1ayGaHtOb+ylFE62EtaEX1oZrUN5V
NdkqDzoWImVyMHvExF43mZAZXYkGvGg/NuK4R1PsPWJMWDaVUx+p8OhQ6291nkCP1lr70niWfbHh
csVmNh4ecb1H8T6JwUyIEaxv7Us8oRJrMrFUqP45VC35alSzxb5mGtLvdI2iLPfnaN35jX0spz3F
Dr/2RIyl0lfvX+P+Uy+gBPt+viz2ji5qrlGkWru6h0+IEhEMWdvRdTTop11dH5l1iN37ADGWYp46
821cTkRTbEpxvNj910GUS6xdrhg1CvdWAlFAKjdBC1A3iUvvMmKeDGdDYVpZAtMpUofi45+OIbK8
E2TyuRj2iDsRGrPcL4Dbk6q2Z6K71tUjqOJu/xgnhWqwq4LhvTcMa1tjp7ayKrnfqZHT71qcU5BK
m9o4Swy7QM5cffno1/OUfjFUBO/j721V91RwgYBAUX2ahfI5tdPx08vMcondbb3zg6B7VpX6XcTd
MsfyY+grFaI607xY9bxrUinSJbVRUOPPXi/KypSYdvhataH0iP691yM6Oxa1uQdleR8tDmFy6Zyj
/EU0qP1xVGegdE2J6yhiYqPFYIuB8HJXkdEWb+1qSp5OLNkZxpI6SZ7I4cpKpV3bRVBTveGGO159
zWW1uMZ59IqJ9PCOggDqhKvCz+VbfStdq71Vbquxr2IjexNY5699U0N4MvHGMzRtex6ambrqtFxl
fYVsEpClX6XWWAc1iPsXjL9zHtisngIcYF6Y6nqbhhn4QvRKVRYfq9H5LjrjQlOYIu3BJcTNPBjL
laJ5Z21oQTTqhXMUm6ShyD0z3KFetxKGqff2o1/sWUWzwYpK3TVNJDdrLNndRZ6SXXXCvN0bLbkK
rF2kZi/a1hQUe3/F7FiYdjk1EzF8tJA+Ae9ja8Ghbi3v3Njd18bAnnDeh2Ox+qsDwgCqT4Utzx4d
5Pe8c6Kn4ZH/y/yvuDin62fPA8oVW9HqTbU7lC6J5IkbJNg+I1YaW0PP4Gr9Q/sRcYNFGlS0B5GI
MVuNcY/Qfc+GPfQ4nYiJc/4ZK0J/nV31vb1iFtVG78dIgs2MdIXhNmjwJ2EOEwEVez3osmzb2tG0
S1vspSilzrQ4OKh+zt3HcrUTglb6SVdHD0WdYaG0Un4yBxflYSVIlUUohSmg+6lXZ/7Qtc6sGvmj
gFXm05VD8Dao/I1SHSV80UxdI1sgZVJswQ2Hb5oS/lInaJPojIwnrhLrxhj3QoHxUihS8AaW0dmZ
LXKGYpDXFyW3q0IF3cD5uayxAsJcdi8G9757LClHX23TpJ6GIJoIV4lRIktrBvc3peqs5aRvd+hD
nn4UkRldBKSBOUp1JQKDJ748kA5g0P+KZMpHGLXRBbBwdcdL/O/nub9OZbw/ztH1kMWgK++aFF/Q
GYlmf1/K7mDOAdADDZs2MBvrRTrG3CfSvIGuKDXhIYGwehB7tQjiG8jiXK19Vm7TINEfVGr9Nf4+
ShwQJVTUEf4CmvvXSUT3/aDQ8qNDs8ODwt5HTlOt28Z5IcEr7X29N8qj2A261INhRXDgguSmAakB
tB++zroE0ZH/QYCzJi5h0j4gO4In5ql3fta2Gy6mNCJO2FPRUZQf/3NRUnQBCPgqT0qav8LuLt3p
To9cCATVQp3QpCXr87so2b39p7uSO6k7/Wn2ATrVM6FUpqAGVC3iqJ93hRHteyWsvfVD16zWcAGa
XiA0qLKc/jTvZ0DPp0c8JukgdY7dVfkwDUO7ik1pqs0x1H3g9j53r9avpG1glQm/XaNd0yrWr1Hh
wRiRMIt6xBzuwYsqsii8TqcSHZlVYjuhUmF8xGTZfHeisd6LM4k499VFBX4cGhFHakoWXiSrvL+e
CGFgnVKebZ7EMaEF4bat1W3AGgvyft4ftJr7Ves6GIp1RThLEexoeOEuZCuXBsWuacDgegspD/ud
Nx2Yi0Fi1/UoPCqhXS0fszHMDeXdo/nX5OzR8Ziw/d9DqqiqZwC6mlXfsvAZwTd4jVeeXeDMqA1P
G7O7eIPR7xoe8wbANGJFZr2SgdW3omVFZXlONaU4W07xszcKUNV/QmLEoOL62aDouxkMpIijNpeO
qKxOZnPt8BaP0Cn7xq2f8D03MQaR3KNTt8pGV3D9UBFwPuAX7q21rC4vWGR2ixCvv9s4FiyaMV18
jZu+xfFOBh9FgcQGpsnGS/rkkBd7JQ2cg+p6dCIV/NUpRqjqEB501Z/JLIzl2Agv2VRYDIPQOtlm
uxQtsZG4C+xirf7ZDl4UAkMNunXu4BMKw9hcVGasT/6pBS7RvrTWh9F+aaWSRWuq7msDTCEl7YsT
nHBMiRBDZBPxNL7WSPcmtlWfRese95wda0HpQAFinLh21TfXDAyMcxgvx3F8tRFfnlG6Nja65cne
HIIGkISq9NePs8sJQqBdSuH8EcuqWFqOWpwsxGnECZuiwTc8VPhE05sypk2fRvU29328ysVbcGSN
uYGpvOjVOHhzHOI1nE7b9eM9N6aWXjLSp//903X9gIBMAmh+ettiODrs90/3CP35hI93EOo2JZHQ
Mzf3l0xZbgBUYfrweM0QNzHY7lTgHq/aBpK7hAr39QnFCcsg/fqE928r8G2kfqdPdz+3anjMd/h0
YrQ4v/iEFTJijzfZTZ8wqe+/3/1r6TBRLKP+69OJo2XL2EmeDSpq+iLE0VmSfgvV0sChidD97VN2
nPWlFC6A4RXP4I4mvqucH3OzsZ8olT1XquV8QL5BcS51AVgqbvGWKdhtm1JyylQHY/ARK4Hays7c
mIznVCUj54+4uBZBRNUz1tWDpGifolNsCsAYmuEM9/FlC2m+JgG6EvXQLvSbg51HPx/jHYX8Ic98
Jpy2vGg0ibleMcm0J32/qEJbQW48U58QiDrYfS0dw6k1FBamfyFfregUw0wXyXpm2z6qkAxxax85
ChvJ4+kcYqPW+PklrZX/K+ZG1coxrep8f5UhrMj5u5g3TucQR9WYjlK5ypOdaPbKUJ0AN99b4qi+
Rs6oMAvEOf+8Xx8b+GBU7IsIhQg+bBCTyOaP94tm+O9Mjqu9GBHXoX+01Or+miKEtjt50D7yqfb9
82a0j8hrm/tXAtg/X8thAoxf+9Y7R81N01MlKRBYBy84iz0jTqBOdWW+EU3LiFFyL1QQCIFeh4u/
RjuR3G9L2I6PE4gRYsMruOnw9QqPsBlhRur8eYVHR1w0X6+SQUJBP575kNyikSz7yRIoM6ltJh0r
1ZA0KPVetGU6j5j16PR7qs425fayODkOVgm97NdXDXTBgnqO+SL5mPS2Wtq/GxU+oEqvDd/DrD6W
duv+dkZqNanfMydsqSozNcPp0FaZn8j+D0tXftWWJ737iWOjl9WkNxVeD1atjn6FusTSVNPkE29X
WZt+a+0tqbW3TmqX217in4uprbBhYealuD+4uIYDUK28mVViqzDlr7U22YqeXnMmxlFKLXmmtslw
uEctzZn1PAiWICpSfoKaXzmdB1VNvl9SsG1WmJ7Mi3QqZyvXNKr0pwL9oXVQ5dugVAJypo53lh3w
IOCLJeQY23geqUl9HCtTfgrl6ibithdpi3AssdcGoganUlukuSV9gGdVVo7qmhSSObzvjpnaIEHb
6f6WS0NZijArxH1X9PJLeDVG34YGZsYYMjsOPMsV00SSkFR8433XYypWVXkNR3naHVVUK2xD2XWK
l5FfxLHbbnP8A9Pk5piUz5oecwTbMuNbLmGrYGbgO0SzbaBchZn8W7RGqbbPTugcxZFovhhPqKTP
UQrmWTxt7HQDsqTGIZdGF+VrlNvrqzg2Cceb7gXySbT4JOjyun54EEPjDhBgQ6p+S/pAeklYf265
FHJ5pudVQK6ejdYrwVy2Ug3TweArNibwuVC4rgAKG6T9xEDsFf/pngaazZjj25aBN/4Tz40p0dDK
ETfS8TXCbQVYdRG/tdKgIv/Pk180tZycJ7bdHvaBevzGHOBVNnD8hq4+vjbGQgxSUic+azimiZat
hvCZTIWZwHRIbBuU8yUXlMB0/kHh5thZo30UvSP1b3BI3m0AXXU1tPpU1nHypit2sB9r/GTFQVk7
ZisTjMVKHGTksgTKN2DxgMPKHvV+d+VF0DDFJhS+PE6AD088WfaIoAaWkOwoUjCjV5bPIWmtIWrU
axNpJdrDQbTM+IZXorMbbPdMnfHeEqGy6Tx82Acuoelwh5L2XqkxHNX6nAIksqA3qfFClgmciUSw
sw0hF4Bg/q0Y1XeUHYD9BBNNXLfyC1bkxtp0x4kz1yMCKPHIdhqzeq5V3Zkh7Z1/Vhb0KUzvvZnS
YBYFdOmH6RaYQyeZfMMtmFKLrqoksnVn06EQtXWkccKT5MESZdXsVsUszfhTdj/Iry3uZyrSCBPC
Vv+MdJgKJsTw56Ym61Vjz3zU5IzKHU5qm0C23LNvadnCVqLkLTCln4llGb/i/no/D6ZXVwmrlY/G
6GrAV610dVB9WLjjiEtTH99GbK1ecCjNX9oKJ6jISp9EKKz0cQZrA2T11Fk0SbHKSKcvRS/3xujQ
YszN44neHHXhl3r/OBf1uCmrFdUH0W85SbJscFf1pI/UadqXoU0WBXLGb41hK8AvAm0mmlpuWCvT
bwqErOvqjZUYVk5RD31iGqwl7orCR/usuEn5BLXqHu7NxN+n2YSOnkbFGdcc9JF+PciNse+kGi9Z
Q+qOkz7FQq78bq6bY38UMbEBitAf42kz4hy4wNKJIdMRHUK2A9hVekRblREsfXSLmOhFDg70VGru
5SoO5003uqfK9KxjnVn9fMAQ95MU3M7r3fE1HzFwyNyqWMPJDN49fcRbIrY/JQjN+JmPeO20SnhJ
Kd9A61WtzzQc3hTMJzwqGzi1ph24xi64PDZW7R4rJjp7yIyFjSe5E21HyfRx/2NcHFhfg70ADWJd
To+RCbVpZpKqmxVGXXH9izari1WR8PUERjpcKgTNdmMHlEewAzC3/FGOKCsJ5kBNC0iPj5oTrILB
CX7IZhOcBDtg6qunkf+P48RZdKPf2koZnOURqoBUUYh3jch58o3OebIr4CO2eRWRQSbpg0xOvRB9
ImbixN479XgWLZwSo03VoVzmYwKXzk23uiBa2x/D6WSZq9qrEcx3oBrmk4/HCqL3CQsTrTaf1Gy0
r7EFzIU+EalMQ1q68NlxV65QbQxxd9cggBwVUNl2WYbzMIzKVyVLv/ZEDJpV8zz0+RwMRfDN6X5r
Zla+W7mJ3yMEt6UIu16wd6xGp9jL3QrrGKQMki74Fo7yDyj77dWPmuw0aIM1E+OrVEMqIrO6E8aM
ydVV9V8ibji5yzygMJGt4Tpz7OIg4txba7Qzk2YbGon3HuoU56e3I3VSvI6RYFuLJu/O+PPuus7u
l9n0LlCY2ReN9fXuWqZS807F3BoplbDosl+FpZzJyGbvY5gZCzPq5aNbO8W+yBB77Loguo0tEAXS
KNkv2ODzqO71c6OpyaLRNRepSw8TkGnvsUkaacDHNDo4ZvPvuBiryzqmlLZ/a1t9r8Sm+u72BTpk
aeQfC6WBHi/jeqsmrvXWq/HZDWzlZ6hlT6DikjfN42N1ZSbtQ23sjqhTwBzV/eoDrPzWY+79U3Hz
b1hz6Te5lNKVnZN814JaPnXeGEyime63SPKWYihySDg6OXn1ksH+XrV64+1kqOxn1KP6uaoMXMSD
3iLFPbig2kbd2mqhs2GBEQmxoLcRW108dIf4m5EH3/Okcr+TSThlCHT8KtRxKXPb92dOe0T0JAtn
jYn8DYyRGdSPlZ4l5S/Hly+YqTXftTb4Nba+sZFMp1vJOI88u4D3svwZuYjsuS0LFqCDq6xErB31
8gxxbJNmXXYfgVyhN3dinTQGDnNDFjz5aeic88AAxTztwcSvFk2cBcvaRk5k6aMwxi/g7EuVojSP
V9aNRhE93XtrF15SaNfBMrIQL6Lc3XCefw65x/hW74eI8/tKpizDPqhXsd1iGivF0tm1O3UfDwDl
cAsuP9vwFfyx9T0uG3eO9LZy5Aczjzqyw/Ny6miGH/ghR5+h2YVLr2QdgFFudMnlDnm1KLS+j3oO
I6Px3/MualeBHcpbKTfkJzvEZFiM6FvzRYODeQtS3dugD2oD3jPLW5Moz2IAkkTJDFE/IGdVVa5V
KVD5CqgXAcUEXle9W2CyN1Kc5KsSIxirifxX9O/Vbaw73dLuZeObOTSLwEqHN7fsJ1dmfENEvJS/
130QfzTYua0b4EdrxQnMb3GSGN80m4xCH8vWumi6+GOIv4u+CI7zimU1DsFaML4NWrUQccVgoRpW
iUrOq/dfSShvxEuQ37EWgRSsNTOW5qXhY3XGWmIv9vKp+YiJDt0v/8eQDmtb+BSNvvjr2B6k/Q5V
dxwtkfgTmzIEp1wEOUaxf2Jp0mVn3kS4plKAF9GfjnjqQK3fRnXa+PlXXK2h3Ppeffwr7npZemxA
/LeROcwrWMvzruveUqMqr8XEXLTR8Nn/CcF6r66Y09xDVNlKkkiwYiWWtb4+KIscR72rlxnastZ7
BE9ax1nlmp4fHVZ6G1ix/V6u+T0pi7tbz3TyfZL57aZC5fNouCjq1FFOBUPCxS9CC/nihxWaAG7p
PSdKi0JsyGQ0VOUTMIDsXJqavDKVFg/k1HBZWN+/C3nYoJHAytQ007OIiT03dowdzKCTaGlO6CFl
lPjFsaIgFcRder7HwjLBQjCR44U/DPIzZHBvV484tieuPhSs9fw5AOjuKnqNuC4WVoA9qGhqkd0d
8iH7npWJ/FzpZXNCbPEQe670WqthQEXXiDaiqetKN0vz0L33Bt241p3IfaJ66r3UarMQo+yR+Uup
M4+XYSsC/EJrZjBG6oSdGx78Uq9fA72cR4OGHLNFpnDU22Ypmk0d/YQbP1zspI2uKWtPo44BiTq6
tszNokb3koMS3KoyKiYbOcPf1ZqclkubLLAeB8dGxhAxqo3g2PLwF31i43V1uWxUv1yapjLGAKGb
i26Y8toDQbJNAzc5i42iF9FCLkwM7bQsvceCekxgK3k+LqAmcMZpsIiJPRic5UZuKHA+Yq7kuwvU
XpQZyMN8XGICTW1k0uBJnCbZhZCa1jHtC8chZ9c2DTco5+aomvs7iHc8MOxfYeH+Vptefk1KaQSW
VPnnOqvsDfroAVqLpn7qFPi7uZYXr0qYB9Q3ivYXWF5D05zfWhm+hC/4Mus8oQbzvqkTC4W6NrkW
UYal6X+Pt1PnXzFyG/iPNLPY8H8XhlepJwc8M5QMeVzqAAuO2agpYCPDX1gSDai6DMNe7D02lqEk
awXzb+G15kwebz7zEFiP026olS+tSoX4YfQm4qoET1/E7oP/jBO9j8F9qRTLWNbdjQQbbY3Z6gDa
yAzeVEWS0A6UjW1YecGbHyWfgelUZx7cwZs+VcHj6tVzrZ7UcPIsDhmLSt1RMuzmYlDMChbkF2wP
srA8UwYeG2MHs8joLe1mhrqySKKhOseKGm8UuUjAL2jmoQjjeOWXvfKExzbkAOgkH91oPZFkn4D8
TL8oWs1cmOyByzTE17VyDt2xftIrniBJocgHBa3aXWpL3mYs5PGc++mwGDAyfe06Vsn5O/ec5KAb
OSWAsOpmJLjkaAG8NT54E03KaaBCzkRbbIDkhSAcmhGPxuifHnEOMVyMuR8j2qqEYmvXfgyVnlz9
Sfpa6bvs0KfFWYTCKQQCwTiGXb0WIbHpdLU5kyuYiWMecbGnTprY9xgj7kP/nB9psPX9hHJCni6J
qrPtp9lBjJfHQFq5xlgBxNKctUFiaz8WYbGrs84hBd/4R7vStBX4tuiCk5W9YOEyPGeDUVMw1orp
mZtjVaThbt7AO9MjXdmj2IKIQTKphShlHa1EMFRSu7jv2h4KzS7ZtGEvDyoQNIX1dOY11XPbxSDB
dZdkdSIna7npEEbsc307JGWxTafMZIgi42p0yviSSyKVrXovupwlc1Ouind8hH10QkkttgiTwuZM
mSoPa3daRM0AFi7brkBqzM2stWUPM2MCfLSFFOxYgOP3NjUtv3Fn8CWkQxgn7eufYY0FutDuYcxk
vvY1zK1MF9MyhjmcTcTF2cxpGLiWfw9jFmKCExjjQ1TX5VqKbYr70aA+B6ZZXn3u4GbtG8XcVSEF
tCgS7EonVp8tM1U3mWfA5J8G21i9PKdQe6ahep5kcwWs20YMVeQ63jUScG3R1K0aw0unUDedRUkI
2SD5OfFR1jQcI3rNPVY9zaia73XIZJifX/mMRqQk/Fr5KaUtc64YoW1yFTObNFc488o1ywxMV8HT
LKsoKa6SVOnzqoFqXoYtGk1NQuqQIsAnJPJj5jfkLUJ745WZ/Zv63M3tw+IjT4x8bkmF/qSBklvV
6KgezTDSts2QaBtM09qTOCNSPymiXC6q2W3vf5YZs1OeXVPu+H7GIgG9M51Rb518PkwihTqwqK1Y
4/ynVdBfMSpixc5PSG2PxsaHpBhmep/iNzMkywT9IVS6JS1PrkGdZ7eiKW5Zp6mnwW3TG+8yA9xo
kJGZOkcpQ+rO1sqd6LWaKkS/02g3opeqR4G6k2viz8mxpGGNVUWuu6+aExiaAvy7Fn/YgXwwJg8S
02J54rnOe6qbk9xo0JycsAKY2Souy/MaQlhUtLNKs+pf48r1pPxXGcc9ABEkseS8+4Da4Rxcqfza
1E01LOMs1mZ/dfzVNMuK1RbkSBEfgwztEAcLwWTUnYNfk4ZGfJ1Fa2iwwi+C/iczMgSZ++43yoev
GIr7706CTjC8ou4cxr2xqeDlwHWx83NCQXiBzLa5NvXBmfN442ufNg0Eg72p2OjI9Rr24iKY4YqK
sfQQUZk2XJ5fYzALdE8/dFXlvrheN10oao0xI82kdcpl2RhYXkyDcQkw16OmI7cxNf3GQccZM+T7
qazcaU6+1NzEoSOr4icEj+bWNNSsm27O1CdYxawn4EV6Y7TIYxaemSb12luTcPupFqwben8GJLnH
+SFAdMBY5NHQ/ZJz5TmlyvjptmY1Uy3TecXPa5jjuZs8y40cLBGe3juJhU6gP6DZGo7ZtgeJg/KJ
ImXzumx3TDVs8Oz0KpYeryXDjhdZ5KbPybQZqCxQabiKiOx6B8catzJdR983naOqZMaIbzf0adl0
kwUQoU5eiP5yICOctegVV417DMnLzwu9t2epL79EFuwrs+J3Hyg/rUw3LedCWUgIB4UTAbbO8sk6
HlirPFY4Isbqq6Xz8exIPYuWTAod5PULnqrVRUFzeFdmabnwUsv4GNrsp5UYyTV3KumEPDRFb6Pj
OsLnYcpGXqkmV98Tv/lp8J198HBp8L4EFhBqTTBHsfmC23x3yiAxLQPbBknsWFhmKl21LT3o1i56
kwPeOdjtyOOBq+WbMnKDxAcE/7e69VamA8ISvbfgp8MPo5WSsomUUNqQAPw+lAibJzoC5AV66F9c
FhQiUzW33vRBd9dYnaRrs8ibq2/mx9gdVEy5NJb+ZfJDrlF2IensX6ywuHaSH277PjD3iHijCDlt
jPjs5Z9Z4dfezOvgi2ZB+7tTV7Imr/ugcN79zO2WtSaXe5sFxNnjLc7DhkmWhoLDCtdt/VyOjTfv
yEXCFipClKIdP5rVTWRB+5TPmtKMn8pksYp4SjpzrTznHzWsMtl+89Ha/W7bAcoqHYQzHijh2ixR
RnFlo3tzTOBape63PzxjWJdeQeGu0V7aVHdg6UlXz0w3tY7YwmAhOjJE6ryuMZnuEt9eR2iS77O+
6jemLe3cMUuXyuDsx7hqZzJJDxIxTb9qA81cZW7z7ltpjcO7HcyqdAi+o8t0sY3C+pVz8SDljAcs
MugrR6rrHdKvOwd+84kBk5k5DIVTOoBLj4CB9J4fXsUGgTJlL0Wo0k+hSJKQFUtsY0ltRzl21qAc
5S5/7+38Upgp2fisfIE+Hp8RdpZvmaQg4KVYJzXMq+NglJcuBMqTJ2G4D5xfodykBxnRCSfsh61n
oYACvD/TD9LJbWAq+mby0YHKWINNR5ppakqDeZ4yW0+m2nanxqwhrkuA2nQpDBal3Ph71WmOSt3Y
aNZPiMMJmOg77DFF+BnlPhipAfkCERcbyFjg6cUQ0Xb86huT/nTRusOtx1voXMThrVay6kSilStp
7KjwdVX7KttpOINkkazLoP1pUwm5YhOsHfvegtqo+8Gc2UZ2YO8qOhGN765tbwFXHqPvpPUZ0SnG
sHWCKJ/d24Fq9bOhUmNAdWm7zHu7eC20sFliCpmvRdPUTB4/joK+rDfCf3PyYd7V0EDJsmnp/r5r
sWrduzpMv/kEqthHnv5EKVia+x0mhL6zS6vhUgyhcbYTUK1dvdQd7SfrumImh/X3Tjfay1gnlJ0y
ZD7L4GMsuQ5DSZ0PTVj97vTnzrZQ+Yl851BQZpqhQtUu+gjyTBNiRR5IjbvBKI6EE5fzJUHJ85JO
e5ShL4kaF5A4CYnONoMo1XXcK0VTVvXkJCnl9whUT4bv10sZyS3PIGShRNMKvPE42CTLeM69gPns
npImm0ODMF/yTE5mATABCuf9v73VxqkZR//F2nktt80sXfuKUIUcTpmjSCXL9gnK9raRc8bV/w+G
sqBXZe9Q3++DqZmengFNkSCme/VaGr+6vvntT9JqwkNMOPw87LWBq78puFkwZQ9B/Ktwc/vQF3A/
2g36NlTdJLtAp8KK+kwqk0u4yThyDxst14rLaJcWxZZyQwzHuzp1ke0yHtWPqU1ezufrv+M3hORc
BpUChIfjBVLmbO0GgfzQjJGFylAnP+XxfVnyADrJ9d63bRjuWh1F+NBz6ssQTMkXJy6/qG56lgu+
6VHco7YOnIkol7Y0LSTXtcbQd407yjuw0iiZZ2oMO7hV7BWT3QB3Tz8ZXUFmmudSCpLXqlyaP+08
eVQGZIKqTJaRrZHWnRHmvzjl3fncC794La+w86MMiqag2ZVDfWfzVdpGqt1te8MerrJleys4oNUX
mQSlaibhr9Q8k8kCOs6X+Wr2tfXF8uE5LVqleiDB1GyKuM7AupRgowlj8cxVXbNKb5ZpZUXfi6xf
+lkZ/5T9EhGENIifTaCBmxbqk+M4arC0GGB5fadTyOkPZ7XW7SfbcRRu2RuiXMW3wDco77Tl4uDq
nQWesPupeBE3StsCim9UJkD4JjxCRRyuidwMd4lj5ovWML6HSu49UYo47BSIU7eQnjrPnNGhiky9
H9BYACBMk+FhSPSOsp9S3pRp27zAi3oQHoFZj1StEZ9TuyrbNn21ky0v3sMJYe4V8g8n/pYRqb/a
vEA94awCiPzXTU/QfVCD4ZQS9l30geM+GbpOOKjsDxP2pNNgCC560IJ9HZ8DgHpU1JT1ujSQqfZ4
L1cm+pd7flykT004+gu7tUl/T7NVY6M4Y+hPsjxxkboZD0U1P6QlkApNb7t90xC9Hm0l/eLE1s8O
pOm1cEL9mmn+vxBrTymAdhY5OOoldXwwLDiyuUdEatj2bZQ+eOoUuc6a6ocJeVYSNMpPTjk/Czmw
nguon9aKEn2xhzJfkfd0rsnUgFmGSZXc0c41JVWC36NSVmMJZsl3S+cqHB3HBJofksSebbnUm0R/
ubFMuwi3mLjS1b7tfdssNhHXaS592xFsljx/bWd5epa8CgGCMYb4qdXiE6iLrxaAyXOgGevMrx6h
oA6W6qiexso56glxXMuxlXOOqPtyHHxlZdR1v3PiSt2jQzJc8qkJdulAyAWUQbDLPSdY6WajvpgD
fPpl3/+iGG70O07s0Fo9l8TbF1XtZOsOgiRul7E3HsggLH1dMhCKyrWdPABiiwtTIVbjWTs3ktIl
H3m+r0r82XdUaGBsRGA0OR9OI8Wqy0QjHR2aWr/qjIgIvTxYlNQ1TbuI6uYRsqBkJ2xzQ1XYb5fK
Vrt1Z3XagqeRs06q4MWuOsIwlh58mtgoV21iaNfI8Z2NT3G2mxhbMlLjiQKjdOcZKN50agHjT1Cf
u1JLHmFU4LkalT2wV3q/FzYlAfoCuyxwUMm+chSwfioqYahxkiOzHzyNp2TUJr7JkjQcfD0bD+Cx
eXdcMhgBRf2nBuwRD4LRZ6ki7dBRhLtuIWDeJUVv38vIe8qW2nLoQWmeuldipQFnHD9olrGXBCcw
w+k+GAlY2MA8VoU1qivNd1zIXboHj2i4Y5ik8MdQMs81CEWXerV7KfOye56lp2pnZCNGk6cmD/Tu
s4kQAHLkPg95EHE9o/JFED3Sn/j8mGB0ljC8p1e7mXSFm2eLYuQrkc/k1hTkpVcFDGHrYfISE2FR
uXd1/kMMEDqV1yRMo5VlleMVhilnoSl1T5ZFG683m2yYWzW2dfCvuIgJTgv6xQAiOVnyLoyWsoGA
ey015al3rOLUNPFrL4ZqAYZuaBghvQakLHxuXe5EfK5iud3E/BKeSwN1X0k28m2iOC5VlTR8DJx9
U1vE79PxbJQmPwBJeF8XUsTXn9siT7AWirAwdCNsQglJaVj3wlbbGYHGCtrS0FY5JlUuSTqiuqD+
tqOcpqusGO4a6ICuMswGS831vXufV70lNBeTLexgzffGqw2Y6MSXruqUFbyCOj/Trn50cjXZ1qH+
pfXb6Oy3/yIIXt7FzZBvHNuFLSZAgahyId0UPTiVockR3bmprbu+6AdCp8iP9KZsIjRhwVctxV9c
OE6+GshbLAxdqj9xv1eWdeh6j4VdotQWlu7FlPlQBBGkPUF0NBu0edXG4KdlGoqmg9SDKkgn67OF
mFJ74tZpt5K6WL1q1UMgyJlkM0aehzf4xt0kE47bUxVG+mKkqIRTrzqF+hBwEwRLoil8hccC32w2
iidrNwKnsm4QI+1V+IUmCifh16FrBV+0eYoyeATy0ItXjaXohzqgXt8BzPWk+Gb1wHF6IfdJ9gTz
4xqYpHQ/Pai7TaW8aLFTnMokcG9DI0+SZTh04QYCFzRW0raX1oiXStsYmO5DpWc/KJ0AI5Z23YHv
WrDoyFTdG1kEXs6Jx63huACuSumTj7bVQzckS70pqydvGMqnLLGvOWTCd7knlU+O1hnLdhga7rAM
bVtxt6QowpVbu3dGlnfnNh/cuxSxdfg5wxcvCct9IPs5hRte9GJGxCaJQwY7MRtRRw1GnlSZmHUl
hKvSSHqUbV1+4PdjJ8y91aan2M9ANnHQBCA5+pA3kME0tCpeUQ9hPhtxBIG3Cnc4FVXmc1IR+wZo
Jq/saWgMsrLNM37epcgynhOqlICEKvFarFWd1tvC8N2sb2sbkMP82msw/OLME161yUbXgyeNraK2
DyBtp/5LDFVEKtcw88sb4Zx2YNJ1aEdvs7IXpYRu/Hx7W9v37grCH3krnDWKKValb7u32dismpVF
mf1OOMtBB+ipndKw4rqjLy31uo624EZ3huW0l9YbrE0SjPnJjo4ZEbon1L5aRe6epkqap6TsP5Gf
c84ZzAI7GB5g19f67tLU8Z6SdudoaRJsLMJWK9+Kkcqsm6nVuuhOB6ngyrkaQF2a6keyIwe7s7uL
8E/LIF5xfg6QL0fdxEo7HvEC8sRyGCNQR+4iUfofaW603/LcV5EJ14wLdenhLoA3qiYddm2M6LmR
kQoznVQ9EFNvl6HTey8loeONBs/BRswqFbIfsP2hLjLNZjqQviprr15ga5+ab1WReDvVzyAt7wjb
hYlZriqpKLegmfndsr1xODjIVBjr0LB+d+OpqytJoS7fObzr6omSb6Kp2sszHtyh8z6Z/PcoWh5W
EjRAnzQ+bfdujBDRNJKMTr+E3vAgRuGYZncF6DwxAmNlnDQUehbBxKc+lpA82X0P3/m0KwKd2mZi
11qFpqRdBld+bXRpb0mUHM5mHvjzQ+wCppycZnusw7noD4G5/DCReaG8KNxk2M7OwoV4BGcdE675
t8u5LQdGo1SUZ4QJNtR3D1/s0XRXY+10p0FJ5bOsEu5qVICDIWdkf4BsIpgUhURTTLJCohdrxsSD
gTDsaKEoJGzKWy/OpiRzizzthwnhLGZh7UX0Y9pZLEPz14NHASKL9QiI+rZrRWwZ2BNJqWYBknkV
DWN6yKrgtaE2MD0Q+U4PojdPzH7zxAe//8Jl3h64GYT3Yv95nRjOPvOV/guXD1vNa//6Kv96tfkV
zC4ftq886ffL/+uV5m1mlw/bzC7/2/vx123+/ZXEMvF+KO2AvqMfPAjT/DLm4V8v8VeXeeLDW/6/
bzX/Nz5s9adX+sHlT1f7YPv/+Er/utW/f6W255c8HWoZor0Dj3bB9DUUzb8Zv5uKKp9VKTnC26rb
uNGj7P34tuDdsj9eQRjFVrdd/pP/fNX5VcsdKjTreeb9Tv9pv/90fQ4zHL07PeTpfL7ibdeP78N7
6//1urcrvv+fiKvXw3g1iq7dzP/b+VV9sM3Djy/0r0vExLuXPm8hZuLpT/7BJib+C9t/4fK/b2U7
JdS5pfZtkIzg2EjtxJAI2OwYvzViJhqG4qBqV2EWFtGrxILZ13TL8CimSxJIeydGlk3rvIdMa/Sl
VxnUVtWGdJ8FMQRqdf/EKRgi22kU51QStuBbpnmxZgx080D2/ZeYF3YXnqjNWMKIJWyiqXrYMkwd
EFgN2f4JuugLpB7xpbCleN/ZDoLPHXW+thndGhgq43OewkA6eWlRhJKcmA0sCTibJ59uNjGtRvrP
FgAVkbMGahmxVe731Dnnqry+ObqwSq4qI7DhSTaoL8lGJHY42YPDREx140doudrw3RjUz3fFRSdo
QN4+pLpnGg6BVVwKJS4uitJoW08vgK6L1a1WDTu3ANnwbrXVOwCT0+YL5ILsKBZWZo4skVHfz3uJ
rf1OqwhqesfbfkFSNKcwjaHl/X1J4Zb2XX9WebC4uekjRzRL3Tly2VPEjF6QN6nb38TqoUemRP2d
cH0jU381Dt3W4O92BJTrnfxq0rJ3DRYJo1g+TxfgRBzJ0Q9J14CqsPOCotMUpo/M2ueF5d8GjhI4
oGEmew4cF4Irgle3FcI4L5OsMVqS9KjX79bcPKuhXHdxkh4/LhyVwd83oXT/YS8xNDLzTKTb2CuV
gVZ9jNDaKHfeXdAk3p3oAfby0G0tva0LZJa8NrPzhPDrnDE6j1SWTq7zyttGWvtg21FM3DTQD6IZ
CZ0dUEbWD6KHYNqwT6RkISaTNzcxdHXdSyk4YUVGcTRis9KidWTgZaiN+RCPNYV610qSciesLWJy
azC12lJM3GYnd9HrRpmQt+qdhO/sQcbJ3Eg5lB7gNV5959lI8R8RGVIJ2P5jUhszfaer9rfZboIn
VOHTSjOyPK68FTPzxRw0DEHVdVCYTK/67XXdhimlepQa2mvxIgzLU3lHygSGLds9iMbIMhTrb+1s
7SITa0ZNCNHCyTcB2YLw9YDy3Rh30rsN9CInYBB3sXTb8Lbo3YZlD9erBEPDSoUZ/ahPTRjmzVEM
RW9uPtio04M2loPYcp74nzaYl92uofbOJoPaLuXgU/anhCMiCshqcvVlP72GRsrpKkRQQkwQb4vQ
oEakNoMjHV5a+0ApwJguxBjs6avRMvwnhBbkjbCDHnMO84rZtxTClmIbsXb2+TDMvZ5qDKfej3L0
RWpSMhm5AZObHkaPAQC1vW0RNJD5hL0UrbYTHhRwOZy5Hf9qTTD2NKO6LjfjEkiVBYX/BCdpJzhJ
MwDqycfcJPU4dYWxnmZEb/YRS6p+Y/XIN82uwvynYSAgKvNOsTzeuW093I+OcdXrpHsqOHAfcl0t
10MZp9883SClBMCK0NkAyduUgpIj93NhAFyNCujXwrp2F1I97AXYWKCQRVNXtrs0DCdZzzYBW06p
qlsn4LeWYuIGT3YdN9xqNh/9d6Bnr26jPcyL32+ODVXcVQBjLgJX7sEpHOfAyVVPF6IrGrjYDSAE
FZr2N2tJmXZfqMZGmz0hO3WR4Zx8yBshEzs1Yrld1AEAS8ICuVn1MIamEKrLo1cjmxNUd2UO77Po
iSYfEqptUx1Uh1u9TkRvvdgD5ACTs74VzrKmIQcd+XCi1lZ16dP4U+g6FuTDMZBTKR7QDfltC0ll
XcSEP/X+Zk/69FP8tkfUPhG2zE+1k0dnuP+jc1Naq8oh9Amp16tJTI5FN4InqZR8DwntSR7toVsI
n6oDQU3eE2X41ImoD5z2Stq6CraiGzfGTztQs+07m7hU+CuHF/wk+hIh077XEojudOeQTE1vKjBS
zmPRQycYXRKz2n20S61z+JOtN3z3ICH6hKb75HPbVVjFWKwRTTtQerIUM0UxyDuyyq1hKldd9/NP
NfFmXwbIbsa+/kzUozab/JPnpTIK6h24fjn7pCAhfzE681GsCHM7Ppc5D425TrTWbLjR6JRcH/3U
d4+il3T518GzzY0YdUPhHr0KSDI/7r9dwrfebOuAmSIw4qI+Mc3OE7fFYh+x44fL1VTrrNI6mTjx
/7Fudn5dG8ioUFjBRvaDbFuMuncvySUs9IUTfyZ698XodeUX4tqOoZP6tb3wMbai+ovTRqR0wtZ/
8EObe6YRSkezNuPjh30aSL+OflfCd8OH+KTIlbXvpJz4E7QDixrxnFOAvMRwbmAF3LQh0EuwCGb5
EkaSs45h61pYBMpJmCbRGt6x5tRMDcm6981sEy6KrKyj0pb2s10smIfCTdjSXDN3Y+Sg1faPLY18
fH+Feb0Wko6ok+TqGgaFUDHiDhas5FsxjOU8uXOS+A6AbZQvmxQ1C89HbcvXani+ehS4FC3oF5Bq
dSTO/9Fk6PWi92rA7b0QU2GnwGMturmXoAJbEFZ7Z3SLzFxrXQjKzamaTaBEylRy4D+KptEhkEDr
/l6MvAICnNmjm9w6PAJr/O3BUxP4RwV5b6VIqxVpR+9cCpKkoo55bHezfi2MUGf650EQIsWTkzD+
3WdeM/tUE+2SmAhDzdvJYPVgEMq1Z7hCIlfJn9sKJbrfg98zhVRIm5TqKIphpvue5mXrECqHpbgN
znfFbIAZ158mZtvtPjpN6INLIH26rYpm3mqemJfNW83OGYJNxGuTlPt6PT5S698vbDLuhzFCL0ZN
LI9cKyVFseU2xbKCq8Rv1Id+moQYw142Cshs4dtLpnEMqknvNtPagrRKcLRLNbiI2SDnL5Im0JiL
oUVm/k73+klISH4sh3VLfUwFkg7IwiR3bmfaym1Mf58idHFKLFi4OBPl0Up0IRYfqoWdgeykDLXc
1EPaV4tCk19db/PzUtHrgomDYeCsIoZE2alm6gHhRVL2YFNtfOfWmvI0kPRcapGl70FNKU9+admw
3XsuitM5VGGy3i3NKftqIPm6N7TiRzHKNsfVyQam0QME1pT7ccrDikb3FH0f1PUPMWqmnK3wDSjd
+aPvtOe8XPTEvkomlXtYuuJjH3UF9es8Tym8Dxe9BDAjbK1CtWbtuM52LDLpLqdOdz3ULWpzvZcv
+ypRDqNo4gqAUzbJCS6E4d3UNJ/B9XHwkva1J1zeeWtR8DnN5HIHeqc8qDLEkm9qg0JyUAyzIDuS
FvGPwlQLVcIqIXVmyulEwf9bn1A4lyaVc1KvAj1GsvDdil7Jj4ZpecfbBmJm3mVMobtevb2Moa1I
lI9evDSC/Cep1PyRDFTxKEnxV3L97UmfRops9Dsgk0hZTR55oRaPWdCsoD4fr8JfKUaEiHtKpMSk
ZJjVvVoTup+Wi0WuGysAjtD6vl3AjpNzkhrU9mt5vuwIlSzMyMmOwhkUwbhXByqFxPVRiJD3g01a
EuJqq9VemqrUzpYEPFYMLQ9S5bGmKkcMC8eqFrIeWefUk+SX1zVtq2hnKYFn3C0c7WVew0NseFVV
1P58OC0DK/6egMG5ZFNDClO5+GpirPtJvXS2iYlEz9BJiFD5EUPRCBdfDx570ImH2SR61Iz2JsGZ
eR9yh/bBTaH8fbvczVOl1tztHbCu00sQTW/pMKin/rZzpfpocPbMYRtQ66Palzuz84adrdQ19LSY
YtXUqFoRY9EV1tsasdysSCICxS2qtT+Cf27q7A8LMpmazyiQdkrDEUI0ceu5oK6mcSVL6s1Iucvr
9Oz4wTZOKxqzcV4Xi2ldi9WtAi7/49ZG7NgJ2p7/2Dan9GWnDfA3wgsSryIUZz4rjdPxS6sj0ml6
2WfFfoYU2foE0Vl5rkIkA60+Tj+n7pCvbY/yco7YED2X8sLKZGXlTMh8pKDTozEhN0VP2EaA6MCK
pxnRZG89MYQmjWnHiKHl6aYf3qzbyzwzn+Clbq6Kn7RXVTHcVdeheDPbTLnwzlXuboWpo+gSltmJ
0lUb7H4vjKIJIYbYmgA6Jp7r5jo35mNYu9kVdKbFUdGgiDOrSgfAPRcsQlM+JwZoNkpMVyH0mruc
bPWnpuIdqkIDyeFJiZn6X6qr3aY+6tOwq0GwUiHsnsSsafvfusEZ7sRSELCXpFSLq5iz9Xzb6Gb8
IOYCqV6AwImfFEdxnjvkh2F4cUzpKYAp7wpgszpmLojUaZRAbXDrNU6MCIHSVnsx0RteeXVKu9nB
pMXzyOQ8TzS+tJcVvUHwAjfhC47N2zQewJTZV+yOiFwR+f5t9W3OL4FjSJqyljzP3TidDw9B7GUX
0cgG0lBjjYCuGCJo/DpR5RXUNLLsbWbndJpFcqJb+VEO9dzbLlGvZBfPV5111+QIBL1NiBVGR9Qu
lCzImHRpY8K0vec65j5VUI2ZyCnlSUAPWS60ggWt5TyepxEuhPBSjIe6LnaVTvGyH43bjPw/LE9e
e3U1lc/b1NOic4gG4IWc8qsldLNuivrwBxIO00Sb1yUVDIBJiRavXSmmTj904AmEgHbfObV1HaaG
qlxUgEuiY7ESWFc/MayrobjWtu4jazHbdEVSTlQ4HYVJLBW+0Ngs6lT1wSiym5hUPC+4XWa2zZdx
WiqOW7hpjo5vtXsKsylOj/PxxeSRe5XoDfHIaWjDRkXZvn7ft1L1GOnW1pPVEaxJ6x1jEKbLQAx1
K1rHjVftxGxQ9N9Cd0rVg855Lvj0Ci+4VSC+50CIaAVbF5WSbqDlCLZiOIYFKErFd85iqJQgPqX0
JdX85o5fqvi2CH0WmIdhalgLr1wzpEVZgucXw9SCsFNFcFsv+NiaeYbSAnRA+yq30i03Xe2RZAN3
cogE/hWY0G9DiP8djsB+aSH1ffngq8MTgBYLvmmMyjuPjyuKd51VLY/asZ0a0RNNgBTV0Sp8t4AD
nRkJuNWi1aIawk2GUVk9aE4dvnRR7YRPedrUL7nc/FSaYGNbRXGfd7L6RFk68Miy4kkx8LWnHrTH
yjM6dytmA53zPqolGgAMnAeUv4+RC0wqmpxLYohXSsAPYlKsD4sfsc1pSFj8PPzilRIM15O3lEPs
P0IsLxuGvIr5qj2IhuIr2fAfOqPNHyjmHIklyZBdjm4UL+2Y42qq6xCjvvnXbbbVfMO4Uy31p5sg
SNZ3SnzpMu6UPE7Cjg8a8dJMjZjo09Tce33yXJvFb9O0IE3t/Fya4fLm35jeIfTHcyMoSifyedGb
m/oPtiEx/pPfvCwM+fxnUt2v9NiLwEq7MO4MOhXDU82pWvkqjEE0otfm5EkWYvxhGixosPMD9yTs
tx3Ekg9+s+2dTw5Xx4bvw09FLlQeMrjwuyvNS0Tv46tJdWJDPY91i786ih3nvYWf5kvGuuCuAlM3
GgHLzoZVmk9tlG+MiVtajKE2CQAPA2icbV2voWH0bjwtbIRRrJmb0rbCQ5530j3AQeOxrdIfUmZ0
JzEi5KpuOJsZq5bPzSPCIbsgyvpT2tgKKjlUagxmqKJvmqoXYRNNmxqQXNpqthbDXBrB7hbtuCdm
y+e/Kf1PoKEDKtSUBq3ALN3oztCco6hyqFMJvIM0Mb+yKYFrAEL+WHpg0D3/InqGyq9NpjSwI/9z
ApUxoseu8SLs5piE0FBMLkr8q+pIJIk9ksz2IYfoVW5zkomCLLWht42FbzmQMHB/xAiTHJM6zo5W
H94HupFswzeTsBdm6eeLj92einasvNG31WL+ndPbbsL29y1z1/m9e517W0BO9lrpnPRcxUEL0QKV
Bjk1JovAbP2fKTBPioh+8Zf5rMGN9TIqWb1yFTu+ZBlMgpD7qbvBLJSLyTPaymybfEnpvkPyoR5P
vg48e1P6lBJZldWv3hlFVzSaB0C9rTUXuBaYbbDd6niapwco7ptF4/I2oZv8bZ4IoIdFiQ3NSznJ
Hvi15XYMHakYUSmhH6ts/CJGoulyffrQdOVarYbsQdjkACKYcrT5cmNyEc0mVRusxZw+maA/Ubej
pDXL2ZYktb0YWsDq80Z99N1V0C6/7Uo52IEyuXAh9hC21IFb1o37cCNsPBwFy0IN6h08I5csH5D4
QGbpoXXM/gxv5jmcRpTJFw8DLPwbSNPGlRiKhhj+T4DyIdFJ3OLKcC4uGW+xSJhqqq23MBu0yxJi
aOqE+wEkmYs0Y5+rlxh0vJ6PwV09jYRd9U39yLPDQYxsedRBKapDsbWQ3FoI462pZPXiqkiFaQ1M
c8Lmd7J2pw/hokrKcG06UnEX5AbZWah5d7GlaHf8v20Az5by3JokUORW9/815MoygQyFYu5WP6R6
kH3zCwpXbVipIDuSpHU0FtZJh6Hk4FSyvrUIilxb6iFXULDIL0YWfCfDVf6ywi2KGt6G+0y5taie
uzaOai6zwsNmNo2zyHg2PzW1cxCzphTBeB8PfMTRGjV3MljIfYzEzUpTS/NE2fxPKBV8CigUJL0n
09zMNhOO9l0mN9Sb4yHsUj/kLVzWv5dRu/l/2e5PVxW26RVy7lLXHkj5ckpf1lPTTJlX0VBstAoB
/J5mk/Dw1EHZNKrMH3TyFTaxXgwpBH0A727sxWjelyqZFC6QbUa51KEBVj7JLCdPRRtTLGp9hcre
uVRk2IYqLXaZKgd3aVdT/Wto5j3RIJSnHBdyJXRIF8hiGF97o3nsIj7BUl8tjY4cJ6f8441f9R3V
qugOTqKuy0KnVGZiVlU1g0b0pka4jBM7azNFrYMx+TWq+XDhjgbNde+33ylWORSUVb54kBttqS9v
d0XghsjYyN8NPmO71Lag38ms7FNPAdLWscdhLYZVX7drhJrSrRi6YxeuZEML92LoqBP5FUIXx4Fb
5ScPJivKjaDeKmRZOqP/DK45hX6tkG31uVfS12E5xVvF0IkcFyqy9nVWDJNrrq8HT/7ZjqMD86sp
ozoU62B96zQCHd1xgjEVFEv4z6wSqZXPYiSaxE8mIgv1Z9hpabLurb1qEugnbKBRDiNrt970sE5h
TNGRBKLQTEzoSDncZvmq6ZQoTd5xaajrXO3gnn2bdgpDy1dix9u2VNYuhtSV1jVSMcs2brODESXo
BCIXuxrBn3+XDUgYVOerNHbGelT84NCUdvqoRdp3RDyTbe554HQaLzuLxnb7+tTZFzEYqqJoVvOk
JnnK0iiRWOqbottBaPjJTQuKCZ1SXTiqJd3Vk2AI2QDvksawLRmK9s6eF6mnLzob8smgbogb4CZW
wUDb7scWpUvSF+GXRoWj0jTsb3Xn8UMX5fDEt9RlNF3dwhmROd+gCfqm5G35qGtDdOBRSVlD8dx9
i3g8jjXnm06kjkxtLoOFVZUHfbR/inWcA/j5puzkvqfikXxEo/O7Gxg3SjK5f9QVU/lKRSnanUBE
9uLoKJqEo5Bv5fxMTadJ0QQFZZ9yXSAQnlo2TMP5aJ1zx1yJQ6gdTnJtqbdU3Fq+VFEoX7LKRWrT
U/ZiJBoxGUbuoqM27jzbNVXVT02ujQVSlXLlfDJHbTybbjAsWhlRwRGSubWj9vZWDBPJeG7VbIka
K5oYE22NroQ+75rqn0QvGv2kWoiu59lRtZinZLvm0FIqIMNZ8s7xtYvs30KvTQc2x7E/hVPjEYVJ
V6XWfbYys9mKCdS3XKRPguzF1FMqDvPSr/hbd6CHRNefaHfCSdRi+sE53ZqJyec2vjk1pNwUtL4g
xJow0wIVXcHnpnD89C00RuGllggVo+c6qrt60u6pgMvzqx5quzpR1We5dV9nob4LD0OHMhzPCfaC
Wjrv+2hF2zLU9V8w7O+rsCHIB0kDx0d3b1ZWdhWB/FgtxoXspf5RDD3F99eFDDWZHVnPVT+ijxSN
X03Xzjdx3RN8dKzy82TPCnX4SskstKx8hEnvLAsQUodM7oPPuh1BZuxUT80AC2QStD+F2U46f5tr
/cJIdiZntAPM3TA1Tz39n8NB6rtJvpDpW/fm7gO3Qjoc8ty3NR/2uXkryAuki3lPz7HuLeogtmVq
dSfJyzoE75GyMjrl0qBlriPmi03MRnLfnUSTlemT1HvWNqpC0z0LG9QgYGjUvFyIFYBMAsLT065F
OkY7hfxPjvgrWt/UJOVxt4neirn4A1rjQswaQfglq+RmN9aKSlXDtCLwazJBuRlQpffmKKrAoPQx
AZh94xgbRVBbtjzQ5DyElDVJjK1URuYmh88MtmtVkVeeV//Kc0L5UlygE0jdC5UVv8Xe+b8i+950
rxNCAP5mmxgyPkzYqUXx67yN8BYq8Tfh+H/u/6dtZttNPv5tRWrArMJ3l1cTTK8mmOShhff8Wg1f
ffD0VFsoUlWsiDFkVxTG0qs19cAXUMBkXoRFNKOPilzZmdY7VyeuB85Du9uStx36Yki4jbnNWqwU
W+u23N4NxLKESU9aH8ULQyeMHPjhZgwNz1ko/K6ec7tbK2Io1iV5nJHOlPWN7FE2Tplf25wCEKHz
KxNXp97X4oY/ttt5wqmb9lgRdLy9DF2eRMCkFULO1n1C2KlxCJSqRmHfx5Wjn8G9HMScPJmyzoKo
Qxt4OpqGYqLOm25dKo6zUkOew5ec4NxFxfykBm3dfPijXkzIe05iF+4KzT1qNvM82L96D6vL2bKj
nR00xl1tZDG/rwkpUKWSgejAbHAXjrpxJ3q2V2p7r64fb35iidfF/0rddNwl/NMIfLPC4iuxqyst
WJjTrsJv3mrChQ5Wnh1ul1Tgygioylp1U7axaxuPErw834khWucIARuUIomhnUD1UTaPCAbYR/Ql
rFvzYSgmhK11wmCTD34I8yDYPy3s4gX6NuU9GnPlfRCS89JzlYqvbih5m2moM3lvE878CtaruIOt
QwyFn1hbhzx76ASYb2s/7FdVfr3NK2qxFVTPj3rWvjZOYx07HhoogYdpiWKq3xOTZHmBEAJ0nEZY
ZeUG7nI4J6AZLJTCW4kd3nXFtsJbzLgwiPBFQxpplBGPQnwTScw8QRO+Dp0TJdME2ToDtfS8S+TV
bUwVqn26eQ2OB4OF6X9/N2OIRdm0HtZzjt/UCfIYHvO8opeudBypKuT5isaIcgkZZrJ+EPqoyiHq
8+AUUOcK+7x2CJN44xHj3IUWZVVjXhgHcrbmztO7B0nrqLKGFXmhjW294QA1fI2IIlB/OnxWPTgR
+ITUmzJub/bULMebvUvUd3bhPwInufnrcSOdUVWEkqWHPqkrirtyUteNI47HdT4Eh/H/EXZe3W0j
65r+K3vt68EaAIV41uy5ICkmUVSWJd9gWbYbOQOF8OvnQdFt2X16+tzAqEiZoVD1fW9YvHcHF2sB
AwO9bbuY7QoOLnt+UdFGtYZIs54CJ+UBtYyti8m507V43y99sT7wjl4YvCBhOt+3jhSrtkG1By24
FYrd4osweuwxQhkjZ25BcTVbc5UlfnqWcZU94rh0W6Mm/gbMqtg6YashsOZXbz5MZuJHFWQ/PNpJ
+OOamN9A0WxukK7GQKjGBGjwmktV6EQIFJHJb26MRiOWlgPPVp1VH9WgiupSufDYgxBHnjBaNF8+
Oqo7bZF0LoevH9OrajXJR90QxZ979y0by3nbiDY0tvXsQFrUOK5tMCKt16yjLduopclO0vo09oJV
PPeTbEsAKV/9t1FgqZKj8MXmMoma79LJSuUnQxPNPhFJfP64OCUo6mFaf9QgjxSf0bHEK2GO7SdC
kuFB1X10UXdt5c3rwDC0zUeDMXkMI2oa7myZwztcXuxSqW7LBmQH6k0bkVm//hXCJRTXV/0Xr0mH
YxhM8ujr7o+LqlNF1fBR/KVLUmvZ6pfyz2m0ObDWAbZaa9X6Mfj/O5e7vLDWVdEez+YD0h7zLh7d
aNUsElodyv5IAXjVptJ8cV1EPtJbSmorRTTqJiW/s57smGBv0Ew6LpeM0Us+lGk2r1UX5AdilJUw
YArDyt6Pmeuye2y0t2EwDjDnUOPWo5Hk16JdvtTXc/1dpCh1xElknqvOOrZRvx00eUxau3yPcq/l
KSm05zix6s3YasOdo9vxzkVb49rDemLdZ1OFtZ2J+H3XfclbN3kWlebelRCJC+TengPyMU9leFRN
6oL0A5BmvcU3kN7sK+7b1lrhufu1xiv4KRUmz0+hrVXJxszoyR35kXlpv5nYa29csXK0OH0Mo14+
pmOebLw86HZZ7shHvSyTG1bAF9WoLmMYfPbYLZ5UCTkOd9dacDcTnbDQmsm8ZTLfjX5MNrdZvyMQ
fDP1HQm/uWQPs4j4SBSywZwsRZRPrtzO3NUZakBxrA08hP904lHGOEbWIuxsgy/9aKjb6gs2Ly4S
y0QBtDwiyzSmdwppBcrwtu7y9E6BsJa2dimptjBJbls901dTx67DtbuKdGGqr8DqVw9uaZUP7KUh
SxRzsVNF1SBKeMJJ4p5VVWvL5mR27tOl/zIo1Ba71JBDTzbJJFsPVvee+GF/rbqQyfBuu9lZfwww
9G6ts0ieWsNapS6b4LSKpY1UcBYc/Fy7TZpQ47AE8POMZZk850NL/l/PIK0ESHnuhAtnAY+iZhcE
huBNDNp1bUekyJaHaWamaBsn2P4sJXVRjeXS46PbP9dNEhe+sYXcm2pXpeOhTsiZ2kNu5GpKcu96
HKP6Fo+Seo1La/71f+6RM8f4+xy9UeNJIspwX6dZ99hO2mvA33gql1JT9NF+HkZjrWlW+yjKsXtM
s1fTytIHVWPjMYKToT1sVVs8+e7ZGtFJCtvuPktMYM21deZsijN3LuX7wCM7srXktXN9sW19ER/K
VHfOPYuBM3jBdcNjroGuy+04+9qVVwGAxPXdQw5zxmxp7sznCemlS9GUjvncy8D9pfjRqjr/3diC
2N8ezdt8NruTuvg6ygc8dEukHP+sU3d6j+IFoeCALEixADynHFtdHWXJzaWyX9CkSe/uc0fMx7lC
HVuJsvc4IPFMcp+kMWv7SfZA9QszftNrsUb0M3oHOAkcLPaeTTfBIrECg5NKhF1FfLYHzTynKMhA
buJncsrD6urS6CSde3BC/VMEpYFUT/BStiwRvjP3O4mBzab0Z/FUR1Z7TfpDrlTRRBz8Lm5TTHoa
rV8L8ckwq/5RtTUILKRaHZ1Vyaimau2d55il/A4NHO96SrV0DQAAe5HJmW5kPYs1dkvRuyvcLTsl
+5PsKlRFTBSynEmLXqrFEGzpoEamizFJM6LopEaytY7f59reFpNrfxqGodrJ9CoKkf6eQQw33+Ia
n8OpM7QXRw7vjd2kt6qkmy9t3+nPQOr6e5JrN1lW4vzdB2QyzSxcq6JZDPkOKLBzBU7vNYcff6gb
p5hB2WvzvgJ1bWaEhvTlYkcjmlM/78YcpQwOA8NWNaiLUWXOpZ+L4Mc1omHrj/FZSxIF+6O+RQEi
iLZugYvW6PWcjJspPfu9brJiZsYDSs3DOq1ajzd9Dlet21jIcYlxXXlhee30de1dbvOgKq8NzyYE
7VYoMmpfe4E6NwG3EquhERj4xFOqFAO2OH03PJrB4hmeW8nXLAjWhB77P/JE3lmIUb3NEz8YS9TV
Xeen1V4ODjFCIzfPIqn1TWSQsEez+4saNHmHChWi76495KtIL5rnQmK03riBXDUhDuDkByWKovzm
2slq9l3q9E/EJBavMbDtqrUpo5Akj/VVNbpl6D/yxqgmdcHu/AX/bv9GlYTTemvhDSDOlqmRLv7b
uVRjrc3e73PFGJ5YwvBvrGWwmisxn8IstzYq7CbtPsPdKO5+xOt+KctR89Z5j+JQu+ytOxPtjxk9
mD1aEfZTZiTutpZFetUte22ZNEjfaqzAcinqo5jPRK3J+1LSjMp8HNN7NVBN5trVAQePgWce7RgE
1bC1cv9azaWL8e9fKXyuwphHjwiDyyU0OxvoaJTG2162/Uq1+LL+0ayKlz563hoHcB6Hj8FJxcki
RD9oZUyCZbQB43ZtOnibAWMlF5ixvi5VwSJ7rkfGFGPLxO2ldx4DrtWM5Dgjkad7xputR8CMuz7Y
DmE5fRYz2lN/Vvc1SruqWnf/tvq33mqSYonp/dZbVUdJ8s0v0TYedU/uOTnZuxQ1+idrCr9Kp5m+
IhLyoCFA9GKZiQ25ytZhbjYcf/p5XqkeyCxuB+nD5gyiCkB7/0kkxrgWZOBv2E2ivKprXXmjyj24
8WHRhfKHr2ytse0qrT+KsDrjK+O9DWaD21FNVNslnrpr0Nk5um2vnaT0zau5HNonhM0HdOXa8WvZ
iGXhsf4gMLRDdXjVF/78JAG2oE+ig/Fa3jW7Ae7xN/V4qN10VqU/hR5asINt/+gfYxT10f+jfukv
l/6BS381v3pDf+//8boh8/ylv/p7fu//N/Orv79Z/n53Kq9GEihPwre/R6IfvvaoQM9phj+Mt4JJ
FyP4bxd7QgbmV/zTv42J5R4RuZVsOG17j3pQsg28YPqMXhtSbI32yTXRPK6XesyLp88o8qytn/UF
RLtL/dJ/9iy5J3rSrXIMV65bK22aVZZrznU9CBcDD2luVIu6qIaPorprWsGQvzSXSX/so3Hcf9RP
xmATKYv0R1yX0WXKU/Otku2zR1b1D/R2c81Fb6yfh/2IR816RIZlm1V+g7QfF/y0mpMqqjt10QbS
5aHVtSih8EjSoGhVc3ejLmnldzfxclHFwB7tNRIv3eajrrF64tiqHGpzshVWOK/UODVENUwVqrJw
Ohvk/V39Tc4Cq7cmfC49Oz7JwTUu9VOCxMmYOdhp6jiScDawznJA/iXN8mPt9rioZ6C5dn6BcTfa
7dqJQC+8ORcq8iwW/btifhxjjjd+yXHLnR5xB5kfPbwLoJRKzBeXOmg3E8aubDhiB5qfY95Bbpse
u9FHAhdYBsrHflOvw9GDUZCZZ9XqxAvPCpTYlSGi+bFHiGs5DbOZ7NZCF/5rEk2fDHQJ/8jSOxcl
w3DlOOAj5oUniKz+VZ+xbzFLYAdS7z+bMNyGHc5z0RkJqOWIKQasfFHiGve6G4EMMBB20+vqqEoj
oZFbdVfftrIeL/caz9iNbWa8ZyNAIDj8sIbyEOp5DTPxpimqsdw1cmLLjKDemuTkeGND2yrQgkLp
R8j3oC3XYzVZ6N1W2lWo5/ExNYb5obUTJGcRltuPuu1feV3Ubr0Rx1hDC8eXLl0EH7siOphJP75M
XmKsOAAW+DDQOtcpTxQM8Kw8HnEpqXli/LxgAvmjyPkoOWp+jR49WkBnaFDyuXX7NXsRsiaJwbKR
hnjiLEV49ojeyWKTjIL/knAXdc0SLDEh+Cunas3XSls8xNvUvyXh1lxboEvwhtIkfMko2jJ5t6o7
2BGF55n36sLm/lboBlKGIdpll3pkByytumtBbt+XGcSU2JyR3f5ziBXXA3HD6PWjakakc68LAtof
05AnxdiGJ+NlaIsw5Tqb+2JjBBghN4BxbtLZFJ+Q4q9DvftU2mZ49hDzXKlqPTVx0LCcVwNVS/L9
3hYLdnBTKQHFjWYucGW9ODRp42ubPmk4I5WFtZ2lkd96aVhcLjlWJxhDI4HtAEU5lyArd7rAh81u
++k2D6UD+8ZwPyPRvK2ssPxeDt1r2Rjji+Xqw5VmJu0Jh7fhVHZlvRnMvnuSdR5sSJHH+9aI5xfi
C8BowgbyxWBML5HXf9bAmkATpKSHNvubfHi0is560sFO8fHOLwXOPHfR7D+oTvXylYHzYKzcGKVl
s+h3mj6m29pCvw/uy/gspH/SeO5+cTx0MMUIOCeOcZ2Ekoku3Th0X+oJCl3pZt79iLLY9WCAA5hA
an+pCb4J360+obyf7UM3jHdtZ3dvS8pIdcClFw3cqZDHRprmoxnXLz1x111ILGDfLMKvnW8YTwvi
aJs2bnzE9BcSJGJWa8y+zPdR+6M2tekbgFJWP/jiD5HvxntRxWLvtYF+34VoeyM8Nn8DP4SAlva1
Cb0M3E1r3oUuttWtdLGcBepQlG1y7S8K0uoSTLN+AvuTb6cFWvFRd7nzEJn2Or5QlxZ76RgZvMWu
sKh0f87De+NghIq9Wl0V4zGcXUKLf71VZXUxLWs86tBI/nsnvdN00s7hMB7tpGYWAIwRGCGkEnRA
ZiI25DlsYvu+akZ5l/hfEktgq57lUXEKp+BBtbl+Z99HldT3TQEmdYBSkKxTO7KuZOkY5LCWcojK
7JqluUT2je6+hcZj5e3yGpW/qTKN/dyQkobM7rIPNsj4tDP4bwwsZX/XtjGwf304qxKCt/1d5XhE
mIvUvFJ16rLoKeBVYJwxMmEqVdcF5mtuaN3x0sN+NfPwSIRiRktUwt0qwVrgHbPgH2vTvSd7n9xm
uo/JTOTd56J274vc7o54ascrVQzd0bzFTZEQnvTmL60xHEcTpIvmp/O+0yxry6ZDfwOAiPypdmhH
7Z7Ik7wf3To9erbpr8Ig/MOq0mXLt3hY249Ozd6kI2+2GlFQfjbTJNu0Qd3y+hlGAKAEb9yWDYvr
QlnX88a77iO9JWNbyttgsStAInZ67HtQgpOl5a9hiG2z6yJU5zioC8Dzvq+CNn3HxS9cydzC2GNA
Ui31WhMziARohivzJ+Ri8cLqE/e+J/B3NY3AD6GNG9uubmFjADzYO4UpriWb3kMoeRs9fVkjdKfb
W/OQ3kD/ZilyxvQWq0Uei5wC7qfFzKQOq/kRezOd8AiGbKPr2WivjMYr/gkpjEN+1C5Ctl3k1t8s
fTpUxSLCH9gwhvsZi4M8mlaONNzn2cEeN+4bDtVhA0PaTDd+GzavIJBwhhAl4sPCbV6rbMVZKHyd
dKc8ISWSrVWvzIXzLTIP25FlEJIvGy8rkEU1W3m226DhN+00WKHW2osX+ZAifaITpSkf7VBb69Mp
ss8yq2I8a8biaGKh9FVUxTdbt5M33QC+GCcevrKGQ941y2aAsg5SF3nYnJVdj4lov+t4dSVW+tDK
W2+hkSkmrWLcgsWUyOHLB2+h46qqIQ1RZ8mkefS9rHqc4S4eMZmWq7pJ5X4EE7fFHkm/Tbs4Rr/C
OKsSSFmAKcsF5cJul6JPzBMytJKrWgzmSqty5wE5FnM1jU7wWfb1LS4QXrjiUessgra86k1cpDBH
6iLeFqLkSTmIVAMcleHpaiYuxIzOvSFMJeZNCOGKfWJ/uhRrGZjbzkaQySMtzceQJFsvNXT9qKct
PlvIjK4yM6hv1CVfkjcN7/x4qUyLPeo11kk16rmF+ggxsqvaxswj80CFdFaYnDORbx0N6fsJHBg/
49K6S6Qv7qJS1mcIhqi6/lnVLncdCpPBOLnXH/Vjqllrp5XV1ojTEJ1oDDv3l+lYEcHuTPZlKjUx
lqP9qW2GP4x2Rlt/jMrv+bkdvO67ltr9yvLq6dFrZp//qTUcOdn6m6Er39kBOLhokEKWehGRCYNi
p4ofDZciyavUb4ubv9SPVq9vEnS1N6rbx6UsCWFYxZ2qsby88jbjZPRr0/KLqzE46mYoH9Ql8nhr
A1PqB1VEqdxA8RclnrGVDxrfwgdkLotd6Hm4yy+jVB1qmrDXjcQ/qn5DB/ElnYPtZcDSrTSjYtvO
wbRRo4bGkg9No79gSVqeVNXo4TUr2+SsBoHdK3EbifYVGYqzMRCImwycK0UzEIxFlp/V03zTwjzc
Wo4Ij4SVjQdjRt5V9Rjd9p3olv7Y6l5zaOx22AYdXsF6mRzasrIFJi9mcK47+P69b59QJUHCFS+B
jW0tIlVYE26QgW0OxC29V4eHS1y51ksUG8lpAIO2rgLHexVRy1KoNwmn7NJ+sQPsT3IvWncliHnD
8NJDmwvjBD4t3iVJMtyWXVddoTaqPxCtd9ZW2yYvdR0b6Mvk6NI702cNQ4ivrUwOVSoEzzZv2sXB
HMAr4dJHLM5+MZmcbojGOwHC+tn0FtiZt+5mf76uU+k+x5lzFVUz9eiv7IwZ3VS7EONbYRKVlsi6
BkQicCEXpECW4VMJLCyqxuq2r+bmPoiGL2p45ZnOJreRZTfJXqdxfkOwWRx8H6h5X43yLFy3uIpw
232ya8OGwlrEX1oH92h15GmGQywH5w9EDp5tJy3f4rKs13prmA/FOIVbNePA0eMyo4tu61nLB8yn
Rqd8qsfRBtpvxF/sSN6YqckhihkLUBXfDDJe09fFe0aYkffmxILPY3DESeSR9RgNwDCGzH0bBFAW
DfWBg4WK9KMeZpwiESiYK73A0Ku4oOjCwuqvWTn6tULRgWrt11PxHnh1jAFV4K0bozH3oU9xkBli
ScOAazLxGjDUnbWLNSzCVeuYckKLgGSvVauoIbW7UAvx9rOvNd/0NmgWh+9ZdMXD33ive6PDtCvX
T3bcZreTZhULVW18WhBmVWkemtaZnjnrV8fQTKIrBSz7vT5e6hUQ7ff6iv3C39Wr/tpYNWQkc3uv
Z0m4zX0jwoJeJM+RFNquT9E/cIMkfR5MrTo6JuaXqrU0Mo1zx8QTaWn1fRM39TG7mY0lidO17wru
YWkyOw4DMgUf6A9VR76TdPxP9Ic2WtlR1SmAiGpobfICLeBQVyB07OPQduPNgjSylphvtcfK3poO
lifVW4fj9UuzCOgTBEThbOmafbfTbV+CalSRAmvqrbO6M5c7BP1vR23Ojqrqo74snG43/BylGkiI
/xgadPYvo8xo/tbMrbU3DSO57fPU3ZTQfTZ2hcq6qlOXEGrD3qx8XK0g8dy2jezZ4ML9g+dlreWc
Sv6HP4fgDrbz6967vvRTcwUBpMluIa78UqnpgbNxZ/AOvd3G2kZaZbNvELpdZX4bYbi5vELKK6i5
1TyX0csrWJV0N3lgEHcSvX/vzAZMO2Nsvvnie1Um47tdFWLN25Dfklq2jxEGYVsTu93byEhtPNJa
90rLfU6WhixeHF3CzqnNfj8uxcJukF5OveaoWhFzkECZouE06XHxYvf5Zz8ZnDOc7uLFSjjK86s6
dhFfGz3jVdtZr97A8CFvFFnJOdH8/BHm0K2qt72yBKEBaXjGUenNHarN5DvFC7bv1nU1xD+GBzkS
YzEq6mfhZH87PATU8ubM5WU4IuzWdej65trNBWgMEQfr1Cfak4qJs4DXJ5/a/tVH1Oi5a1rtLsxI
pOde8qkXkXckxNPhaVOln0ZOrVvdbUFL8ZmsfM1pd+YU4DAnmug8drizj+hD79sJiyQtnOSmiyr7
ZY6dP6oMd4o6u4eazBZ7IWHA11glTnn2hDWelNOu8uNdqvi+Y8dh/2nR+7OqqfEsHPIkAMLa9Icm
qx8S1Kn1HZyA7pci3jH9Aauoh7rXy3OUNjAMAz/fCMtCAXG55Hn/OUMu5TDJGuPAqUvyWwPF8XXi
uv1WFVU/fWnIJ5MkYiOKywTN2Gx8kYHCk2J6GgOiCIloX3EgrMmQT/YGNNISUEBwG03u7GbkofZi
d9kqtdPu1RKOfgxGT1urUWFo9uvcxiZateqvE/J+rwRa4lOe4aQGx7tj957km6kNqmMb686GsGa0
lRlPcDQGpAOPkROYa11uS4S6WwC5J/BDREkk2f80avODWGRyNuy9vVU3NDzf0ShbE31Mnr0uBZmF
V+r3vAWpFzjfEmAIhI3d+VEU2NCOoxVeWzZ8NqQi4ivNhXNvNyV+RTPhZrLp6CPa7wOrMKnBEGlL
bBN2Y1C5B7jbzrmN/XrjT5n52pj2rXohK472KVxIrOF4kFb6DNSgDJJbdee09TdNi1wSgb/V103n
Y2CPu3hO6HM/ahw4pW7Lk3Ta4aTu+iL5cecOtnatx0DF6fBR/ZeuuKMPl9ZeLroqTkVgMiVtlvZR
vvexsrqkzQY+oJvaTF5VY7XARcp4NWVe9qSSX65mfWGrVNyoJvwDio2Jv8VONbIFyS5z1bGvHfOR
dHKUmuEdJnb2BqMmoE0xbHZVFyx3xN2vNN0kXYxL4aW+Dsx2L8nerlSPjwFZjLSU7441KM0/J4lz
/hQvRuRneRlVr0al0rM2fooduWr4ZXZe0LqNE7265yjRP7eFdxNPEiTIUvKM/FnTY/+sSm5bfgvy
RZNjyuWzi6M7XpPVfLKXYgWeeVVb3gB0gpE6ojVrM/TlsW9n+ZzKaFrn+OQd1Fgi3lhLJta8V2NH
nQV7GiJrd/kbDBRGAolrghrrkeTa9kLPtqp1SAMb6OPir1djwdnkDhaKcqheAifZz7rpfnYszdlk
gB8gD0XVE/zBu0s9qhyblPP8SR+L7sGzzC+qXs0TTy3qnH433zkF3GvZzd7nsbcMVtuuuY3i1D87
pu0QhjDQEOzycdOO2ErWXjTcwcIc7rSFnt/wmJx1H8jZz3rbtKMNiUubHRo9VENoG5hVFCiwLFVh
pWs+wq7TbYFZybWqy600WbFi2pv60CWAvw128Ve1b06HlMTm01DO910z4BPUEQuc3FY+OS5kRBwC
TsNSulRFqJk0aM6qUgJfDS/zbLhWxSlIiqswi6ZtkIJB9Pre2RaKuaNHQb+qllvM47dWI6NlC0Nd
v7B7DHC91aZLIkA4Cw7XmNNd7s/HonK1t44l1c7ZkXO03iMyyrcLRORbl/t7TNTKZx4S7TUKsYvD
LvVoBH2dcL3RjUd7KMpoM91FdW1cx2yzrwU8Ga8nQm6yaK/sYWweCq3w99GUjLsxyaan3By/Evp3
viYO6wh6CZ/Kysq2HsiLI8H0+A4JXORknNT56hUPjj72752Jxa8bONnZNwAFtC2oV83NrWu0EdpV
wL6HZY6iugTpYF0vgRng/kvlL7e+qhV9nW/JD6P5uLR3tpGu/eWoyfZ+jSFBcCJ+bXmbwdXjTaxp
7qbPO/eMg3fPmSfh1xJV9V4K4YKvoSG0WwCj0h4hKbJY71UlGS3v0mxHEWQT35GrEaWuTW+gd6IL
Z37AO9feLcZSWHhNXc5qPH7H3KXBpiGZH0KfAyciK2dVUgPIHuqbcTmq6lrV52xs+3Wdtc2d6hLw
DDvMpeGsBGrAD/ZyCU3EN8Ii9Q+qKGSYnSN9D+P5Dso9Yf3mxUZ9IVxBnH/Q+ZPfojBNsUuKy0cd
7sqVnmMxUKHKcnCDOTpwWgrPmR/jh0Ts5TEKa23FD7/7LOvsx4wmOZA/Z2zRzdr5c6FfYRVq7i0j
RdOiaYJXhJi/N45o7iKYBNg9+i+qehI64ZV89nfe0qtyxc42Y+OJ0/aM6btp81lTL9HH3YxguY84
U7WvRb5R/8bZaRgdwZEXOp1bVnCxs/HXIu6W2ooklLPOpxmjpcFqTokG4XQ7LbdysQJSl9aoXbxD
6FMhgNKtVOVHH4Fy786ucn0dF4QdlTOwYU77oiNRlfCbXNlgNJ8nNzPJA83wgMMyvBqaznvpnOUb
VH7CWMw/h0P8x6UEaHPfstvbRFZffprqvGNpDYpDGGjxxgsCudVqcNemj1NXLnlSBYPc8ZUtXwtE
T/olcGtBgdmkVYr9J0K093bopiuszeYvPUhSnmB5dm+maUb6NISt+FOqUd0pwcWLKuOlhYM2u9xg
+9FPJkO+jp1crAu8+Ya+GO6m5ZLVHnH0sPre52iAqJKqF2EMi7Se2Iuiv3zp5mdNfVvZr6rXR3U3
scGxzTLffzTUFQGsxAXAqGZTr9fq0gDvKor0SzWEVxZLwzlrR3yu+il+KMDyrE0HFOrUAGAYorL+
bBjdC6aX8fdCkA01e1Zd39gVvVFxBLTCo+m1mEpp9ncxReLVr6eICE4+PplDOm6KqrbuJBIwW7NN
2pvehFFiDtZC6Bzk5gMvL6OxX3uVD0WPhBkZliFqb1RzCx8UZ5jhe8sBcVcTDkaKp0yxiSvv597B
R8cAxlVoFbH31MT8DaNJPu24O/bg8V5h5qnuCXGWQyrbaN20Q7lnlUJ2sU2sTbQsuOrSdUkVXcqp
3RTNSrQwyf/9r//9f//P1/G/wu/lHaGUsCz+VfT5XRkXXfuffzvev/9VXaoP3/7zb8s12G2SH/aF
7puubVg67V+/PMSADv/zb+N/eeyMhwBH2/fMYHczFqxP6mJ7SCuaWnsIy2a80WxhDRujNMYbo0zO
rV90h4++ql6vzGe+qMTuvYDPxa51iGej+4QnSrYngZxtVLE3bPO6wXyHt5xWkAnBrQiSkyoNbeA+
QXsHb3RpFewskby8VQ2lOUKtqkt0zTyEuiyZXfWdqF5DL/YO3px1G1VEa7BYN16enEarql77DYjq
/DUVJIOy2cjWqpOeSrnxCYUerCJ+LrziPHdjc2dYQbX3w1KuDFFCH1eVRe1BV4uCkyoRUm3uGkOb
rorWTzdenTd3pSu//PPnot73v34uHjKfnmcZpue65u+fy1ShhkJotnvvUM4BU1feV1Mj7wetfFam
8KIAU1TMtrNVFvOJ1F9UL04TGYdpTgShUXyvFs6MutjS6PH0Sb8DzWvu+cipT9L++LOXvURKflbp
oWOhyqv36ypMxpcM3Yo5IF2gSmCDIaPEL1GX9Q/F7EHmpU+oBe05sS2iInf/w5sh/volFcLUDcs3
dGEZ8PCs39+MsQnyLhxc+8sYBFdiUcM2lgvnp57NG3c2EkUBCIM/K2tvjDYNSY5f6lTvnhz/dVpq
FpzxZbQqq7toRBxYn3NCiLNAIKrrt8QwMjYCTnpuoiy7XORYJKieqwrIsbqOnAK9VDlsfLDhobxW
Y1T9pQuJ4GdUSUJ0EVpDX5V2AStBYFf6z++T6/zlfTJddNZ0x4b2awrD0Jcf+y8/5r4IqkjTCcO6
SYT9VNbjxtYU5ktuJm9zmLS38IXMl0ikHHzb5mmstfFxmIKN6gSEAzV0IjSXIVHHzs1iM6KKyzlr
B3lFXFXLFN6oDRsgjWKvZoRZxuJcpfKkWqc4uU1RrrozIFAePXBC57IMin2UIc8CLAy8oD3Hp9DP
ylWU2DYHuZGkdD4iqJc5T6pHOH6CKiIfVXuEWhGv3Z1VKTa6kIe9nh0nP3rxWt8BZynch0J3dkEj
tOX84Z1ISZNVWIqtViT7NE0StikU/aweYeX5WEwuRatzSChXnXkdeeQnx/7F9ADRuaksHtJwmjnA
YRCKpSzY3jCR34y4yK9VKw+a/uafP0FD/PWrzkfIaqzbDq9CcsFePuJfPsIE40RSmd7w5uLJt2uw
YBflCm6rXAU5mPoODf7kprcxAHSawiZGj17SNOLsUjqTfRcU76buJQ9Vg69cjfb9wUvtbmWMCXgU
HwqiDp951+oxHudlJV91jHZXfS5wCscQ8xEq+SHTTPk6Yx+6n21OfxGcktdaANibK7s5OxbCWoSV
LsOJKncHr+VsNCyzVT2Jdd9z6psBVaOXiaiOGt5Wc3ms4Pqj20e3elmFC1xGTzmH1k/ej9f0/Ta9
9vzCWqteoQ0PyEhkd63mAEoduKRyNC8Z16MrxJ0JMeWuQrMlbEIiXz+r/EWRXoxwPVSdugQoeG0t
SLmXobDAjZNVO590tLdPIbKs+1Lk0ESWu4+6v7v7535ugoOXmgWL1R93f5kljX17R8Slk6F+30ot
2CVRHK/7QJ/v1cXIo2xr97LcfNSFuLJvZG+IKzVMNUjLrNdW7srdR51re/AsJrwS7WH+RvgIVl1r
2PzyQv1gi7G+mf8fZ+e1GzfStesrIsDM4mnn3IqWpRPCkTlnXv1+WO1/ZGs+jIE9B0Qlsj2tJrlq
rTdYPQT3OhQPyEbkSzsL2le9s54IOwPe3cqaAeoeqigvRtnVb//9+9bncOL315ph2Cam3fBreDzZ
Qs7/9vPObKzaQr0JXsG3hvHBdna1kT1RF2p+2KLdWmOtvam+sJaB7hjXEimOfRVM9haMUH7KEc1Y
5Ow3FgRm/Mjng4IayMqO2UDKrl43l//+JxvOx3+y41pYQgtqesIUpvXhTWxrqh8GRV2/TeOwityp
vgbzwUwKpOIdp9n1AL8Wver9GlMHB2cAZDAXemp2r05WH6kIkqXSqMz4GcGJkab9q0+ab5FaqXru
oRo8KmN6xWq1fy0q/kA6SlS7NFiBtij8TD+PTQVDEaPDaJsnVKft2Z03m2dkSx7kQiNreuTuwvwv
caIhPjyY+B8Xjg332sa6HHl89UOgCPgGb8tsVi2xeWBaSZmfhib3Z/1/ms58SHU/P3kFUBUSyvsP
47IrV7yvlWMJNpYI+ZlIhM4X+bDuvft+bu6S76cYEkElNfsHA02EY2C5r+QbQ4y8zRFdF8e3NsKs
mZ2XUEBeDgBu7uQQQd6w50k6QWllUl6kV1F/q0Vo7mCxDA9qUfZg8O6sKOeSSsdv069awJ7zCfIi
ilcGi7TQ/KO8CIWp8RKjOCkngbnFa6/ozdm0p8PYKOqOYdx0x3g+yFaDTegCdna7/jCRpUg8LORC
m1tlqWvwT6u2cGDhxNMyMEJYcYmNabfuP7QQhZ7koRxeKbTEj7d5uwkXmSHQAZoXINGhZ1lzyhOk
suyygQLqBxpSL4Z6SrTyV0uOyUM8z35YLMfkbN2Yzt7yAbX2k18cVbfNttmY3FtaURydfw5ychLo
ZGxycyyOsv8+rUYwoQETDIt2dJHpViZlY8xvXm0+qN60j7Q2vYj5PazWFs42TXbtb69hcmsbNJ5b
pDHm2VkEDOZetuhLNzvIi3Rlqt5b7UbOyVVhOlV7yJojgcr8Lv9fn4rH3R5b3V+fGqWDuhSDhdFh
ivFz3qPrmsDUea3dhM23VrhX6r3iKru9Piqveq8i/glu69QNenZNs+YLsuTGBTEK8yJbtmfGZwdx
HbsszAuic76xkBNRE7GvIe++lt33gzyjgg76PqSyq1u0Wgy6sumVs6k1cDj0TGwC1VbOcuz9EMwW
z34RJoekU+Mj0H+EQ+eWPNQK/rcL2RRs1DZQKq9RGySnyM8AzosiWwv+DKsqKqo12uIxYDRo5BuU
0amXtT/9Mgd213fZY93MbhojFlW3bt229y5qY7phevnSyioF0aGiQ8aSxYHbt5jWTicFwvHZNy0K
uqMlFl5jGi/DoNtrSo7TVnZzNEUX5jTG1zKo/U8VEYvmJuZLMo0dOIc/zrK7u5TcOuFmEy2rQq+/
cjcfxtYKXzw7r7Z5j29tngcFRLjwQS6AIDIunMCz74bQ7Y5WkcM8HtziK5vI+QKiUMQqM0E6gEfW
79rRnBZywvOKe7O2m+fO8wtAqfBQ44ykVyj0g1xglVDZFXA2nUCGuVjGqWd2T73rrIUHtSNqzGoz
5+6/DCv4VvGXMabuRchs7LxQNz+ZtbaV05GISQLZHkYffWWvRWANhzknQbkIxooSKMdSElUGdZU5
YO5lPtcv4n1QFynlfLc5Drn/K8+rD933oXaKe6QTx0tVliQ52bm91rNXfdgoV2Ba48OIz8uyYOu5
izN9eNAhZ9235knOyZFKc4pt0gT4js8LyL7cmybeaUixBvsa56dNrGr55xEzX/ld2EPbLYNmqi9p
Umowwy3r9vXC315lWZ69agY3NWJe6n4IhvLRQidOnplpuJFRKCOVWbtAtk3fXbvDGLyR4r39IXQP
bk4voPYZSPxc1aTMMOcCT6V0MOUyE0pkXVJeoyZeurfGKBsIkN0a/0yN6v/Pmn9/BNfJasywCQve
P0Lxdesvr2X9329lBO0MVddd0zFs9+Nb2bL8xk3tdnjGMUZc46S9ovpTvmotsrod0M6t7Gag/exK
zzwY3Zax7FuvfB37lZf7Shfz9TjFMoNHQ21Ricik/V9LMR2XKGOMtrJ1my3tv+xaQTf+GWHNkZVh
ObaDrrawhfFxz8PeoS4LUi9PZtXD14Osq1aGtnOwrbu13sfc/zEm17n5FbHhxaikYDGBmib70Bq6
A+ZM0aJPXO/Q6cV+zKbI2OLz4WxgeIOSk31ErfBCSYBSDslrh1/zyqgr51C68BCt+jFycEIv4Ebu
MSVOeTzTjcbuO6Kt2h0VEINaYfhdrlJ8JV0bAgFE2a28J6co7JeiIxjpalHZyCFmJRSVsHjRW+KP
OmiQjZ27YZGvfMOrnvx0Mu+5/4j5tPxlGh0E23IXod6AnZ6IvWQbAAC/9o5wTo43bGRvjFv3KltV
K1TICchwxg6sdRxvWKzY6SvAe2//vlieP3OR1fnU21p5btLyNpaD3YBZQegbFNcNbMf9UC2JVfri
BaceZzlERXKQ/yeR6z5AgjHvMvSlnrsmW8hhG5mTJVCUAaB+5livRRp+CaIp/RZO0atZ5SZh/+Dx
A0XdxkRT9mleEPKeeA6tkkdd75KjmcOlW1PGUPoY85fVxrZemgb/iPfAqtLawlu+h1IQG5Fqoai2
RWwt3YhwKvfE4+KpcIN7wwiNL4XlxRCtfONiGEFx8cual9A80QbTBfOw5tlVM3/vhFW3KXseOHX0
Tc4n3hCspwQnC7NRZ0kXr18bhP+XJCGu6DW3+KK70QvFoQ42kG5hlqwoKznOt76MUBX/PFMwt33r
1FuncJXPAZhXuSBBdm6t90Z1QJYhespCEjTzBVXfrJZinMQZ0IFxrYsOP6x5ovV6fwEAXrnXvdo7
TmlaruzUcu+insQ4dMZPdZXXsB4K/9lib1D42vjSOU5xGivsz9IxG1/IDoebJjQyEnnMhgV8TAXF
uIucrSiVOGb2Ajh7uFSorbAlYVUcTtN29BUw1G04vTRRGy9VVLOO8iTH9dctjA880nvlzskQoJYf
TLp877hBt5InodWarBpP2HuYEPW5ioB0TuMEWgkb8mMdRsbzexd5uV/dsvCqo1Rhk7OyK2fDipSD
PLeZRdnC0n/y4BNEiYu72DQbVoV+hyWZbPLq62ZZ+xIzQNAfyvpfc3KZ4llrI7bVna/s48zzrM/l
UFcg/eCpJEFigurQZhU8e5/kM6PFKzC/C53oWIye9RhP4uE2nrg2WTccvgTGIvdE0z/keE1Iskxr
cETUOpK7tClmL85RvCkjKk9pIMyrjUXYJUMtNVcj2LhdSzUCTu/ayRrncGsic+UcZN9r/BrgxwS0
lpcsGFrznI2w3+oSha/bWFna51CdlAP6G/XVkdpi85iv3Y81Clo8LAhfIZB1Ufi1wknVibzwR9eX
WwTO82BRpDh2uEm0KNorO2MLP504AgjnTz/q0bvalei/Itr1fapy7VWfzAEyAbyYQdOCBeISsHM9
x4GJlLCDoO7l8h5SPWh4HfQk2ZSLZKvGDHRlC5Eu5ZhSkWlfKAHXSOU1FLMJt9D+fsrp9/NEj2Jh
gNEGklDpsHBRR6BEHftrxS7NC3tcXMgUTdtnbtSePeKytWsF9aMSECsLJPvfIJhcPR95q4Wy8rOu
uxVFwrkWIgsisvjh+6l2DKYG9CVlk2ZE0cY20nzRVYNzbuYDyb5m3sLPCfOIQIQauM7l7yBedAc/
qD9rs6yjPLgzAKH10zO+EspRDsmldgCXzIMeuXpf6wQIlmpWsEuiylrp+uhf9bSZEL2zRwQtE/Pc
RGq3xlIje0JOT6dkb/hfjcHYDTUx9KKLC2zcE/tbPsQzcUczn90QzpS8UuVrv66Uz7rOhq3oW1up
rDMJrdzCjErMnYQw9Jz2UwIfpC/DTe0os5wKM05iRpQvkfVd+rFK1iRqdjTS0zC3Iq1MT35RNbsc
4dJbK/hn7MNs7tf9WgUBBIhBPbjkRtOFbAY2YH3F4iC78mAZIrPXt0UQoiwdfR7OErGtLXOtCO86
GHuJMJIXYbn6QZhtvdJtEBLA7CAUBGQHqHKldyIxkG+eJ6BRFKvebcWh9AP3U5VgwmabA9JKAByz
vhs3sgvRdY8ApfWEJFgErIO6UQJpv0UGmq+a6DsPa+8Nr4dwmeYzr0ExKqygw+wEmzc+GrB18YLz
u3vNxbUzCAC9qIlgIzlnmPw519T0obkXWfXyPiRbouzNVTiLoKrohGlxKk4YGQg2/ZTbIKhYS33u
yjF5mDAGRMsUss4yFXB6ABrfVwbGNFpc4VjWz85Wsj/N/aH2+1993uL/1/fT6sVUM6gCmfpZrb37
tFKzn2wQ4fplFvslnagjNu0H0cIkDEQRHm0n9c+tGPq1qTTVc5tngOYgBP9ovyZJnP/MdCgdVaWL
Z4XH3hrFvebs95V+yJ003iZlWz6w6wQZmJbJ1w6dXnmW1hVXf+RplYLWXPJo3f535k+3/sxWOo5j
uo6ukhZ2LctQ+Tn9mYwnRxl0Qi28b9jEgZqaDP+Ykuvz1fKnXvv11zSe1p8tHHG+RfgyLOPwPOoo
amo1aATF0kIEtoc9AmoohZaeQUSWX8KoqvetuzKcItymRY6lX/aQxM01N3zzoFJoPZAtQAcqL5Jl
2LXGdjJVf82uyVzl6ghZYEiwvgq4HIV3qIGb9kUzFXOFyfiwIG/XbMFbkU42qj1Z1QA1HO1gJ210
56go9cJD/6xrYPIz43P0oxTk0af8GQ1Ld2sKiM+63eUIzonspGqetk2r9llxJ/TNfM1aAdGxdqLF
KI56rHJ0okeSHogB6H19tUYE/LwOdEUI+fyoqE55tCBWLjLknTepLqDYecjaiSBZepaWbxTDUTe9
lxibyfrWojW870i1rB3y40sL/uOGDDiWHFVB7G21e28Kkx0l/GrjThgoxhYuOvaJOjDSi0rIP7nO
qfHEFtTvtFwMajg99nDNIwXR1xFF9gWoAKCIeuysM61V1nrWFJvRgJsTB72zxTK4XKnwOBCMAYKq
9PqXOIfp09lZuc58L1soSokniq8XD5FZAFzW9TPcd/0MvWKFR1+LkAt+N2k0HIa+dY8In6KXUJfd
WjoCxtRal8mgk3JEDhIFtLLaQ99ZQaN7trHP3U/IX4DxKhb2QMYgmtpvqVoapzivv/qBsXUCYia7
zCP8VDts0cmG+42fnlLD/DRE2DL7jeqsYgvWL1GLv4w0t0Fy1q6psTyxq0tPYIDSU8lDegzgirai
PVazuVhgFk+W1aQHK9zbmmceSV9fQdPbn3n27gOBJwR2BRj0nnPDjl4qJdlqTt+jhRfWy5xy5L2p
27zxzEUSOMqdXQToRiK8SYE9WnRd15xb+zCpRr+eSYAbtMDPbSKmc5DDb1YcayU1AAoPcWoVcTi8
c03rUJTRJ2xg+7M3kpSNgdoJrfJ27ajfC/ajCx7JYg/bES65PjxqUdVe5EF3IFwNZYZyZ1AZx7pU
jaMx1vAUDedUQM2+9nYUrUYbrwbNQb06mvBC8ybsWs5+KaxPUMYWIgiO2Cl5ByVVhv3odq8psJOz
qQ/xTDFDEyhS0L0w0CNnR5/git3mq64CV+VNQt8ORLKrVHeWoWJ8U/tyrYc6r5dxGM5qlt41Nf/f
WQu1GmwNqLrRaFYxYg4E7cGahIW7TXwnX8G9XtmD/8XWje4vjzXtz+02TzVLsxw4nIg5uyhHGR8K
GhAYMset3Ow7Atb6Sz7mLy2SU06nTNekwdibJy3xlYjWhReByOms4idyO8424I2GvFKM60IcH2LX
XLVhNwI24N7+y5P3z0I2/0THJBugu8BNqUQ45odCtqbqSZWWRfRjQFAOJQCkSns1vy8TLUfqeux3
uoP4UkEeaFmwd9wkWr0wetTFJPu4mADzRSNaBEayMTS73lBwYdsSNul9rmYuJsIYkEzzszaL+3Dp
2omxNlML6bA8eGlG9S/fuP3nNz6DbBxN8G0bQtM1YXysy+uINk0dz4GvU1U3G81s040JtnUPDSt5
jvr8KsxI/ZKJFIIouUr4eEFElSlRFnKiEOYz3sDeIyXU6NCl7riOh5JQqGoeE7MnwpyS4KFromR/
6wYz9VHyH1UIZdtWiagPB0mLhvQ/M5IjOUbKfdxXyV725KRs6Tydz+/nyon3i/62mPPl576fKlve
gBwX1ofgdZCiOBbZ6B8dlPIpZc/9wMhnOUmxlT17Hnpfh8FfcDvDlWe8TydRmtnL3tD9v/3e/lWX
1DTXcDTDmsvvtiqMD2X3WtVq/NgRp++UsNz0qer6ywn/IuEiCA1NAlw95a9L5FVgHBoXk4Eubz47
3MxHI+my+9CKsnst4VeW9C57wnnsduhQrvSDYtxp/4xhzpvCvejarVzSjnZ23xe6gASWNJtRfjjZ
Zd6YOe8PJC09bDzm+MKkvLcYKgVfaSOmWaIICMVLsGujsHKiLIGO52/NBsPkXTR5d55ao9YXZXzj
fWLtwBbZp2ko4+3QG+E1jxJ9jexVfx+B6FkNqFk++R0UG1gG3iel6JHIHSblNQmCr4qKeJ6iixN+
2dNTG+oPFfWH3WTy5seBNb7T4WrdyRaP8+9cAGfJf4byJkRfskk/kU8fxO2EoqQGolFJ276fT0Xb
OnlE2aECmigHr7mb7LwkR95ECKs7pMIIwpylafUCZruFbPncip0Jq3nZrKfQvQ3KLkJ55qH5acXC
wbAArbl4pjMla7cJkGCTB580lBgVoiZUPhemUhtLTQTGssUE4DRMiXdKFLJR8OUQ8Kcnx22/AgP8
WxNRtjVu8tPhfU3uAjpdyb6t218jkx26B3AiVIvgOVDbYmX1iXPKJ1NcXPjtS2Mm67WpukZZwvoM
RC7fwH4290VK+gD0N3zryh5vMoMEe/Xj4PmLvhFIUc9ChGPnwhOrkUuRk4boo2tf4VdgebzuzCod
F6MaUdWaFxsNJTM9C98cosXT5PbqBbWnX4csU3ArsH2HVD8Kf4u6S9VLpCErhO38Rq6ztR/q2ARX
p4nFecxafzl4dvDm9qhWxhRnLm1XW3fOgA+dy2P8repyhFM9kaDvYSqPlVVfzM7znuGUdAvy+3Bc
x4viVcS8nd1T4NOQwXHL4moo6B5iqZsd+3Qqj3KMpEiBV6dWXGFaPPcF3hcVCHp/DUQdYgraVLsx
qIHvFBagUyVD10GeJ0+RLTeIEAJN+L95v9YkMLRPuFnm/A5fbIQ2ztqcvGDlAPdda40O8hDX+wsq
jfnR8ir7Wju6fR0j1ID++0UoYX6/4yU0w3YMV1i2cDWdCPzDi9Aqo1DPFLv4ophRtnRga2ypoqXb
BoGR187CWQ6/uU+5IJyD54WvwDwuIhwM1cLifT4p3p1vmd/7wh5fexVcMTC/+mDpg/oSlcVCjrOZ
CHewlIqN7GoZm1KUFZ5g0xgnMxiq22VLrQAo26jphRAz3SS61lO7TcKNLnzBMyV2Xnpsh+JZrOrD
eOovzaLN3/wxFuveq6J9UuXtS6jmN+GvCA/R23hoau1LAs9LCnB9WJ8xLoW83FCJwGQdw0rkjzNf
mN1uaG5kVxmb/Ipa9G7GRhUYIuvEkEGX74nTiscUoeRj3dQ/xlHR1v/91xL/es/zDnEgqFr8vSwd
euGf+8WqrA0Buzj40gWte5fP+XubDTLbVufS51W/aKy2fx3aAF6/79qoiAvtGe+aDTuc/tXqhmTL
pjncWmbarOsABQoD3YejNh8EjNej7MqWHAssHQ6l4xwiPc7ueI9jtaIChCSzmd1h4uegzsNN05dq
cfK0sT9Rjcifm9G6BlU0XTELyp9d3foBD7E5y14wk4eaIqiPspu2Yb+sXKffV/OZpQ+E2p8M9kvz
qSF6bmsjreqN7+rpIZilYNAmak/drPNpF3i6t8um7usTajpIIMkROfe+qux17L0FKN6sxgGqjfrv
PMzsmXeb6jbZXDhHDzyfi10c1ZAcEhVqQayy1Ii7eWnd+DvHQzS5dkcSblisTQvLzJ1zXpkX8HPj
vpwn5Kwc1xrb+csfXv5hf79NdbhDlqY6hmoSXf8LeNljEd31rm+8jbpfrXK7QOnKUvrbIeYHj0uI
+4n0kL0B6hud7VLY9+mEIa6D8aHswU9PrlZnItMENF3iRta5ZwLjqEmOjD0WY/KAh1N2EQ7PNL8x
FYIsw70DYolOcTtcOkK9/X//qM0PJUZHJ/XBz9lQUag2DMLlP3/UMcV5YWiR9uZo3kuN2DipzfL3
A/vdboUOsUaAMjmLFNPnM2oO/crMPPeuTPV8EwO7P/su3qBWlnuHUoT2QUXaYtcl03T2QJ1uQBda
d8jC9oveGJtjEWpw5Myi3iGGhnpHMlE1T729ia7OQbYKNQJcOo9l/7T+1+z72Ps68EnxXx7V/7r5
dcsFtKmZFDDdGVRv/vk9EZhMYOnH6i1K0x9ZdoU2552HKLIvoYrGhtTNsPSUTaQgGHsfk624FfoJ
DBpltfmEskOARTajaRb3Mspxxsr8upScwGFmZiV4xxEyOdgwKcHWofxfBmOAB4roz7cx2VSHerZQ
GpN1DzcJPQCEnHWENtBs/acGMI85YUt1Xi5BjeXWNeYlPvWWBTmNEXvWOrur6vRJF5Z5CNQgu1Mm
Dr5qNTsLc1uEUenKg1ybp/FtLXk6xIysMmgppgybPtJrYBGiBcwCMhEFO/EWqEm+mgQiOfOmCnC5
9dlsfPfN7h3S7GPengutF3dVgkmqPk9gAgSCIQ+yK4oX/rWYPMww54lsJHZpvDG6b6wgP7cD0Bx5
Kfb8LyZCRf99mzjyPvjjGUAVmx0rlWxKr9wvH7bVI1aSiVY42Zs9oOhW1iGklGyo12QLnE+l6fUr
q67tXTB3lZ4EgGo02VnO8urewQBTH8YCNHRG6CSHRxtNE15uX3HpdD61mlYcRG6qSznp6jkCI9wq
HOZZkd8Hff/UpH15sUrLOVt+qC9BhJVfA7sBJGuMn6e6QI3Hr6N9FvrFU6VUL3JBp2T1wm7H5n6I
m/gY+FOypsqpfAFFJhfkeuauqJyOR6/I3LsOY9/bRNonT8S39hNRDNUFQ6G4JgWRRWpDx/F7/r7Y
D21VLarvx/lgFuqvsSozyT7PByxMfh+Ti9/PBTxX39a9j+kRDkbEFH9c6+P1Swe1DrZJOqz2R8dR
LwFl6tfEAKgUl0O2py7rfO4j/Nxr57VrgngHEKrCRcmzgV9PiDoiAod+FXoPBh5wchzZYyQD68y+
67IBL+oEyWbXLfddASEXA4+E28TwdVDJfhEha1uN/ZHAow8+uXnzKHQ0KfS8/uQi3HeezEY89v1o
rHsX07UwtMXj6FfduaiST+SzR6AMAaYB2tBe5dphCqDRV4qHmjRrfQ2SapVP5KDmK90OebM03Wi6
T9gQnaxBM7b6PwYm0ofkgy3Ju/lJB9p920zG3fuQPOHD+R+6Hy5H6UFblRY5QXmuOyu6v18vFVN2
UAuxyXOnWXd9btxZhdZAPORjjbk1zGNyVi1c/db673U5Xt4bV4X7KrM/tpShk00/956N1jZvE3DG
tJMrlevkrJhzRbJVDD6iEayL4W5OBuKEE7EYWUM1upeH3GswGfBAgs4qF7exxjKnvZPNMl7zOiDZ
0b3atOhOxvr1/dTIaZWLPrXLPhr1Na5Dz6Zwx3tHneqlBnJ4K7vyMJCYXlAFTfddU0z3ckxLke1S
ECOVPTlejO4+F8V4fh9qrYgiNzn+zLCoYmU/PA0Kd52QKIcCNX42MvUHxTD/zlU082HQgkszOsNn
q7QpLwy4Ktl/rupjnjRIHl/GtEAvD0LGMhqNtFwm/sXDcuzBVWGO1H7ELlodgMZ20/Col6NxmnWB
hdtlJUCD/MlGfwIFH9Z2uSIQieTlpMWPOu+IKMzGe7aBxaM6pO0acLS+lt3RjcP7bCyXsndbMZba
0vR1ZYuSOKkznz0yhltOtTE80ziGekf012e7kEBvZ5l2X+/lhDwkPXJMG9cyZo+pnvLEvFrONI56
DpKifNBcTK3LxurPsSO0i9ciFIK4U/k1wRgsxW7xJU9TMK74HO4sNS+e3dK4lwveQt13DoFTKyEu
cegtuo15HoQYyKmMw1WHoXlBpG9xW6ERyRyV2Dy9r5DL/CIDzWE3KIaZqiBYrgS740DAfAXDxHeW
VNxDmLsHKd3Ebgh5st6gTlaXOF6SqHAGL/1qYGxTxvbwvUlmwa++FQ/d5GNbkzb2zovUkWevcG5L
Eu4513a+2ZC9perhXZal4573cbp1SAijwLpQzAFjvjr/dXDn7vtYkZr8GTsEnEHeh+4igGP9ObdA
eRp18DWtHPzwVASSojJ3roHKa1kq+U9j8uCkpX4qer7lqehxYsZN8W0Ss5SopgyXVCVVZcYjIqRs
UlFkA4iolW+mlqIKErg5Gpdt+4pktp1k5duE+N7Wq6diK7uJfigG0G3OMJa7aTTrjTyZTPcyR3/2
pVcUbJe8eFzL8aAOdwBvrediUrtD0pvWSl5Gq5yLmpAG8zLgGVGLH2Ri2SYqvt7wajZIHpQOefwp
nsb7Lgre5LjmU7lBd83eZxp3Vzwcg3m53ijqzs0yay1XFap1BTYKFRtlsrNhFwowtH54HS1YTWCW
YtBVyz4W1rOtts5iaOrpM5iOeBHp4fjFinz05Cv9uxFlO+iLPuJIys8czWJgbtG1ZMceAL/qNn2e
Vj9iP71Xhs64n/wwQ8ncGsBooc+LkKG3iWN99txVWm836k1OrDcEIA2iZFHha3h1LQW8oKGh3Fvx
lW7izH8w3OhVD1SXHVZZKWev15Tz4ODPFetU++ah93HZUnsPzHRJwPlhwgwMZT3xYdtqsBcwweOr
SEIKV6biPY+ZkaA05ip3bl749+xwxMJAWhGGNGO232cgp4N7qMOniMrS0Rg086o2vnVV6wR4tYjX
ckgeUgQwFhq8rgMgVTKzLSEDdYfguY8RwkKSIl5YShs+46DhXOOu5HnFpO3Fw6Nv/MjLMHwuVL1a
iTFNF5M7NOdhPhR6hO1CVu1UL2vOqnA4zC05KZeVplEsLYtslBz7sK5Mho3a20+IaWqnSlenY++m
5Waa6uhpGtpm4SOK8CMct8CEvR+dFYQLD0soeND+tPZRcrmdhLBuuYkSbWHVg310dAxdNUULKKb5
RrcDHnN36+L2bp5GSqDdwlmb6OA+N5mDl2bBbRJZafVcIuC7HtM82ArfLp/hDhQbnupgleeuXpr9
NhU5ZpRzN6SAswvweF7KLiXh8kCACT5xnsXp0IXjUKELMnfTyVbPeuF/T3TQWJP6BYm2bxHSSa9D
XXoLv7Kcp6TS61Uu7OAeVd58E0E2OQ9KOZC8HtUDlDjy6nZhX9oEe2db1ds7oIvxTuU/qpZjc0Es
l1JiNWpssuHoaUH/k1tDqZLkZ0Rkt4hNM/xUhmOwrgqku36KTE/BVCfcAWpku6e+1Hd5ZHMDFKb9
KSsz41B443g398qm4Jvyg+wZda5koWjGhLmomj47volUma9UBznraqDZevzmkapjVu9mvEPtThvZ
hc0dbXsSeutpzNJnfKLMRQoR4eTmdXDVde0nD8PuJQzSfFegf7m2MYx88XNXI+1XqAc563bBSQ+a
/KHJeIJYPoYz80lOaVbH3kjkA7V7afChhadZq1s5y48F9/mkStBN4ZJ9v6qQD/lkYm93dXrzt89F
rDddy3OMdtjopXe01a5+CCldIRlWVgc9tsOLjwXiSlRp/YKN+QuKofw+o34JE939KiYPAZX5JAtN
yO0QWOXtpEDAEjQUs3qZguR2kg3GRVSF+Or3UKE6J6of/PmTUj34/ZMQp6lfssp/sYHX/kjL7rdP
oqS7mxR7wbMULqQkyUvqvDxUabP5702e9mcuhF81SR6D8inbfJJP/yoTQUpw85gM+vcUQbMDmov2
kSfDCh/5CFOmBD0szFq8RUZdbQHvwsP5PMHSXBdUOCzxl4yDq5FRyCWlf+buy38NvuxI5LquBmv0
I3d/IJmgdyADvrvACdE9aSsMvPMfnQjm5OjYrCbTjRd2hFKLGMRPQ4m/tU0znNrenfa5Kbal6gA+
BP+/A+Q1HDwl4MXWhM5GC0p05SfUJNsu+My7Rr3UU3CJa0fjR9SF57TVk22LE4e1ljhmrCpflDz0
FnoRPYVt+QgcxV37RZ/iaJZY20o1XsIEo8fIRLXNtGNU42amUNS6LV8XIkRtaatrze/2aVrry8BS
u+XoaxVeXQ7pyrlb2Xayrnvn6JNixvchXaQDbpAIdf50mzDYWmHzqmcT0opF/pAL0z3ovnboQ+UR
bbDoU0z5faEJ92uaIxZojK16/H+Unddynlq6rm9l1TynN4NM1ep1APxZ0bLlcELJskXOacDV7wfU
3fJUe83eu0pFEX8QjPh9b6D+G8cyAglSKXl6MEOtvZDybtf50zC8mLNxS2KfaHub7+YJ/dg2zIYr
Te17xu4upg1qfembob/OC+yYragafPSKMy9TnQTAt7jDPEEhgpfgVNrNy8t/KI3/Bk+iJK7lkbiD
oRF1eAdPqlBKtRszKn+UtirvxtatsdcKjcmHoPXQxRr4xhp6jLaWzrqp4nuTpP5fP4P2b2VwJXFC
Nqcg6nAj3xM6hWJ3krTZ8kNU+TOubv0VNOwcdbkiYjSMUszGMtWy9hrG9gEoZXSKZyF3cFOYZk2V
s09M7TvGBMO1xCwXaZhZueRoCqRzqQbTNGpXy4Qt6F8/tnjHOaDuoDyuIingaMJ1AHy+i2qKDFwo
7af9I2kpfGpmPrnDpAUYDyISEkbNqbQt2tClfzTjHSSdE+Lp+rfKkScwOCTF8CEETVRPN8pYe9Ao
3HNnz7mXOngTYGbgC74ZmDZHfEwaoe7muDqiD6UGfRddhIP2RIiFodUVAf4p1klGSxfUxBYPkwNo
f+pzdFYK/EIxZ1plvvPPoSLLvT2hxhwT8L80DFN3TRiixBIl45VtzRCz4IOS8sOSdKjSzmvS+Xtp
QFKMybz4mTIPuzmS9r4ynRhAaTUGXTo2ZF1mdx8N+j6uzPZen/qCHH1u7yS+XfvQMFKgRS6wMzOa
gOkvPXF1vQlaI+r9sAaB5qZPJCDirvmuGIZ5DUTDDBQF+17hYBzakA737DSZAbWHHwnJu6fJSF4G
AFxERzcQnJxPSPDWx7rrmbUAnz4A/RFnNHQTRIOfVR1bXwRC9HbEV6vq45O1kuYMcLO4XyY4TMbG
qZsiuZuQMAPLYZYPLqrsR3ccfppIKRagkzRxFATe7+oOyNktSgIANVXG5+dwvnK1OjvGzSS8eTSS
xWNU55tN7s9Yn9/ptoKtbIOW5aS6celBQVLuk/JLacBExolCFBf8NgF5lSKIphfExouHrjKsozF2
i9/DJVFNcYfA/WpzRNaiWvruP3QD7wKPr0XZAF5iw6Nxkd17F3ge1NClXtrhD6tNYmBRY+lltuLu
M8ZNe6EmA+zRcbyxLHO8MSKBv2caXaqcFDoooL00xodxNRwkQ/Kx4KP8dU379wbChiVkuoajCkuz
/01gRtemZcnklP2ckuGW6Yl4EC7T6paZjB/Sbgfz0OZ3PWpoEJ5HX2gzkW/hCL83wSIpOq7eXSeq
b9IZGKlnts5gKx0f7OmjWznf52iuP0aQd/8T69t937fadO8alCpdd1yDmvfnaL4lkq7osCz4qUQI
3yxIKk6V/anPUzou5Ev3ltSkFythdSI2CM+L4fcDasN3du6eS2GZpw0VOar6tdJJhDfKkzbhllUN
ABcF/hRexCjO7qfuWhf1KS265CCcaAX8EMBDMc09t9OienrYHbAGep4H5Pr1zIGB3rfXaRG2B0ge
2cdibMG/0/r0g/z811/unRTFVq4cAxSmoxKuU4Fj/fkVLMUA8kBm6U+n0Lqdm1kR/UlIerlz7vWk
zkgRCmtHTPbnrGAUNcizMnfmpZDtjigpAsRTfK1Ltb0yi7hG31p8sTGuv9Md5YRj4aj0xiNJRdwg
CQoFyJAkXtPlow86GuxQGjU3Sxl+G9SBRi0EHUk+7VNI/PDSDmiR//X/Svn5t+9tkb9zVM2hkFrC
eleJ2qkwOycqy5+5aaoBI/bphqyji9H2GNmnhEHPbZFkAYT38tpdogejj1/CZtH8TNXMfW640fW2
qFw4Gij3AJYwkUghrJsOQ3ZPUxWeaqf7igWzvFLgbTh9sUuU9gZDZQnQA54DWZQbg2e7MxAcSihb
R9eI8LTPFeNOOqZ+k5VfE/tEx5bjZomPA3o4pat7Zu2QVlP1T4017ELItnpmiAum5MQM+lFFaReX
sAECfEkavrbpSwCwH8Mojf0B0xCvi8qVxQRWcvlgFqU3G5aCqUkB1IhA4C2wifKqX1WPosJtsLBH
EBxSPA9mDsqjMudNANfolmR7daPJj32/JEewoxEsG4vkcVHWuAyPuc+EU/MX/RMDFBI73fRzsIaL
27R4+dBaIwbuwQ7MbnMGdd6CMs0uxfHEK1YdfstssSpuyhtGkO7FsarkAhut8nqSk0cRh/I8O/OL
TAYN+lApzuHq6Bpq5c94aICKQEjwMA2QVzUuHWGDL2WPtp+kKdybDFMIxYNcVgHHrZwGw1yh9ONo
e1jPXOTYIiqW5o+W0eJpuTrwag7gecj/xODEpYvn7toYX2Da9rc5owcPGM4JrbfpYIRt9khA4Ry2
kD2q+buTK9EV6MVmLyNUvVs0Mrx0RnVI7x31Yq4LMrEeDq31VRTW38H4/WzJNx9FZd4g7Gx8MIZB
Hm3UVCd0aW+1BG0UaRbP5dBeGxaq9L0T3U34bN0hlup3oviAc0T1Ykf0hdYNJB37cykWy5vhEF1K
VbuRptAeZhEfZqfO7iZmPGiezf2RZgmiyhRPWAjFZOwq3MWsBA4P8qR0xnXh7lK68gsz6/k6GsCc
L47b3UX4n/2H8aX9b2Nc2xKmbgIEtV2BcMi7dnjEmZJSZww/Lexj/CyeGfYUxH8dd6ANZchw6zgN
BbLba3i5114aARiyRBTEGDMerGR5LmRiHvIMwfnURHj8G/Bl20Mmyz1l6Qo1ZxxP/3eFQyRBJ6Tw
aOKia2JAXmaVE+4voeVpOunYaJqdQEQz8v3FNF+p3bcsL4866i0fgCJUXluVwzXqVeY+rcTLhjoj
OnXAu0Q/mRIyF/Jl2deiG/OAEDW9yBCDsOVeU5GYe2Jv2oEgBTmoKKkuE6Ja2er3WXbt8DCkmvCX
8WMBhQ3dNZnu1BIIYryUP6WDZIAlx/4QhTDDsrUIh21yM6bjfJ1Y5l2/1O0rXPL//Ek1rttU5J4r
ZMVQdejfbf7Px6rg77/Xa/51zp+v+J/r5BlqYfXS/+VZh5/VzVPxs3t/0p9+mbv/4+mCp/7pTxu7
sk/6+X742c4ffnZD3v9T/W498//14H/93H7l41z//PsfTz+KpAySrm+T5/6PfxxaZ9yaQFjrl45l
vcM/Dq//wt//uK5QdCiRenv9uV+u+fnU9X//QxGq8TdmS5BhVUrCihb5479QCtwOCetvjAXRB9UR
Ols5J3/8V1m1fYxKn/s3AlmQuzVwGOQvHCpBh2/pesj4G4o6pmvrmgrqyDLEH//8//+h/vf64X6v
Bsi87c8QJmxgLNUCdIYwleloq97Nnzt9lJoyLQzn+Naau/sQDMYKyy+PZbPARlTU01JWNgFH/VIM
TCbzMfnGcKA/6whNQgOMGTnHl0Etxz1jJib15YtToxePMuZXzek/GHWbEn02On8eTQ07t9y3ASAe
h8Z+xHX8vpjMWzeGe5hVGPd8zOb++0IuurLTVZ0Ahx3EHb7GmXyGMXSwQEnd5tms3seobJcd1tQK
+hR5ONBkWXDYckPuxt7QQbmJQGeIuyyPill81mclOVQv0VQhWNEeWgeLATEY5T5GYAVnb6Qfce06
RFzmidgySVZFX3KQRX5izz+kQRiDt0fsyoiOy+h4qtEx43XnczQ+SQww7ou+2g0uHl7YUadXJIYu
yhgbx2EJNS8f5ihYJsRfEjf50QzOhbxSRYJKZaISCI2oHeaDhwo7QD9xh11hdJnPGfKg1SGI3wzk
TAzrEYXk0WPgGpgO/7khiU6kGKJEKAJaq0R4VBdOMEyY70FeClINPd8c1pk0bxu0VZnzmKtRjQMB
1n3ASoU+t1Xv+rFqvEEpex+r1wrA1kNHGdgpAv0RjKy/iBZz80bLnwSdt6cTsN8jZzUxxbQWEnbO
Xk+7ry5wYg/hu2pXDuoZEiK4M1wgQbfQpaMtVYD922NiRN6QN5ADMZh20v4GPvqDtazWVCkirKUB
z8MZ0b+ZlyX2K2e+JY3QXhKHiG6GrbQsENI25lOMNfpqGT3t4Kw92vUaFrILN4hz7SmqTHnUzXEn
03g85VlcYkpXhcfcbNYPK28UnXBiukyBTJBQI02K2zK60ofEZmhA2BrV2u8iSgf4Qfa3EgUaH5Us
00NcHqXZm7jB9W/CG7jojTRQ+nKnqJjJNKLNArBu1l7qV7pmYfZYT57bprgm503i59qLq8b1KS6G
L2oCsKmV2BAywNvJKk0CvcU+u7eiC1m7rnrOFMg5aakRyIur8mCsvBNVtWM/ibV7opFlEGNN+CGO
H0MYAxejAejTJ4w9FchfEH8A13RCeo30Upl8kJ2vWoQHG+MZkj0WVkOgtre2MpX7SNTo0hNfKKjf
tghAD6ZeJpDtaI3sNDvVZ3Q0Yf+iGE2Hhf6/iy0VwhBPRRv+QMRY9dVFgECdtX0CJKGbgeAas/nT
LuW1Tn/l9SkTpaIZ8ItMEFsVY1b6BMlKv05ShE9MeOZuXR+VZtWJQ9MWTEor9HMs0i+NSeDFrpmQ
twRF5FD2QTs2kFMKZ9cmjKPCuGp3S1kMRFyPfLXCAwwcHVRYz57jqN+SpA8qm7Gto+9pgdGSM3/w
xksv7zVxyaa7vq9OLY7S6I3bCPNGOGuXxklSZtvoqIcWXhFqhUNAMj3llrYHXi2P5pAwsCSIQ0oC
lb4hKTIfg7+JuV/8BbTMjVo5bRA79ghbgCKXZHDDjXxAbL5cArcie5Cn1W4mJrRXjVIeahetKRj9
e+yfO6/Kv0SVoISVUj80Q3jbqMw4093QdvNJCk/PDcMX6tiTKVWeHL34QO7wySzhFxXYqing2L0p
7Hqszeb7dJiv409JAnVSzIFAhMCXKuGSqD8Qgar2Kg6jBy1m/DqTEGyN2QdOHSjDaSBzcBunWnbu
rd71ymEcciKa84hH1jKhU0DY6Jy7cXeezDY/uJF6edu1nYGYt6o159drXo+tF/6yDSqmDeaFKUDq
KOM5wzv4vK2JCX6iYv3Qs1UmTxcHLVfrs5BtfWaYXp+3zW2RtVaxMyPjpR+XafHhA8rD3Lm3BCRy
5gmQMDCnoy44U4TPR3eyNGTkxnBy/SY2rhYaavQsmaAwPVRu4rgnpUDIOUGWw3dFUZ6dXnMyhIZZ
3RZd3Wb+wmsAK2IW521RTqI4YwNYvm5u+0QvRVBi3eErSBLeC7rRyY46fMVpCdOl/YAq97kuEIOO
tOVjhZK/jjIwCOvlSHI6P87GcKsqujhvC2QptDNJ39PQFdahbEV2bkxybXV2jk2L1Gj0uQ+L+06S
sI6EZBoXXTu940JqUAmitnWEuSR2hL1Yv5wpmn3bRw+YH5Wqv+3rmvVrAlo6Tf2nIpf455WA8Lv5
GBXJEYJvhBWFAy6Ml5oik5pP5ks1z0jqwx49pDZE0CXE3L3rq3MWadVZtZEuQFbSABpWHVEhq8+2
9sx8JDximbyPrAjrvZ6JXgQKAzVaFq6itmdwRDzwtip6msc2qnq84QB4kNTbNb2FXJx06cBxsfJq
o6LFjRS+EBaICFcpDTpg0EHPxr1tygdDZQZWVOfYspFytuIcS2v1KsosCHj2+E0VarUHJHFKJkTk
1VwcC4Tu/GICylQYEVzlMIMzu5UAXR0k8fUx8UXu/ONO2+22xbt9WjS0QTdpg1cQV1VRmOCNFB0K
lgseOP72ltqkrndF0vzc3s3bYrFHyvf6vn5ZpAWSUUghjUY7nLfF0sNvnNEooTBVyuwbDZJ8aSt4
J5Ml60PhTniy8zUSWN+vCz1MzJ0t0KLOZL4Vh0Wh+kbkq3eNqr1os7bmXkA0lSHx6DmJv8d5/IzM
vjP74BrLs1yLvJOEuCL/a7NAiq04bkekLdtltx3C1hHBkGUEDuLZc4Yc+HbGdqxVjD1h0jj1u9k4
vv3SWI7IFWm4Om/n6mud29Zef+b1FusTvP3U6222bWiVn5ypoZz+65RtbfuZ1/PebvV2zravIp1l
zIoTHYrU/vbu4P+6uR1495uvj/rLY73u2N7ZL//GL6vbr4TOsDACkcSIgPlVv7ys7fAvp//2P/n9
8d+e+ruHxjgBA1cH4eOcgXkDjucijTSG8iRktG9Ugbzu0h63A+EsSOBsq0WEd7y3wn4u27ZZfKKS
UOVj88Hu8mYfLbI/O7kDWfb3qwjEwrluUs1H1Rq5WvTIA132eu7ZldWfFS23VX+7dNveFiIux2Mb
CnRFRtEe69zpg7qTpBCaSzmt/4QBmxpzZjVQ6UbhsY5uA4oAkBWN+nkuJc49WIK2QZTUt0CSznFK
ga7WNtxZi9y2KRNSpN7b9rZTWUv+tvbukmrK8dfuGRbhK3PeFu0YVa9rUL1lYKSMA9xCFtiCrXdD
2gki17o6hnEISGm9fbHt3VZ/2Ts5+pfSZEBidRDAZ0R7dk6Fw5SAGe+tqh4DtgenfsT/xk8dV9nJ
DAmcMX6KNIt50FpRt0W/rqUMhj0zdNOdNuffsfc7uymOleoiL5lRE7x0h2O8thhCaud+dP3aqfsg
xvEgXN+N3v8oJgWg4vpbTEx5/HUt7ILeQRzSSqYfy7Ri/0PSUuu/FGbWQ4hj/L7cGoRt3/YaaHvt
E9e9PZ+29pgjXiQIk/3zLdaFzfg8c/TyXDiFGYQmYJxWkxWdhYt1hIou9eIC+N5OQU+rOrd6/qWW
wtypbU4qZl7bQJCIDbEu+zSH+gfZpgeGBDLoE7wj0lziWA86VRuacvETESGLaGswNNaP5Wb9Tatn
qNqtj7A9V2gliIhqtwucTEZv+v3rif/6tNsmRO/nVJ8TTLKrzJurFAHP7S7D2kON6/2ULuZf27ZB
k7EqimMNoj/XvW4iI15YpQ82rJyuB9U2jjm6VmdnHfuQT2nOlIWXOi6K1++7fYlu++k/f5jE0X9i
icV43G3hxmf4Dje2Tm4dVjCzrLAJANbtal7Z9mW2Yh2po45uYxCHFarO6/+1HdsWyPf9urkdfS3Q
68f+3eZ22XbKX/9UX46Sscf1VuW2srY9zLZZVDk9/Nv2tva6c8EnEMyTnb9+r0gZrKO6gDlc6/R2
W+aa1ORtVW5V7XV1q9/bwzHy+2cFzLYbvT1yVJeOLxknKu7w0Vj7/XStG4ToFfTB11XCJmgNRrPx
rWrL+oDCFZLSXRyru+3019VwfWsJ8hcDYwoortV5K6nb2tvibd+8FMZ+FmB5ROK/a4O2f6wf8SGA
zcr/6G6jk2319enrRd6aKc5nPep2rHdYn5C1cgsGx3lXnSzju7M9iAHYhhz/aXvZ7lrltrW3d/+2
j5glM/PIVLy3k7dbvm2+XbutvX3GtwNvv/fu2qT8NGRYTmzvYms4Bztuy+O2vdU83njWX7bt14df
akEgRZnUYPut7Ztu321buMtTpCglShvriydHOlOVWI2HgaHMVhB/v7pd/dpUyWrujk6dB/k6eEvX
xdaWbJvb2rbvbXPbZ62j4P+v87aTp/B5EuQKX59+rXPjVkDf6kzorMX4tTBve12M65fd2wXb2utZ
2+r77e2i11/95az3N3h/lYIfoN9bH8Wipv7WzGzdyLa2Xfu7fW+nbEe1bRS4rb4ttu/xtrmtbdf9
r79aC4c38HbJduK7W/1u37tffXenaG3wJVmZIR6Yo69DeyIJOEsuh62uvy0WR68Xf1r7k7ed29rb
PmT4qOLbdtPrrL6euTW324+/nfrLkW01BNnggR6hSV7rNW7XYLjeKsov26+rW736Ze+2vZ2/1bN/
XOki2JjgfZItgpAeg+PmWe2AGKrGXb5kFpOnfm+iyASxmOCbO33KJEaZQGfVTzQnKKjJ2r4nLgxM
eBkajF66k9HoqoeZ4fy1NMqj1WDSo5G3vhu1Cl2bcHzIEBvao5iG3kaaYTOFNAveFTjxrk7FekhQ
r8vrq2UmGG9HfXoqjOIKbR/CjcRJfBJrke+MRXOYbKJ1o7T2ytbGvf+HX5uTpZy9YZ1ULRjCkaDh
pW3d69axvi0wLv1nb/tLl7ut/u70d/u2rnvb93qH3133eocpc69w5lRVNMK3Id26cLa6+7btruM+
SeicsNjWb67b09pAve787fF3l1tmPwdoq9ae0q+N2nY55oxlerudOWYNqTHZ3G8H5q0K/n41ifLI
N/PqWSSt5Qs8OYjhgd6egOXA7kRTaIqf7fJqUGo+dPU4pYZ9BAqDCRXM6649ErCzzxN4HZ951Bmb
KuMRwPGdaNFpku6NXo5PCdT0bw6akRpSUl/NwfwQSvW51kKEGGmedwlD/+MknAqPVhv33qScyNyC
jRoEzCfwn13QIGzgN2aRB0WKhGtDnPHQK6gZfQNwae41dPW9RnF6boGJqhodw6nPdvlcQf1Y+j7A
Q2rZJzm80rBTfWFmF0E/e6SL/5JZuMgnFaJEihI+WrAMIvB7PlqdWgDfj9QvhFs0b4iCEQj3GmeN
wIfz6v1oUTGkhIkYzjdjHBGlsHQkh9WiwtOPrHu4Ighr1kzs5oxoWg4RRtye0YX5rjSqH4pwb1Hx
AgpPJg9OwAvaQwjYKBDJajzvktx8RGsOoWoCc9ho2XfYIj3F8xgdbZwxiBDsMO/8PFjNPcZHgZMm
cHUs3uqYY/74XXfL/gZ63+K72DKZqbm3EfLc5UX5g8zvyVwxbFUsJWI5cHFmuORNpbq3zPuebTdW
zmplO0e7qvxFI34tJlQv8zFehROI85LfbxDv7xYr3WthWfgg5ToiN/mOaRuR8y72GkyPjzkKHFD5
rD2y6i38BHgVKkkE18mLPd5dKO3ZXjk6yiGLCFsIow10QAmoNugPU9U4F3NGAs0ugWI33SdkWfTA
ttGChgX1kMp+BojRJXjbDl/iOD1khVQgJjaNhzrRRwVoso/gEKpPTHkugwivy6Ut90MESbHWJ3+O
E/VSorK+K0dh+sNkHBy3eZoLswrqJdOCGpCjh9Zcd2WLbkIPsfw6ODfljEKuliO/TkqCQLmwPxWz
eGL2yazSAMNXQnGWYYu3WoVpXVgSZgKh6xdi/G5NOKi7RnUec8W6avRpDxoug+Y0ejFUKwIvPSWu
9PMSZ+Y5L68AbR9i1BFO/YT3m34iu4hFKTB6Q0ZynxFgbYb2WNxCcp2Y55KrcEX7ddG7H4Vrdrtc
WB8NdMyWrvxh1yL+Puvq97SW5UM7Zum5NKs+sCoRUOTESg/DUXNlWLbTxV0SaIq5uMJaPPNCA7Ts
FF3JtuyOk0m/UpFhG7QqOszDzwjJt7tsyn44YjomnVMDFEBQvYS6PLexr1nTgzao3xcL6wpaiowI
wjB5dENfMzkPoIdp/hEl/5KnprFLVl4WQrRMDtOTOVPYsiF+Wnqr9jD/PbtVnu7a0PiCcfRKUcus
Dp4wqYR0/hJN9ox7l3ZlTdo3xRncXYXTtueOO7WDZftcNmZ8n6oFZoB1KfdR1xJsihV/1Nv2ynZa
AL7W9FWzLQoJMeI5wVjSVexnSBnWflSK7NaCCpDgdrizEZf0Yc9/BMpRBKLTKnj7MvexYfHdjhZD
UymzqSq8cc0l5ujT+XXt/kCY4qWQ0wGewXKVxyWK7NmFcKzc2fYps5hrivyzi9cvgWq0Hyl+Sqs8
OBH3cNtjpRH3LE3zYOjZvebklkfSn+7PMrPWsxp8f/mOu7l5qNRWe45Krx6rzxMuZoHhxAjv5aHf
QamAzZBfpnSUfsvtgmh+1MzxszsVyj6f553UaPwZYN5hVHKZwC/sdGWpPKMu4qODc5InGmrtYOg6
D20+jmalnpvwM/oqgQmGVC+6R9BKQJCRkPDCRbs4KF4SBAlRK052VRviDDkgbTotNaZwa5BcRRET
3dhrZ0iOBsSjG0MqYQD2hB5ipl8qogZbINnOV4xnvGZsX4wVbtmMMfS4xF/C2jmMeoatoTCI0y7l
qW/bhP51KE+NwYzQwj2ThCa1PKoESp3aPB3Qsd/PzYTeXN03nkOSeV+TtElcfOuTQcZeOoATouWn
Bg7I9+UEdvdtBb93sbENaaSBxZ/7te7JmWotqaBIjV6UqH+OlhEUqH4/Trp90iuUE41WA3KJHWcs
C75fHF3ri/bJVOsGGHyWXQZFP+vzU9PVyk2OXGBex/k1rLUBq590xPGTgIoJQ1WmBsKYNJY0DZ5d
jKE/jkXi9W13cSLb9Abi/Z9pHy+WC+orQtpwV8I4GVAR8TSh1Dvdzj4QXQ76okoOKm8syKB3HfQM
NpuoblKnEl7WTXDoYRh7xPKvNWW8W/r04rY0b3CkvzNjPnQNwVo3uSYprvlmas2Iy9IbKWF0rVla
7Q+NcxOqSoIH4xJ7wyjIVlny3kzM+FDnBv9WtRz1snQvZ1GTC5ZUx4uqfMoFbzciTO+5IcQ7Pfms
dhOKPE8A3OVOWQa8KlIG1kk0HJP5cVSt2kcEu8mz5KyZ1r2c9QOJuSyO9D3BI7RpNaC+E1Uc80DA
+Gv2Rg7fyG5TQUN+qDIK5RiCrzYL8Smb4/4+wpcUsrZ2wEH4NIAgCkoal9aV6UWoYI6UcNfWcDQ7
9wO+s0ikGCsubtlpFsrbNkzNqcBQN3SnI9zLc0ZGOS81AErm3WwlI824ngX0UGetcHt/yhmPjyaA
Hy2pYDwWchcmgqZvSR4GbW68ubAYTTcQ7OfSnT2hdNFOUywGaU3zKRR39pLfZNMIvOKb7i6ZP+tQ
mHut2enxIneqhWO6GZsmuShQUmaCsGIjlTVpOVzMUVN98JyG8mWeMvsQ6RO1Pldaf0y6rwseBk2r
Lx/lrNwlHSqYSP1MHoVEC+i7DqVWF97kmF9nkBqywOhFycUuxxvc0yXej9C9MGmLAWCXq4NyK33L
zhY6uVNoN9BFnXg4udYcmMiDHNQkhvOo3MW4ucCHpJ2MAgCyy4cUMHqPxqRieEuk3thKKG/CCfg5
IlM73Nwyr52fiLRBJDLjH3W5XEndDnfka3kTuJbGp8qOFj7QeLtgNFzrD6AkHA/vMiWQPR1qbrVe
lLUMMOvlTK9EJnhoqIIISeO89gWsfxhEZv3VMceTO9jCUzsncN34pZizryBNVE8lLnHV4mcNhNnd
x+ZoHmXkfI+RvzCLMNsBiEFbx3b6fZdLhknCfIjtzwXzH9LRThW0eW3tECq+KhBRVr7ZUYzi9kA4
GEaEshqVTWuualasfVcxbsGB0Re0plWZxR8SRArsagEdCq4TSdN+B2lLB6rR5MEsbLK+E9hq8GF5
cafpenqapuHRmZ2XtkEeuS5w2HXHhh5qvh6BAWQtIqiW0+NAh0N9vABfyIb6lMDI1CzI0RZ9saO1
J80ecMJJB8VD4Oekda55xeSCOQNiXmaIBlqkHnM0K/bKl3LSGKhXbnXREpLphXOiNzQeEloH2znR
okMUROubMNVFbe8yqbr7vJiel8F4CUtEFRIgQIjnpn6BujU40GCpx2MK9HnfpEBIB4UqDOHkNIXh
jdphFAaHw15zhWij75ZkmA5l2rSBGkMXAzya7Ap9bYFo/PRuuhukPLuMgxhV5YelgzvFi6TcuxOD
8Ew9KPiXeHqvHmVaGCj3BIBeSITGR1eJv5Zze9OZUXvTl7hqyLhVbvNIYHxS7q24rm96JtDCUcub
LJGANNepydTAqHe+FQXM0k7Per+2nIbS73yKrSaYGQHIEKVZez5UwjgYI0SCQZc1wdguDXJruspL
aKCkJYPU0h7hx/+wlwjNZzNlsmCHOXI6euHnRXpg2vClQXfPG8Ac5Iju+Eo2gWGc6D7F0hzdsj3I
ASQBvjSS5z8jVvBpArRwLtO7QdXXEbqFKnpZPJWFfWUnBIBMbFR8dwZlMQhzRD+jQgI2OuUDpXDS
+uXGzYsHOTjPpmNOXyrH/dy0eet1ev4jSbGEDzEvQtqqRjCE8pWj05SZ2mPe2p9xSvBIkIpdH1n5
eSm1AJPJ0lf6DqcKvOL9sImOokwf696AadFPZlCAC5ULYKc0UT6V6YwWudojJD8XO2zXdOZqy2cr
bpudKnPkqPmWlplScqpuJYwuuxA9rj0gVJArVQ3NF1OAitidiINR0W8mHfVDdNDrQz2PI3wc30al
1Z+0XBwifN6P1oKDIrYeXmsNBeLHDHQ0KaFDmqoT2G2qgJC/1+hv9oo9kYfJ6XIzMF/C9OB3x4BV
hLcsWrSvTHzdE3R2PNl0DtjWkSFHbGc7lNDOOb0/jID5CCIbbnBfYzXfE3zOnatMheOTDL35uWC6
hG+T6leg0lD7aZFaBsK2jA0gGLUvjnpiql5LWky2E+YQaTcGRQR6jHHwbZ8iOJsz+aAly7PubNqz
uY+LPGSaiEVou0zIjMSghy2DWfLodIciodUsivk4d+l9YdnVDrz8iUpd7TAM4FF6+7ZEn2nvSF3x
LUv17bodUUOraBsAb8W2QeakBZ2G/nYaMDunwlEC96gpl8B/THGOXUzCwjl/xC2MZp5Oa4ot5eDa
MdkRBz+Htvogp+7RST7ERv+Y9lXpD1EG3cnZj2VqnfgabdRZXpj6ihvx8QxnCbJOArAaGiq0rXt6
pea+g757XHcxFKnhXmiRdQBRVh5so/FMgczF0MLmEosQt0LDly/FN90TraYhU7eb7fgl5136jTK7
hzrJfiaT9Z38/WF9xFNqDd9Molzwt/NPLZzg/8veeWxJqmRr+lXu6nFTjRaDnji49pAZIiMnrEiF
1pqn78/MzzmRJ+/tqlXzmrAAx3EHDDPbe/8CKVeEkvpo7xUpZKuwbINp+Ix9xw7HnksCG8syhiBD
kOL8s2mU7BSGEVfguI86IQjqMmmNBkbB7AgelLXySGtr3BFXbKKoi2+HyoGfP4/4Kg0YIJQtwhf6
8Lzqw+dCi/Tbirt316/tLdZAoiJQOWRBym4LRaDcea3xKXVFDdZ2okDrRQ5iuRuaqt11mqEGuMBD
SjOQVHSGND+7Wn9lYvwHW/yvsMX4vf5TbPHtj6/te5f9HVx8/dIf4GLP+gc8TEh2pgc2EZww5/sT
XCxwx4g+2wYCJg6q5iCI/wQXG4CLDR0OpOEB8DeNX8DF6r8DJhYI/b+RaujgTADFgprsqAbvvfkb
mDg3BuRiw3i8lKPZ49nlN2F7I1FSoUh1yrWPxb+/L5KVL5lV/een4e1VdlVU8RoHmlGkO/lblaxF
y2+OJqYPo5OYEFeP6F88hPlUnXMP4R5Hn/aN226yfmqf4gmxzUo/luvkbEeDzK2raW/k6Y6cC/aB
laMzgVFDcTIdcNJ102/M9wFE7ZYgarYSnGntYdyr8Yyo27juMTl6Cl3QggNsHZRZ/V4xnvsh9ouu
GdBGcg14BUD9p7ZaTmE53uTp+EI24JjnrX3jCaBP76Uopk/OUTdaZReHCqiHisJxGyobdYnUICpe
HM9+nya83sxwhpROSblebOdkqZPqZ7ryVthMoAtEFI6DMW2WwfiOSiJBMwMev0PUqGc7AvHSB0qB
HDL52awyGWRdB3RaBXitTyCr2aA4zAWd0lRD4a7bOak7+GlGH4qCwoueRofORsrfVMafkxmbAUIe
nzK0+zYDLPAgZG66AwQauwymlKJfIh7U1kHV1wz1oDImF3v6MQu0A5Tq2lKA6iIEAnjaozoxb7FK
yrGh/B7Gk7cbXY8sRWrmmAtEF1xxXzzIS37FJGs7tk+lbX9HI071TVXtb5ZEnf0Js882buL90O/W
opy2reG9jqn2Cd1hCyxJve+c4mGt3Tcg0rhPKVTyy6hh2B9GyiMt2Wpl7I4z4hIuhA+jocaOJNq3
MWmW7TTTDkhIfCFOwQtiqtF3tF/Uyah2IO+QylIxWRocxuTYqZCbAUzskLIp0SJq1QvRApMbcy3w
NvBAMjR+hrEIgTJoLe99tGFTl+hDM05CQqn7MNDUb9U4lkFqvStO3O1ytaiDxPY2zEKaizvmRWDy
Qm4w/SiZu2Q8vaq+g9Vjw/dBucCF/r9NbPNunUv7VFjD2cGylvZhHNEDrTfj5FbbyK5e4ALUh0Gv
mx0E02lX58rRLowtMeLWbJoUrxvrcV40JjMxDqQI24CbX3gF5vZUNy2wWWfqaG1V5A9V2PiFrcJs
0ePbIlqJcHPloNnp4PNX40BrnK9own+NmyGoTPxfR9N5RK76h6qKErh1HPCe2trWUmMR+F4SDWME
Bc5tlGG/dYR+/500F/bx/YM5GrqvEDXMWe4+aASzepR/yeJsq2rz1zUf33AgbA8WONRN3ZfvcKLA
qPX49xjGs1uTVh8mnpWiN2j69GfF+zpr9SfRv27cxfR4aJBER3iCzTQferxA3FDHtmgy1X3JtB7r
quSnnRWPdI/bFWOgfYWw+zYhz6jYNqkAtL43SIcMxpNeotKH69RBUS3mNGBPrgtHAUZvviYFhiBp
ot+nrf2Q9QrGEWHc+FhnlhAaXPVk6/s0VJJ7/Mr3k+lRd7PVM8rYg9/iNjJXvBNOiq9BW4J8hr6U
GtlTX4BZ4e0ylXVHB4AcxqNSAfYfCr/QNfPcKFtjTV6hgo9kWDtoc80EW7rLzznI/iA5RUw1dpYx
McFNIUoBr99zLd9xuDFvjGK+BWtP09Cbw9CYftTP9w2Upw2gWOfgFEbiO9kztiKw6p3aCKAX3ESO
+9Vp1OnSElG7WYrmTudsUtt9rKAD7KJcJwHROFtrWJONZdypyexuqDQQIWXuslUsKFyIiCwPpCIg
KjaWr4IVU4VNpI4VnQc2tCZaipQFDIngifULBtQmoP3CDXedK+Z6648a8xObWeG+m51yq5vmlzqc
fSzg22VLZGkEtYmtEq5fORB66x7l1gEZKT9ptRAuHeFjl1nFrdEmj5o9+A1IdKQvsW9qV+XrYLo4
n9Wa7utml0BhSZJAH4ckqF3vvgyDcFSiE1KX7aYXGHwHTy2QH/aWJOLqj4MDAEzd6WvcBwbJWMTL
QrQCMIVdByJFy8YvIP2uF2A8UOxsVz0mu12OvHTKj2YaP9MhsTcdd96gXaq4+l5X0x2DwaWllLOB
OpEF0LMfPBXVMByevXQhWTH9THQAfSUyU7EdF0htwmnT+59LuAynLouf0r6rD+RQAnQq1h3g8Z+U
aWZfcV1AYo55SawaPJu2zRwK072SDIEtorAMJBbpQ/fn2hcEbyCDp4zYsuuJ9tEyhvuXABC0uLs5
ek+OYt8aVEz9BeGtG8ojX6cZSfpluVAFGY7xuJSXMdz1zIw3np6/aL2pYfpgYJpeenS1yXLPBPy5
UUswLSn0Vou0o7WC8F/CAi0AJtXLFN4gt028gUYlKp5GZkHY7ZFGCosfXoLbR9YozB2g6KmreUaL
hUm3O7/1E3mDsDXe8f7xMYVq/MgZfgLxd6DSJJeqt1dw58nDUry4QqiEAcgx18Z31DzaZov908pR
a0B6l9S9PgZhTDgHJ/6RU8IGyOj0JjW9T1TUgQlYLtnUKJdxiFE/8ajdFLF3MLMZ0zh9z8FEe02z
nKFgTTWzjKprg7EGFFDkXu6rvE+bZsDILalG6oSe0KLQfjQjTqsmOdzJrj8XDZTSMS1/eqPmA0xr
9j1TOsDvBJ8eEsxj1y1BV4zTmVqJr7bU7M12bJldtC5pKrLLHfUFtyFMsunYQJOfk6hSduhE5aQj
t0RVHsTl8Z55ZEf4EieBV0L4MuiOt10yHXp3fg/7cEYCvnN2ozH9iE6KVmEgX2ZeUGFPoKdpskfK
czgzV7A3fW7WDPYewqUaJisk6Ss/Rw1VI1I6tm5/CBU7uyhqca46927p9Ql2MsShIVK3jq1owVCY
XmB6wuWw6A/kMvdLr/Y++vKUcjIqRq5ZB+pCOhVJUcZvCyRz6jY/hoEOwzAqwv+EWjJ9GaK55BNu
G8ugoTRQcUDDp/veKZBRjuuNppUUUWyVBgRRaTMaxQ9nMTIqHAN90UGdku8lT7JZdfDdSzEdnQVR
B1xNsdeYUbCYHAoWrhWR11V0XiNFp/CzWPtpZWStI2ebphnEM37Xm1ZciZau2akquRVEE/FfNAsy
Z7P6gONBDS4w7netrbV7dO0eS1gOF0upBeGFCYNpDze0AeYg+bGB6LZtyNBv6nL87nTZ9zVVv3at
8ynECx1blpkp8zB8afCH2S6Da53aFC3WhfF9a1nLM5XL9GCjyXfThsaTt051UFFw9klYWOH43QQ2
AoOpCOjUkRnMWbRLvGcMm7Y2BNnSGL7pQvLNc0jleYasmj8VhVs/WKmfhNbRbZC6MEvKvJHn3jRV
UgWpxkCOZ/mIDxVpEvy8hkvnIOaQqg3IdqcN4GchP7Ngs04O8w5W/bS3HHyxliku/HZlTh+tyvik
QKOrWsj7eUw6yjCrgwr7f1MyriF7taMCTfo67JPbtKJ4sVa6RdooxohLKUZfrTVe3qpBLChmZmPY
mEykYG/olJP6oqbRuAO18UNFuvfcCZKFXBv06U7wpI+6MjNtdCYY7M4E4CPG0ReTv1dlKZT9lC0X
E1zFbezwYqOIdFjSZThODJtwa/Jyn6qjAsY9vZ2LzDg6rpi24xO8IXJEg7iKVV+JwpsFwbwgHWtr
NwlpUXMJDwwUlxZ9n3OO3fKhC9eHJR3Dw4yZ42ZSndPs9MYGyvoKXNh5zEc00zyswI5h2qgvhWvc
pxTkZrTatpkeIUCdOttFI+O8oDsw1HN604TuTUFHMmjVpatW9X4mB21oiFkPhv0GpS3aqGYYHrK5
emq61T0XdfPJ8upgVUvnoBePnequ96u6JttmRUqPjGW49bBA3Ce6bQM2wPV3ctf0NNjKJ7XA9yck
stiVY0KtQ9Veex2zSGo4CD5Nt5NeVnflBA+fwvLqMjmtyoZ5glisE6K8cvHbPjfLvyURMw5S2uOp
dkeGRWgUpGoULEVOcq9aOwEVt+kg6s4nzL6mkwpLH77aX9vU8fDi0kX8oENeGoul2eJO8TNVKcX4
qzJ0J7moCnQAN8aon6PGeE96Y/Dt0oSdpTQdLBqvEKsqhJrrdt+8RzDorvBxLVMa4O8C9UwlLmhj
R2KJ/1hgihog6TEcBnOOxzMduXWw0sx3ZhwfEYEVLBZTKEXK1bGI3O2gda8SCSvhbR+LSeDk5Oai
UJ4zLQzrUMclS1dGvkRJynPIhUrHTgCC24j4hY/F2GLirI0xlRqBmJZnC0WleCNXP3Z6ZkJhXF32
H7h05lqgeiXYr/Wi9RhpOKL9BSP+BTUrYWWNyNAvMS7oAp1L4EGKte9mGyE7ZZdh9n7yhrDgdim4
ehrgzn0Nvg0Rv0q80UR1fwL6BIdCgAhjwWWSC2zCqpN9ycAc6NtsZcYYUt3I9JSnJB6VXJsLY9VQ
BIH/BetKYtsNL2FiJlDutWpRSDZn5/NAD741BAvOFiDwqibHd1hcsMehpx4YF+AxAB48ZWXOA5bb
eqs0J+Yn1FkVw5+jqj31guYl18w2Gw6WA29SUMI6sZBredub216f30ZxKM59fV/Ep0Qz/mh8ci3B
VpkGStnA12AUUL3nkiPmOtpWXjgPSTTEmgK6Y2TbRFxxL5ra4FlzfZgKzKxTzd5HWYyApFhYo1mf
arNuTlgMAiaLyr3cta6YosGCJwYun8ErZTR8wY1CbxCOgliTmyUE8+1sDN8t8t07b+kf/hv88oq3
FJjtJYZtm3mCISsg857kj0n0vNyWC7mJiUq7QVzQA/xWEIaDpof1gLsFQVy4kw1HIWTYxmEB+MiG
u9qKK5AXJK9lfhwqQdUz0oJnUsZUz3RB76KbqPHuKOGy45LXNGt3chBUO0FpzVsAFniYhfqjZU5a
jtNK1p/Squ+JA1hkvCgBEARtUwqov1zwTv+xttg9Hf7HtvxYlTupck1bbyFG/ut7tpqpIJ/Edj/o
Rfv5t7OtnVEcOxUztplra0za3XXVbDxgbdrA3ETsTMc43BRtQj//ceQIAwg+IAu5Jg8csYL1yd4s
ABNoEno6bGvLBoQnthBCoBGJNc9oP6Ou52zlVpuRatuqkVpugItY6AqWSZCibU4Gn5dIHmOJtd82
ba3ce0jMCCobPP2P0xtGpwSwXWBfiHsrbyv6Wt1JbsrFJD742PztEJCEaIeU9OiSjEqaiWZYaaG6
VaLWht+IeWpkmsVdFdN5zmBlyJ/hEoCPEr2LI9H3crVZ9Bsso+2dN99XCwVmV8LwPyinV+4hadwm
WBtBaK0eFPk0Jd3xl1XJOXVbIukkHvfQJ+kkGcJZVl5pHjIz9cnzNyfDHt1traivDH1/cGnl35eb
iThCrslFXDeAAAZAm6I/UtBsOo10WbThv7bDCXE/d1D218sRlyfXSvrPedSTA2niNsCAFTGvvz60
unbe1OSgKKIsRHgLuT/Rv/ACxe1Brs6KgZwRJXM/F51vgYTKKRVrcnOOWiLQAvb4qc/f40kbjx/E
SINRn75JECUnDQn2ePN7IxRt0o6G5iTbpEX+badN5v0v7VuuIj9ib7LJdn25WRsxlrSadv7lONmy
1V671SzF2P3S+OUxH7/RaACbMf4TqrH8LvIJvE/lzAw2AZV1/YPyKx1itzCFBKzXVac1SCVsORWj
XyJe8lis/bYpP4A87Fz15f5TkflXFRkDac1/pvZy+2N8//73esz1K3+KvWgUXQzEXmzNRJtP9Sh/
/FmPETqZfxZgdAowSMl6VG5clBuENNkf6i6GxUeWzV4XfU3XQvrv31B30SwhL/OLYqyFtAuybraO
EyXJSJ160N/VXeLenNGsro2bGJhpOrbWltAxhU5SjeRo0QiDSkP6vqCkGFO2WFO/z2Lr0gqU36q3
z2FFxnu0wJvaSrgve73doq1V48tOgkcD6tZC1a50wNGYVryjQ009Yuq22J1q/mTiU6nCPMJoFBqb
Vu6q2XluEXjaeikzQuST78OustDBO7VZ1N2MpIr1ynKCFZlqv1wTHNTV9dQZsXtoU6zrcI0hJWg+
uUakCYEE1A7xjfPVaSTk1cejivI6qDKr2hHOdC991D5RWcXHW61eDQ/AbTnfem7YgeeBBmqM0+yr
pIWxBm/u0AIINwuKBogKgIKmeIy0Whn6yeRo51A3T3gDFPd4SiAlhU6WpyPkAvy6IOeZPygmsLms
aINSV18HUQjS1rNn5YcqjOq3qupI2yw3ax3HwTQ2GgjLCb8FHQ1hitUob66Ycr5ZIeE/TaIjnCGX
N63aoxeN2COJb8DXQDLEphyguwyDjCUe+gUgIZyOQlI/27nfpuNIiHNvrUkN8Kbotgb9GzKDRU44
35jc7PrnMGjU0NXBRwGKjGtS7uAzhjvP/G4ToPudG/p5bNhn+AzhLcA0WzuviPzdTcAJtmV2ZzYA
RCnaw2z1pp9Oh7uZVTQH4H/bKE0ccjhTAILSCcjNEGakOTmmMu+Oa2ju8OQj10aA7jsCEGZVIKgn
3QQPMlCqUbHiBR9QdijY9O54GgfALIkTiaq9SgV+pUY+Ktp93U7ZjbG06dZtvRs7X4CMO5mxzSMP
+Pt4wv8uVZKbPBtB2ggf1DVVniiS1LlmIDxf4G88jbwH7oIeDViqOnD0PL+vG/Ucgom+OJi2ZBGK
dhX1CjSBkSG9abTqK35z2b4TSkegz+xNDkjwhHjpa4Tk9yZyJ5PbE55X1auO9URlRsFOaRxH49bo
On8qovZsEGVV62S8ZhiiJHAGkhY2AtOETY5t7zlltuhj+7gGmgm5xUyiZwxRRyD8Bs22V+sgxI1R
j+duj3ZYATF3Hm9aniLEUG8fJzrwPQW/Npg5+QGs9dGegAqEXeve868Prk1NIsINdAuLAHn1rHyt
krS7uBUYis54MvJ4eGuG8lMelc8UWcagGrEO9ZK5C2AJz+MUnVuApMclbgmskxD7Um1aX+wkYbIc
tco72p032tRNoI68Dg4jfYgbjgdNUY6Zaai3rQBlhatCkjMpXnWRDcMnHMA9xauN46SotoWxcevi
ah+benEQ3RXGIgVQ1ogszBtCDTe96g4/Gog/F0cNLxhHjTsSyPA+AWqfO3T7/UWPq0BV+uomUQD/
wGZ90606JGZOkIzF4p5yCeD50CV9YS+2GazKnN+FHjLutpOEx6Q28xuQ6hMAKlA1UQtoxuqVcYub
E+iksQJeYccoB7els1VGYJ8qqs37dvTwtSumCBPV8KVHIOhpKCofIoPtMyEy/ayw3VOlMmWKuvWe
6+wXgzuhU4NIRoC/lfDsJnd/XeRpelNa4bFzTF43HrliY3msTX1/5xnzD6bu1qcsSkxBikH6aRnP
QzkzLe3rU6PaX8hBwmiIijN9P1lvpAl9GCdKoJVFR/jEwhCLIRaiGx/bcq1krphT6iXtcP18gUTM
/WJbfv6xeT1S7nRaHEA38qNfVuVHM/WIXTdr9/IU8hC5/7czDkxl0PDQn9133WXeOWiC7b1KsruY
gl5XlYrVWGzLNXmQXHx8J3NoEXDJOcbtElBvHx99fOdjn/y2/AB2i7kJB6SOFgfvZF/u/J//gSL/
lzzg+nPyLL+sXr8mf+W6Ctb6zOtOAPzXn//l1B9/TH58/UTu/GX7t+uUH88t+p+z07b+x3k/juva
8dOCYPju95+6XuDHpX98Ra79frjc+cvV/f//2fWbv5xe3gJqfXCRPv5hTYUjsLqc+rWucKfl+eXC
tJuOcEo8vF/+hPxI7pRrNY7LdW7hA6PNbxFo5usXrkfNJrN38KNUr9GIyfpy5UdC6yatSs2vosgE
+0U2HVzTQ0E94eQsZBTSWmgGzKVLc5F7Pz7qiTkwIlFOv+2Xm5b4sjzDx6fXs3RRy7l+OSOF2k1a
E+5gw9ycYfqnIuRNRqjGG7mqNMg8XLeXBHRrjIx88MvOMszGY1a9Xg+RH8jvheir72Z1uguzxKMf
UGxSEYWHBEa5rHT9cRbkrnduMgI/AmLCH7HWigDeGAygDYgcB9h5Qmi/TbwQGSXxvstXtJZdQa3f
6r2u80ZW59ZbGa4ynhlz4PLodp7fdeMPp/tBT25uynL5kiu1UDVwyJmsYrGI2FYubMre/+Pmx3Hy
azyNeoO8DOK1znCY5/o8d51zNOtyA3Tjaxl77a5tO3Ir3kou3TSmt7CwP+HaBXPEplBTixyalP2Q
eT252cwYpcGSOsD/MJjiIFBCDkb1FPvkYUXhAwsdyFJG00kuOrHmVjjqbIoC2p0p+E7LMHJwPp5U
sSY3637V9qNbHZXZjs9yAdXNQxqA0byCr08hsXVLRGmhDDJ1c69kY5nIhMq3QSbdOUiK6SxiPLkY
EuVnrVnTtq5qZDE87Hr39mzft1OXnBf4I/6CsAVJF/DTeagc8hmhAwvqi2l6DjAVxYKgZSORNK5M
HXsjbYNG14yT43QG4nRKC9InhUEv8oZpqxfMoDVIRGPzhsbLTcuMhOGMR5XOj/DykNyDk6JvURmG
TdP0ISUIOzwiwWEtq4YgB3UOYAKOCVLEgasNDIWeXJLk5dpkU/OmPHbVF5l1mDs5AkzbkrjlVESD
zoil/LHm2QTbxASA0o3xJJ8BLbvpD4TP1C2RMgO2zP13xGLqXe3Y5I8yJ6iK1BpQXRKFYW4c1Kab
9h/k/cyxSMPI3LTk3edrydSAaZ5M+umC/m1RjygO5HARA0nwDP+gj0tyuVxEi5BEMgrzdlJKDWUm
4bch1UGshdSor+oLVWsKm1LT4aMByrXf9i39kAcxRgAbV/SGHirjzBl3HbNAkeQnLSpThr9s206c
bInPEuTYROfym+aAzJ/LS/ZqOEvFOoXX/Lm8PNngCik4ItP2sqG5+KvGjnr84MbLtY+FvAl9RoFR
qNH8RjW/0rM/dCpQaQOm03dNIN862YTk2sfiQ+uC0YTpamoeLJFUkpnvqKHXl4uPzSVX36Yoyili
olaZTNaKvyQ913XVoGq4GV3LhLBHfkUmvlPZqsXit00qmrsCBxMo72S4ZdL7Y7EIRSy5GekA82kW
J3cyZhiIk/6jVxfYVEZI4l8sYrwstnPI84KKEx5Ms9xHHZX+JDO3Mn8s799HSeI3gZY+L0+d3moC
nGHvB/Q7YVDRjFYYxwul3TO5YR24V1oH6QSfYxNZWrdfGPPkBZm80lalwaHDdYdkMEHgBphvHugQ
EHmz2vmkI7SVwqcdVf3ODR0TaIljn5LFFHLZFIwzXFfPs5FeoiR9mqYe8dCuzkEQmmD2RbppyNwI
fU/Robs6wiqCon59CxQ1GMuRCviKziCqW9F5QGKtjRa4VEIoCLhKhrZx/iRxS/LBy7WPxuCQFT+Z
n8q5LP0WzkUwi9jIzN9nrTJOXltaZ0cs8LLaKU2f+TLH28tRzZuSU16Dw/M8soaNe0jUeIf39stQ
e8ouavMoaHIDptMYt/jFataF1Oa8X2NMP3uzHPZOVz80GUQnjIsV3vNc2SDAi/5kMwxBqwIMR1OO
LKJTQbBedXwi1OSg1fgLpoi6DSWQLSBkXKZJF2fCcyPpLra1sLKgzDDUYlccivrQ6Jua2/iey7QZ
IxqGfTGqOnBxtvmgvBiUIkp9vM0Lc9w6HZbOKeqNbts+TfbeIOz1r2c3K3bnWegG8neo8Bt+o16K
0gkip21wxAHb06NAZdtVUHQqwnlidO8mFBNjTeAteu1Sa6q6AuJgn/x0TWP4n13/FA/0NesaPYdh
Hu7SPqrOnfl1NZXlpHeRdi5SXOI43QwB7IRJMZWYDqJNgVEcwsxYamQrOHJxA6hOdOBO9AuEn7uW
vMBWxUxho/xEqKo6x834WeuiZetO/TaMJh3AJoymGYEuxLh46cWiVJSIVLn6w+x4F90WpcVO/UQp
Njm0vxRCZElEpuhDT+tPtjmA+h/vHBeV7DSOB7+kQwEFnwNXlQfw9kKvfXfGdtj1KSi1UQ2DsU9c
ASubrtcW16MDGGNyN43NONKJxYiS/WkkyRLgtA2Wcn2tlvYlUvqVYHtFnxtN8Y1jZy+wSamKZGFJ
5jpZbtK+dAOjhnLTMzrIu1PgBkDxMtEhsymVh9Ig6hAEm3C9xNovOhFyp9SBULrljABzvJeH6OLl
kmsfC3mY/aExIbflCbKkhOtEzloe/MtxclXV7WyLtvTP63flviKdjkmpZn5pfctURAEqjKyCqeoj
NHdNJcAf8lNZZCteCFr2uLThekinx7RFdgzLXX0D/ocUmrLg0Gl00GHnjbV4wujrZa3xQV3zCXHi
ebQ39ToqNLkGRqtdv0ZDic2chtBjjvBqjONHW2J8iZ895Lt2PlMxbL+FM6DDqfa+4BMDG3YhpxSO
jeOb3TCBySEnqajZfJrGVXkE6/ZNQ+cLw+8vneHCv4swgHHiqL0JccbzywxTRadNLiscpmed3NeB
FBNqtKM1fsmUs/wcZzVAJ8geINLWhp8abXi253V+N+MOGd4idG4p/Xa3ZTcgaEvK5R0A52Oph0hM
5lWEBl1iHft1AowqPuzUDYa+2XvnZfluWG3cPyKnfG7j9VaelbtGU08s88ZLwOFZ5IU38oPeVd7i
FNrTVLf6yTKhFOKoPUAjYl5fqdkmmb31rdFAjeE2OaCo6K0vUx0f5UUs/QTZskuMS9012j3Rj8Bv
i57GhubaLXBWQ7UNH5w10c5wnheya/zblZzC6tnZ50Jp170z99pey4f4M9px8IW4CcMSz0jV2Pp5
ckDTWhlIxuvdQVV+k/SJcT9Gi3YpDXSv5SkXZMzG2YK2VoJuqpaKWjhMrjdcQq7fjCukxfvOME6d
5WSfAFh/kWdU8wQAYBTOd/pSGDer3WPpLf6DFle3bq42z2QGq2M3tyhKKHb0bk3XB2w2NKekxWhp
nNThKcnWR3nCqQY5OFpufxsvuAtWcFGvD9Byy2ddBTrdABHedjh4nDQrhb0lbomKH3SsT19WCJJU
8Y3woONRBsEmv8izrrGDZ59oYpCkwzvZ7OQXzQatE6vSH011Sc6xC25N/v1SY3qpO9VLUiG8UqhA
EJraPIIF9x7SiASrtxglLg/mCTVG/XV2V3RbdRChEWzah2hWAHaJI8BUHC1bST8j15LuzKVtTjUd
0kOnWBrvYFF9S2bMkCH/fh6S0tvGBmidWGRHtco+eAYNTZ4HVDEc9Tx+Y7aFf0lkuCcNtZT7BSXZ
63msBI7XpIxvObX4reKgDjAbZXzftlFCTZdfiooqQEEufOs8p95mdTGdCQy0O9LEqA6Lf9uiRQ3b
s/8SLTqPO9QZ6N2iuVNBOl7PYUNkKnrL/bI2Ds6qtZZeyoo8dB6vmACKXxngyI14Zr67nWUEaW72
F/i06q0ltF3kr8z0AV7qvudYdwUl9cRLZ8f1rdNBPJSn8MaDDTHxIg9Q66ELHIwBbvre8W4YIsLr
UfDI6nRxvo6DDd3ddrqbzO1XmqCWksLv8m/5H3+ogjc4m5NxY5hTdZPzW0HWTtpX8prX/9Oorj8o
SnwbKm14QZd6CBrDzL8Wyln+H22tDb+k0nxbj4D/hxDhm3BFzHw0X+UBCN4sfqs25m2vLfXF7Ao7
6KNeva0GHg8qAD6p+/Y7JR1SkVOvPkIkrhnb1g6uYTk+ri72OaNmN987qBO5PZjvjVEofp5wjob2
eS75j9sROuWL0keP17N58afarayXUMmVLdWs7OxoinlLYwJCHrvhu8vDkodmRg/ecUiaR+kbUmUh
OlpVZT1WNgUNeUhZzT7+I+07bMk0qLOmvQVZPuHg2FFlHuvmVc2be3kob8/TAD3ihdQKRAVeiVOz
uvHdVHkmM5+y+2ogx2+KKzYIajd2bysP2rLoByZPyn61jfSTE5GSRvGj/Y6yJmTDUfmSKmYZREEO
ix6o3Gye+8idt0nB62Wu5q28PbbuoivQJi9m1wvPllk76UnZ3s2dooLTrsXM6FUeuQ4h0gqjpj3M
4egdJvxKt/3YnuehGT4hX1Vd7/cSYWVgessXJa1RvISyeQPCJb7MA9z/AdOaz+uQ3chr8WrvszoO
xrMTK+NuLbFYyJBYv9OQakcIgwanjTfyBjVEcsiqru3DiFrDkbL/su+zyPqUjGBz5CEh3jAu5aov
IbyjwNW96cbRleoSmlq5tZKu/6wV2lkeSqbuPYlLxskC/hNE4mKvgTc82qXnPthrsSD1b5jfhqIF
DdAqb9lghMHUV90FKHd8C0gsATeb918L92EZCuvbrOQMip6j3BkInkD7MCF0VuPwCpn1Rp4r7tWf
ShqlT9QX0JOYhxmjBIZuJxoqxjbOMSYe2pyh9tmz1nG72vF8Ttcyuiu6Cp0w8X/kQm4OkafcuiqN
iVo8wv/ia+L78ggjOsmC739q4/+6Nu5RW/4/f1aj/5sTyu2P6b8O7wWM2aT98Tc/FEMV3/yjRO6o
/7A1zLhsU7V1iu1/lMcd/R8gZiDMWLpN/VwThid/VsshOVLGxvLUEWRHy/iolpv6P2wPARSK246G
e4lq/DvVcuvvXq+W6TpU2QzbNUX5HXok/6H+9v6YlFH3f/+X9r9NtDWihl7tIHQpssSGuxJv3WSr
PDeX/ODY/qrvGucU6lv07oan/t38Fj31Lxh7oFEFEThcdvMK7Pe1r89DuNcQyyn3oHwt5GgwBE+D
Al0kpP2es56SzrEOH/M9xhy78p2KPGEh0UQRBvGz9r05e4Fz9AKguL88kz/8X/6rpA5dJWUv/vXf
3ZX+uEb4+55lgaKxf7d4a0MdedHCXdFKdV4GTXuMBwxQXOM+nXjJ2+GnojBY1FnyZiXa4z//cbw2
/45GkHfY5En9P/bOY7t1bMuy/1J9vAFvGtUBCFqRFOWlDoZ0rwTvPb6+JqCIkEIZL19lPzsYMPQG
OGfvteaiLiYaoqbIf/+EGb4PJaOLaWveW/1B/MhvqjOZCOJLs04/kJLN08oP41a9yaEWHSijxbfC
2jxat6bhTOeycNWLVB2lK0o7r+lp2sWXuF3VJ072/aUtnNoNT+OrqWJ7s7VbI9pM0SrfDr/yh+BK
uRY3hfnuM+1xBYbJ8TuqOP1afaaOkgPqJQ3F1o4Nid+GTRnORsd+n953wBOUnUYJ2HAZkSiTDfqJ
UimuDagb9VV6BaXg94CCf0v32ixXTMspCRAQfFuepNghL2xj7pVV+pLfS4Q5/IrueDvr4TH7mDYM
VMJ1ePS2QNFi2e5efXPbX5GZ6IrmOnoft+mqXU2jC+IkLuwP+YANsbEIERB2TPPrNyAdrWELq/QN
c9SgroRd9dKZq1R2q3tkCvSyZNlFBuXfzTXke4IFk+gyXk+G4x993anMu/wSv9OlHtArH/M7bTPd
EEeQPab9ndjTj1zxcfhX41P2qq/72CGvT/uI8KscdcbVErh/F/27j4LbXPfwD6IVngXFIHqbvupT
l/KbPk4IGYHDZOJFFdfwvoxL9dIf9Lf82js3xMfdomrH8trl25B4q8axbsKNcAKKePL33bT1r/UD
8IWRMjctaqd4TfalCSTBDi75SvmIXH+N9Qyol4gh7K2J3BgBCsJ3faU53hMhhkV+Hd41wdE8qFAT
mR2gC3cbNztMG3UduOQSQcQmC0d7ln57RzjY+nF6Aq1trdIzSoiX4CgfFZ+Pti5WuGFBN2BJ8rDA
bYyrASlmtMFj82hFdqaSYbJK3qsL7I/hJBOFchafZbrGN/7OqPB5kp7j5LLTS4511/FJQG1pEEJc
4RSVt9ErUdJOepZvJBRg9/4b0ef1oRHs8NG7Ny/Y3PhpAzxqVnBqlJ1+Ss89chc3Va6MS626wPeK
bfbWr7PCibblNnmyVpxPuAxiyD1a19YDbZuc+lfhDG7jpPw77OSdeFA+zYMc3UW5U5656p/r2UHL
VRiVnW3E+/6JspdxIQkOP5tMusgqcZtXfRtinLAl1wqciZKnk6+ti7b3Wzs41oWjp7bW7yCwMzH8
RUN+foP6OnONXYf0aOKDpJG9iY7j1iu2qmFXTnVKUwf31jGO6CtxDsS/M4qoOVDWO62+6lCXMIv+
ndwHLoPLZ5BnyUa2x+1wTbVO3yC8JIDzvnkZV9txG9yruBrAFsDBOhsEYzS2due91h8CJV4IT8eu
242PVLVcLBzWpQXAMdjCZqx2IjyqzeBj+bHNs9LeW5fu2DwH+0i3jefxRnwUVynWOFu8kc7Vf8qk
5PL3XaulmiZZcdALDQkYmSL91GrJhCBrvY5NsibMI8OGBPHt0Qzr1X9/Gv4vJ+H5aTQL8z4efaq3
P0KkGSSThO1J5VaT+rv5Kaxx2BEU/I43DfNb2uBqK7nE/zUW+Ifrjiz/16vrHKEuUorXVYMobpHL
+Perq+KXqj5YdY0cZA7kCj1XG7JoW6DptDNdEV4krbYxp6294iHyCZyXzFc84NnKg2DTYfuj/Tfe
5R6CksmU+avhjly3GrabUBGv4nY4DzS2gH1V9VpS8HOC/FFdc5BNps5SsZ7ImLHjsj41A6eMZAIc
nqsHZDLROZuU8kqd0/6UyNjH+tor6/pBLloNw3KIZUVEn5RkOaUuc7ppUjTg/Mqx5I5bWemIGMrv
8em1t75Wy0cryQ5lhOMoJZMXXbhf7KymvsJCGuIr40LmicWz1eU7rEyJnxrrRGMe3ztlBuGs0oWS
tCNbyFMUW81eTGNpo4jTzgDms9YB7M4GJ7QgXgshoHKoeodOD0qMoUZ3HWa8Bb72htOBaWcW1QwE
O2hOABDCO3mUi0pY0cAtVsCdP9qqiU9yj3QvzMXbWPfUY9iVVPwnveNEJUMI1QTsx+NWK6uLnoSx
I47peggxAKpapvAizQ/5DuEN59SMeQY/Oc/2E/KwUdDR2BQmQEZlatKbztaCPGewR6JxbGrjiLkd
BrDYc+Ez1PNYKeNGF9S33hpUlE4g1DH4eq2RbLtOBmrQaPUOO6E79NG1kgu/LJlXlmnTnUbkF6/X
zs30d5Wr3lYrdK5nk3yOuuYYkP3mNLkOJDbUH9oQ2qeKrZ0AbDqQOoOEDlAMTQ9kirp+qxHyKhbk
z8fSSQT0JIzatTT8LgftZioEZUM+2SMly4diQHp8bsUgdeuhvhmC7Dby/Ds5rH9H5gAhkB/wpLb0
LerHeV3tXVR4JkgqIVprqbLyh5mWKAq8xZjCGJeEjNg3jZkrk0x5hfKJELgoUhD0MVcttPtQno6C
gGZPtfimTXmfR7mwERJV2FakYEUdliUlFjHMtf1DVtDONXtEIYVvroXhHUobcqjkbijk354x7vsx
Q8Rp4UAS440QtyPaQjiiQatfo1X17ZErQ3Pq+AZGz2cUAZJwOlJ4WBWFv277WwwOToPDA5XcqqCF
qeLSy8R2NX9noiesh+TdSvy1AepPCbRVj0qqmnCymuVWvdZp4ZNjTIOFNnUOFzMugTe3jiZB+hnw
eFe7FvD4YtaSXrROcIxKtGMGXpn2HsECHW6nTiMrpLs36/4KWhCBPuJaRbo4SwrrabRrhmjdEOqH
1Kj0g4LgYxOm6XkMtAhOo2eQ1mvMF42qVa48oTVbfOeniWJSTgiS1qheYhdatyJWttxB9htxIbfb
OgaDijhzIEe1rG6EnDYiigAfokBUOblGCxxVl4STxUJKq5j1yuxkn5i6bi+1NUGFYDiA22WuST43
EohwbdT0vJeFPtIHT8KKMZtsNcGmbMxrr0H9QB+/xsKInkEdierpAxG1oNrHe0N/jeKZ/rDsCs3H
jF7FHhYhaM/5RmScxp9rnfyLf0R0mLQMR6KPfyktaTj5hGUQg5tw+hysxIOPL7+XviysZbkL3Wsi
6zDGn6ebGous4TAEKLbmqj7mZF7Y4YZWCUNG71m+n7byc1S49ao6JsfhKL0msV0fyC/UrZVFkJfN
uTt+Hm/575dXdKqGj2ojuTiC0yt0fs92fiFtVnymnqmeg9f6Sl0PpF7Y3il/Sw8M2UUb6Kr8xHek
P5mH+jbYqqBB0Qpynj8bBe08JLvQdUlt4oNycPn36qqqHeMkXtN7IUvNh3WAyoMCGLm/MOyMnXRB
VTNbC+3qWSKX0rjCNsrdDAaIDs5P7c28Nn+bu/I97J4D4FHRSkU50nLH7qNE9PDQX8l0mUZbsKg2
M+px4maVnKyN8ZDfMZD3r017eDA2xkY8hxujcgwuYhkDDeUjeZmiTeaYb9NLNNnGpqzdnFz52W7K
sHklUdg7NFvkFwhEZ8zaPocC0HECtRwzOuGIqrQNilxCHn0M6/12IICR0VXvKvVBUncYYUf+bc3B
8hzxWHUYtV1NtGnj1qVdgPjAfgHrD66F2+vXmgRGbRVfSs5Nh9Tt3dBcB4JN5VP3uZ446HSHEgmt
4xeu/5g0m2KlMTg9mbxyKFo7cj6rJ7nYKGCPeycfHRxIieYI5MycZdKidiyOtIZyxOGerZlrs7T1
Vf/EZxzz/6JqBZtM2cp8HjolsTV+bMzQaeeOgt3QSXDDS86nxejyHUmeUh2qN8Iq+XpKot1c2h9w
WpOzpe9juog+1uKbvtsN1rNw4hRmnTRtrz/DPe22/CxSYcdHPGdR+rfGSf3dkfcWu0zJ0EtWM0qW
dh5jRvOO9DKaI9HJDA/6b80VLtODd2b+VD/TUC6zm+YOribP7b8w9H3Kropd95s5WYaM6l1Zhyf9
mL62uSMqdvPY34eDQ9aMdeJvQ4Ew35o9jk0nvy/W1W3AVAs/9zP/AOUtZbIWrXDaAymzGqabTnk/
xx2utFN8rzFUnVbEFuqRaxUubLZH0qr9flvw+ve8XrE9oiXnP8kQihigxjZEG4yIU5a2UW7Ke7KN
8dvwNnnorrvOpSfQ3gQ0muaVr63C2MWtxIdoMJE8xZWjXUmlaxy8vckM1GRewze15jHKeMUXRKSm
99DGD/60SXVHxxvTHoQ3NXPDG1+ikgcscFMyEDtZ55nIR0V/OA677iom4NBf88tFYynYKIwOLUqB
PXXOY+SvZlP979FyoifRukquPCJiDVv3iAW1ReIx3mh1e8zm7ICxiW8bT/yuMG2TOElIa4XYegvn
7K19i1x1S4xkfRVss8E26Jo/JZtGdxgMMAEjdvQBhl18bjYewYs9BFzsSbYAp1q2BdOh/Uvj3dfd
/qpkQp6taHfyq2GKSl3ATV4qgYmLM8AKuTAjh80S33UbRnnWnWk57WPOCGfYmI6yqx3pSVrLG/0+
2VDMecZfMXH52CXHcK3cZ9QVXOPqgEJvuu1TFyAKILzr5MJ85rlZR3NygnqMOY35q2KFqt34jebH
36Yn4h+fuieUvS+8hwszXTPbBvtu0022X/CuAf1MrrWDQjucfckZK0ekN0jY48m7AXTcOC2zOvgO
K6blzU19Fp7Lg3aLbbh5MskWtV+CXX0AFO0yTLh4g2uheeCs3d1G49rc4IT0dtbaepPd9IFLaHM9
oyiuhnV+8k/VL8RsI6iLYxw61hnjqcpw6754a1facTbm3ymn8D4+oKST976yV7E6jrY8AgjYJvFV
0ewK8Vq/qEfjNn+AycIAk5yIzAcThaBsS38DmCMFlWonPWHZm85M6U5cYSiFMEcM3xrLbmQb1wZI
5tpYGS22AidNV4W353MHgPRETBgcKdrMT5LiKnjXz+ZJaxyS5g1hg7M9ELaDtOZ78gJMEYQbX8Th
Kkd1EzlMUqFEeu06O1JW6QEL5FfMKqXfdfnGqMJC199cqZfgDjevaUtr8yJvrFs6Q6h3QGX6tA/m
9r8TEjdiVzvU42A2h6uQOAXXtE7lqQq4IJ1oisNOMj9wLmDVJ4H8kTTz03KaU11/n75QXUHZJb1g
m2dYZLnjdbohd/Hih3tFeoN1HJkXvz+GL2Ay++Qwze5biBIHk65xoh85+bcjNtWD19+19CB94QM8
xcY03Dy65vxjoUVPrLt4j2rYpY/+CGCIGUF/TJ6pQChP0pkCSKfY0jnZTevyQkcZ7kF68V+4LnEy
UJRXq1uDjDjnNyFQj1/N2q+d9FEUiW9fwYOEbs60OeJSxvkRkALXYR108P1Q3Psmo3An1jbWTGgk
mGAtcbZ7jl4aw4nPJESPl+HJ84guphrmNDuFX2yEiBgytTu1tvfiEyJNAoPkFm/lff6Se1fqQxHe
RNdmgRVnq22j53ngiSLmdYAVhsgnXEFTi/cRkV7biQvFo7QFtLhpnTG14VeVW3HT7JietscQIE61
KeV1+25qqwZYpbbCmCJCAn02b8Xp5N1mW/gwz+07ZOGCUcAdAfGzjq9Ct2P7J9FN7w3R8a7zCwik
m+IKjE/8Ck2u/FDW7UtBfeNj3KevsnJJceEwqUPxcOwOPSBeBuG3XPPCC1j6607caOGu2Yfu+KLS
SbznrA7KKONRqY2dYKnfIl3hKqJszQfIvchXrTMFpVdlLb6zIUEJ8WHNApalF73xgD2URAU43h1W
0+yg3RQUS4J1kFzSd2ViFOum7xrg+fgyWYdYWtMLzNaKcULl0F13+s7jsjiKL/SwmCq8dZPI5EQk
8OJpom+K2MjGVZ7XUM+oYDGx7VXOdL2MJxX0BkOgMqyYqLsG6KU68iirSbKtHmlHJ0/Iw7xjpXzU
1a8KJ9E17wkqNpR2b+e/M4bJzjDUwguRvp7vJIwS9kbjVpVrxU7xjMGYL059RxyPnE2LmX7YUG5J
pgS5dtddATD51b+AiSKhY3or35k1AsHJK8f7qIlx5kIDsNfEGGZrj/5gc80SM0faGPvpOK7Sq3ST
Mrpc9brdn2KGGRWCI3WD2krqVuC+Ors8hS6kDYTZ6m9xxxAx3IA/8w/qsdxS8OP0Urr+KXnOdtEG
LVb91hYuRLngrgROA07Z5kpxNjflyTQP4mZ4797NE79KwXfSu+kYHLNf1p1/bo4ItNQ3axc+VFf0
gamflw/DuB6zD2m6HiF8JQ5TrzHaZYRmVevhl2FuCtoUFlMZPEv80AlYGcJUcTrTl9FWjNDCZJXP
eSg1f0930gk0Qzz0fiIdhuWAJDbHLm2EjVgjikTLWNukm6EgmRfL7Za15W5GD4Upi+Oak3IrHawh
xOu0HAZZWuy98TrxG6gAUXCpRQna9qAAahHtMOA805S1ujLFSnYhGShMqvxhkxY6AGQEg0ADHUOL
zn4w8MdOgQylZKatUI9cQis4gErgtYEpIq86FdfoTLXtZIiW7WWlCo4XC7jcAWhvNaRJKKXXkAoY
UQlGA1RPdGsCIUBiixSjLI06pxf4bhM1z1KsB27Z1v2tBJQrTLNkXcpU2EWLAXdDY2tVemQ+JnJ1
W9PHXuUeXpYAKGEgFEQtEGCSVD66pkReEZBQuX1SUTSXvXSthEPwEIZrrQTMLESGhD+swc+leNUa
EBMmfIAgqxyu803J6MhUAlDkkWlXA/qLZCAoBlr+QW25rhfxRCHF7A/BbEz0SE/oRPJPglp51tUJ
hBvnh6glnykbqWSqQnQD/WtvFgayS86jQXno4L5KU9IwfmSE3OfeJQm9F3In6n0jYwfNkcXqEee/
etLW0AThFePpN/Jd7B+YX183hYgalbb6apTT2B3DlJnIyKCC2PSd31v3QUqceYQJI+jMfW34V14x
POlxJiPXEeiTNfq1F70mbYXtyJLe1SJhWtbRr+/GKNqI3owBEDZRqybPqslkBWOEBbSlEBA9N6jB
vOFm8i8poqgnItdrga7xIDbP4HEpL+NPjLy7UvvAy1YB100euiDhulrGQCEr66PMjIOEpMgmE4jK
ScZrSEcUaoPq9rIpMPWdHgUMittmUEK7FIOPydMoIzEbMiFyB30XbD1qeWU73ZeGam6J6STASCBc
3dd7Ogx+/zjOTybLzE4RtMuWl1KBxsRWTZarg2NSsWo5YSQTshPIW7GgPB0q1maKIVrFZLhjaDm0
0yMAsMcuC05g1NzOUqg2dvljQ3Lk533TSPsQzV0sFZyskd/V1NNCA9bmkJjnRMeLWY3iXSOqT9kQ
b9vShVI3qyREgjEYXFsPnJUDuzV9XsEchFI/5lq/h26PgiNjiKrkzX1WEhybqQpj7d56q4aVFHpv
qs7QOOxaAPUMmIuUDgJJCZb6bCXSE1kSNVNQGlhIuJ0YXiDigLUPHtKRA1ooURkSC5UkG6lK/d1N
oM1Is5EZHbSQTS6FTGYQ1MmlcbFG40GI0JN0RsV4WnyOi/4tGrjSmOQYjxb1oLTZgUQCqYJQz4o6
DQDOPSJzDDcKp5REZLYc4EJaoed0oc+NLmCGZmuGpW5bWajvO4kLgOHftYMabAxl0zEvjZoOCowg
kjjRruuaKAchvPNIZ9JQV1B9AuBtNs1OTpQY0jxYw0S2LEfpqFsIvpLt6pKKXkgHkVOkq4zkSlRe
uxIV+m1+W5xNK7uEfXUvleNcJhuJgakl7I3NjdXXUNvE/j5Vkd5CO2AmY8yW6Zq2hdcQ15XTThYN
f1sQruDrwpqsxIvCR8uvU87IeGdIq1XQ1rq4fYzyhPFIQi+Gc3h6ZZUPCrHfzPujZ6OxaF9FJFup
pDtFvnnX9dHVpNcrfNAxnCVxkxOuYA8deBtNEMZVFI/yuaAPKIgYMnUrxB9L3GhsTb4NlO4WShol
hcR6LRNmrnmQ3g9oPcKO7wpmamWPA/YwNS5PBWWGpvEgDKr4s9tHAt6WtOjI1nFEukhJ6aWrA7AJ
vH3ySzAwkC2aZ1E/+FJxoq+xLQx4gWZTv1sDjfu0XonAzwwhO+ajMkuX/aNzk5vaLi3LW9EyT0MB
+azX6bQ1Yr9Lq+p3QdLQKL76fsrlNGvBo4Yg34WakCvUMs+xsK5jur+VFhyTmUZCL4EBD1Oc8flV
H4n31VAsh3VQOgjlGZ0J8lXTUhWphHmuavY3oZkx8IjCi1jNAWwanPaStu+Qt5DDrFu/itJ10o5c
WONiW9fTrtGxNUeVeMgrwqQiMbkZuuaZ4N8S7h8B877sM1lmTESM+SUXhNehI9UrUM5+lyHbwr09
WD7fRlvbSL/BKYKHF8CgJXWgOyruAlsnl2DrxXhisFLTOMOVjlrVWOVWep8PPbsKympV3x0AoN2L
xrCqcW/HNcZXYKAJrdWe6m8nb2rOZrZuxrMeSjlJE5R/bP0bvNOtPSV7Tcum10kLDyAihR0ZSReI
m3PBubjvh4RJtN7cDgoVXK83Li2/U2dUOcHL1kZR63hltgnzJnqtvsq0qjO0Te0VRGEpKy8stooi
bMKCQp+SWJITStkOjP+hM8Nbgff/EFI8j/P4CedJwJWYyIyKC5mUYRPMrF7cqZ0IeQ2/lqyklJAj
dMxxpYbroGBij36QCaaHaD0U2nwXYakCPjrzkaNwDae5O4Mp23cR9ie9h7Xgy9aKGA0J5gCUhTk5
AfU3U0N9fFVjK3J6klKcvIh3k0j6fG7u1KhpXVOQBBsVNDLsnIzGaVj1KDaIsCPtbJKRT4p8/7o3
rZWAeRkRE7rjRcL1qDbpTitUAEEm6WH4jtdlbsB+6+WPvuwo4yZY0O86oLKuCRqtHCOmDnV7rGWw
i20XuBOJjqPZ3NapSV2zqXZea24TI6QGUWmXPuWSW0ztDsHxKeYjgrdnXBWYIleFz8WGplWShLfl
WPOPqbVHeShArsbpc+yJ930VjBtN12jUWY+GSJCS3A1rTelhK1g1kdK+/qRi4XLqSFhpEtgoFXeD
jb2QqKikX+eS/ISPBE20Tk3AnGvWmpzcTIJwCIrptiJeipEukHSiVPgbp2p/Z2Y5Yk9T+k02fHVU
cSZQxye3BEjTuvOaG7/e5YnxpsuhuKohHvvp+BHlfrA29c4E2687uaq67UB9TRIYsYVqIDskLzvl
wL/aKH8ZJQRQSecnEdTgwZqh1lfxWkrj0pE7bKaZLN17YuvD52SioKKOyL22c5IovI1TMoVo0CDy
NVEFlbSy4w4JxJxRiMR6oKMx9tQ1/MY4IjVGgSEVR0McSLu0COSsc6cZp2kTZt25U9aCialfDlpl
M1WZuq/TXt0vaz82hyTHxpczcS3jt5DOkCsppbbvzeD7YtlnVqPlhqL/ssDWl0XZ8Q/ghCW5acGo
zZPkZ7HFrFPr2S8SwGpCeSyygUSBTJwSPJoWdFT4Aqy2PoQAOIRKthrAECKqoqaZMHObyWmd7+c7
laqTNhsx4zL5Y9GOxUVI8cYT8K3v62gEWi1rubGXZ9fmssiI09g3zxbSd5igfy5C5AUkfpW76C9i
0AIQ0mBK4dUTb9LepCqmaNm16PUyiQ9afJWUsbpZut3/KxL8jyJBaZZ0/SUM+EeR4PF9CH/lf1cI
Lnf7E6IjzvkEqq5x4Rf1WSf4l0pQEi1CDRSDHpqpqgYQx79Ugoox30lUDe5lWOaSd/AnU0f6lyJb
km4qkmWIyIrN/4lK0LR+ZhxYljhr2DRVg8VioWT7u5ChBDI/9X4WXdVEY+JW9HJbAcq3iZPhKuIE
gil5puAFMtGb9MFqBe2P5AgCo4kgrEu3DLRfahogJtCu8h63Hhfh/nOhqOGAvtBEz5OOL6mEh1Ep
cCJaWQnIbFnNTHi87rLaEiTyeXzZjA2glQLYFkraeHfzBSOolNdl2vbr+S+4XxZSXaNQW1bhAWe7
MP29wMes2WC0LIy/1pbNFs8kzDcGMEuGwgIcWyIUcry+FNx6DEzNRHeUtKBx1Sz2wdnJvJDKvjaX
NYvyeUD8IQxK/HP+vFBm99jXQmsZabeqdiCALgcjB0xyWYTzZi9ownoKUVPM++GyDw6SitApuzkr
kqkQS32xAHd5fpPQOV17nZIxPOuw036uGnBVd/FwoxUVxnulxnNfzvC+ZbFsRmGUuRIW7Eow2/4A
I4eCTW3QstKEaMCzgPgkwIiked6cSfW7ScdroVV6rtcZEwArhfHbngmA9Ndj3W1MYIW2IcRzckDY
bJKhm2cLGwnS/1Yy07s2oLVSBNWpl6h+jga5RUXkX4MMK5vqMGUx5sh5jUTCfIPk/NVjcGUowlxK
Vbu1EseCTThBSiT4lISMcaM57X05by/fTaSX98nUlN5EM059WL4/5OMhHhyV3MtrNe91Oo8zP7Bv
qcF5+L2cXNTfydYhMRoo0Z7fc7tf1kD1/bH2tU8peqqpX9vLbb42v+637BNxs1POAPJcjW0B5/7P
B/wPD/Pz8PKwvhzQIF5WP49T/5yi6ttr1ZYX9+M1LJv/831VQS8mziYGuPOnsizSSvxj7ce+jvLm
RtAsyL3rH0/1+RH8+Jh+bKKN6unrYbJd7hz0UrGpIGQm898lXLhw8yL7azNeiHFf28ttqiwitmK5
z3Lk80bLoWVbDScY1xRjApn20D897I99X09fLJbGH4eXza/bfL2arKHqKUDzWy03WQ780+2+Hk/w
W2tdkar9tevrrl/7vt7b1764ls+VDnTm8+3KunGfYytkIP8nNqao80oEYcuQHV/VnwCSb6sLtUQY
/XOESJoAyxIoiSgxeNAF3/8Ew3w92hcN5QtR8glLWba/cUxGD8N7Q2DAJ6rkH1g2yz0+77zcZnkh
n4/wtf117x/78nSQdxQuc+L+YBYXVO3cfraxMoMs9kBGCbxftsME5xpUKg59W11oJkkyn0Z/Hira
LVENm4UHEBrzyWKczdBhSIP2y99eLZeEbzfyl5v+Wyt8q6vSeoy1UzQTKJN5sbj7l0UthZyhGYC3
axBkl2XfcrtlTatnNunX9nLnr82vh4GO9cejBiINICuDzb3AnH+wnbXcItHLnDLn24GGXJswRmlD
gF2z5wz9ffFP+5oYU2+Ffny+Dn7CPOa1BcGw7IsXBMNyxJeGbaF20oacXWsOF1bb/Wia5lrKwtPP
G3/eb9krLH/1ZkIlTsYK5W/GD8ui7fAgp4XfOU3wd76zPJ8U52vdcuATBl3kj2I1QM2b0QfLQkaS
B58ykk1Xs/ynYf6olJqQn6JWBICrJQ10kEq2isCSgh8nJ63l9NcvzM2/Fsu+INfexGyYRcDyBCvc
m/bdvMg03m/W1bt6ngIshOVlLSIGr1Nz6GIzOb6fF9JAHOXMyQ2Ad1Or6uRq7avTDcQjJP5UgJ3l
O1++3wX/kHgTP5hlZ7v8drQ5Loo2KHEj3F8BDhZnxMZ6BDvRvZ4/Iur+1Hcp0lK7M2CTiSrAZ0vd
L2sBxbLPtVFvc/LScnKFU6A6zsKnkCd17u3N0AoR9AUzk5xquSoSxz6W9VYe6pU2qFN/yweV74kC
oMAL0MbRNMJVXQt1H/4z6m/QGBp3oKpAPT209gmJ4UhxsH0NJtoCGX6ROQjkE82jOnUZvf0gKnzu
XI5/psXMg72M2VMMCCeRKdQOeCuW7a/jy9rnzi9KQ0I0ORqw5vj5kDNebWV5EWUjQbk1pR75J/Z3
OCcGp5MFwLws0IQSPNgrWynd6pKvERPK8WXxjyCT5U5ft4HaSKv0x82/blPp1DrkSfScBaOyLKZ2
Bnstq/zKEHYVfxF/fh4fdaTjOH2pWv/9NssN/z/2LTf5fJblLl7Y//YtvyKWAGrB1+LrrXYDlAGC
GyxneVPLp/X1dn9sLm80FjbadGnmC9LXQpoxaF+b/nz58uZrhtR4a6WCUu4tGLJ8uZp93XBZGxaE
2dd9vg5/PmyYKNn2x04ClPhUfzztcpt/u09nDO8oibLWSQojC5tf+rKAvclD/VxdtrOZuvWPt6y1
mdLz749/e9CfN/22/bn67akHeeBfJ7T650P/l+PLTacwx0kuERP2Ty/8295/fqavFx2P0t1oFdH6
2ytYVr9u8u0hliM/t5ed3+7+efzba1CSjVoz74LzLH9bJH9tpjlKKOIpiT3lFl/7v+5gqCKCqinB
GfvnY3hqI5OlndAOXlaXI21iSp9PQcAqCApU7AxV98tiQZpMM9ckjuYcgmV12bkcpqrLbPjrlsta
kATSigxzYGhfh3XSckSqpDzwt4eTZ2yK3BcwlJfV5fjnMy3bUTXdTQW6IPz6EOi/7r6sfXvMr5e0
PPpymK/7RpAyELLpQGRrJT8s/5Wvf8SyqfrQxLef/wu9iwoR1iJ/wOVWhKwZ1J0ZhSzc9b6rmA4H
ywion4E5XwszawLHyloCUYcSb8rCJVk4JstC6EAJ2MtqOsWa6Cyr1nvVauF+gN/ORW3+z5DKwWx4
HrN9babDOor2mmlmm3EOiqjN4IWxDxWEUUGrUbfvY6v+xmvvJHm5GeLcp8Z6i1m/2udt94TmID2E
NTqFhrS6gDAzd5lbxzxMbh0scD4uaQIAb/6+gEAB3S2ssFD5XGaENosOYiuj+PAZ4AaxstcVLub6
LN4piShGvU4eGXI43oumDYd6ToIVGaLy26HRl1CWpvkhaCsoOOevuetSilhmsekADq3U6RtaPbW/
/y3YZWDKx/9UsFNlhfLVvy/YnYPw76W6zzv8UaozxX9pEsU4ccZdEMGl4On5w9Brqv8yJRKwVAup
BcZcibrgn4Ze6V+Wgc/XUiTI1FTQ8OH+Waoz/zVHh0qmqsiQq2cb8J+G4z9MRvWP7e9mV/Wnodew
LMnE62RICp4nok7/XqnzesHvgkzTdhSGVpiSRiivA91PrWYY52tvSjsimHszO+mmsNAIJJYKMq82
n0oLkRPxpoyje99zK7Xblf5oFxXHLSWa1rHZXSd5qqEmGLx9bmAaznB/alZ1KSQ4f7RCZ49bKjuT
h01CSVH7hIG1m6JT3sgxcUr03DQ61rEYuEZmkkt/l+UbcojIhybcC/KRvJfqVna/fXv/5MP6h49E
FvnM+VRkBV3ADweu1ZqVJ/WgxKDwWltfDokSSoRTUoQEjwsCfRKUsODNPHeYlBOsgq08xS+CpPPP
LBB0jbzTpkBi1VoZ78a/sgpIV3Vk2XKc62uzExgRW/rTaIC5+e9fu8TXxxeWJyMU5t3v//t/8MYp
ioaN7P+xd17LkTJbt30iTkACCdyWd1LJS60bQq3uxnuX8PT/AO2z9e2O/7j7cyGCKqpKZTCZa805
prQlThRpzcm1//SQ+aFISwlo4ugH/ltW+ThCzew+U1Kn0+8Ve3CEZPi85kxQ12NJZ71yquFo1e5r
EWsDioKADKUglbNlij5OIbaShO0OeINUsbGKHXsjmgjZQPWzLzm5m4LO1pzGSm9IrRo7PZv0ylcZ
lR1DTPeomZA3afXvzKZzXvrtuUojjJiFOoNYfiU2+yahRLcKlfsm+uDZIcN8XUTGUYcEvkI8Z9BT
OUv3jrRMe9WUXbeLvOR5uqQ9eCWtF8dMoyUUuQgjtWZLDZPWpqc2SYRnerJ+QhCqVqHsP0eqrZWL
3JXnAWe80kastw12OHpUvQci45cIQ0RyzNpd2vrHIKW/G0JYTi35Wg1oXQzSZ1G80mbXXsiwnZHF
2mfbUVoMnda+hml3cIRDrk5PJ7P1wznnSL+g5MMTGvao8nXnSKf2KScMfl0r+qctL4JNplpHnXVP
R+8zoOq5EgOC6RhZmjcaH8n4pHq61omyPtzwaLgmNeaqvYts7Lp6CSsLHMsqyZpzgossSOMf0yS3
ng//qagt6g7WzE7OmpvKmpA3hoTF2JPYO3n+MSWju5Z2RnzShFm/r99KGwl5MUTluupIj60KXC0W
yYR1eM6or6yzFhe/HWM0jlLXvAq/q9YGOl3fuATQ4e4T7dFFIXFIEaTNyiti3Gn99+qUOe1PHymi
HU7TikL4LozyD01mipccGCDoPYz1YroPXMz/Yzn+yPrnuifUNa3yl3K03uu2+emk1ZYh1BsUMxeE
Yv6rQR4gwrpcGVF0rZMWiXPXv8qq/DFhsbCQTrfOiLqPvI3ARWJt+eeSXKyVQs7jRNFWFeKm0ie8
SbHYRyP+k6RGbVsawd4pDSxis7aPWdFIkst41MNqN4UIaNv+OvbdnnLgJSzqfavFa1cNxyapPx1x
b5Kc2aEIaAw/xZCrPjTDRg/XnRIz3k5omAsXxVCBCUtRQiJuqCIf1WFY4aQbLeww0lMKLwpCg3Xr
1U2cpzSJTsSOXuIy1Mm2jDHXxoF+yC257rLx2kfFQyybj0I0P8K0x4KX7myOJFIiu/fWPZjQD1eF
IwcwhYfGMLATeuTTwfTHBulzYpVPUwF4zUl/Nq77x+e91Ol4Qq/0QQ2lXAswfhsA+utGeXdRb7/F
/J5GHF4TPzozbtkTb/Cs5g5BH9w5tv3p23yA3PqwxqHeOwbRvrn/4MblTTw3xdEC4ESwH1IL8aGF
NNMQHvZ7RAPrKev3WWD8zjnyVm6IALO30mdyGpk3zWM/iXXS1iNkiVOBKI35etTos5C9eHDadGck
Ca8Bp5ezxkh0WGpei1xuCsQpvPL96Lh3kUruYzneeqaGBgb3d+ky9iZyZuukJH96Hv2B5naMkHfI
oLAoCohj43fHuA7x3fo/hZ1dtDx8JEOpXstRPZepFBukbfXKH/S7r/+btBN+XLIfAOIGExK9xIH2
b92PDR6mmkOpzqIjKMEtTs+tgcNysgICpYoR1aH6nWZoBisfZbSGna0FCF4a9/OG2HPeEhrFGIR/
itZ/CGS6aYYaB4CPs9F1311lXgL37CdHp/EC/Ln923Qc9RG5gQFDsPT3RTqB8yHhOUSfuRo0pNl6
KfeFIOnSkWhvo9AmtViGT/5gGwfEh0cCOCyYAxKCsRHswBFdSbM65q3xatqkXNTpJnGcW+kUr4FX
n5PIfmtTTmHuZFUb+aFj6N2AlL+gAsH+7wEI7UAYxCEW3LxBBN4hHibL6AkG9+wcDNfDOMVHlJly
7XB5A2sZYQk0X8woPKSpQWktF0RUWOY1LesXMhXvpIPTLsidFwPFW5w0uEAc7EFE65pNvipaGls5
K7UfZYTG9fWyafSqB1yIF/g9XANdvESh+S4Q0VEbIyEaNUPooQnWrLnAlBEDMk4J2iEUB3Lq/xCl
dS8hPKkg+yl1pZ9UHQ+HSMoL6E0u7ZGqd4XZlzsx2tegtSSizgwxRfekNPzVgT5yfuHaM4IxsBPj
M6twoZl+sSGQGHONaf9IVIPX0hcfpea/Qvy7Mf2OIEWzyCEu6ch85Mylu8mciHICPt9VX4/auhsx
0BFiBaIh2ePUfoxttdFc5w29iofgxQs373EZfYzZtO3oLX/YDETiNtzVmgB7Z6luXUZtvk1q3F8u
TtUJOXlVIjSdXD6gbgLE8Gbp0ADyM2pr0nwlEbsAMOApAhkszfYaCjTgbuaVNzKP9HPbBL8mV3+q
FO4bPoNazTu81jQY/nBJdDrkKdtLEYkXv2FoQiwwqA+OZgPEL94HhndsA5oiYMr9rWs/tUGEXMQ/
OirtV3Xm3OnWwI9tDb+myAQYI8a9GMVzWDf53qI5wsmlWhM18jSgXU8C9yTa/lYhvQ9JiisAQPvw
KlzOW/7UfqRSTnubXeJmZ6fxzeB3r5OLqaUoMklb5jK01mOq7I3TJu2P+atr/TlxnN+DSewbfMRf
YCuBfIX62+AMK1vLMQlazmtgZI+Zgyiqa41tg6/MqUWJ9TdC9p/+AhSrb0pG22Q5FjPs8+yl2h3J
yO8WF8T1ZJl4sfNntDlq3ae4uKqqeAE8u4G/eBvK6tiN8kETwzUu62kVJU8MP09ap+ifwgW0LVgO
/uQdDW/V8KzVFNjPy6fj8ri2qNlnKbGl8781pbUTCRiZWP5uYhIbRuW8lE503/MJpdVsB4zYrn8r
x+qqeTVv3Bo2YUqSA8C0tnYjFPNeetf1P6c+IzUl6RqacXtPl+ZWlgPFpWY40gZ2jgSxoKUfsntz
rtNxqjeAX1Y56rZ2/AHVrjt1g3FQmqUomoHrFfaIE2+IHJJ0mOsXyEItfOIHDYosIfPFDvduvXOJ
uLTKrD0X3nCXOmBdtCJGe5wLgnuFyQwaMDSzaMrxfXlJrPTJQKBMd4AZDMkbn24bo83PFAYKsrmn
KHum6cVYQYvQK1vuU5yE1MYmBIdt1xIhoz8aGFxzzEm+He+Ja+fwN4Yj45Lu4OXe7yio/W0+Eb3j
xnzxCeHol1FMgszf2d5ToovL/PoWgaz+kOeKC2EQ3VcZRU7EYxr5sRZQhaxryH5F+9ccVdDgyUWj
1pB1TAQ2In8ljGluhPMjIs2rHEJaLRsoCFlCyBOtmXue3ThZ9RiiWCRSO203fRieu1Ro+8bm8NAq
VOdykmQA+2F6aKn00+5Hi74pGpvR0wzD7eeFvlRZ/31z2WCM8lxLsnOWjYNGGIiW53Ctv59g3qX1
pBgZgcf9follbdSnfuf02l3VITsoBt2DL4xnVJj7MJjkUescopP6KCS6EYHrWhPB+NVTXLp/S8tv
eaHlZqnEXR4T1l3NeX1qqTItq4nuM7/wS5RuLik8VJzy0MQxaQ94SWKhHUthIGhFuGE62EAjdJOQ
aDwLz6sXnLh8PDqUU7p49J8smzDe5eXnl1nWln8RLNWs5bXTuQDkWgbKT58TE1WfKjuMkm4QAEt+
r2q4RE0A4sWhTgPRGXwiAkyv1onV8QgMTEN3uo29ecZk2piGtQadtTWd2WXCa60Z4VW5If6i0XE4
DzT5Ni0rA/0YXtzQh6OnBlFvygApNW2kx0FxUVB+K6DGIbqv4y7cMYJhNJdW2NuH0d5YsgB0oVn2
vS2M6IQTAYeJVcHOpzmxdjJMgBHejawYgR/5bsW4nSisJon1a4I6R/YFEFLCfKzAiy5RWL+0maYY
Jebbijyl0ciqG701pzstY/DgZvk2pLi404if2qHqtyHmquAy9PYP6gufUz0lR8KKkfPW/qnTkN6m
JdobDNVYp6yH0IgRHXfkP5HedJEN54ecrAhE6ViRmtDGOM4FyY1xF6ZgIs/VfJ613N7cVkF9n1lW
fRZG7WyJ83y0DKFuhonJlJ6Nza7tcpzDlDpCWQdXQ0XM1XMboJFvHZvej+/xyWBR5JBhqJH/7NvL
lGjeqbC4gDValp9zg5FYXAXNczBGRPZpJGwbjsaJIuzTN8cJ7gsfY6JIYpygUR88DVP+x6w4fw9g
UgxVt0dv8M3T2A8/qiRTe2dwJpJ/a3fjijZnMj67t8VsJ3PcM1Js54yByrPjh7EtKZ6k+RtVGKZ7
pTdeLdnfJUns7ZMu+Elc03gsC+snwenhmdCPZKsk+PmyjeLbJY5ZMwfsxgGe7U7I0zhV45MmifpO
8p6zZSoe4M65T4HW5EfU2RncE3TqVSPvFFASDO3Qild9zIg1j11xKedFr1t342CTXeUZYJSnVjxH
jrzDfJAdSL66acjeucMQdDvERnpwzbY5B2p4Tp0Uh5oH2nNy7txNnnfxQ22Y6BtSeQhx74ZMTR7G
kX56XNvGaSitt0jWkh8RqNVgm+6RsIB2NchAbHOPq6pevfmMRjZcxHAc27F3TPsC8Wxd3pYVshgr
C6yjTLGg2+ZdMCT6QWtAZ9Fqbg9pI/CuPRlELTBGlzeyCIOrEPAUglQUe9UHp8jK812Y+b/aPikf
DKVv4rx3QC2RdTYZNl+YMf3oa6wjqJo0heagy5Oz2evF2WbPBb6LG8B8zqIeYL6Nn3VQzc4J81d/
Jkg7ebdBAtWch5IpqJ6hL3bYIfoJGwtKp3NAVcZZ8Q2rVZv7w60NO/roSnUfjQaaGnvCUmMlNhw7
5vGGTTxo24gZOhNqZx+6Z08qc1ejTg667necthBblEtKiPnSe4xk1FTvSemq72v23LAKspMRFJup
m8wj/pJdCVN+nY2QZRhLAM2vo3czKvoHePeElCenOsuD+3gsb30TXgECsZwJSLYOQa2YuXYuyRbb
GGZGD2Z6mfQUz3ScEUsdI4B3oZKFraMoKKwCaLhngB7deQXQr763o+wuYkiDHdPFnCnHBhNiZ5ZY
BHP9HGrjlfF0vEPM4h59WKdJ5111vey5VgNpDZzx1kcmfqpTCzF+hmg+aj15a8uBs0ydj3td909W
J+dA3QFNtQEj4rWqsa90ilAAqhx3PuYioRgwZrr9oAdI4KcAlHJuYYASCr8Jo/N2hs50ckg2mdmI
rbJRQDfK/RVk2bifhq46q3TaOPa0E2Vrb6iV7hAcU1qT1jNC+PbQ2z3TIypwKo09IAYoo+s2v9TJ
cy3iG6efs+TawT+BA3Db8pwVyPOmtDmLotHvqVmu0CBY+aocB8yfXkUWgDMvlrUoupQVl2St0hym
RvOqqi9MgYHyhyEihj4G19pnh9gr59xuaklardB14YTBbEDE4DrTSu2UhtUfGnbjFsk9LTbqxSvk
qd0WMQiabGNWP3+tRqUyqShU6Smrjm4+6P6VODlzM7ljy/iDY61r492gkukEvidetVmcbVMbEE+I
vzF0Oqw8/uCul7uWxdh4LwqX5C5pC1wVi4CCNGeAestqUlTRUe+hMWW2fhrnxbImbIVBv2+Hf91u
xzTaEE6YfSUHWHNr9gvVzzycEf6cYADx0mS+k3+FGnRkma8LBeysngcu1awZEjEoF30OIVjuA8rE
0OV7s+TaT3hE8s5pXq7txIPm9u/nLi+wLP667/umrs9pJ0MdC5JzmYN+P6VyGM8G5Gz//YK4HnjK
8sCvVaOkZGuHQbb5fvY/HrTc6WqyX3M4pZj4//MTLJu/39By03NxoKgALPWyIawwCrdzE/n7H/z1
jP/uVb4fYiiOXPxFu3IeLXIixBVlqXTrF5FJzJi0w1VDZPB22VxZLl/74PEh4/qBmED9KAsScJeF
MwsPKZ4Si7vcductqgHUBHW5wB81MnmTWdZvZA+xrxq1xzR3n6SXFeuvhvLgf3qUfLY2HHZ9u/Sk
aWvQ0lz63n6tip0r0kevnU4zrnOvQUEdzyn2F4D9nv2V1xBb+rvKp2PdD7/CrBh2Yk649W86UZ6Q
Ac+Bxz4XyNEWnDJwSbIXraKUcbrdP1sJaME6KR+jyPkTFuUVi+0mML27wgg+CC0qSH5PAAvLPzVw
zz66q8AlA0UjXLKUWN+bAL5vCV3SdtdGZv6UDfggCj4QXcggnB2wcoLiEU+ISyv1mWQZ5goslJtQ
6yyQGuDq63a8gSP2x1/6icZjPljPcTI8hdVYbjvh3i0dhNyPqPCmw6cJTSEomBlJUb7W1m+XOAx4
Nv010/uDwMGiUwHSa5yIYdj+tiDWhCY64TAhvyHYCyN4F/Nn1mhXALEUhnvGuuwzQAz5b8OmZfwX
d2qHJQ7XSpA/ohU+49haQ5qDWIf53rauwu5ecOOYIcX0tHrpR/vBLhrSLS1r30bar8a19I3XRFdR
KZQ603NS9OpAkCS+M6+4tHVzILX1lDJ2SxI/OZWtD1DEGx/KQPa3vf/HKUaGRRXwDhysoL/wGjbS
vKkCMyVTC/s8JzXISwSjA0wLV4PBbMCD3GC6hIEP08491wy2AHpBevCoQ3jVZGLRRmVoxQz/A62C
QPI8JuPwRzA1pZGGAomcwmFXKf9odP5tZQ8Hr/du2rziNAkQNxKA2OIn3LD6ysEYh+ssHm8q0n7y
tr+pXPsgo3Hjte8A0KAMDNrn4FWXpDeSfRFYL2X8Uor4VYGXpwiLRcYt4zM98mzrDUPM6DV6cIXw
N64sfxYmiBav8bY9J5K9GZvOeuzMaDdU0OPYe0hhFeTuBL43bgj+0eaW17oraUJkJt4Yq7TVwTQ4
CoE87qyCgXwwT2RkAcm2gk2nETU7CVCmzYGkC2xDWk7LIcEvNcV8geUAmNQbmQsyUz+5uJnHB9B+
+rqc3F9Ol14tBwaVUD4U1ipjZ/TvRe2X+P3gF1BSJBFXjlvH9p+jwoHG1rwwKTsyl5DwlPjtLFJJ
gRjYd+jDSUJVgIX9ejoXYfobFBmxNY9F6v1xB73a9kV5wvqHMXOiV+974r2BI7myGrWZkhIUChXV
tYDxPTkSDQdmzI1D/V68Fik+nSJzKASlER2JBqytrqpyxSklOSQlMUX0n5TVuWSAEIDn8L15QfKG
GuPYqWhNoagknzVel3DPNip/T7nI7cR8rJUyY9JyKm3jdv7z4xHTO0NXCpzmNmm5vmp2DU4cHJAg
QGzj1SAYEtBFJN3m6yqlylBPXBxnCoVVzxwy3STII8bnFeJQzXAARwOIlHaS5OKI4JaMYoo6lH8Z
IQQXEzu09DBGj+RgpQFX7nTIKRT/aCj3nJsigRfjoohEBag2RUIk3kT+Te0mb2j8pq2Z1cgo6+rR
Tx2oWlZ6TRoQyL72limYIATCAsx1KNjJd0HaAe+XL9KIe/pfdnbLbIWulv/YW+N7Y3ufNfUQfg3j
3d0HtRJbH19JPKnfLX3IOkkeIq/YOkPuroHAP88NabpdOPXbsN27Mt3XQxVtZQah3kmIHRkqV619
nyG9kWAkJdcBhNgQH00XY2CegaVCAsLHb51o41aM1GvTppLn7NPKZ8ZsMR9UpuQf2ua6sfW7Fnz0
tpfVp6jCZh+LMdhWOrIqlCFpxi4oLHp+1p/eZTZc2We7165qLti38xGZd0dyEIKN6IBm5T44DE/7
FGF8SdLis57r6aKPSZ+mVHi+cXG02mSuAobQoKwRZ6Ha8ohb8rPiCKopO2uG8dJHlG7aMfrhqz9K
g6Cb5CbW1dlsQXtXo/QNyGnSKZ3q8k9CyWBXlrQOqMissUWTWDflB2ZOoHmZzCDOc8GcTSERVxY1
2BVIyR+RQdc4Tj7NVKRbO52oCMZk/3jBcD/V7mfCObTU7GcnIYxn4mgQhrhqWa9Qn1sfbTMDmbq0
Jm2O95QWfOkanGA/l9c4gYsoc8KFXWTzHO18+xKzCyOIuFp+CuuJxhpyVo/4k6Ea2SF8vd5lnvbg
cliushKqWUsoRJH73l6ZXoI755Bqv+u0Sqkb0NnpbE1xEQWdk6kKpNM1LbxpM05gCrAmm2Ypbrqu
AmhcOshfb3U9r7ZlN5KF1t14OhhN8klAfU0MDkQaHJaG//+30f2fVTkeuo3/jSongTBaZB//YaKz
yHj/N2bfs/6HZRrseQLTG6IJ7x9J9Iu/TkrHdsTihmPTv5Q5i4kO+r4jXaQ3ljP76/6nMseE22/b
MPpBkM7P/X9S5gimRv8p5eAOfHqADwzehmHOSp//kHLUfeLmShrVSYucM+ZUdAQjQ2OHiBzqtS8D
KYylmjTGE0psOu0xcQ1zDUSGYRzk0pzW+pkLB6cJzUrXakSXX9Gs0WPLOnq+pp10CzGcZUHHC2qT
Md0xHPLozCCg1KEBmb1vAftof6oKftjU0LrKiG8E77uxRuPgwc/cWdJzT5OZeWjqgh7yHYMaUUjn
VEr7paTWSIIajMlax6TaN3hQl7XvhWatlcDPN+ozl8aD1To/UlDRZF46r1YDntYkC6AjacmLRzvg
VI7BvxZBU4oT4VPM3myuDctNhrLpmuA9sf5+8LJhWUTzM5a15VWWtTFnGOfZ2NkUePasJo1tYMLh
ZiiM9DQjrZyFbnTkRE++PNgxiphRiJM3w0m/1sD5QjIO17QJyeAxnBZr+MToekrP9MLoUXuedt8B
7djNxC0XtC1UXUqVZpCfvxex0UdrKRN6kokfw5Gj277pvbnaYIvyHMnoQmMYlvhtJglxqhoB+TFB
bx/X2Z0Y3E9ZMhrpaV9spZ6+pROTwzAq310Xzy8gkHt/wJGvh9It8DbmXJRBLNSBs3HJ0OrckBp4
n+76SoPJ76npUMwEUteOmHp2DiCsStwErTBu1DDC0klausZeIPVdXMcHPRyTo4ZF2yETD4JmZ4QX
bfxj5kZ+03vMang3N0MzEwutcx2b3cUfu23cCuLPyC2KFMDLHBHdTaVx06gJqTXtgstCbU8rrQc6
GKUA16hWq8QbiZTqvG1tN5SHNBAToq/ZO9sp3Q2p1xwGyzw0ZQ4KkBDcVZjV/d6ENwAMIIFpadfD
uEf3u1cWOhxXD0EnZMMld3zrYsoW/Ytqzq4q7AvRWnLvuNPLso3AUL49DUqZj598eYCMpTsHThIH
45o3ozuaN8b8rtsmfOk1Me7qKNwt26b5ATICsStsZxPq07Mkp2rfWi3ADOxyl3rgYw0y4vuw072H
ssiZ2gBTD1fqwYCIao/djYT2Q0bhPBWFfezsGtn8x31D/aMOk9uoJZgyTcLsrAlPP4xavRM5lnMm
OS0mWh0Wx7K63Pm9yEOy2jOKorouWwiVCOsNi/8ct+N5uSVmB0eiQ3VVE9hISUtmpQEpr+r7yQ6e
VcQ4kX1DnBE6IGypT7biYKlMCcLK2Jg6XD3cStouCfpbM/HUqbOnksFTTfhmFSHxkNTQjq66S9DW
nOZC8rZ3s/dwdqgMc2ps4TEDaAVD5GJA2f21WjrgbI2kIM2pTKf1Z+oSe2t1ajiJeTGkH5bNL0dC
SrvKqdudstn5XhMT0GBHPix3eTXTKcOA+lubyMI4JeS4k0CXgcoI6U4za9GLAJlvlbR4l6sGNbfA
FZPK+DNRIPi/YoLnQNXFZRPPa8t9yu33cZIC4TCAWTc+Nb7JkAfwTdGh7D3wjyXcWcf3Psx6VmnP
jp/lLU1Z8GFEtbH9+iY7avSkdWlrHC41tTQmnKYaDqPnVBthgwJDZwrXLWfQqtixGSCDY9DbIl2b
AYkKX6G/35aUVq/kUfq7pVrW6Ll+amMTxkpEVocdgFysQJZ64S7TsAj2cftsTiNnY9dVO1HkT3IO
TIWETmteA6wNKn9Ya6NOHmiBxF22prcZKMyDrjTpRTW4QYP80vRVuLOZh+dmD44NYWiX2wfsyjDG
6drJbOBSsawuDq6vkNW5o8YAHGRkBHWkmLMel5DVZQcYl07cvCs0KNVbvSvhLiDAj2Zzj7QhCK1J
/MpPfjdfvFIkFotRBzXaCOCqHU5aTWanlVsdOBTmJUFrjicBD1o4jr61CbDamVNzv1RGq6ExD8xZ
x+aH3fwODELKaeGNCPpnSTkAaJsjNfdI7FUGeduhK/9E5JVul0emhWWS1cYEc3l0IlOmyD7QXx8I
n5PFJdRbER1ss93V47GCUU/fi+jAFafDrUvBagMo/hWix4CS4vjXZ19u9pGOsj6ZgpuxCd2vr6GJ
+7Ug4+wrdXb5Zr5ymJW8pGL8OeS0sKdYAhrFAb61qQQgTPN0+oARmPEqXKf6dGqSeQdNbEr/I8Ev
taDCCzEtZn7ee6fpVjnEVjMD2zW0vk9uXl8Gu4B4S5th1UkqeJ0XGxvfQCa6uPcw/jlodE7xnMKr
U+9TKPhHj1GA3oePessJosOfh4BwoEGqCDfXQY1X1cQXPi8mRSeb8bpOpcVOw60HkNorj0R8rRaT
FspThECRf0gBCxzKGij7/8rT1EzdvR7U7W45vS2LxbX2fXMxrWXgbGj+OfUmLAKurViyl6M/0A3O
BsvqsnA9m9hS35l1F+2F9C5m8Tq8K6n8gTIyi9ZAFSGwKC/noGzilB5CH82JY101or9qpQSyReHw
yyw3n2+X9/LXzcnXtX0usx3CcgaE3trwW7odSQkss69GJsVu+trY1P+XUveyaGDhb5qMb6TQA+ti
gGfZi9b+kzH+2qpQC8+CCNMpL9VB5E+aLxN9nc97ZmgFALh7jqXl2PQWY6U1y8Vc5PXrJfd48Cta
6fYq7mlPiyH4ATEErSbmPbcado1Dbse6MpNzRzluv/g6F7PnV9T2d/T2suV7M045XCvmcYnl/r57
WYthzR+d/t1Ml2ox7MIBy/By69sE+33za42EviNxGauukgGAiPmphNdjTlm+x9KWRX+Oq2Jv5VCT
TD5xLnJFvmSqX2Jo/Be78459qTGJdDIyh+r8N9g+gt010zhVJVkbhueh86OJsOSML2tL2PhXFvl3
1Pr3Y/67+5xGAcPRAjTw82t9L2D+1AejgrLw7/v/ev6y4TvzvFOVBlaD4sly6JVlFg3XZbWqJQwe
V8HPEwUFDcUJvaOuXdHuOSgT2uH3JfT75rLWTxba5mXzcnu5zH7fzMxqk/XTeGoVoV65oavtP3yK
C4ViuU3oaHlAz77pM9hLq5BUedKYWbi6aoDhttCV+mpYD5BDLstCOdDdR67I61QS+VIapVr5wkHD
6XGKPo1j12NFLfzmEPUJdDsE3B2BCrMjSJYkSiB4ms1Bf5mF/rHpH6tRFw/6djESLc/Kt4jVyuPk
cPbZLm6bZr5oLWvLosv05l9bykRO9Xm5l1kLEpBldYFKGKEsssOyOpqKw/X7VQS17nXpqD49BwUF
uqJiLkCdf3ZMfb34P+/5fsm/iCOqEe6xI0JlTk7+61HhGLrj15av1eW/f72R5aHL7ahyeNRy++s/
fr+UHufQmzzZgkxzRk4Q87V3+TR/vYuvt/29+fvV/y/uK7Jz7FR63WN794+TP44N89EIVJKQm2rb
lKSj6QNFshwJyBQNYqOM6taK9QnxEXiRfspf4sjtIbOVL0lp9gxmoXDmtW6BFHHumkSVb0yF/zBE
/4DsUG2nELJzNWn5rhA83CgsILJoZdYg6p6VneubjjCJk/QmtIOkgWQ+yapNQz05jbx21xbtk1lE
XGkwk9ENRuku+/5pGtxh01X6qyxICGkNAnB75wwWh9TXqF7FIie9bf6YFo6bceiaXapx4ZPOrh3G
ZFsxPl2rluwMWImEXDQ5QbwAWfZl3v5GMB3NsnN/Her9D9EqKpbkP8Sts3LKGKAoEGCrrnejMt5N
jSCqfgeTtGOgTXlskiS2ObjGMw6XQ9IkJ2rtOSoz61wUbcepLwK53+a3YfhrGH+mnr+PSYFG5UHu
ZpCHry3tHJSq4dGqmJCSXAqt3NybbXkFpNnyU4H+aoLul4QOWuqevRc+FYlY5uTPM3Pr6vZVc8gO
IGpHzgWMbOTaylOh+Y0PifIhtuzsGnliUxLCaqVyG6bmT9p39x6liZc++0lDfNsx5LqOXfqR1Yx1
KyhnZqTfVaMzIhUA8sJaDSc4Z8ZhdUjA5PsET2xjkfpzLBIkpHpqBcfYJHOXWfZe1VQMM6nRO3DS
NQIBb++57Yc+NaTX1sELAvj4nNB4WlM4aTcl08dtbvR7zUrkSmX2VlG33kVlCAXZdD9i9vRTzJV6
jUlqwnoRPU0K5JkzdxeEtiQ1n7DKY/eXM97APw16DrSXXvlhCIxHd6itvZkWx5A4kofIch/dMr0d
PIPZewDFuzWCa9egv6/UsJmEtiWSsUR57qf7SHp7bSALMMi6Sw7K9ZfWNxf+qjXl72xOuS/WSLmg
+FrEe0whp8mIsdWqmqntOHdsCxXGpF+9qNYh1rb1SXfii96P49UbNerSWop+hhShhv3VMCBIWwjJ
+6raGEXabK2B5oOLUGSnhANQH0WmiK21hbTs1LTtTzHPLV0IicehfNUsl9MqbZ/ULOtNbKH6RpTD
mKi1b9yJ6I+0Dyvohkl8tkRv7qveeSBFPh71nZYa/j63k7fKtH/ajf1gEVv5BrjkteQUtR572Npu
haV0mLUsYhr6G12/ifDErB3FLNIS0KwROuAdpbVAX/e2yNHE0cUcEuNeFh3xzvkffYoei7GhiwGc
UCfL6Ow8EUmne8lDXRa43pRFAUv7NVFLzyN/l4bhgajaEP6vC9k9kC3cqzZing+zHKzDL7SW9sa3
vEfbgYFQnbu4IQXKIkEDQRhRU5BUufz/F3vn0dw2t2br/9Ljiy7kMOgJCWaKClayJijJtpBzxq/v
Z299/dHH9/S5t+ddrkIBYLBIIuz9vms9C8C1bQacbtZxoarFMM/djIpQew7BuUWBhDC4/8UgF6Db
BFkp4OJU5qQmYIHYxT1dk7z1jjlGCqRAyaUOtG5jh+lbmarcA7BItRE1dSwOGEFqBqEddR+9Khpa
XcFLHgzJurHJvLCyfTSq3ypHAazTpdvIsbxNV5unVHXqe2VCoJxoY7p10N6PndfuAq5Ra1Kw0IF0
zHHNiVl0115g9dyFg2HjL9iNpfs49jipPLvoELipP2NbP1mzoa/1MX5fxmxtuhEeYD2k68/xtS28
4SbQm2ejsei0qHOxnQe+aP15GLLPKkZh6XqNs0eqX1hgAszqnTIFn2mgUWFq6XcvmPboXB+1CMUL
3aifPXDWdblE2S4xJwR7poFK23a3Hs1fF5cMEuJza+T2ri2zh2HWCEYmtW0zhh3hflVMmB+o6iqp
uk1EODWpMe8ElL1Nbr32lvGpAzRP/Qp/T4tMIB6ekGymq1xHe9dGp1mZbgvd/sD01CF5W8cOwsYB
nXRNH690wBBP6ucYVao/asOni7k6jQRP13OGbbFw+MWVg/elWi7YIJk9uFG6JSYND51HWEpqBhtF
g6sAGbXwK6PQwWBjLkId8FGNGxeP8ybphx2Sqo6RMKRh5EJ7l1tVtsu8/iYzCLo2vJAciNis12qh
/ZwLtHdJ/GqaNf6v0lTIqxk++pbeiepVnBdkF8WR1iJFoDP1NjgoSIMqdfbUoSoYqLQ5zUvYxqJT
iAVoFsBecoQ6+idebqc4tKLvpnWz5AGoWSLJo7GMd2bQf4enfSyZDW+b0Tr1tm1ftCK6gd0DpNED
7IVW50K9GchL3oF4DWlA9pSHVzF4RFqae+7C9cbrzG3ixIRoJwv5I0m1qpPOpgOnF37EoHE10s9d
xWOKq0N4DKmxG9H0buqoBRJ+kbbNnrERThjM9V96eRdalKFMkrDINJ+5FD7bqX5q36soeTIX5R0w
cH2cgr5Za8sAu3RqLljLEMiF0a0xaDdmROStVd3mhXbnLo2IMUxAbirTZvG6ch12oYZNkItxRPew
H4ynriauo4+4L1NAeDAV8q8DLpBpXKn3VVj0OwhWBmUe5cEsEYTnWEWGAVVf3xGTEJWYK6dkAoDp
qbula+/Shg0HVfvUL+dYze+mUqVYzU+WOxgUw5mrg4meTXOck1KEEUkplbU3G0DvyRpjYXrLyK9b
h47zVMFd60m4d+K6PZWDScINYScVtnkT9jXea5RvkGunKHE3dg/lM9DUAilk8EOLpsd+4XtU6NOh
PsfYwH1M6DBaouRrRrADMZ+WcbTC5LI4y0pXjG6jIgXbVC1ROBjQfHMoPrJyLAHCNyDzkoFcDpJq
0Ly8B8kQU0RlCGh47a06E8AwkSA/GM4uIa4htMrwF3MOqvhm2HsvjVI8eCCBVpoZE9GkVncEkI2Y
jQlmy5B3yXxD1dukurGt+vGBWS43as66RsNIZlouZU+gHJMZQmHQ5kfoGN/w46XnERzoiE4AhM3E
1dy7icQ0ZMkfLGadfqoOvuamxCUY1b0Wq9pJoSdPa//UJkS1aE3VQ5EhFQV/ZnXvDQ21Zpc8nBAN
yRJWtOHr8kRJHO1VyujWYaaovCq0SmllT3B88Hesy9TdUm0q7sLYc25nXBpd6b1xOSL9gsH8lv6n
t8n6SbsMDWA4VT3i4iAkWCNJoB4KWrBZTAdm3Dgz+tRSnzFOzdOdY6jkFmGh9amBx+s+ruiCU5nc
m3aSbLV+r8N+CYu8PM1t+onOMaYRTBdB7YsfZWL+jBXGWpmDyBvdMVXjTJ0AMI+bdHwsGBLu9LKy
N3bWH6pRjdZloS17g0sDF0RPvR+76RyltX5LGOgB74fvZqO3YZik0O0mm4k57Dq32ktqRg1zL4Qp
5UCB0nPQiStqG++GDjp+bDaHEST9zrAbovewd+8Qz9goeNadHtvbks4N946P3s5Jxsy4Ksc6Fgyr
Dc4JsgwGWtFn3N4khbbNub8yjCRaMa8eDPub42naY9AQfhGOgF9dpyJ70Lfq+ns7UDjvO/3Z1Bnc
e45xj8n+BRW7TwHvXnMJBCnrAtSRtpCb13oBusLlodSVASMasl+Vb3yO0JVrAcSeBOJYNp2GHnC0
5agUk6cHRKeEdCGK9J3p6PQRapScuAEanetOnX5YhTv7gzsiDunZpQTEjqnN8uw6Yl5Abjd6UQQg
CH/Qi7VvfUhnTquWzncqCOpYMFwEX3mPPqSYuduMXfY45820dmBkGoVDyhxeJ+ZjpPuBhwQqVOuU
7X7pUd4R0hBMBEv0sPm8fdngl28cSr4pAre9FqA7TJyq2mSkDTPLQeLdJ2QM5Tdg+ONVVlrV2muR
j43GrYoaglFXukHVmGD1Bg6JWfGt59q/Nnp4fVFqf2+6pOeC56IgxMWlNf27PXWPyIHvzZqqek2W
mYspaB0s6LA1tDzz9D4XOZ9O916GHO+Q6ohIKjj3/YI1LYlI9tT6keBQ8+QIHzYtJkr6FIBy14Mo
p4hPCT7dSm4DYvdIoRnbfDiWpyGOPyz079j0UFJb+vOYjJ8NLmgMetbWDodf5rxc8lT8gCAB+M2Y
tpnFOsubeTt65ZOLi4nUWe8lXbRd5Qy/+nx60qPwgIRrx7Ae3GWEY91jsFx49oPaFjeRMj2mkCrt
TOmOndXvwD3PPgGpVkoOtIVbalVOZuwPxnRThuOR0Fi0xs67viDdrcbQ2ywVOv8YR/ozomUw32Gp
nXtVJ7rYrqdTZ15oDYXwPIF2Rkv+pKYEky9EHfGTGf6czbfMXagEWQouwE3HVdijXKN2/fOCkfHC
LEXHjADOi6+smvEPFo25naPuB33bz6jHU9AuFB5DpOsWomiuEj8JHrC2VW7stCGsOTEifUXW97AK
LBeOOE6SQRm4iYaun9BZhw5Na8Gzho2n1M8Aroatnyih+8DZM1oVCO0Rod7s0tDL4p/qEhHZl1vf
Ea+084J8LiUhy4s/YHtT9OOYbB00lBPtapj8uPyLJfYVjWJi25SfQAZIgYmIVY7nD4A5OrjV5BAE
4g9Qh2KvRQ2ZVkiIa+W1D8n44eZ6YYzwYnTGtwZbB4r4e1eLb72EXylPQkqpOaJKAo7rjvsTE/m6
N3ApxNFT6GDfrkpva4Spe4xmcg5sJWKGHIV3nl5quyiPGPdFJDtDghepF3nBCBy/YctVbdb09YTy
Cfz7jD2S0Xs/FXwhIqPIFNmQpdUh66V3E821vlLnsl/FWJrOKRWG2IJjkznju1G3391eWeeIweiR
4TDPxuQZXEGka99DgllXXYttp5i5O8NziAetvZDa5WQKjZLJBtrtWKcKSy5St2CFnAIFs3qi+oT7
v/YyrBdqfRmwZZh9/xTPFiFH4zFzEdMNuv5R9iZA8J5IDIVpPGvjw1w5W61T1c2Qpp9eQ39aqdVj
4EC0bA2SaSInY6xpjAjQZizBeadRSZwdP1PKcttbD1OpPPXjpxdR9ba1p9GqyUbDVC1USY7NXc4g
OsgsnX2QMVukT4QiiSuAE/L/NyDL1zS/DlHlXKxKrUkoCLVzMQ88iZEqNGRGDohGp5IIVg3ZG0Jc
Z5277V0E8pjIQJPLQ3LnRQTg9OqHFgbNDvcMya8EoTK0WEWGW25qeuYaw9HGU2/EHBVfZ0DsjlZz
QvKRJnV66XvS92xV2yaKCE4JLYbfdk0uENb3To03ypj5vUdUpbZ4T5jKPru8/BSaEiuPb4eixJL7
xB2BIW8dP0doJn09dtdpTISMpbxiwsZGjDHwxol/mFl+Z+WLdUDYhMCTcSe2lJnMEeNGbZUnzM10
iW1wEUMAIP45J4x5YirAxZhUY62LfihDGG/rdE9ARo2Kt3rkpnljVMu9E3J45htD/E7AP7z1OBh8
RjAI66HWscuHHC1qpK4UJ9Y3YVSRPe09GKP2vUyEiwT5i2EfqsROkBg73yIK0CvXvEktJAZZQHMw
jO6ox+HQHVOABbRPkVnU7fhoz8ljPCwP0xQTFjcf4q66dG2+bZqLlerfodPDVwwF2r6CdBKOyl2L
f6M1lPMktNbF4mzFxHQBUsiJy4A21G6NNHzXA+MJB46GWrTf9Un9mUQOuVvMEsiIcreW8uR6876y
1JsBRNeqiYUcLeDjWrWNC3i41/m1jMDcYNBWI/ObuyyPtTkle+07dnM0dSRtdhhxkyHfdjlHTGMW
5dol9a0jKydWm7fFcd7QM1JC0G5ULf/sW+/N6PuPovgY2wDxNA2OXA2eaCPd10q9zu3iU+ePzZbq
M0T4mlnlYzEgw6diibGjcD48juddm/bfCwbYBIZxSUrqOV0ZXfmeJc2haZxvRUyLyMwoFEwHcy6I
fKq+WVZyalr1xdHab6OTbyMkd37pBvfuhK0XHcdn6qb3BFGMZn+rt8o56pJDr2Y/KpWuUiMsrkq/
RTLirAHvmNtmqHOcxTi8dK1+UeK7aom/pySb5OHFaBukTFWFJLlzb2B9r8o+ug00BAuKgYXG+rS0
vF2HpihW6caFHG2igyqbKhIjbXTnCDqPQfdCqgbms9eG7PRD3s3kRTEVdHBAZvHDEv8vF//X/w9m
y7A93flXgr6XuczjIvxdz/fXa/6G4puCfA8Yy1J5L8f4Tc+naTxEgcwwPNfk3vK3nM+0/l3V4CV4
/FNN09OBPf0l5zPVf6fY42iq6hqq6kDH+p+AtoRW7zcsk+qqlqqZhmdxT+X/MfgTfscyEfICH8ar
x4tRv0Ydov+e3v6WWaFl3jEg++2b+ScIKwMR4r/838TjP94f+P7a//g37f9gSFDR4/O/BTfz54TH
+7lEdY1U/Z5kEJTT1kuZnsIbY1c+kvVqvlLA+hXu4oO5zRmncPFYR+fxmdhS3zngKykBJqFcIJ13
U57+9Z+q2X/KHFUhpOR30w3DJCrAUv8IC5i1VsuszNRunBahYSV6/IVYeKMx4dBUnJYYjMhZVyh/
VkbxiJ5kOgD/h5vY1xbxnRh6j3ItCZmSMKHEM6Zbml+bcGERSqcnuRiQUW0Dmut1RVdXCceJQNBl
XNPkJgFR7MNESdi9TY57nQgTCHVFvAT1gHQdpMEV7+d+ccSXIdmYGv5wQxLGGZACKLYQZ8ntQfRo
5Sb4rzvQZyPCJ51WpEVjucSQhd6d3ILrohfKntlJ7G24lJdUgJ7lIgdHtqtQ5Vx3NRLdu0DXWfEl
YTUWSgFV9LN7pwIr1PeMb7uJ/CmZCWA5o74vahzdCw1QU9L/vzIA5A4V+v5xMVEfRhlZayP8s50x
DNtSMP9lLICS4MOXa55Yk5ttcy47TT9YApmcGxHpC63ABctFLda0iUi/USVRW6Y9BKBjjg5im7/S
H+R2aWbUH6bgpc7qfVerJI4IgHTedB2NRfVGpVq0lbu6RVEJJwfZtgnc+Lur1u0x7NJP1I3Esokt
uUsurptanbxaI1gDpe7Q84vPj1MA/VwnKjHyk8tfxW3Cs9NC7rx+Srn2WzaCitV5my/Jt+sn1KFa
/vWxHbgHSOeM/mcVASILhEbMnQTc8/rh5ZpmZtme04EIb4RD2H/bo1yL63LYDeaCAK4Ot+ABn+Vj
xAqGGNENRr4tHgilxdMvaN1RgUJ95emIBN2+fP7aNITwCQiKOBIQKuORE2vy6NAtVUcZ2a7lfrmL
X9xddx7HfEh3BbGR0MnUQYZ2VYs6Mr2oVjAXUJxj59UiPqhLQVTVDNuxgKKsG5n0I+yaCU1f6FxN
QsMTC1XPaIK0LItl74i/QR62g/ibv9YQ3eRWANvyerxWicNRK/8olFzuFsbFjfxrZELH198l/jhL
0IQ9QReV+4KWmIS4XKz9MHPQBC6XirzkyJGbciFlz9fNP56SmaRcNrjRfbPk91IFpjXMhcbPop62
s+HlUXBqjvJRlFGAOP9xswhQZXt4ynyT6Dy/BRi8MoxAh+kt3tDWFmdTZf3r9e3lmqC/73vyHeQW
VkPOummm4yJ8jWPLmT+LhVyT++ZKkNyLJjbX6RAFDPF44qJhGrOYL22+Hv7tmZ36SxmU/JAI/Vwq
QKRybTLBxLzK1TmkqLaRq3KBVew94pYhmHi0xq4PyFfX153Xd5PPQSitrfBPIp0W33z699dvmyM+
Q0V/6CMAg6RkUmWWbJDQEpco2BDeflxITpYfzQk5PuTnlQu68OnOC0lVlY+atqCWR7OA3X89HsFf
jxvjpZynAjeJgZ7Y2cA04TIlnyufJbfJxvrrneWmfEDu+3q7315TKH3OxCs7EQXo7AxV2U6JOMn+
2dtc9+kjknhhHP3ptBRjDcIOUV1jgxmhsWqZ8y63ErFLFcdrFi220GWX6Ho5pOXadfHnvlyAu4E1
xTuFbyNXlJBvQLyuWKLPWXz4f/pa+bLrI2Ared11W679+V/9458UEjKjYmIyZh3ruap/oj4l/1nc
cI1I2zhTle2VQn01g9jaJOKuJxeS444EXcz19anaDQiMLPKukCaWCr6gGNOR2s2tfwXiu6ROGUne
bKUs6LpQ/xGgLh8o4vpXG1MllEInVZBhCmhFaymDKkamP5tupGRkhIQnSxmpXFyjBf7cJ+56TVpP
XK8E+jFxAgy/MPTI7Gk1mkm0RZjl7ZOxzrc6TFA368tt2nRvfB0DeAeUYTZNxNh2plXBBUql4qeo
wzfz1kzTFIoJ55/UzTnyDKrJl0TCnjsIyDGhxRZfT9Mg17BqZ09gaLchZISwViJfmB0KXZRcvYqj
mi6y4FkCgHLncosUnzTH4Yf8bixDKcp9WVTLodUvVwWalIOlTnubeKJk17bWJh+tzz4xaD0zg5wn
971uo3A7Eovppe0Mv8jvtTKkOfIUJZy8rRhhSR2y5yBFWg9V8ADqoYZGxpBFHA6Gbmb7Zkr4g1sF
3tQIL0vjFtLWTkuMNq01zXvuGOvOc5ge45GURo0I9ZYGq0WLiSBlWK5CRicXC5M/z7LT/dDNe9Tu
7qWCFRvpzHtpTG+TOQdLVD1gKyP3VEOXCasBxFvh3CcmzWfUMBpcMSg9ciEutkcpGr7uU2OMfWlW
ULUT6nK5+DoC5GpsQ2x30xFnAvYLZhvKxYkcRCbt0vhNZJ7HYETYrKcDroP2QD2doOnJwoWIEW4F
S51ztnduQRtMwkwzcEPNtc92omkiRfRyocm7tJBCyE1U0dpusV0qtebPatLuiswYjqmrDCTYsFYn
wKm0KBIqVE7CnE9A7Wvhl/lt21O52JEDK3anXtR+PeZy6RisJgMt9V+75DO+3iOnksbPZtNyakMM
o0QeATYQC4JjmPTL1R6HsnCk0AgweyozqjTfy6deHflyjZZ3fZRr1wfk875eskzxzywB8CH3oUL1
di6VX7sS4mGxUBfU7Su5zcGurbSlyH3GbLj5xcOOYvJwRZb3rNH9Ebvkg1E4/rWG5i6kVCRUHb0Q
G1PhbcbAPRS9dTdhZ99ypHBL16ND1gTjDlgMRb+vfV3zK3TpXOkVI3O5y8o1heBZRBadeNX1gevm
eEthG2SUlm2GaTXQYld8DgAKYM5Oc4dLtguTbWecaLRZSDheil+uhhkGjzR3x13r24/ZhWnHg7LB
SRyt0EM+zKKZv+uSDSt6cKpthuf+3Dy047mJQQ6vqsRPQmhBz73+PoDeiRBcu1QZN1H6bCa3WrKj
spErODFunWTX6ZwzO0c7uUO7UgLO73OBImQ696AZsTl7fh6cOuXgoqW27mksjZ4fxoc0PxDrsm6m
LRUPImuPxdldo2QbIdf+oD9Vb/JPROJNt+sjHAZvNHEtPv+3zjlYRNKq8y2wvzx9oWhnEOzsR5he
VvUH8Z1mAjyXVC+adrTY1uSVJivEH52yRfJoGjtH3dr5oUfAhPMasJ956yIfe2qSu1b9yG4Qja/O
1rF6d1fJBbcRp+ia7tWRdvE6eZvPiOU+563x3parYVP6yh11eBwd0xsWzzWOnZ/afbEh4ewV9N5z
7aO32COeoT2/J7F6RbX8ztnYVFLvmHQ2K/Xg+vmNtq8+YiaW3YXeb1dtUnOVkWqqHFp0OmeDTPt+
qzHC7vxSWQX+R7sybosDxvhHG+HpJr1XLuGv+Wf0XH2W5/o8MfNfN5v8tSC0k2n2U4ey4qI/tq+m
/6vbL6dD/xYc+KviHUGWa/5gxiHH8u5oTHuHfPrVbG5U+iOIwRx/sVbGrsg3dv3aJfs4ehjDjV77
dA3seh9QEnVXWb7LYRh7yC6+QeDBIaL+NMv7CNPa97DEuLux4bHM/pSD1FuP/R7+hiFkwTQZUbcc
u3CVoBTTNpUmIBJvzens3NMRvy8OGAy/2dORvjrVxgPZ4UArUWiW4W6ZN1whycZxnsgnCs7oou51
v7gJt9NbB1L0p34mJJj84dTbh9CNJn/+hlfM9rbdtO+8zRgQU7kqqcgBl3o3qpO6bL93uZ/o90WK
kP2CW+VHpRDRsAHVrHKHUFdxsZo/nJ/IfAZE1GTkIYgEr8ZQeFwbt3AQ0+d6Xp8skl5XyknbAnV7
saCGcgWEccuRdIatqvrO9wEBWbDO3rzOVwzxoHkyzf3wNj961Vk39+qZsdd99qb9Qg1BZUL98GjZ
HYd3laOyPmvlmtEPBj2fvmV4oJeBlT6a1mhfYo2Z8kp/KXbd4KOscZ7RAt3nd0DVD9MNkIVqpLd4
5vRXhoMb+OO3AUYB7bWf4br55XH6aBtYCNhZJm2blfisIZCgrkTryKR/TRn9aNwX8xqEs5fvR+A5
v9Sb8V35kd2BgFgzSXvUX8Of6SMp0PiFeizUK0hll/SlfilP6j09DYLANv2JFo59KfcIGJbX7GBe
nucH65uyN+6SX2RTIKAyoFr76mdc+PYRmdmmJvp73jVP3Y6q9d48IR6kHP2sR/7wzuw4PbT+tCJ3
4VUt18428BEg+f1jPK64FmpksPHqFdCxWvMJg0i5ZDOBuB/ecurJKAD5iJTNV+o5RKoUvpjakcr3
N+gRAlKwgetDzCuz33EFM3Lr7ot77zucg+dpY/vLPn3Ld9ZGqdaxewuySW0xjnDR9MNjQe6vb5vr
YFWeOd0AEV2MfQi95IXj8IxwT1tR+jrmI4hGKC275ZJESG+31m66/xHswzMzz32xXzhRs3Tt3nV7
9TBy5Wm2QCwWroAGKqmV7sNh3PSH7gQiKvUpNaO4nbFa8RkGP0NqxGl9572KjA8q1SF+iS1IHYMj
HyXrhc6TtcZfib6O8s4u3KTrepd8H2/K5om5F7QNlFWFt7VetAFmNZLatXF2/fBQn4NtfrSfTf7m
HYG8+yld3zr52jnV1ZY8aO4pa5O7+jqkHBms+2Tza75Nz967eZc+hTfhLvrAKGBdpiwf0Qf+133R
lXGb8haJNQzBvwCmaTOeYqfZgVik3cfAphMzFRnHY4q5UT+O8IpRg4EtcV+RRzK2RjGCk96oqt43
qIAdB/ESuRaKCYlcg5zQFfuvVU+N1U2SDafURPwai+dkcnbz37/aSGtGMa3OpKSzEojQ9hpsFCZP
wdZB4QOe3euP/d+LpCGwSzGwFMg1+UDbVm9KqQI7q12Qs2hzjwREbqM0BRFN5codFQ2OOrHrX6uT
Su2RHmjtO7YJeaWNJEkCpWzoAtCmVQjrIy8AGtkGNQhwCGwHDg85wGTmNJ33RCcznFZFwIvnUiqS
ax3uZMo+f283FB13caSebGDZPtgHenDCAkebpzjC5WUMLNau+zRvGHd5A8YM9RH53+3anvmBmZ4w
060LrfLnRFN2QXiLt1c9uk7GGASvyAGKQbvrxVhaLjoS6UAnaVuQzVj0/l7IwNLrpj5GfEsD3RJR
+/zKTRFrTeVyyb3uNG00nE5MWIouqpG2Tq/LXMy9LAd3oiQo1wAftkDFdHWfR9iebO1bphrB1vUo
TVWA8gXtpDoFfVWjZSKV0DS4HvfPUz2PhxFzo2JNqLr/LiCpRIHjtgaACsm1z1dxLZBOC5UYo2u4
qsPNRmTKyLMfYn+yeuNrUx3jYe0yVPKG4NEJW/UY5dPImG3RHqsGTCY9gAlnPQvakQjjYxcppPiF
G9N6yUFOb2hug/dNRL3OTA06xYFb+USJ/ZUv64kfTS6u+4ZBnQ96cJYOii+DhdmXsz+b9aPatheH
WY/hYFEfRCFOlugE1ABNFCzPWJSTAdRQRfoqHl+Lybo+vBEQwoVVITROKSdYbTD3mPtGXFnrj1km
7409pOiyNV6GlrAjuVDBtxfq2G/axtagPApzjSh6y8V10+1KCPY0lb8izMTPq4mpPSI0OGkaFMs1
mDokoTMCd8Z6FJ2/FqKGbGHg43aEfxh+NUOSugvWyiJ8d7LCmggX7tc2tqH8Kwrkf+ka/w+6Bg0x
nZbRf0/XeOreo3/oxH294O9OnMigVl3XVQFi6Ib5eyeOJp2t6vTBVBOzhUnPTxyE0X/8m6nTitNt
26VDRDVAM0nK+asVJ6EbqmqoFrgO0Ymz/ietON1y/4h4UV06cIZqmMCnYYLYsn/2W3+srMs4KvHr
39giszmTHkBZq/5t1XbEPFfWrb9W/3yCme1I03BoR7dEC69LZ7kDoE9MDTb7XeEAx7RH73korXHb
l+aZhIx4V8zKXeRo4x5Uz7kBeXU0SVZEr718IkGJ7whORDc8zzTXp1RQLBUksoIlBoXQoWEE4Txx
YC8tTHbHKPkeKcsrXFwHZcMoxPZoN9Jx2ul5X29zxzPXHgYPQEQ2IMqe0kQbj4hC5CeBTFGUt3KV
4Cx3+SZXzXzh3orvYkS5AZwgEpbUrxfIS8jXV/Hb28hX/fYtyWfJnSq1jLhFsdYn3AA2sveipVAA
X+Vq0I8ZQ9foUV4p5C65kPcE2Zj5Z/vMsaNTIR/JzOC/Vr9aWvKV8qFrX+f6Htf/ppAvlNv/1+q/
/t/lu13/G0Yo1mGOm+nwG/R6pBUnodly3/UBScG+bsq1r1K4XL2+RGKt5b4rOJu4WfJs4gwR5z++
v3yyZtmks/z5jl975RMsHE0MJcSQDGf3sNTRUW788Tdd/z/5Xn/8V3IzEgeFopsD9ARaS3JfhRST
6ZPYJvNbXxfVAHJKZh8Xciljh0eTrDyU+YwWZCCxEKRkYVPu5K6vJ17DkOVTvt5Drn49SfRZr5u/
PfyVYtwLMsbXqnzWH28nN//7h//8K0Pwf6vIi2EHeDKL7+9einzmV0vEw5LjN50GR1IWeCUX/Noi
kZvYG5Lj+CD3yh2ycSI3F5kpLrclPPzadpFPLCQT4foaVwQ09jk+/SZSbmWkfacVzKwsMTD/WpWR
97loesjHpwLid2WhZR5FLLOlpYY/QGHxR0UZ/NSkF0f6lyZGmYEYVRZExzsg5LdORzTiEk/w9QpU
uq4YS36tamJwYvFtpitVjFi+VuVeqL0nMwmjndySC/lC+bzr5m9vKXfKh+UTr6+T+0gGYzqTFNG2
DjG1r4a8/BjEwGQJyH0XhFm1QCpsi+FLkHUi1g9nmVgYcqzzm71bA/rMzIgBkfQqj2KQZIrhEpB+
Afa9kFnyWFqQGZAh4daRFWPbOjd5Ox9kVZiyXfFVKr4WjeW+gjG8X+poViVfYWkMQS6scT0otKjM
pGbk50D9iJra2IURwoMgZJHBdtrGjBljOXp0xUAyYERJXtx9GyM3q0QXvKPNhTulpj4iNnMimkw5
OB16OHSCmZvoND5QaVJySIeE2byYFEnogdNQXg29ftvFlPG1/tliPGy4PZL1NqxPcdFXJ69t0rUn
BtC5GEqjPAfCRzBU1at7CVzwRG/dEgNvudZSrt07jM9l08EVQ3ZLDN5lR0Z2HdpKjO2vDQi5FjMH
MMRkQNr35SISXaPrplwjyETbGrl5kU0TuUjFxMNhBoKLSRRGxbRECW9rtSOLrbErX4HMQxsjb4ke
p72xpv/iF8xwdDHVkQeUIX656+F33QdHkDKtmDqh6DohBs12rjgLKjJIjpacgF235VqN3V0EdjYz
3HIim8SULZWzN0dM5AoxpYvldiQmelPNlC8d6aEVptMxDwz62kcsuqx6OWUkowwOjlzt6r3Xt1C4
mFcGcoLJVGIVVkw6Q8oRblR4tFc192tR9wdsljVTk8Q9gi51j61BkTgGwEHsjRGiCF2wFTjhVkn9
CA8+J/K0wvszxHttvm/RmH/DxIuHt/02vbnRDiEuYCg4x8sznb3PMtqFho+6TtVJblmnP2PaCqD9
d1X4CgSeWl0DWqh/3fwwqks9gFvcU+Yhqm+Y9PXGGeINNX56O0QJkPu3jpdLqN7Biq7Nn33wPgAi
ztdYm+HDaOQY4At4HiO/UfD4vOfGGeRfkaGfOAEByChGkcrj+Xb5isw9X34R7pHgA6wiOklbKzwM
9hqbbYoNJ10PoLRB1drm3rQOhnEiZM75hap+tiA9bsp+02j7Jrkp7ecIL2l2DqKNi+Z/PpnpWXrL
DpW6dxu/7TY418xoR2LZIuy+xq7l69SpJHPBIQ07i2/Q3kKEUFBTAwz7nCpilPRiNfZoBX2a67xj
UN1S4s6BxOO16M+z+1Bku7F/yRWCRMK7qvtpDzuEIicCOgAfAgsChpIIe6pfZIdIoebj7ok87/Jj
CBCe0g91KvUSDkfb3bc5DPS98T6SL4JZiaJFlR709JzTkarXpXphiowhKuL7NR5j43lB+HxH+BCS
hdbbgSXrPvVsrb42z65ynNS98UmBTWO8dqvdUJRVMmpOGzvaxFTGPMSg6+E5OU2UZW8p1mpP3U3s
Gy4Y8nUaEHi0SrvDbB+Y7lbRgZmh1fxC5QwCLSxvXJBi8b4MtvZydvWPZDnCiCO5Do3/WfXuS8Uv
bdpAu2g5Ns4drPckPg4L5wVZhPDAk/SzDJ/N9ibkODpVnvi+obyo4S7hs1GT+UR+AmJS6FM4TKfo
KKD2UCb5AYfdUp2sT85ZkzLvQoKaX+u+2x21z7KhjHyoYNqp4gvje1LAQNFo4ujUnT0utETZ5BTS
kB+joSPp8q2kKIoMn1onDtRuDdMG5EuR3MQ9eQPrEXaye1K7PRpk9Vw9WMpGMx+97LioezPyW+Sj
+6DB17N1ylO2bMBSNd3ZGakUkdthY8BfmSRLzKvN9DYRY7RC44s6yrrv9MMYwUkazla3nZPtBCd/
FdJNwZ3bd4dxOdngUH8lb7bCnzqhkdjpuEf1hzE/O/ZWfdRRuCjf1eImdm7jV2tCi7yzh6NmMwJf
598949hyKoS7XLurGkDNKFvpBCzU3Tlrm+SgxvjnI18zt7CScD9ATB/Hkx76g4WpD1T1kXW0Y7Ox
hpHUKeek+ejyHUm3uIMfe/e2EwEkexC1y7y2fyKX9p5cShMb40IyEhhTLFKlB3CXEeSmMrfjd5ik
Nm69edUXeD52TIvKVwwYdET6amXYvkqExX+yd2bLjWvZdv0V/wAq0DcOhx8IsO8lqn1BSEol+r7H
13sAqjo8la57/QOOzECQFElBJLCx91pzjon7RlhTjCVBis/8xMFsHK2Tsk/W6SarSCHAlbwwmwVS
bAr4C0+hn4HTywkE6qrLtn5i4aTQTNs3r5ryWpDfiLl30zzIv1yYueWGXcN6SAjIAp9pma/ZJ7da
m8mBFAVdoenkPeVwdogjWivWPibdF4crCIlHCqmkEVoMxVJ3aLsDlDz/swlOo+U0zVYgawpbQE3S
FUE8waml5SIvjNAOntKX5Ii266zeKDmPD36wArkkF++KcvZdp8GMoafM4ZZi6LQFdICj1B8E9Vi6
e69YJPkTmoDCXCKTtuJr6y+o9SbXAMm2usGLRVLiQMrPxXrBt2R9Zc9QJdVNv1GX5SPGzVzdelfC
ZsAH4Y96sSrbJA4hdboIDNsi4VwWnPBVVHYwigKK0q21qWKudQBF4Cc40QTqWxScfYdcuGnkkY03
dYTKcu1YlFYflghhmwsDHXc8mnzJNk/XQogQcBMXavZIP/A2jDvEoosahkS4a+Kloa/T5tELcSm8
tdSQWE/iNH5JQDa29VH2zi0tFZE74gpuh4iD2XwAh4+WMHKhBG5aRpZgh5M6KD66/CBhrYzWfEJE
ZpQmGToLxIkp3TFs5lR168XIbVwQv8wP9vLsvwb0MPA+7VnQ+MqCOh2oB/+mU3vvHsB3SaT/1UvI
5nFDzBzdBKVYgoKtPyVyw9Z+SQKLcxOLhW5DtbSFRbgybE71Lw2C80s+OESiLMutegV3Ma5CJ90P
F71cKu/upg5pXtnGkiMNrGxHt26yoD17N7wm4qNBcMqSPad1SijKCwpQl64uprgn9WL+yjfU7Y/f
5UsjLLRTWE99i9K1h9SmS/DEHWEp2IAQH+jG2O4msflMF74tLcCzPXwtviGuf1Ur3dlispAvyind
yJeBQYEJwJPaTWdM+hK+iAoarkX5oj20ro3dKlEhnC3dm57jtYXXceSp2H+qdqvXTrRWMse9uMay
lZ/om5o0pZEiurAecC6i2bV9x2KSnDk1hJFuuY054vwNSunsvVrnZ8I6IWWLqFceKJbTEyHE1YNu
sqSy6LQ23XbSu5ERtOmJNjDmGsn5tBY4cTYQCBt5Jb1s1cbp3l16Vodh6W0M2CIn4Ut8BqfRYo36
8DgNiHW6apvkKj55u+hoYSBJAYLYbniCG5k9ZZiHF8k6uJpvgI35mfSSgGnJ7PETZz4tGXYNmUq2
pchPzKHJtM3mMQCdTnCFQ6/VNCBoK0Eu4zjjAfFJukFRbh/l5+qUOumqvWgHXNDtJdrrNoSZcbFq
LLrHrWxrB+VQndpLuXXXdCIW42E8FCdlBXHA2xBxebD85ZHTOyFrDEfGAdV3eathtrSL1cgEYUgf
eQaSA5pJkKxW/lu91TDZfQxLc+fu3quP/pCceuz9C3PN7OMg0+7HYYfDhc8xsoVl7FiLZNEswqNr
49xyUic7xitrJdvhpd7qpp3folN+E16Dh95pPsIbDbubsRB/F8/dMt9qi9yhu1+/eS86WRSOdUMU
oOOHDB22Sb0oHWnFVeOFkYxDh09Y5byCOG9zxNKNZgzvLuNDeTDBJG2jk7Ahi++g3XKHAFk7XVuX
1A5WxhtSIKF2/KNe2uNbY2N3WwioA4i91LyF/iYoG6Q9XFzeEv6qtbdmUrKN9xwOz+GtPnS/o5O5
bg/FR8ysh8rXq/j7NTkFDwSh/Pbf0l/JRuSTYIzR9iAJjpZgj0jqH9PH5pjK9qp5F58C0CE2XjUO
K06qYHETv1OHJ4p0f5/o/faLm/XZvOMSRBewL67JxvxQn8q34cRAOHF7Psq38Av47gmne/8Y7RGw
PxE3fCmu6lO0FG0+1LV8ZGuPjsAv+Mwjm9FnVdmpQ61QOxgbOqI7/3U66DbCS49LsYCtM41wxTvB
cs2RtiwPAsC+Spv0zCVxV3xzrGZPcbrYjvtwVT2Ne48xpsYqsMyOXJ2i7/m4r1/CM6xY/qNEoAW9
T/i+QqeuF7W+I1stoPkoLtwUtAONZ8JQ6xd+xskE8F5HgsIahY8GzxgXLD4mWBJcMz7Hz/BRcG2A
I1hBpXYl4b0e1pq4qOmsPwmf4pFxmfSUFdJ/l1M3veg7b9Nve76Q4dT/Kt8KVqALZcXxnt7IilG+
PB2/cvYsnOGyrbxNxhUplDYVgo7nTnmN1uLW2wZbusNIBYj2XSo74Qi7NQuWxkPyPTC1Q7pm/YoG
u/AwBXPJhEz6YhoL9An+dXgQ18Z5PDTDNTqWe6YUWh9xrohvmU1Ewsa9fAfXjo+asBwwXgQ2MlXe
hefgOr708wA4jxLgERhUQOlUT9k3CXAMKggmP0ne5H9NWADjB5fBz+5IBqv6XG9Tp99KLNU+6nOx
sz6TeCkIdvdA3Lj5wa3yzX/VDu0ZSD97PaKvsKuHFgZPaU+Bgo/Gi/hUniMg7+M6uU7zg3fps3hn
F8PcCTDCfbfDYXzhgkiQI18jnPd0GowZ2JgidEfiNZxhKSzQ9Ay7YfnZbpjhsdZ8UE50mxfoe2zf
9pblmbGUy+T7hP0d1tVTjFl/EZ+7I59rtBHtYinsUS9LZ3lH1MCCKZAtvYsoshDTWEtzy4mvwoa1
82XhpBuMt46+JshpLaJHqGtHu3kvJdoNgoq5dDGMPXubT9/JlzTlsXRv+qt+wEXHBS88s999sZQY
JEW7X7Eaeym44qARGd/qztZ+SW/a2eTaHa6sU/qS73V69D5IqAc5XHbGko44lzT5wnSQOgwH7RMx
FgzP0APs0kFC8miuizUzVN55fQEQ8MCcovs2p7/e27X7bD1umu+WcWIDz9AmMXsTrsLH4BpdtX26
6h5W0KukF5lDgOgHwZGfWs7MK+es+0xtkS9Q/VZg3gdL8Xn4GD7yS3mLHpJTfUgZBY0v6+zfjEfp
DMRg3MIoWycn80qL3AnfPkNHeIAPwOmsbKZ/er/wu0VAePGz/BFfBJS7+aKLN1CH6tZGloEzIVhE
TKFsIVi8mv6RK434DPLArFfMi3f6LlpC1qC8u2W9cAX1cGKayVErP2FdjBGEgubd9je0o4iXnDRc
odMejW9x8th510gf+BYnmsCtvuGw8XYYjRGJpbfswXphJz4RDRG3SJLjrJyNWiZWumworI1YH81l
N4jDHFsTeG7e/DxGSIhiyjq1AnrL5tSJnG9JU7NxvjVvBlNqVlkXXlmFUIaeuZLzZq5E3e/Ot7yp
J4m4W/3hXs77Y4rxpBPA1WJIj6Qx91tkh8Q1d/lWyTtbqisDARRzwTbYV8J7SzEHCAz0iHZZtFB2
BijCIFL5jNj9QOg2kjGBi0Vy5ajJr8vYYwE8bVi66KKgb70Cr0M5WR/mW1WllJsR2NOsGK1+XBOT
jJQCEHrHWVFKDnrAVaBjuCT/Y5v6+gIXLxVM88kzy2TCh1AhSdMHglQ1dM4KC94xpJ80KMWlVKkN
zoBIaXqoJ7ieZDrIPvUQfUq1TvUFjVXoM6POwaWvsr6fJuWJ3Ufxcch1pkHTHlPVoiMghuKUEEKY
Yu1C1+hxNcmKwoBbCGdqtBuw8zEDJ/ukeEq50LKXvjUMuEUDns5JF1vPZqb5ZtPrlDQCNWc0nYid
c41X/6vaa8zNuq4o9onrJdDqJhnsXzhmEN3/vDs/lgtNsCkRPONdmUxkk7q5noTts7p9vjtvxJzC
VduxApvroPMmF4QCpvXkT9Nd91o3CcltU132p1YrjzJYmRlm3fm6sMGwkMORoMvfT5Xy4a9bhI5T
+5wemzd/3J2fN78sEnLC2ZN0eJdMuvN69R2J1bfYm8gjDAaACLOOIHKdwdG+l2oZLn15iuvJd9RP
bhYCAMpdISn9OsxgTLjbroFyLzfKlA1ImfwPyS7JRPsxhT4Zjv0FuUsq4WSa/F1FY7R7SWnOEKMk
aEU6cXPy1Kmnqs63oT8bstlsf+7NP7BEk9xzj5r93x6cX/dzf75JxIeVGvkeZzTlVgZ8bBT/itmq
NM0ngm2O3JofnjdzGFdMw3J3v3v/aQFaty/aeD0/7f74z7soMz79/iO9S69mY9SrrDCAA4mBZLeD
qB0Diy7oQq6GiCoDeIleRR/3l5JJUFt5iazjLYu1cp3hCbj/bL7lTfISTNrUwGfpkwLUDVvC9Abz
piBYGEloFcOzzlsZHTDPn19E9Rok/V051RuTF+vnre6P/tyfXzC/dH7T0JgcXPPN+/v9PHN+8P7y
+2t+3v7Pp/eal+J5bx//eMn8CzujRB1aUtO+v839eX/u2d/u/8c9u//qQosAgsBX/HnJ/JZ/2/u/
/XU/N+dXEhP6r8/4b7/p5+b8hJ8/0GpYZ+oxVdv7Pv+Xn8n8m40q+Ncb/+033//OP/6Y+W3/rz24
/4rxfazVJ9p0bzNf9U5Ancmpfzz2x93/9BR6ANS1/ngbaW5a3Z8+37o/Z37bH5zr/Tn3H/+nx/78
NfNb/PG2P88xlPGhpt+2mpVhP+5YLxyydVGFu9k220zX2x/d2NRFvd815g4n43P680Rz7qLOP/+5
Ob88o9Ykm1Bs/tNb3H2597f5+aWTWO1nb/7L19335L9/m/l596fM73d/rJ+6YLOg5v9rj/4f2iNZ
BXf632mPzngwsvTv6qN/vuRf6iNJ/4eq6xaJa0jw/l19JKv/0HRN0w1R0uGgaIic/qU+0v8h6/wM
XZAsG5pi3dVHqjSBAFSIAqauGupkYP/f/+ur/5/ed/ZPL371x/3/kTbJhTTaenLbWzryp39z52uq
wi5ok+MWGJ0o/2F4j6pmjLrGQu3jvs925dnursdjD5l12Aw0vNysoT9VuDuItTSsiX018c14IusS
EsFZW/+lD7yLBF1ckL2O7z3ulctsPJ83Jdz1uqCxGRrTBfVHl1dPvJxeOMZeIzNBZpMZpKyOSSg7
NdG1wOaKrS5J2bL2FeLqY11f6z1LuAQn/qqKcLnkVRJtGqXdu4r6FcaCeymaGBayYj3jBiUXQSMK
FNoy2ail1w2XpihY85jJ1oUdJfWmeZCr5Kg1UbmFLfIZ6HRt3FHYeyqG5ELo0lUxj3PziDOf2fOt
+czT5f4574BNFpkOVDHN11qsnaJWjEArhykzdiirvfsl+grC9Jic4yyfVtIosnaq2UuLrg1YwbnN
KpU6SETTxmoRPirxR0fq9r4Ar+aUBALbHn+NEP44j5WpsQ7j8p9G5PkWS4xbHwFGdafJXOox6avx
ArbEIO+jsaqdsRkgIbWScx9tLUiWGyBTizoyQWTOf5zIbyNmN8dE1NXBkjnurVPCQ+iL8X4Y5MYZ
MvqUchkZO7PxNacR5TMIO4f0drLUMV1LAn090ZNjJ4HsihpexOwjtTpWS+LxmG6Wu4AJvOeaFczc
STQi1WiytUaXFz3X9b07KrJjEG/Jl2yu5MQz1lgwpa1ipVjxcdPNH/0f38T928mCCGV/2fxW1HQt
gvSid0UrSZpso0QXN7t5QzhJuTQz7VskTJO5d4eJXycJZ+Y3zLb9+dZ90wtY1uQ4c9fqoK3+oCX8
cTeYZvykNKl2KeP0+NGuzULXn5tjL1+6GPBeIMlv6rTCgM6Z7+Zb97vS9NhooHIwyZLSpu98tqHP
t+6b+WCY745DD/hYo9V6PxmNWTTjT/re+cH56OhC7VVJIJHeL6Xz5zdv7o8pPnm2EZKh6aI566nj
cWAVMGMlpEkDNf8kHjuCOfPJ3zGtemdZ2ry562+TABQldQVofprh05JvySwuMdvy5U8S3L/dj6OV
PtRXtSL9ajlLcXx0MuOyjD/wx9GBbjMqd4JJyTBCJK2Y0khQN5v57rxh/kYD08uFBRy1kPQGyL3r
vMWq4+W14hCZRBKWbNKGnl35BBByk7CTdJ329R6P3ouZAZzMaF0aQSPswLncBnMkuA/yxz8VSOqy
Zm62+0+CobvIY9Z3WBUsNKsU19K06Bqms5NYTnkN2e/IBcKJEbtvo9rL9npCE0AQBW8pKNm481U2
oiAMpGV3NODU/jVISov1uu/v1PGJETSSwAbhD3Ank0A7GQcGTviV62vQp2tvXxrqzQyVZDV/kMU0
D/ETkSqWLifoyDmX5h+0QZgUr4ZoFduhK3TpJHXhbRjqkTNaxBU1XiurIJKzU2nJtNWJRdlnXRKa
pghdtxDbQ+BhjJmudDYhrb8CS4q3oEKlVZHUjuyWj7EpBlhZmmdRRVxidiTrptZHkkukEHXJ1aK7
UMa7IBEPXRLEq7TgGUVQI1bPRtwaIY7QIT7mppGuzb5/67vRkfrozVMza6v0IR2KxBxp94zAnaZD
oe/PSgkgXWrEN3eAtJRJCQX4pjkFcuatstCkUZyiYQvaoKKZY7Fu9XL6j4PuOSkBKJGfHuJ8TBgi
2uCgpvSg6Q1oXnKcgn+hD457IHQ4qNVgO9QyCgySfH2EP52GL0ZE8rrowga2RsP1TTP7DYG5+7m6
kZukUpW9X+2taHjuSyjtQyjADvXTX5GiIjQwmy+BaJTdmEvGUjEpevZVhXGkvbqmgC/Bap8COH/r
PBzOQmjWWypE7SroU3B88dBRysZBSCzu3qi0ZJtGJmYoZeHF+N8ARepLzY3WOEIo+MpqTV802wul
pZBkUxBQ0FfFumpgsyuVWy+1oJEdrztnHu0rTS1qW1EJFioDF+PRiHlSw3LVKBD44tCUGMMzhe6X
oqwUpVFsM4m+B2mkW2YNtwYSY1zq3S1WFXk5KgJpBYqx7NEIgSujL6SjlrIkGWRr6OarIudNgU9c
6hFUEF98v5fTSDj1g8+LvV/+EOsnMxYwabk5VEmXcmhe98vICKUVuQnvWZjjJB+FXaqMBWKt2rsM
MSv82hRXI8BnQSiFU0O6DAQ1s7Kpn+AZ1aL+kXC6aqWpzeB4wKsNRGpHM9dyJ5Eq6sTMkz5j8jno
TbNfgdLEK9nvZOQxygvVfr/ZZ5ZITGkqbzO/dUQx+BV5PmxnIg4WviEcG3po0oD1r+V6vql7TqA2
9d8gdOZ0czrDafNC2gopuD3YiEs50oUjO/PLUGl9trKElIP4VnX8JaXKxUjca5obxyjmM9XFDDcj
QMQCeUBvHbssQVjIeRvJBXqG0Dt1im9u5NjA68SpSjgj/Snfp/XlNocqkbSn0XCF1ZCBQtSAjOlp
/hQNcM80YdeUePx0VWiwiFFMDcPC6XyMjdAZnjPd+orlkMuJiD8CApVwohvdJFm4Ngadc1JKRht4
O5mrU5e8GZqLNQUFtHjrmRl0X97ktI5iN9yMMQkb9dbXpZeuEmUnF9Q38H27joBKtOdPdRCPTi+o
v6PS0K5peSsH2vyW1y8NGDzbksKuw7yUnmGGUVgN3U2lUEl2tShZ5lT6YEFc5Mh6ZEcvQeA1dkU+
wTGcEoYH8DaJ/h0OyuuYezKNM/GgiK65VMW2RMVDW8JXT43E3LLVMQHWCW3tMhGFY+J21cKMg72o
FL/zjEtE2YqYVGKaSniYJhIL2KpELpbg6D57zT2HggW0QCyOgTuG6Lt8ncKldKib/qQMwJ6aNLrK
RvRQijj5qra+0TRWKv8Mvr/c+zrtbgN0A/hokguiVlpEEpkvoPDoPYP7QDNGSqxrgpctcniabV+9
dNHYOPSvM9pIcBp9fLuEZ+oV3oGoEY6mpnxo2rsyBO6+dAvIXNTnBZGzvi7obCRRdKHUbC1EFZmV
xMw7rT7B/cYrA9L4mFYrv0lffS9gJj5Cc41JHpMM68U3J19nQDVsVEmb8PHzNjn6xj6CaapaKAqE
4lcKb3zLBxED4T7nNKct0s8voK4Andu+EWqQdwNbH3MuRySQLoiyobGR9YOjxJ61m5OklZwaOVfs
/SCR5oxm9cS11LPz5oJ2sYFSHNDQoC/aYGywO13CDSkG2cYIQpY5YosOIwMrDlLKhzvM4mSan8z3
51texE/mu91kzh0EpmRTbX/ezHiQ+10uiTRTqvS5V9E5tkkaLtlogApCxIP/zif5427W9NrWA/8l
M98DZAU5bBweFaUUSTzJ6e52VbA3GsjNeUEDaNb45q0Xs0oCfoudEeEaqIw+jZ+UTBxWglWhcwSb
uSikvFw1sf81p8AFU2jcHAA3b8K+ZwZsMg3aYENwkgIJtqHSDperAEXi5Dubi/PxVKGXIFvj8wsO
5eSPom79EXnCAHcj2QZdi4ZwehhnF1x2ud0kaEaVrBh2gEKGHWsMkhdFjbaZgotVmDhcpin/GshJ
XZozkAuemLZtxd29+H2visteQiKNYpFfyVT4Li5OpvI4YD1tMdf85+S0WtUGcTnft2J3WEE6mUr9
ObPEv6r2c+5WOPnR5p9IE4CDJEIWFrsuqgl0n8v1jF1oJkUmhk23nsxyp6HCxx2o0qOmZM9w6NsN
VxHEOr2I3KUtjqOaqDfVo4msmBcBGtE2yCThDPr/V+MryH66zABHDr/FzFG+unXYn8xp4/r19xjr
8SrWjGEndEBkpJL1EbkoFqkILXZI3xXfg5Tpk6R/Bd6QL9UBUx0xeZqtTYeIH2QF6KBEP0vtsHFT
5gs0Xj7w/WiHoiU5ww+8U2rlLE0TkmkigZaZrgMHr0r5o2fJZXRV9gDVPMkfBRQliVC+SHXo3XRT
MBYETmj0zidwgpZqTy3hbDgkMSar7e+BWMNjTeUfXSphLNG0XhTBsSxVDdEKfMPy7Ddeee50VH+9
mBEXEGp7jjx45j5Dpo4HlLMyA0oU6JqHTNDvj7I1XPu4OlLJPvFFQOuOtfCiSt8wNaOTWmzDdFSw
zea6o6RhCaOWNkcxkkiXVAaaH4sub5EHwzmkEbWSdNduI6khVLzvr0mjICvqi2PbJaz/OWCgpsBk
zgsZOa3RL0VxJLnUS8ptX5qOm6rlyRqC6tRkCCdzCK2wMYLwWOnkHIpd+a0NFA0sz12j7SvGmvRV
6AP9oF6qwMz2SowxMxRYySQVu64pnq1aDMHQsnc683s7r8Rxj21xW7WmSFo4QAwtluWtnlW/CplM
2VCmRyd07kpoffzzBanvQ9BylkvDpbOMV8NULz4E/e1ARoTQado17H1/ZUb9R2l570I6KJd6KNpT
SvcqNVLhqCG0X1sNGHwya9eZiiBoYI11VVCIQDvugai745rpw6mV0nifai3zOdNORQCMg4FeoVMw
UksRI1XIyWU3ilScEwKOjOBcB/VBG8jbCGUBQSI+YrVPvmoFbN5goaX1zTA8ySY45LSJ+2tUeOmm
5SLdsWHVPByMXgZUBVuipb5lj6Ukbcv4dTBDlicZ32tMqqvjN5OKpHNlx69CuoP8RQszrAwOrrxd
+76JVKhgbwJm8CnDzLoakYbCCOcvJXsWUgkNHIoOm6YIXzKdhewY1Qd9kQuReyVG4aGgSrPhbVNC
2FFCmDHBPAJItjSLkNOBKZOiPjrLQQX/yqU97fYKsBR1B1j2CnAWTkpqdIf5FksU2Y6EUHR0vUzX
MStq5NIhViginuMOFj2rvqPge/iu44c2nOIlXDHct/DHHCELMc20sAYyEmfULEDyExakXOhGB1Rl
6YZduxQLhDWybu3UpNAf6cn5D+QnLF6KSFuT6fFFJK24jqY1juCF58Y693UnQuJtn/zeFR/E9K3B
mH7JMmwubSKeWj1DBZuimk7LT4kAKpu8xZoQHJGQaTkZt4DlIQq0DXMyIGvnivSXs5kT/RtXn53o
TbFhSrnFjOPd8tHbkf9lbouSt4jD7FcnHeIWeQJBXgjlSgR3kw3rJKraOgSqs8ClUu/BuH0YsaQc
rCYkRbWBqRlKGt9q7IKP1qpmo2XCryY3hlWjkmEjpvpzVGYtiX7hY1PThJR8Lds2KkEI0xhbjdWD
R0bBVvC07iSFCcv7gSxIwx13dVraYpYMO1WMORAaH82QKV3UoPOOjSavlKxKLr4inujRvlWuVO5S
s78aJjTjIOMIrN0GUbCG8KlOuuWgUoXAwCMgdu3zlWFYTww08VYa5C1L4K8cENJx8AhAqoF2rXAN
GevtSHLukvgB08k6eSebfrOKzSpntoLeR2aM5Ih5jYjuZoqJ7r2SpXMQWRLRvq3iUDXWiV7CuCLo
EfElPrruXC7PPS7Nh6ma2m/iJjS+ar1D9agvOaeIKNTx25NzMx3D2dpLP9VOFDkd2g3pf9Kulz6Z
YnSbKB0QCGjaIgn9dDvqJkqQpipWaQSuXwj6NYm/Gys2vkOm7U8qs/umYBUJWFwnixrOQFJshnT4
QCqg2a7OqaS3A1x1CN9cVmT3KTomlrYNAz0+tVGG1BwcFB2+CBdLN3mtReivpmz9rsYQ3aeOMrc0
iZ4zsFyBjHBNmmpMsBspvRUIQ4dxEGzTx4eh9bIJjprMpD4IKruSmcCOk09qbtoXXamsulI+zVMx
cOg4GDRkYgSEPteA3h2/zKSdpSlPBeO0WjdT7lBjUGqY9BaNB0RNzA4gxL2D1vX7CBjWzmWyXtfU
rTXXzAgmIFAICixFHwGS65isvSb+6ssB2NHQPhhkcMS6XO8VQd1bYVPv/FhG3DOWC8OI862phe6t
EZspjOhD7UZ/3+GixdUIXkOMCPJux9yRCCE6WskE45FN5pywuUQJQ5Zh7VMxK49Q7/M2M5j4Qi3T
zHZ49Eigiaqw21CKUkGaGPCJKvTT8Gf8U6wx9zbUMVoBufhVBCi2JR/VWp78LkXiZMm46j60EvBZ
lCdLrYCtE+gukU+9exuHSKGsKaDRVUP/aEGtX2L6w0gzukvREPztyPSHAAGLVasMUEb+3Y5iD/MU
wAkrxgprnPzbghQ1ObpxFKRLcRACx4sSlWtGBuKtptDRyJqCdDvAmEN2i1XC14LInD4RHNOfG8U9
6+pHHYbNi9qEXNlG9Fy1WX2ZUQzJi1HyJNQ+lahUQ/pUgWgS1fZalCK5IlpKbIOkumstKjEr5CVF
zkp6SLnQeUViHbzWfxliizliMUXSC2wMN0PvIaLdblXkSlxnJoQ62jYcWhlAIHgBxFELB08T20WI
z22T4LzOAbCu0umAVUoZA2QPSyfvj6qFlyBK81exMCHbdqG/N9j7XjAymwgYGSxXLm3i0f1IvByh
PSdi0AIK9zWrfxCKDpuJ4D2GbrrpKo1jLKX/IYUkk4yVma01nFwkRSJBTjrViVnaLhPR0+yaC83S
J3mOloXq4d1ulU1npe3eLwlM5DIvOG6tyMdg+i3wzAEuSCMXUlIaHBPefpSEZJbXmnRT4No7eg/N
xaRZw/KhIGclfMj01FpiI1Vt2F8y+RTMUKMiO5keRJdS25dR6RK9FMfbOoqvkoChCriJ4BhWrRFf
g2ugbSwuACyxsQMIzTaQVdv3kHdTmFh3qiUQ0ipXe2J165VaITtBkR/SCjKkba1nX2STQ61rzXrt
Cpp70i1KEnEheRtmRSul8/hERoLBgtGkdCy3yIQzk/VaVpYONcjWMTpBcfxUSNfzBy35ka1I0nAS
CrJNFFfcGznzYJZnZHKsxjRY4bY0N7WeHNzAKK+SKNtdnjPcdhqlrndBtQo7NbObGIfjRvMUYQc0
etEOcn3Mku6tjUeJUZbwM1QfVBSTZpRXzJUpkFbRq1r0ZCMmI7TRJLHWxZBgcokQlA6WsbFaETtG
kdI5UdJDoDO5cCmvOmpfhvsppkoScoHSNx3LbWTk4lYTaToBaOOa7O3N2o2PeqISVhJlp1qsVwp/
2TrvAxaGmvfgUts8pmQ4BN1rkAbdwYxq6EwuhgPVRHgbGxaLtEx4gLxm7OeNWcKntoQSEpuiJmct
z6OV2qG5Nb3JfpLgtwo6wzjKgZ4e+bPNJhDOaqi/aRquNne6VxvhW8/xsGdR31LAZyzoFP0lMYT0
VBCIe0JP9UC0bolhCwHhwJp1aUT9MpeH7iGdNr1VLeO0ebBaVqppH5bnQn3ODavZqxrxMCwe5INg
EF8wFmSvRXFY7MdACreZFXVY4KSL7Av9I+ksHOsDYT8BrsY17AhiIfnibL/Kja3QQBIKRHWVazQs
27EM1oHJ3NVi7LKLxg13UTKe+4rzN8v6T7Utgo3Ml3pKvcIGJB4cLa+BbOdLSBjD5qvrNfUachha
XJIfWxeLRSyeBC+TTqx5t6NosKgjto5YTybngLEyrToDWYtXZW6IGEEaAEtuse9IkaC+rSLmT5k2
ahRu48FqjrgLC0HhYsDSFF1j5KSRVm7zhEE4Ia7naGG9Cqk4Xcyag0ghmItp5qEp0+JoUDoMNBJv
41y5dZq8z8sCrFMIrc8zSe6RcRUR52hF52hoz6OBUTCmHFhFVrdQrSzYEjhKnaYdFp1KiBXqlkUl
ERhOA9NaDAyexEzR4qnJPFtKWaosNTKxGT8szuuWRPuw/BZhwqyt1Pz0BwNib5ucspp82S6sGpK3
imapleOpVDLfHglcsX2K04uc/vB66Pt6rcZc6kOWTasuUaaCGxSqQMjXZmFIUNu95jnRykMj6MpW
Meg3j4ORr4eEfCYx7vy9FtcPotnkdpvV7GvPND03m1vuWuaBAu7Nk7iWkPJBrzfAOgeEc2tMaYVF
vtWnADPW3BwcDau3ATVJolHblcai5LpGzmxdmFeCdLNNpxFoKAgCzMUK0wAu6Z5STvWteH22Twtj
6YlatgkwHyoiF5mqqV5SPXsjLAeM2tB9NA0zW7MPl/Pf0ZgFaeKj8dL5KQdw4MWbTmqesAc3Sx+J
Mm238+g+673qIawrRoZAHDO+RecWwDZherV6y6O9pIr9K1lzgdOVagLJqPkhmc/dvj/6fvfHPLe5
+UWarqjmUuz9P+ydR3PjRpvHv8rW3uFCDoe9MAeRQ1EaSp4LStJYyDk2Pv3+Gnq9Go/Du3tfVxkD
ghQY0Oh+wj9kspZUym5s1xTrzqcIU4TmcnIx1ab5lK8Ur0uZCXDNnFXitVzNlqkjMQjz4xh6NU2r
YE/xUAVciP+RYbf+ShtCwncpeBS36FFHZtQvXDW4D7CbWbRhHK3m5vEMoCGGAvhaQxaW0vytmkH4
dTvKssrOq7/ENVCFQPqAD1IfXU09Z+EHcD4bWxsOgY4YaGVAOYzjdjjMmzCNz37bopBMqebQCBNZ
7ZHBndHFOvpJTaZs6ffcLPWit6ubNQ06OUuEcQy5THGMUy1Y0vTPVqrnUsawtbI8Cu4QJ0zEPkVH
iSL0VCxnqSFHCvN6s9PNBBWROuhXLVbKRRBjkeUZLH+zLFEUBlBBE5gK8zeZN7P4eyqLfJ/HFEOP
N2hsfv2pD+0bREkJ2Yg1+sNh/ubzXiFdCj4fzntOKeJVbdBJIj0kCq6TAaI+e+7/7M0PQ/mDFbr+
OLXVOaxQpctKWLFM7OiHW6F/GOTGy1H2Sw3FWvVm3R3mjcXqtZ9Q93Slzfrkku9B3GG3xC/0YzM/
nHSC0TiGx2lm413vJuLYBJNKHMCPIT8RNtuMvtUMw0CHA5BCwuwsVbGCkm4FAW9s1OR9sNGbUn3W
hKGsQ1k0nZXwk7leOmvlS3X8DiuCTU1n+ZDpY3uY9xK5hxS+tWna+Mt8iEYiKG3n1sqvU0TxvzYg
ZMPV0OP7++nTENgu8vHQ5DKlhKiK9FXvUjTLcWhbpJhZ4n/7+6Y3irtO1+ptHyagRiwoZPZcEaY5
qK09I052Sm9TRqSoGY3mxXQTbfP/ALH/jVOMbtk6ek5/L051+S0nd0j7lzx6+QNM7OMP/wUTc8xf
sJzBc9M1NRxtLe9TpMpVf7EQoNJ4mqKNZWiYwvwOE9OBiXm2qwLd0sCKWd6nSJX3i8NEYjuaqxmA
vlzz/wQT01WksH6EiZmuY9KyxYBGNx1NsznfH0xc0szAHK9UxW5MS7qjwDL8LH4waRwvfShwDTSk
QNG+5CmqqLpqD3hjmM0mc9Vlwx2w8yonvZY0EhppytcO5tabIODakRmsMzuAxj3iFWWn/XhXOM39
4KHXkCltuRrDUbbFCfPvst52oY5CF85Qx8uMIFgHxngdB9o2nvaU+2DJ/WhihcVEiXMllD0NBSJ2
2B7Mc5Va/qV4jes+okOIN7NFzjsNXohEbWCvsXVH5DOHO9ZUSbkyk87dCgdwW5MET54B3yuVi1zn
oT9aD3Z87BoY2+GVIISQwKPM2MZUS3Tn1xC33S3kCxrXwfvQ2NvGAHsQCpxlRendmYVGWqyPCL6m
6YF+PPoKMg5AtBIikm1QhR8j5ARyH7kNmM001U2oT50m4FEkUltiTPaOXr/SpntH4ahaFYby1Xbw
Fp5iUstOQHHoU3efUSCmig41z4c96MVuvI/M5pQYp2FsHTJz1s0QwXkj9waKMRM0SdNx92OiI5Hr
ddUecgVtNC+JziIUPjmrB4uqP0WB2R41+7UJmwSpYfNkKIYDiCWFd0HYta4J7SGPUHVR7YpMdXSS
jdHouEn6/dIRwAdEKZmULabevWq6C1O6ZBtx9GTq1PTCESkDoAakqGXYrIoJpc/JaRAuLo99PUy4
mbs7SFaJS+VUVdo3Xyte6pEMfJxsypkOyYWJMaRj46inqNSP2qY9TWmq7NMi+GIV+OY5UaifPdjM
Y2H+6mhZ+4VF/W4ssY9WkFuQRkxQ1BFUGSYXrrAiHv2OFboZYziBg3cUk+Ug71Hv08B1SKz8r+Ql
2dIuHGfdmGG2Fkzlm7zN8YVL6KHq9oREY1CBorFNGmKuPmK4gTCq6wzWtgq/12mxomFJiS9rejBC
2cbKld/w4muWyTjpCxYPIojAuGLRFg6Ks4/JRms97u7yJmgW/kBtUbVT7Y4/wfS7ZZzgDTigg02W
b5vBpesDFB5GvdtPZY+xfe98a/EM3qkj6s2wmYJ1U7XBcmrVZ5xTiGh1nRyEvojqVN+HHJ2IeGwe
PLuAV9f43zJlwKMtf5hCtKa6PDqZLuIKA+3oPEnsNShTdaX1xjOAnodmAj2kBwIMT4MXm6/wVdOy
2RbCPhUv0WSjsjtCMBP6g4jUbBfkw72n0E3Rqh1wQH3ViCzY4jzzGAzKb27k5YtkhGNiWGKvxfrW
qZIHYYfof7dqsyy1/D2rcSluHKwvJt9gvGD6pzobVwvqO8uFxujWoCfyhnlL5M2RD2vc8yu/RjEh
SQ7vgjW2W6e681o5xRbn3eqL4XmPtVbfNeBaIAhLlrCXtcc2+eolNfr76tYswQa19pTdJ9+0sf+e
DBjQTSNaLQIychipCkrlbbVGZHCUZrLouExT/OxXmrUMLHdZQO+eyk1HMRmAhw/T2zz6LmLqeIlr
SCeQgIrKfDUA5h60KtzkI5ILA4WGpe+36cbSvcfcViWSLrKox9KdVylZg6yBaSuVBSpNXXUS6wD9
a0PF5r42gv5cjmG20y0mI810tsMU7RraCYHY4srt5V9TvfH2RVbh9X1MugoNAXpKKvOD5W1NV9d3
tT6tIoKmdeZWz5Y7AO9MjWpb5NC0VeOpSEtt0You2nS9CHeDMUEB1iwaLWNy66MeNWmkpVCRiId1
3+xFlWPx01rNbTKZ6Ib2sbVssYwHN9jBXIvxqg6PfaVBoDCyL0I3751e3wzFIJZlgAt9EYuvZQpC
OHJa9/o8pYa7SPxuWk/uXvQtUFI6pKOaYEaMoaEwVGiq6sGIMRzMvQVAaVyEEhy+BUz1DozqKbEj
m3bSWyWna68zVp5Av8zLnDfFs3ZE//5W0am49rWqr5vW9BdVouRLcL2KTe/Asb6bmXbFDI72lI98
S01aaduTQOg6ep1a7Hm6KH9qQRHqCyV28hWIlHhlYKvc+ra793dOp76qfVStWyPcKpPZrErqBkHh
mgvPR7uDYh2U9YkZpl0ZgfFe2fktsZgw6GtpC6NGh57G7UZzyVE6S0VB0UtP/pRc9UIwFFrdW/q1
8WDoEb1PMnZRoTui5NzHBCLbXrVNNJiCVdkYsYQObyyBkL4hbaGp95RZQp1WGOu4Pbe9T+mUxjkA
F2SUGESlDR1J+7UKU1oOjQg3AKDg7+r9vlUHcQh1DWQZtcEhdR/UQmsxfNcxBG6lr63a7ycwARuj
dFiKUxOvS7ClqLJEYBOQmoHLIb0AbD+4r7Vpn+vh2gxLmsTTnlaahrxAly5DP/rW06w4UTdcxx1K
IpHV5cs6JWGoKGoEnnFGdXKnIJgpy3jGYvJIzz0kk5FUHt7cvsIDyd2CRHsJhPPVEx6ObxVO4lY2
QiosFkkl3hLFDVYoXJHwTeh7eeaqDZI3Sgp76rSwbq2nSLhvVogGRFffGlfZAiu4aObwFPRIVcdV
A3zvjknBl1iZY2vj18wHbHNEtM3uhL8EQGzbOFVBYu+jlEXW6RH5YC5YdijVsLaJdeuj1kS0sU1L
fx/1ewuhtUWggFx3RfOK4WgWUUFIwLRj2X6nlRXhCOl9p8fBXdYaX4q+v0FzpIA/uqegZXDRoT0V
foik0ZibSxBA+6AonuqOCk3N7LZ0Cmcbac1Xz6Nga4jkOy10dzMqxpcy779OpM1gnsClelSGh9HR
j0GLekugrd0wQPOhhD6LUu+EFh0q0ek1x0k4r6rvZCmANPJx5fm2VIqrkbp5xKcvRv/O2fqqQAAK
hLERMvrMpAbuuCiJrUoD4GlmIWHe2WD9/bhHUDKHYKoOxo6VHWcCSXGdN0NrIRuRZnR9E4ig1O7R
MMTuez+L4NUypf3czMdsmfXOxxgAhJx2Dz1dAkbS/9nM0JEaiVEaihshVYfnTlI0cxzmx9yc6R6n
dxrR5Nyzjc7U2+m6K5Eu8KNC7OPyIUs6+L1RraCyTurYyHRy3iT4oXzszU9Y5WCv5i+izFhkf+Zf
SEzxzD8Wbb5vTJRW5+OzJuC8N2/mVzRdheoLIfbnoXnPk+f4OOe8O79YK31WyVIk5T6uXqfYNg5F
/xBEqre3MZ3Z0iU/h0FukcIDiIG9ywucSaiUPf29Y5nINc4gJXcGoX+8hXwfv0MdcGTNQisNTHQt
mQx15gAtn3fng5+bn47NZ/zpmB81sA3gJP90/POh66MoF8e0sIuCiTxEsHZRzlgluZkBXqU9OJAg
5GOTvD4tBRJj8op+XtbZ3imdDRbny5yOYMeJ9nmRPQ63DAzjOp+PqU5Q7BrTo3L3+5iY9346YS0h
8baExM8qhp8byhTA4uVmPhYB5V3V6A4u5o8wnyqZx9h8wo/dwLefwIjY61nBcCaKz3vJjNpP20wu
Jt33WczQoxEG9hp/gNjOEdISEgxuF+k+0JrYQgQK1OTHZQuCigvzsT//9jFSfwsaP/5KzaUrWCsv
3yzzOO99orOG9kSDUN3rHyxsSWf42J1xWakbbK0KUcDaaZ/m22jeOE7MVSjlHUUnVqxcWoULrUSc
m0pfza/BTSQko3h+OO/Ndnkm9otYFshnvD5OyETbNU5M9s4oi18VhOqPRdQj4MIRgeX0hcOAP8v6
kdZsXjOV6K341lQ++IhpvGrNnSnq5OpG1taq/efaB5/uKEO0rgil8YKpUH1wfJrT7WEAT/OYF4a1
gVV0nxtovkFdjbdhIVguOxBfzJckc3YE/WeSkYeOAK1poYQbQkZaVG4a75rJftM1Ld71HVimhKYb
ln3GwYpBG3SptvIiA5eC2ov32kgUESS45DRdRDWySY6D9ADXej8763rBCmkDogJz0S1KA4SW72CB
bQXlFxVEj22p+rEb+197XTapypQKb1A3OBnoqCwGAkDXkL9zhz+C9i73tUdepihRuOtUNd1kHbDo
dKAR1jaXtqHl6dt2sBeKoP/s+sh3ehi2B30EwZ6IEPQaLdLQLrJdgp/YYoI4QEQBCyGTszIQpQzC
ghQ5nXc/D/70mvlZT+otfL6uaOxf6xrQESXH0/wcfXF0febdqaeQW8CymSmxk9Qbnlmz88OPDWkJ
em0J63wH1hN8GBrw6VTZiE1t6cPihuF13gqVaATie+8yqlI/QZ6oGSQtR+7VUmk4qVFfsEfwqr8/
51O6XPUKIm3zsUqm+Kqwj/MfdvKvP0/x+TBvAKDpIspWoC5ZyhI/THciaNaJJNqUaRZIiDS7n5sU
pBO2UcMed8BCQvKM1cy1n10ZhJQKJgXVPo59PjHvzRt71hWt86DcdrmDAir3zrwJEvGiN7HKRPL7
obJBKE0jzluU8veafxfMIrAp8c1jGalcQ9M272DEu5vZ7mG+DsBEeGK+rkFWeGI5736YQBhYhKDC
gKefoh/mjZA6unoYokRVTygeeA5ScxlfrZa2bENc6sBuxWrmOhGX/2jD+dMxUwempg86gnwFkNa5
0J3L5dcbpJcFzeZj5dhRvPane+yeo70ygakAW74fxEmXYh0zI2ne67NMbFM0MgLJ6jLtEjmgXt+R
uCIvw62xIMkBYvvBwJonxE+z0HowdYgVaria332k97MpSuM888XoRTV7t/8mpMLF0Ak8wrGdnQla
IH1wbXHd+0+mXx0nASgRCX0dZ8+GxvfidTwGUYqAGbbAjkTXmiki4G7y2ydDmD6Ime1mirAKmrM5
zoRoDwGRmbw1b5o2gZPi8HPPrK75j+cnOktqZX+wvuJ5FYEmKVZhxtj64VWSH/b5jvN7zX/+t8c+
yNCfZ5j3PmnMH+/9x7POL/n8eJ+njituVj+gZtY48c2fLZE/X+zMvO6Pz/75N2HqhrsJ79vPQx8v
UXSHqsmMACrxuptER3ehD2y0NUD5SYWTQjjRumPpJcXnVkaWHgSh5YXF7pO5V0zj16HFp8KMY3s3
DcGH4XERFPiz1oa2oOPEkPn0/5hH87wZHRQe/Ujf1FNcquvhPjZwlpgbHpHL8o8KSLGa8gyQel6A
smnlOvyDbe38IVRUEwbdzjcujNMgMrLd7FfiQBVZuS5ylS6NzANfARXq9mBkVbQPzTp2lqBL4/3c
xoiEdoHq4EVLlmz0HDA+mc+hjpIsN0xWu621lHkp7LdRCzAIPM2He/j/M8//HfPcsSVV++8bC9ew
+P7bf+yb9CX//ofGwscf/t5Y0H7RdBUgOPb0tu56KiTz4bem/a//VBztF9czTdUjr7Rd5wcberwv
iDJM13Y1G1cKnad+t6HndCbe8XMf4v/kewGJ8eeOggsdSjUNPgOfy3Doa/zBFr7GFTXzPNDMDnZ4
ehB+oypgA3p2W32r+sWlbojehFH3sKSQFB+80UbpNiYcwUunS51zvOyC7OJW/aNbQMXTrWfAJOHC
iO7cBu02C3W7JHnJ/OTkFOpmUExQwacwA1xdnA0ruqfchHSlVy5B7W176CCeB0q9Klx3CxIU5Sxa
cFp5T7cCp21kaKZiQDzND3ZBlp4hjLSr1i3A2hpk5RUelghvqrduOjm11JUbO+r5inlIjBREWYzm
nYpDR69Z722lHnPlW5GEI2Kf6k2J7bOXtxOgdQz/JLItxoir6ClS5Xr8HouRdkrjnMuU1FMftUuC
aXdrOt97Sty1JxP3BvaZ3Zg7z8gQIkUEWTdXkFC2Vd09tuArF+CiKY3/NggBPqxeT2Hwm0CyEBwd
vCjU5Tr8qCLlwaF/vvD1/pT4xTEA1U5jRlnleX8Pc+sUtempyM1dlyOTBxvOrIDQDuIS1c5ZidRj
BHgd5tvF89UbctE7IxcXQBgLetx1pt1qBU5dUkM4FnjUAtpqo3ethIarRE9+I64R4Ak9tJ67hKbQ
ofGbtYPbqoNcUDYmJzuJXzRrOoqBr5nkp0Hrr6Hq7/Vg7yXAvaJuY+rJiQXkYsbiGINv9ZACRlr/
UMfIFU8II9OOsrToVGpLE4qx06NFj91YREtAT4et1SYHLfPOg65ioGI/VwJtZEVc1Mk+teJJTSlf
emb4Dm+FyNAujqMV7n1kBP3K3A15sBaAERaKqbbof2k7RBUO4ClpzI/aKqKXpbUo/fVQmK30DllR
D1hxGVq7sg0PMRVTTQ8Oap2c5BXW/OHWNXAzpuQV9ap3tMvfq3a8yp+xVKZb5TKozelRq7YEoG9C
7Yj902WqjluR28jJIryAnHSVdMvAGK6I/8IcKmCf2iUFNIw9G8MD1jtcaJoQF0SHDMlszTpjX37W
Q37BcjxqobkLAnGMwvTdDcDDqmOH2jRMTTM5GdZ0k2MS2a6dqqpLE6lw3xrf3FI/ue56TMZHOxTX
oTSfobscpkFbokh/qqv4ZX4PgQDkCBehgcNEXT9ddlXw7jcu2mr5uA3G9MVRxyNuZWuTqxJSG8V7
AdDIqWjFpZc1XhXp6C5+r5OGSaLFYCbGMj2lYpbAB49PIKl2Pv7GRQ3BdqqWWY+zZjxdoik5JUO7
qWLGqlI/JIC04nFbV/3VTLvHWsnggjAduK9jON28qbsC+iyC8apzSWo7fWn6Xz2BE8Iw3Zxquskr
2KniqKTJidbPi/xh5HjUguHqRPhPFtOtEd2qx4K1x1xOfiXf6CBeY0TqmDuQIPkCoM0FquOl1Yct
1GR9zPaIkHG+GoZcgnmus6Z/txgG67kZMQvEZD4y3VcPl7eQOQGw8UOnhCs5tpNkPMrPlgbMZQOs
wUjD7XHSt3Gcn+KIqQBI+9G2OlwrZJ0766DJpO+jaa6j6Hnom7UWjY9UZzdyMHlVs0FA7Oa3wUrP
boDnt0bvPI9lxXhRp5tq7hvFewjKZlNb8UGJa8TXybry6eLU4yW0xsdMRQs9X5fZeFE6cXPiYYvR
GbNMEb2gqvMEs+H+rhmts1mrbyG2GJGPkrce0JlU7bPhjG+e5X/NkdinEPje5uKod9qyYjArQbRu
xaEI7LO2hul/8Yfizij6lT1oG0CUu2pKDuC3Idr0j1OlXkqTyq/ctXaWMR2NVztO7tUCWaDa2FV6
ekJZTGaMECNxvK35pW2asvU3ikpfum46emX7CAsbCT2cSP3xSEkDoldyUqII2S5c+hheo+3gAqAd
KwvdYn+8jIxNhOweK5CYi9gstz667/BWd3Kyihpuq0nrcpB5qTQie5QTNiDNVQAW02Nla+PpBkHh
pa2qr7p/67LxEcBRiGbp+KaHvzWRB1nQhi+RnOScgEn6GWzNRt5Ejc49pmlRtOwD97nDhm6h5aw0
nvlcdRZyqWTuvdpebZN7nolqkfQXutgvLe+R5sxuoANDSiUSZcmtlr3E3sD9Ed7V4Vm+V6Y75/mO
08azpsOm9hXzW6soZw0i9lqFgE4tE1XdmGQrFMZXAPDRIij1+DAqrUGaa+zSEYYcXMAnN65eBC3h
nRVrbzFi8nuc2BYOFdo7SOQjaZx9iJli7xI43+tIwOtDPtJIHKSsgxYR50ns4p76X1g1y7RLnmH/
Xzx4rkdRZMdWa76BIjIXhu+2FH5h4/pwq3PW2VZZ5tjwAfelkZCqj7PI4Cw3+JPwoJgi3Dyzdt85
9n0UxvpmrnR+1jznh4pZ/6sECpqCj/2DY+KcRntO8NSbYlz1Blr7HRgn1fMVsAWpvySdiIylV09w
DeQGQw3tkMVmu/En0mRA22QiPsY44OeK9CmMKOBiCzQcXK8MaPcnyy5FO1ao0U1ztHAv4J+4IR7h
njRPaW3aQMp6yvtVPyXYyivroWsWrAGLQnl2m3e7pvg+Ar/K8S0WLd6olYM7CCr0ogUWC28X0ho1
9qpTZDm4aD82nT4CB3CraUeXHmNyDJoJishJclTKRbRJlfCCiXixJv66uQsvtV4my9uFrALrKnRf
6lxz11XXuwcMYL7RgVjmShyuNc9DehNIamePrMapebNHB+OLcpCIKDthulHRjIEoHOQM7CnW31IF
E/fcOrsmHsyYfC2T2t0VpXjuSkm95jaPayYPboFcdNfMm65BLWhy12vhE+iAZvw1VcECAIIHoOpp
iPa7TH+jDrpbJFDrFPtsZcOjXovHxCzOqU2/z3e3kxW9RGjag0w2qbT9ENT/S7HpDwpNfw6TPd3x
EHtyQfNYjkYA/2OYHMU27IUB0h/Nl/cq2UOxeoRN9ui747kG1qqIY0UcNTrVh+bXH7Si/vDOiEz9
EfLjejpaC6phwfnTXPsnZSjPHLocEEVOC0W7CANiKXIL+3RlZ8wvBDoREOERaIni2ZhvNh+Isr9/
e4koKlKBnNb++3/9p0VhQ0KaXIdPoMI9UX96e8Dgo4EIRLHTW4J45po8bDdKVW499Zpow9U2Ijy1
9+14H1nZsTaZ1Qhsw1hs/80VcP/qg7i6YxO0efLfP16BAIBM6DZwKeTFt8b+ahGZpAqOreoXURIY
AAN2sHgGWbvstHqdp92VBt0611h9UgJWz9zRuFyXztM/fzKZo/35J8KASXUAe2mOKT/5D86BZRIM
UyzcfIdVT85UczRC415pIpA4w0AQaoFrSrrXeXjDLD1GqXgjEnsMmkthxS+qN74ZIRPAHB661nQJ
trqtPJXpdGtZugy8X2xBGEJsZ1P/cqpxK0MQ2xu2SWztQm4AGaWrLXdKOl4znMXcTL1MhrWruRZD
4K7SAg3msL/GXb3WzGfIC5uKxQ93L7wUxLZ2myt2qLu0tZYJvV0NeFXY+5vcrjcqdc/KoHucBTcl
oNU6qU/2aMK/NZYO0Ez0c68+dKTK6zh9/FIXSBYQJYJgw8KUUYNgu09MTP6XFZSHuqF/hMmVf1Qo
/nag/tXwMMHFWRi8qpb+s4CankZeVuhmvgv1Bk6megEjdsjS1zmyHm9aW+//+bJrxl9dd4CCMmt3
kW9zf7ru3oCOFU/mu8AG1ZrGD3G2sWPjFhfDtWHh27hm8iJGJrUJ1K/a9Y+ku/iYZriwMXR7LNam
h7DJ93lxmrL+6nl04vT8C/g/BoNKQJr24mIMPomE/qXRj1EL2dDOgbR0LB1Dji+M84yMwlGed3DL
jYHieG/vTAJQmRWkjAQvzA6aPh7hLWC7NN16sirg9GuQskuRfbPRyVFg05Pfb804PeWwmKPmFboe
YQpOFZ5N73/UMKd2yl0kdBpagws3UENxx0TVCRX0QEeJqE4hkbv+yXchXpLrv2kt5gxEUnpVrrMu
+JIn421w/Mco6pY9KRgRuPGsp0THdYGdjfFrTTpapNGLDFrbctjGVnrOREO7W7z1OuFYHpGyh9eq
3kdIV3VYPPEbB1Z8StTsFLrms15Yu6E/ZKa4G5X4XdHLnR5YKzfoNmDdXrTUPzhI2RmXsTR2obB2
9EqOfes+2z2cEtI9IpYjQubcrhAZ5zypsHd6NzHthocqvx91Fi2+Bz39s2dLDZcCuEC3crT+OLjq
m++aZ0ejTPDPIw386J/mFzB/wN1gluJc+tMUPDlKUZmKgZ046ZtM6ZDseNZujl8+ya8MVW2X/5vZ
9q9mfUsl5HRdyLCWLp//YUrDUzRyUlMw2SYkZA2JafHvl9S/uGUdW8P3WG4R+frpTaKwStpUVfOd
6SJvPlgNRZx0eqxHdBng8SBTsIC3XV2nidjAbdajph6bMHmXUXbtYUjQ2uvI8NYYy8pKy85T9HNC
2tPr5rPDROhgF4ZW3rEp6mUTx6+uzdtUfXJCjYXqfIqKPtNZNt66QL/1MVN1XSfBQp/WpcjQEvDo
UHZXg+vf+ckL+gfHtoUFnfMxycsQOL2FnnlOSnM3GoTkTX6ynOs0jDuLREd+SIs4hEbYWRj2I1KD
DJl175ZfSyoMkOHxUbwkRnzyhu5Rc6znIBuPrh2f8to4wXpZK404yrSpDaOTOjkrCEF3DI/jFHxx
fUofDfUCvSZLorq3GPviSetAOPlYVnXILy1UPXq3WC4UQU4SJad+RGcLrZyUK+mmxk7WFeTbqTUT
TY8KXW53j1lTr5PKeVZzFVRoe/VGlGD4LL6PWBQzuEm+9s+DW1P/IsBhiHmmS1akmqb1UwUy19GK
oj2b77SU5TPPMHes0I+IWvImRNOw8krUYwEJaqmFXCNljLZDU+7DUXkAOJWuzKk/16R5UN+PnWmf
O9M9NO3NwqmjIkOXqVvfX5psvIZKcNe4+l3lxr96EjqV0wilq0uD/Um4yUuMaSJLFj/pkGOlF2Fh
RuEvt6CS68x5FSWAnjufaFQGFcgwXTvfOstZtZr6t8LHBVVtjpE/vDnM/BmTmWMUJ7PknYR7UEwc
jpxxq1FcoHrnK+PVc/ur1nWrzsKEoPgmk1Q0mw+1Mm6tqd2UFEcaQ3KSiHaov9ALvVWheiHBG2Fv
ImOxldGYn/SrgGQOEaIzjMtA6w5m3Vwz1JxEBxucIMhqZMkCJGg8LmyD/31n2xXDzbb4xlCnT67h
35eU6Fr3NbGUK7F7u/rnC/0XsxiBm/wPKDyV7Z8u8xCAPW+HHi4sLLrGwx2wdKhrDii5MMiNdryY
9sEvg38zviAb/3n6dAmfWaE1DUHgn6fPyjQE2iddvmtD65bVmBCxzkEtxUdgPahcjDQ7+UOLPhi5
Styv0C7d1QQ8paDwQoVT50YxGmsB7ROePSUrguyEsmaNbpeMxQBh2xRSzALPAuIll0KpQw+a6gZ6
b8+912yGKj7IKWOITp2CvVdvb8EgOUiALVIQjH4m3sCLnEPa/ibFvVjUgLPSk5WpNznvxgy6GFN6
ILmIXFmw+ddNnJ2gDa6g81wDgh7iiaKa3mTHzMm5mrF5Z0MOAG15ynF8zOLpOqbimDnMG/IeDozk
RX5nY1Jvk6beYmjSFYT6JnlVnPQkTNI+/jaJ2nXo1GvdZvYFdSEDHSgCx5Zh35C5Yi7ZVem5hRtg
+c/UAyVqyH2WFYqgx6clDFluzTPife+yHOL245ecyPx7gQVpn40n1Eahib3Xabxph+xkm0QdYpre
UNsxfGaiBOs6HKqiEREz7koZ1k1W/jIh8YMq7pcg9G1mPwhnYaUtptRDCwuEfJIeBPIpoaueypRK
bOycQbq+dMI5y6o1NA/I0vFBoM4IWGIti3DkXm/yS0PXetQT7VIp0UF1qKbF3VWu8BH3xtBb58AX
F/kYMitCKohspoe6i0455eR+tE9g8cFYwG6OEsBNPqSCFjc1OfvKylpBvmi2/RdkseYkVnSPrhje
tCJ+mCjOIJD4oBzkrNtRJFf9+KTTOtCm+MVE2kbLO5LN8MWEz1ErFjM01desBy3kx6BdgiOWvc+y
0pahAFZz9+aq9cwSDpeN5YPosgwf4sqG+M65UnEDz/mMKe+68HV0U6a3PmSpI5ro8wyQRXwIPeqI
Xr0BNI9+1CFyg42stbVtSnmxQot2R3R7KEtxnAc8TQ8ZRsIE340Dvyezl0lVwMxzGAckYKVz9sC3
UENErATbWe6p3GzJIC1cXbFmDd5Uhbq+HHCy+hqzqJYjuUODXB7cV1oQlBcap7+lEx2ecGIlrZj8
p37bV1SdmY5lnXAq/d/+edbSjD9RblyZbVoII1g2k4j6U5SfCiOudNPCp8URb3nDDzkNe8P/Sp2L
gkdnIjFCMup22R1lTHo0AwQ2aMLUnuXAauBsLiBjgxFFGQzZzvSaogAjp+35BI7+WsUEuHX0Dibj
LXYVWjrjmcX7wUu8FdArDIDgONxRDxrW6NgA3V2oRbQcI6AaZs+ak6P+uVZThJ3GTuyMqkQwsusu
mUOSHuiA7q2SkNmdTnkRwZ+jimRP3CajndUbTa9eyhqnvoAON37E6WNdUAttC2qbKvYli3NOsWBp
o5o46sUWBQQq4d1D3Iqbh5Jj37+rtYFNIze4nF/CyQD6G0OvV5dyVrfN9rjWmZzknPMAAvisVljR
1uGLiuqn2w835I2uY2zuWnxykTjpUUaRa3gatczDzUayXiusLOUUCAv1BKZpI++/xvEeNOOhp6+R
xupFnk2GSYEuU+P/Zu88kiRHtiy7ld4AvoCTqXHmnPsEEuHhAc6hCrL6PlDPTM+f9atLel4TCAAz
twgzMNX37j03OWU3cIG2FT2B5azIPHxHfEhAvb+lvLxUBjTaCdh/TstMA0TBo5G50Gumj6ngP0Dd
vphA7QXG7tDWjIIqca9fkgZCrDENe4lS2S1rkGbd77wXjxaSo+WC7r0/h/7/23f/H/ruFnZ9LrT/
vu/+UIk+/j+bH1nV/5uh748//KPvHoB9t2mfOxSxHMd2lyn6H313Q7f/xQTHt2yGnt7Cef829Dn/
WjryPvU+0/BgvDMx+bPzbv7L9hdDnwsNHjAnf/UPzvv/k/tuef+oK+oBn0FlDS8f1kKd6tG/T7QC
vSv7MGy0c0qGEVRGSEql74u14JG7Hrvs2PGQW2ld98oTdpH9hycsQK9zod3mU+it0wZzezq0K1vS
8TAlUW8GokqsT/YCdRhuIyihXjJvQpRiYeuL1axTRyWMfKMxBdpVcYSdNiXeL0DzJgIcA1Vx37ni
1Zqh8UJBXbWivI7Hct80/q1hZYQ/UTQ+Wq2xsIPCdW4Eb3rrPaAheErn+XqgJeLXhO9iGNiJghDl
EtxgOC7d4osD8g0OCbyZpXykm9l91Sc/rXTG9HQoa1Tgjd7dZw5AABJzvG0t8Bz2TrVu0xwv0Ohc
cDqhSEw2fsFjX2rl7zjP97o9npNqV9ZyO3fiFtYLhKa8o0Lgt2Sp/AaPCiA2T+pVb9tPYrA3g8ie
NS+yyDriOzshTryhu5uRBXH7btx1EJkfs2FTdGdIkjXmfZNzw3KdByhddDzwEK1SNIl+q733zPbq
pvzRb6TskQxCaTVSIlFMC61uVs1bbWyfDJ07mT5s+hlsgSNw0bjJgHDCvdI8jzTO8VlP5ZWsaNMD
G2Tox9fN+BWQxRL/VsrbOtcI0TPJ0KtRgGb60U3r+74ckeHhETNEdplTZyTFEEKJZiY/mgl3njbh
YZz97FeV32aRc+NE4sEW0c7lM3bZ0opC/NRu6LRvTAsKcSQjVPX0jkJUr+vEGX+2RXbRYjo14GCS
HcX6PLmv3Q+dwc5Q58Op50eY6mq8n8bykE4y2wY//Sw5o+bVQX6GVGrnW9pOaxN5/X5YbBE6mYL+
2JCKZeNN0KBKtQYKijiPn4Q14CpsF62yWZ9rykd4bMC55QLnkZPtpMe42ekwZ3IwcWlnnMopiZuk
G2zwbNLD9rOLy/RxZ7Tr2h7vOozfB6eLry1pEBHshe46luVr4devWZxNq1J/tr3spc5q9O/SlivT
M56zsvyYJE08xv5FBrTPx6piY+cxXE+spnFX99VDNbj3c+FDFraRHdZ4EyDDdW4h1lYU3rpOd22W
1x690Y2ROPcoxQjfqw7OjA7fsVpBtXZeWRWsA2hta6u36OX/tegw5G6qkq9Y+JBokM+UXNDD9Br4
hNwa5C/5/afImMdlPjKVOW/wUTXFU11ziEw85jBn18ZsvzUW86w+lgwSvLjE5MH8Wlp3eS/RFOhk
7Sa69auRLTGzE8TnFh2F05P0w/T/ZCXmDOsXFpta+96nMdauAMIuAli1EHZGttqy2S1ry814O9r+
6x8vLrLFRmlmhf29rs21synQHv3x2t8+rgBiZdc6bSambeSN9XityHVQW6AbeoveeApx1lxUP2Po
cnQKD8+j0xOH2JFOBrXmw9NdmDOC8cYB4MAOtkt8KEo8tUlI2yutDDR/jC5OdVD1p2jG6KHWBqu+
nSaM+d+71H6YNNfJmHi77/cnyx+pt008SzazgyVaW3KbzEV+XJOmXcyeuW+VhFjt05cX1FvUooxC
GLP6/nvP97vQ6iI8xpFCbgKgQfWXX5+ES41X1A4JzCkKJHPOlrPbkdVDR67RLisT+3EoNDIi9vWA
Xgcgr4eJkNuNb70N1VM4C2MVNAkhhZXX3Bodgs2hH+1zATVWNH16HmT1iEipvRJmbB5co7x2F8iu
6AmQxISTHGk6lZLsiTiaf4w0FhIMeeacJataowxNjqczNnj4itC+jJN8LBKt2payclchlOINCE3/
1HpmQ4G2esKOhUfW0ulu1mLbI2Xe5uiB+xjO6/w6GlhNcVDRcp1fW8vCQae9zZavU1Vv5/044nur
su6YmTrWh7n70XSGh3vO6g7FVP20R9wTvdMQHAzM8ykJCKp1vezQJ9R5a43sEaxjb80kPstYdPfu
Inkz8XNavmSWxuhuLkVymquSIiD2Q3fsK9of2baY4nv4exBAO+KZ69hNt52nv8o+htIZNT5qER64
HYTTGCTi2KLnuWs5u2DcAAkBmtmdjBJKBya5ZhMCzAbssuIyZswtI2AquH7jvWuGZxU8mC6w4rjt
Goqly4Xmy3VqyeBIMR6vrnKRqMWchDdSgqFUiYij0oL3vYpvsIW1qiXzL7vruCI9jxiPPMUrs+C3
lMNnFvgs6cIjyl4U3WoRLpraNFhOxu/taRFH1/SN4rEy57UKHlQLSlA+In3O0PbkdmTEjV28cjXi
QpW/R1l72m+Tz7L2venN9bNWjhpoOj5DWW2mkqc7PsJhmzBWoEDohatEM0zc8ujC7boiQdakwV/0
icWY3Ogo6U3J8dsS5hiWj5fgL7Cwj9LddaW/nRLRnBxGBaYty6PRRP1pXhaKx/y9ScWxWIcRAbwF
1WNIXQt/5ms1Xng0alsbwMukWf1hR3MHBgUpcIqXijOSnwHwEOKVfPKmAzb2dR974HWWGMkglXT4
l+M6F4uhIF5Wnbpw8YwEO3WU4xSYZ0UbQy766++jrOxEnQrNWhbqhXzKoN7q1TYoxj9Mdsppp06E
b+OdWpsbQWUC1/HXcVdOIrVIFguYOhdqZQELWzfaFW7zpI69bSzZamrVUKLpSOtecaU5W8/T66Oe
/FQ2uVAP7U0WleRRq591+ckU3Lr3rGwrSvyS38Br9XtHaWfsnbGnJoqt6HuhqNTfm2pN7Zvdt6ZK
+6PfDzCZ1W+qTje1lhWti2XD99fqfPtefJ+D3yciXY6jzoW1l5pOAkqU+zdZWc27b4i4Sgl1FOlI
7RySuub+1Hwqt9fXsfu6RpUXTa0SA8WtLZs23wfOizTIyv/pGFoiYATviYM6NlJds19X7te6k9Yf
XorKRB2Y70Okjtg/9nllINcNmkPSbriE1dX7ZQJTx05tq1dMTMsIP/RnlQ/6dfG2f+WFfqWIJtIr
jgz7MB/ngEnVJaMupXhxX6i1731GZOy9zrT345Iq1IVMr7H5Ol6HAmoJ07QX7I167esNy74qQlAs
HQGAXud+iFapO3l/rf1jn9Y2sHIZu6/QLKB7T5g57Lw8wUeGuuYcJPP+y6O38OLVGoIBYzsH7bs6
hCr3VR1BtVnYIfc0tV0npXvoEKeqS1BdklUXxzDLI4M7pZP5W5HJ6NCq7Kmv++x1sBR11brlenCv
5zTEw8bV6IKeWBldHkP6WjaV6UG9sbaMuzKl6qIOdPllkVquVnXJhsqf0zaUNDMBOUJZNINv4+bf
ttFn0n3NQbVMyuTybfNT1r8vK2Ahe+CV2M6xCfCDLAuVmqo21ZpaqBfUvhDYXlg2AWDaPznseTgv
SZ7wpLmPLat8/lsZRDHJ3529U74iZSNypwxjma++wmiNf3q/CjNqgWwvBrPRYHx0UKvqz5Qx6XuT
QhXOR2QPP2WNGfdn2GfQWReHjVxCMtXa9+I/7Ss1jbvo93top2GI/E8fMTJX2SIl/60+Jld/R7YX
FVQr2f/tz/7T3/5jXxZj75s7i9Nx+b+qV/Xc++ENVOvUVjX2a7cjVMto+1/GsDyOSqpuJzviAaQW
suPn/t434CAjL1bXdnprevtxyM+FJoq9BXolX6m/iCYyZKF+8jHqj//Tx6gX/vY3weRtHdLgyuXL
x631YsTEMKt3fX3c13tljaht5fNrGBbpAup1tQDGwb+mXpW4UPSCE0XDs0iU1MCpVRsg2nm6NcOx
w5a1laIq24P8y6sCV55hQVnu5+XhjsSyPo3q4V5bS/IUBUfUyQ/VMiJAd0aGrBolYFfkEIbFa6vT
PFN2rAm0M7D+AYQ+VtewNkGFFUlYXiYNCgM3mfJv9ie1ibqVO69yF6VBAcVjQc99Z+El6rattmsI
Anz5qb+jWUm7BoNuYde0P5bRhr4svGUUrDb/YN+VT76Hn2BarED2cueRelTys4Un9V3ULvWF1CJK
DZfGR77vA2esD90yGIiXUUKyPBoREMao8HkEKpOcxoOBqZ7OMENPyR4RYzmtYz/h3qcAaIp6pta6
vohPeFXn5Qbq5PqbQ2eGNpHDjXhZqDXDkRs76cShX269KkJNrbWQ2PDcEkiu4uCWW3s2mJyCX6Cy
ZXuwc4pKCEds6OtADpf7A5oYEhxMx+YuGb72ch4IHV4Gi99WrFl3olMMcaWwZmOrWHko+dqTWmv4
Yrt0Fldp48Tm1rwKl8CybwyeK2KxKUN6r0BF4LmVOt9bXwYUFXN5PB2La9wXYbFJF1v+EGu7mArg
fs6HSCcsiatx0qLbxqngeS9GdxW55ny53xenftibnBZ2eGmCaD6quDWdeta0VqsKTVia+rQvRXpQ
KWvKCafWOEY8F7536jLW4Eo0EKX+PXWt8FNvDwOH/syfaWwqa7GPygggUkiJxHZaiA3anfo0xZ1T
a9+LaBkXIp19EUTwbdUH5erZpVbdseCHt/HZoOCh2W0zGTuHMhKH2Go2zjIGV4tGnWpOvIGzMh50
sl6wSS6vapVFtlvf/FCQQnW2+UEh/oAWOioJJMaqzsG1fpjSPJdFNDEYWEZ1aoHbBGlRUUa/KfY1
W4QeOh+N0GAu8bI1C8ohiAZQHSgimOz/tV1EDShzeIaKTqiojRXISczWpCkUK7U3SRL+c075gY0X
jGEA0ZsOnDypzf+yL23XWjAATB0uOKqrm0YWw7UIW3vV0ePKdQpFMPkCBG47cFbJune1B+nPKTko
obeLTddd+0FV7j2IMlt6louId062re7Pt0ZxP+klaU0Eved181B3s39Ox+pxtkOCjRKQoL3lvhGW
EF+GJl63uMtvhTCqSx4d6tC/Yrid4orRrfNoIK1KsRJgttoONGS2iWGvc9+6DajmPvuJnR0zWdOM
ld59OjZLFQa9lNRBq2YUKsdUhocWt2wWYq5oOg8J8CAv0nLDw0BsiFYNzi6J9HEzk1clPKYfU5c2
B9AGRG0NJG0EY2cdCZu+LkMyrIimKff2xBntNq449kIcggjxYtQ4NDy9+ZImQqMUPL0MECXXgzdM
RFbQPzE0kG8mPrUjLbsbKlvNuU0tYL3LGryjz84iCd1pOtTjsRrkApjMtJFuE3XO9VwbEyhejGWl
gyCnjMACaSFBjU5uJ9cwVih8MhvfFRCHcnqztPirQ5rHcKLb9nqW3g23s+HREomPzQDzFw47GKUl
Lf2IgA9otyRdkRtDGSTqNrj3m3UL3H+yInEx/UXgUgu5sWwzXddVUm0037+ycOjsvMYoVjG1GRs4
L6XCO6fWHvPA6vc+flOjp5BaWOLDSUgSCcxhS6l1Lwi0WNmCRdjHxcYag60dyl/VEhIwGWt/HmrS
0axHp6TtHdZkHRFy8jRCcdo2KYqiUfjOqY5nH0aOeK+QQwP0wkrUUlmfUv0naIFfVSl/1REMoRpy
AckdhxlE3dpyxVXZ2bT/rMXgBU7pMufpfeNCorSaRR7SWYSNOqN+19k8LIcy38x6aYK8JzPA50mx
XkKcZB/BTw4cWMmENY3NBGxBAxenETPqQSxYkWJkgYWp5ks0gTNwGfrvLMTtx3o2MZOPxLANyS+J
JQ5NH0FW/De09FM3ohh3CzVO3Si9Vbfw27yiurIsLaXUxD9cO6gW88mIr0cNCpoLroViNISzXtDM
SPzms3eW8Sa4mVXGBBPiaLURWcfD3ox4msPFpgJR7BOrJ6SwNPahEwQbq8pJUU9A1DddsBk5QUGN
+Tcgs88BunUkQP1Bz+vimGXNz3qkWVIZ1h+Sl//t3v1P3Tu6cIhl//vu3ePn+KP7u13W+vqLP9t2
1r8cHV+q7tIco+e+KK7/atu5/3It0/R0H80g9Ck6en9wOC2afcEC7zR0LzBUb+7Ptp3p/IvKDmJ2
W6cUq/y3/x9tO8d2/qFZQ0jk2Ph4PRPJMaoAcxE7/U0fqeOvkU1V6dwiWjKnOvnQSCIJ+wjzP57F
KzewCO4L6/siYlQazNOlpFGSYLaQE28xc26JIQBhJ/AJgWjvLaf40XYRFjTdO9TUH2JdPga2wSgj
iO9qx3+gCn5pK2fTxoQIhKg1VuVsP2WaW60z3ewuNBV+lLqgqwfFZGo2Y2LeuIaHDdc4GSlGUVHz
1IBH7kGmnqGLr+y4vPD8TcETO3eN1V07LbaPqhzCtQjGZKU1FopYlD9lN+8HP9tRocH0hQUtmmHz
aB9pENBKykwgjC2JnDHlYGwEGwJMaA4YxXb2jm0SIytIjHrrZ/NeGKC8mbXOBkAOIoT3IBseuwDk
5+DBLRQplaEGQdqQjHiPI3hygrjUsHtvfKzGrX0RnlchRIiPJO30tE0g752IfqkA/Z8SOMow9TX+
Aybtj1pG5hW4CNIAIMGrLUqq5pVaM1pY4khPr+CtGpDm+J0RRwT7KgMsQUmwu9CqHc+dZrmbaZyN
DQBY7aZ0qug2tObotmo0UoeG+TKjDiEOt4eV5eBsi2aH8Uohqq9NUYXN7UJS15NgZ5nEZSYOpXlP
dku2trRXTiFjmn7hS0Q82I0eRKAHowSwl+aHN2rRErBwU5vVg7R+FsHoHcLZI9eLPIf5uogqwXCM
UqxdsE9vm60WcpTTREtRBxbgveasqzaWU1mod0wjPtelh2qf03vda5l/GUrPu7STswKoX58dOXqX
YKjaDcndIJlzGd+OrZdcJ0O+LiZB+mkfCwElBJlFPpS3gUvioptN4gEtaryfItBPwnP6h7J17DuD
0KIAmIHRPulaxUJ/B5odPqgNk2GvPVTyFrvVCsq4+yQLf5WWWvLK/Dk/W7qkKu12KQGQer2ZEOds
0856HasODKjVP0sG9T/TgU7DONv2nXRD4piactwSyzYQL6uL88Q5TQcOgqcL743M6WuohfZCZa22
OtM0wNbCeTRdCzE3TQRXHwjSac2HUaumX36D+XOoBXkhiGUMzY3fqoFLPA+w+tr4btD+3xNqk74b
DKJWg1H5PKgdVCG6F++6AfWwX0rMbGkfHRqO890clnKdAEx99+foWMss/ClN4PDaeBMQ/vREStp8
iJG17vzO6l6zGV186Jo3TjgipR9aaz8SlwH8cIies8wn2qCo7K0/BhGwK4u5vBPpO/VqMJh7g67c
OkVWzhhbTC9eZ7xMmVbddjaRPGOLssAPHehIXSd/FT808GL3RJNb69Fvznkhg+tuLPAJGm5A0l7i
X2LDTNZ22dWPsSv2Tso/nXeMHjHwykc/bLuTK82nwLTRu+bRj0LDUdxG9nxbGfp0FWcxT+lixPvP
xXZuagvGjU+wTp4H40OlDeNDCchSOEG+JrBR7tJl/xDLGSoj9Gz1Dq9rA6hitHmZJqwpTk53GSO6
O8fuB4wLyel7F8cyY8ianBPX1SHGlvWLXlvFfvYrbas2yU9n7BEvcrSCcGaw3y+Okd3gVe7unFlk
T1PFYCQb3t0G6RRD+vIRhPJ1Aun1Rm2N0YAZN2Z4n3FNUFPyH7kDEdtTTNFlSjL9hTQXBAKO8wg5
QNy2TvDMWHlDYzK/rwwzv+uZa5RDZ5PkNTlb5vjFld2OeKdxz2DfTXd+ZFJJq+lgnUPz0YbjBK3c
93aVFzoPNflfWMHC5jMOGEmlzAAa7A2uBhd/ztGtlsy1bzh+mDSkjIl/xTulB9VzZGvdg1YaBWpp
ALFYJ0nEonV8qF3rJoJz+cv3jRviybSPcScMvGZeNL1o8IFPeGroZSybG4JS7U0rGvPYdrb3mnNW
gTHLXmwEwGdvdkj+KAr/dQjAvOmcXqtkqK2t50bVq9jyyG9fmTeGZwrpzdqo+99S43oyXeOmHgr5
7GqEEuuJURxbGTq7IOgY2RMtdVcaDqSCDuNF2HsQVGRj37ZTR4aiziXcEOOCiKUoN1K04cEFR/ns
VRyUAuHAeUzK67Cqg5thFsRhRV5EBqORPnkOiP84n17NcJGX2VHyUBCKeOfLAoOvHj80g829OsRn
Abc4v5hpf8kaX97aWa1xmafipXW0XZpUlHs1kTyNXTusba/sjoSDJk9m22Q0sPhG6lWEZcQAMCIg
tC2KdKTDrtfOt44r7oxoFuevfctmKdMKx7b+HNZzf+UvC7UG5YzHpXTibT9m8jx6pkRHwFqGk3ed
MbHCgRuOWyvi6UsWtcazoXMXfBsDatOsN2m24LuDornNjeHgZd1vyncko0tSNMiErmhBVjwGXXLA
4XnjWKVEN/MjcP74B2vJYubEJ1ygebNIYDhmSXQgDkUciyrZTVrKg31wGOW0Xnip0aMYZU++4KnO
2lto4sWdxl12UZ0v4WifBkDzlc1DYV/o0NQys2vOctFjuIn+MIRJSmRSaBxmK3Q3nt8GuwoEomU1
b1FQ7I1ImttRZsPBGdqf3IQJr2604Caa7G7lVuKloY9+Je3xh41c1Ba1wN/L84ECu7eup4dE5khc
JRGEzB74ZyHrejZJ3Jb34U3p45w23FGz9aARVdW14x3kC7I92uY3U4u1EK0OlQzORNcbt1ofVivL
lL+skYgIdIdwbo1k12twPSoSiA7Ugpjb2oi3gmKlp4KAYD03d547NijDAULEcboBfv0RdRkFlrB8
1noHMqKFwQVG7RQV2yAJnq3G/DAK7ar3yJ/Rw3Et7Ddy/va40e5ERVknzYdPkmnjVdOgRkkS9ykS
3TNYwn3nAvRsREbZafrMoMWTakmWWD++OGH9QXderoM5OjPU8KzB2OiTvumZiA5xfEduhlg5O33Q
5TaU4XsVaIhKftEx5mTuBX5pWNKRgC2ut8a+N+3dNEwQinOng6UZfZgZHnS9cO5IUSBa6gNg++ts
EzmfSwwKLXCShHgmKEbNABNpdoyXqtcfQnKXKxEE9CC5nvTfAy74YXoOod3WZrapI8TzpnaCsXAT
ztqpRUbE2bSdGf/N8nbs/LXfFrQVYu1eWtqPReKlR/qxw9iWasAHveqQcSeGkj8++iYxoJVWd7Rf
cCciBqB1PcNAR2UjgaMi3jaJjNvMvrFU0Rrg9ETAYBn+ACoH497kkmzTY2M63cpKdbyfxRJH5QID
tzaR3TxV6Lz6gGe9dUrq5qaJkBu1cXdh/JTtuat5cQgcEBe/WQ4BeWBA+6iNUIcwMQOGYJ8D76YL
UDG1YLO9MjybDWvLsDvRucEUEXSAsLzOA/nmFc25mimb9Xq977TpUed63PTtkPIzWofCnC8D/NmV
03AhIlGkdY7jrQwQt0+Dzn8/K9c9JiNC7IkRjsXDlBXnQk+JGvP1FmYzorSwNXac6szufTfezJH+
rFfWdaZ75WoMLOCMTvo2NxZzfqTJfedH6wBRxxyYIwM5+dwV1huFCWo8hvMWtfm1JcJhjQuHplb8
2dhcI5bWfMg6GVaE6aCXe/KK4N3zjZ+p/4snwG3YEsZsEYO7agYClvzffjH9tF3zYoLjJXyyaAF+
i9usg1mBZXqTaNMPafnPk2F/Snf4nJLmYtefXWdTvqyKi13GR6fjkDuEM8eAifoBpVrl1D8MVD0X
L554fE31SudZJJP6HQFegDTQ3/vOeKji+IoB86sxyJdIOCgo3Wu/Du5ycyLDc+kQFOMbKUVXFY1O
G70nQyNwdG38iwo+WaacgPgWQ9xZ3U4K7E9z7d4QoY4CBmyYg6iAdqQHQs/vboky4qJsS06Smfq4
ZbGlDbeakd6im3939ARbpFy7GtHi1ThXO9mJS4RCv5FWvEU8CUp4k7bFrSTHai9mbz1HMMzaoriJ
XCjhwNJaYKgrTcQR6ut4U/vvdoYspJnnTwFefNVS4Ovca60gqC4NYUfIxIek7mYHa0iIHjX7vWvI
W38Sqypv38NAHCvNS3e2NMhfQL9XjlhhGjlu+94w9m5CvKrd6IepcbadVuEBpRBpeyDXS11zrpnv
74iDaRlvVCajJebHhs9vEMxjjJsHEWDQxbdei7u0an9nU4dISFro6/JdiD74I7pPH3xhPbhBmTxm
lfUShjzao67WNhrgBul0xY5RVnd0Ak6pMhDjYcaHazc9XTI7vxBKKcEDT9kug+XebhqmcrgNh6uu
SfV7LX9MaOutTKcmxs9CsCrkDTM/e0ModMfgi3T0JkhO9hQHOzI9wnWD3W6vjX7Mvdt9jvuk2jp+
eeNlU7qTmMg31KPPGUftrPFNux6IhCWjba3nN5pG0Ffj+DfD4Hdo+BbHcYDc0W6DDZK5eeNz619b
2vjutp44Mk88OjGtfkDexaF1srckrUA8Fsziy07/hS265SLX/M0QoOmrLUqeoNR3udE3rx2t6r5F
K8PE/yEriG+aQ/eHaZHgFVXc+94pEJIhGNvzofeZN7sc/FVj6cibEu+OsIod01p/3bT+PV1wJhOt
9aybLo/LNoe0jkoj6v2bzinvppAbPIXqq05oRIuloU+V7jzwePWLoD/5rc0EvZ60p47+DAjQBN4W
3KEcAXPrDFdDqf9GYwq9qE/wQmVFtDUam4l1hCNoQWS2CzqU0vHSrfxrW+0kteUlM2cCI5b9Q0GP
DyXJf32fejnVIfWFI7Cn5fOwPPNFKUb84yPVi3rIiNAeyQhcPlLtGhq5Qfa6CHJ50IZWVJ7peXer
lKjNtT0QUOIch5b8vIlCUjl8xgWD2X4iCsLk3gLgB3C8qfXHqutvbOzsPmUfXJKSLDL31Unkz6ye
P710+mwsRDFiCnHZkZg2DJ8zANMVScILseJcxGtCN8d1XywtIJNUk9k2P6dpzZwy3rS1cVVNSbWW
v+a58nZ5zlNAOkRakOttJ2W5hqKrr70+iNedD8GLTPX+hEq/P8kJMKFam3MyYOXQeGtToGsRg44Q
hhfVIu77YjcPzlOTofWSSJWLOHdPep8f5GAvEVceqC4StkazD1YkRw1YvNDWGgttuDHRdq8QyC/q
ObZr5vinWhwwEt9VjqHvMcaBfOiqAf44/KAgjk+ZmxPK5jA6m83iJbfneDd76Jya2UAOG6fvs09p
WVqRedalZXwtzL/WXOp/DKUiLuKxyM6+NLPjNFBRN9OHfCGidta1RsaA6VKD0x96M3qmBXnuSP3t
E4OIv/Yj7sInLxlJ2uQHH68LsOFZcaETszW18mQbYi/T+coyIEC7tnmJNAIcHW1lCh0oGkzHEYYt
Mn6C4ULODSYpizz9HFY0Ebva3BY2U30vuZMLJnNCQel62z7Q3onU5MnglQhXg184UI8JdKFliOA4
DGfbkEDP/E4Yztkr21Pf3I2RuKrLBoZctEg76L4gbg+HDbU/hviYSInraUT8bmAWtJqea2mO5CLy
pprS9hQb9Fu/DJpNfF9mZniwxHAdwDMAxcZAKt/NnX2WO9+tYrLu64utp/tiRP8rGoPnvnljhulN
Fo1kGKcCdlqJ0YYJ9UpLMr6mxxlcNvljJShcVvnJYRbl548Tyc5Ag8IXQ5OkiabML2g3mje21w47
PFE/Q5++VpuGDha+/NZMj5beGyvbqn9n9QIdXiKn/e5s9iTnuVQEfGRrcgyq65ob/2pk1OL41dEs
xyWfRdZH2N/b0a+3KEMvTRE+VbWrb+hs3qSklKyr+mayS3/f2m9TGD5oeVyueTSdqvRWODF4KaIp
ST+MHcaNxmkW/Z5MWMaXXUp+RvESCpBtcCjWeRJTYY2Tx9rei8JDJNUwC2DAwanf0RFvMQwaPtm/
vbluXVwMnT090f7mPiJbVFLNW0zZwScdihnTqmi7D7vyTr2dEWidpB9pVfgbCrdUJqdhYw5XsO3e
RwKTTlbHyVlG7dYe6gOutZhAOHggWBl/TZMlrhOb0SPtpDHjMZb7wUuKK51YJPGYAo7wXEEvuhxe
mzxZp33+Objdi2FPRGLPH31AHIIgyZSUFI87Qzgci/khNwncDXRBzMI4rR1dQ0+B782OkbtOgsgd
4Zz1ZI8K7b4A9BKRS1H2052EM3Y0+lfckAetfxFecrLiGpRSc9Rz+z4lIXute8b1gFBxjTy+W/vS
+d1q1pUGXhyDwE3VAHAtwqscje6K8D6LGsp1l8vPZk7eovTWMpqXHA3HpqyLYokyJ5va5Y7mOP1O
DvElkGH0Jurqw3Czo9Vpl9EW5Bc90yK8sySjEJ903NoP74xgDDbkDuyQpz40nf5iO+nZGcuHyMQs
kg88o7Pz3OTrjlZfkbZHu69+kGlBrFJCr6+ygm7VZ+IttoN4X8/2zzB1iYT26W4WTvVIfNBDMde/
Y24U5tz8rrVmrYf9HdCVJ88zLmNHy7gqf0Ib+BlyUzCM4veSkt6L+jR5HsTj+l3MC0Sh3XR2icek
ovYvjarYDQa3FdCHaJtW5ltrj+khmOfHzjce8mZthzY+BO2p0oe73Pff6xBQZpdISSGf1BOPqpk/
4vqZnkRBXlI0VadyGaqGdfm71/q9Dj8OEpiFtjT5ISLjxg4I89BJBjWmclfN3g6VE6Gnc3TFo29H
te0uNwi+cT5MHmF1KNacwW+WcS0YvblTCTRxAEMU3aVyvndtBmXzEhhF2cNpQNFlt3Y1wCskwXbs
wVo6FnEW9lViYOdJLO+hSV344/+Xr/PabRzYtu0XEWCsIl9FipJsWY5yeiGcmjlnfv0dVF8cbzT2
OS+GLVvRZHHVWnOOOR8sY8R6Edh0p7W3UXUeIkaWoR3rW0ltqIb6shlrnUTwjLdbQikn+juhHzJT
QWdbEVLwLOV0v37EfV49ORlgU8GKQO6Hr3fRFyDCYnXMUObwFqK3ZCHTjAm8182gCdvEOeuTdjMK
fiDWedssyBdEjuHKyoCsxl8DbPIbkiqdjWUpr1mcvRmxvW6tMCMt6XMTomocz2PB5Fnk8e3lROoy
Dv3qD8XHOY9luYXr6CUdwcE4umoBQ3CcyXPGWqq7UtXYf5B9MavTixS8KT2gZlcWNoui5zKZLje6
xr6IGSrjMR6LHESDI4Yreu3qTLt2Ua9+BhGCtzS6i0ftk6hQFnmnvgu1jvO+HbdzWXFW6nyATUIH
e91ul/Nqaw21o6iY02upc+K/fxiKIsbFRjtEmcDkhRC8+1WKHtrAW7h2uBj1MHhZZ6sW75OFqEBq
5yCiwTGMf6hxn/vsEbNV6ZP+4gWjwG2+/p8CY5yhcSCHaGMb5c4UhdSRM/44k0UhTf9Yo1C39WhD
Ypsfwornz3oopVVPDMyo658owHEjj1fJbAU3Vt+fxwwReqvWgDgdJuAt4FhAT9BMwI4KNtor6Tzv
Z4uWK3VpS/NJtbHPEgZvLe4S16VP1Dyjw4JE91jX3hbtIx+T55kRzCZPA/oM6wpZt2/KNHwIA+GS
PUZbkQ/a0c6oQzM71zccKoSTkwbBOgo4LuDaOkwFfXcdQMiy4O/rWunWEjmCNH3R40SDFomLLus1
tMBUExgBcw8QqrYjjQ9PawRgZYYiZ4apjcHW9sdMrljc6NysOMC2abCaOy8LMilj7L76mtCayYQL
b1vhrcyc+1anS9oZj109vVSGcxpCZhlZrbzSsbXUAldxVBb7XKFFKaKY6ywXtDieP+No3sdLTT5D
2vxZ8CvDFWDPypzPnScdQ4fkQjACXae/Ti51/EnbXnIKIWYwO7cw9DfY41yys/h7stWtmUv+cVGa
4hAHw6jJh41ouwHNT/kcmf227HgBQ6RKMqToKi9Ov9XyMjwqlu31Doe4Vq7TzSGsvTo3drU5WH6n
OV+UN+cQHCCVkOKF/ULAbTb/maLuK29Mv4sltatDqlSgCTaQgY9pvzxBRnrWHPZPfXuLs51/77Uk
aM+by/FWKSPD6wcGwW0PqqVJz3JJaUZ5FEs9cCFRT9eDqtOlDUvtGJFTRwhJED2rMGVog4TOlglb
ToP8w1xE7YZDfyWD4aaYTGjn9sIHF0201wDq2iu9f2Sfzgzqym4dfBXTk5pWNzJkzXNKNmhAHg/S
qT5MnXFSFB4gUtLEGn7silQZwb5JS/QN2t7zNKazH9cqXfgo8S1RHQqopNuSTPa5bH8KpbawyRhE
XHSQhp+1jrk0Og+aeXH8WV1PbY5na8AIVZHontyKPAW5O9s/fWvT/2euV6zWKmVdAXKTEfS45aXl
fl7nxPcOOYJpIv6SKowpyh3cOXziTUgWKERd5Dhbh2BhtzMAQTOx37atvGdD+xQF44ee2nIzdzaJ
L6TRdyoUqlzOu6DryT2YII5m9Le0uE+8aDLTrdbjvpu1W4tBoRWoFWpMVj5DAT2K826YIpOmeoLf
HIeATpqRS8mOylPi+asaQQma2XscStTopH/kAxxmIb5HU2UHQ0a41kPqCFRNeInQNG9ok29opZM7
FsmTzNg263QC3KZQWNlpAvLMOhMBb2DM5U1K+24FUbyZDApjFaaDI+3Y1ZrlOVSAj+U96s3RRvQm
Cnv2enX66iU3Wbl+Z/fIa+zpKmTy4tEY49bpobMIbJMRMoOovIZhsocSsJAwYkPhIRhtzhHtVLoy
uLTcH+bWCbxZW/Do1UW31W2Re2OsrqICiknrJZDGvTmFmRvEdAltzQaCXbyVsGWd/rlPwCVEwA/2
2RBo1wapnYWsfVPvqW2fZKVLSJnqfJUv6NU63Y8Z64tTkHEmM3ky9olUrI0SmqofGIPh9xMXmUqQ
jEDy1U/M5s+NYKpEjuU3ZcmSvfprs0M6z8dobMd9ni1YbU1xGB0ucUnRENo035c9w55kjG4Ug2lD
nE2HOEUbpWbqIcw0IJs2ZYgwyTDG/0SePQl0fYrGzIj9oqVEMFf+JhpoLjBd4yaCDfnSKq9lA0mD
CB+/qry2Lq/VsJpcFTQ06k1b25pzol8NKxMtSBfWohJ2zNzNnwhVlxtI5x7Ts8xT84c4nIAbKfIm
6NOJIS0nBqLXskzSYxHEj0E/UnigNKc9u1pXLXvDqJaE1dRPmE5uuqZ/YB/r96rqbLWESe1QyAxq
Z7lb4qtWL+6sgsFCxT57o9jZwziEzgsh4fRwyspSvunObZdO7LJBd7WZy4zptLeBbg+ekgzxjuf7
iIaKVXPoWakJwJywavnGUHyqACTKNgkJUZWssYoBWp6OiBkmJ6vQr7iEPlRSHAYkmJ7VQdNGmbXG
IlFvBoI0Qu5Fs01+of+BTdbnK24lsdHkAbgtUXmWOnGS1trJYR4ZSu2zUML2uq+U25qckUjKsz2j
FwuCDERE4lpN5le8pX1YhtGBbck1pniT+QHtEKQRB4zfLpKjxU3U/G7ul6Mh48xjuLNRCd0h4JJR
By5cDbsJVwdcuBIZHcMldkyNJPAwjR4NuzDcOix6sjMr9d4OQkaJinGunfJhiLqebUfElnMwznFQ
+4u5yggZOh7wK+N6d0YM7Q6pom0OEAMyXqacTKVDo6rTMEiVE6IClB+rvXAZ6Euwh0O8EyP6XZSP
OkrO9isNfTCZz6M5HwyMZ94YWsLVHS496o8xDhNFQYblGZ8LvSAmDv2HyuZLVCiEkDfcD0NZoZnl
P7kYE5WrnYPHEwrjQWN8GXSb8Vth+PNS1YhbFizg1f0wIyWMQgdYeN5hli+FTR/JPkFLG/xWpdrT
i+gGEhO4+lQSgmIhgoJObgX9W4x6aDdX9sRhHtCouMEU9EZ3kJ1IB9tY6JDeeps4TrtwzSbaMvkw
T9nQuyPMBHwxe5nnupszXFZcgnFar9PpZHO5vUZbrblVO3yK0gSTaNaFZwyvrO0V80ntW2vt2k1k
gufaUO1t7vQ3+c4OBm9sInxpgOGnlPo37YedA02T6nBL2AxbKprytYGckpll4bGnc9xVYQxThxXb
QkfdDDS+LeFwfQ6C+WQUK7U6zK+nShvw4BOUhdRkb8r2T6gltLnSP5CkbK/iP2IPwtiKOr4iZgFd
BMrUyPyc4/HWsZQrXSMyZ5b8VTycOxhCyYq0I5gPn+x4nnk3+tC9z/FHZ3UY1tChbCNV9yIhCx8s
T7YtgSRtl2Fc/03JQ2fgPMzR/2hafxegoCz4r7Hdzx9Tc+qQnEbZbiglsvWSnMGIKY8qyqcArgOy
ibee8Ts+dRYip24/liTaU0mrcpF7AOjMu8vyD4Oq5zW3SWV3Z9K1JSemf5badNPOduAHM+26cchV
tyhzt4+zDwG1i5VTv0ZQ/h2IgoqW2p/61n6CnxUhd/bLZMSsXcPS7gT2tAgWApGxAR1Xdyz1dmen
7TeM2pTNJxVwpsr6vq/NaxSmDjG1qV9LJbjKNP0R5ejAVIVBoYrkNwpeGEw1Ps0K/jfdyp3SEy9t
qwYX6OyZdDQA8MPOtGVHihiXJTuaWPedq4TrOPjnZFflQ4uwesEGzX6yEoKUtrz9YRRXsvtAeEUo
2WagT1fMYEpDzVh9uPjCGHbR0TRdSIXthodmZUhac9dcC1nT6TCdRyXKLMQX7TfSLjZRGUAEXczd
bjYMsodaQEOWruxK2HVAR54XVfluwsm8aqvy0KgOKWpH+0mbouK6De3NWCaCfmf4KIwfkSXwaJPl
PsQB7pKOE0zRdJqWDacIO642bdDbEfY8iwUOSU1+aT4QA9A2O9sA9wMgSt3Uoivcui1foLCpr6K1
HhrD+iytFLihFgAYnVWfVW2QDxYN1p2BrxjPOWk1bP3XcKbOuhE5C2Rq2i5tpsZT5VCuwbyHqXpJ
W9K9Lg5G1ao/y3aor/LKIH+zv+sqYw3boMQsexo+VaM024aohzC0SARHIjm3xE/WtbkplOwUoHU/
aMM832oyQZ/f4TmNG4gai3pL44AedrLsmtJLahZjlVw4bBVay75kVLcdHXrCyKFjhGNLgT22xzJO
gu8oZ8Q2wTpNhLMjdjbbBcyXPFVXtn09jR7Nkd1kBSfMZlyzDA4De0hO8ywetTIwyDwoD87YrO5J
7TFmFrWfVBAqROBelZbQdoQMXQ0M9olOcyCG6OT9TdpZo0NomcPip4GqEJs+ale6YX8kFW3HuTEz
f4YWh39EbEptYNfSLcB/+47zvSJRfe1mOyulfGkjD6LER4vKfhex0hRCyb25oUMWRN0OzkTrahlB
5WyECWwvnPaADkRlKXmH8VLhtygUn9k7yI2YMRDfzVzD1Lu2Jt0xQPq99ODRrFq71fphO+afgWql
z1mQ3ceZ8Wll8CqqXKEZS85yE8CfdPw+Gh8yDgUUtcDllMvuV/ECKb67pntR6t7ZxmQqBRK/SFbq
pHdzXVar5luEOYWpI1v2gdXtSIYN4pirsayA4dXhgXWK3VQRvYyJwuprIO3LnWA3rTvO75hU6pMZ
x29VyXU5p10dK5DWsxaoGgf13rDNKxVl0sGoqa3HcgIntZUG5dMcLu8Gm+EJo7ioknSrlkwx4u41
0Jt4CwvsrdWbwA1o4blUyD9jU2W7tAVH4eDO95yYpl1dUCD35FXjpvZzheN1GXuSWhCSZGrDi9UL
xw3jmFC/ImEMIa8rFhtZmgvdYfVFpbr35DA8qWFDes7aJjbLuPL6soO+4HR+14qZnpNleFbUzxvJ
4kQ2Y3A1W4WKh4roV93KXb000c7qxuA2i1L4Ku40JJ3EeofG/NEQLtWlU4VQSt6VePJ2wlksP2Pu
4CJceU5jSsBxKZ77kc/NhJwKe6g8DSoB9NAhoNNU45M6DMu+9kjiJZ6dW+qgtVKXEdUhcsKJN2pG
1xdDrGoRSXj5jn4KYs3VKft/36azewez+j9/eAnS/L1LRSnkCiwRxbWWFAS0r394+Zvq14tLH9/G
HP8/zxikFRq8y8/xHPGryx3+49vfx//7G4vFRrcP/+ur+Psi/z4j17t22f7nLSHWLk/WZp9di8bg
+Fhf4+XZ/76Qy7PplxjH3yeulJQS4vKndSpWM/R6r78Pfvn291Eu36mS5LDtwEF6cIb3UEBZsXMg
7nhT9EO3+m0vCY2X7y4Jjf/cZi8rCOD3bxJEVnTVVvbJ733C1Qz4e1sLA3wKErgz6+1/H+Hy2793
/m/3u/z692EsZZX14DN3NUEffRv3BFAxELv9fSG1rjCBuDzWf3xbAgBWcY/yvJdHw+OzhrtY5/Sv
NztVZ9/u1VvOwuLq8iVZeQvR+uWf235/vHxXdPIo08Lx/7n9cv/LbZcH+f1xoQpl74Ph5/Lb31/8
PtnvbZc/yS4hev/tsS63/fMwlx+djiRTrbUid2W7/z7e37d7+fnydEUPYNb952H+/tF/e9jLfdLF
uXLavtqJFZ7TFpRlGlZYdl/8KIOYMdr65Z8f1anDIv3Pr0cV/6ftJ87acVGb/3+nyz0vX/65TS0H
Qq4n03J/n+Gfp/m97z9P9d/+TnMCXtPvY6EvhEZytVxuvtzBrDC+/n1nvw/wH7//50kuP/77a8XJ
q/2cwHv6bx/B78P+vo7/+jCXP/znby63RSjItqM0fvp4Ta0egMVFF0xBMXaMPrTcaLq7sBtj/+9y
MRrPitVi5r+J9Op8WQ3K1Z4PEak8mCS5wHZYuw/5Voe+SkuRLZswlPUiBrtD04ilCcsd09/mekaG
dG2t39Gta0y22KLa4vi2drznE/QLEJJ2/qQGjbp3omSXkvlT9zEtR4WWpsROvZla1H89jJEqGG5b
rbzBn4uyrKdmbvP5bq6Gb+yVXhqhJzCSjr0Hc1h6gKAns3n2VBvLLSbdYJdr6reTTU9a5aR+VCOK
yKcScVFjbWYtiLd6TpUE5jgv62jTYPnGPVNFEDub/CZc5zCl0TIFyU+5hhaAIbYF+b5AEEApzBS9
2prElN9XdX+Y1FmC7l1UPOJCB8nOKxNsVyf5QmnC1qYDaja2FDq63YZ+3K2VGDPwIWerz2fqlexV
2OndEnUjXGY+yjZQOma59GMwtSD0X86GmR2KqrpBpUsOUwvHawQaU86ZTwEVby2u7VQoR8KCaXvC
QvXYsZceQQJz1B/pSrDHSGgDKmrZAvbUcE4yBQg6M/bHms/O6shjt6PoKWSGuFRY45TAbr2KjXlr
z7fpMP1pJR+MPThvzNQZjw4Opj/yeeOMxykSlTy+aiJKWT3qA4GqmZGwb2mil3r4kwQUkKpKRTAt
lr0jd00qVbfvdMbfSmPvYlPwSZu006t2NLfUxs/UkpPf1mrpZl37LeO7PGRojy6Q+wpayTtDIS9P
X/EO/ahQmWeLS0D5ezs40Zbxfb4HHJgiRIggYS3gtc0u8yHr0oQ1eeMhusZ9at9PsdPs7ZYXPS1o
PkOsAJj6+UcDrIqkAx1LMyAf2CpjA86lTmdnHyl/uiBfvGa6WY8gPRHdTRYtP4ywKZNbxgO1+d4p
MjiVev9VE9fp6px+LjLAgWA1pHJRJCvXVBOT/ZQ8MqYYvQZvCBCmySPnxjfMVNktKfnropsZiuTM
FlG+vARxipgfthmatQH1oMYL5rkESjKPkMIBHMAwAx+20NEpfh62wf2skWJV259g3sxNqIYf86D4
na0o7qhRl2nGDf2E6DoqsHI50TccpQx9YERfe1penXpWUZ/sNeVHOgXik9iID4am5q6TqPdLF9iu
MWdeEA1PM7nCkeoce5vquyRoz08HiNVK+pXWWu8vNYUxjcfKV+znaK2grQRDdZMVPYiEgl6IUh4X
Tml37Eaa4pp2GwLx2uZMX3v1w6pNyp5ZDoRKPLZpfUZMn7kOnUrhVG9aNwB4N3PXhpUOx+65VAMD
pBVpFg3mTpo0A/sNbcLkHJYB8inGHYmM9papqNTJ2oNIzGcATbWJbS3L2CO1ea16RQJxytbCrar1
e81AcJll8wtstY8grGHRx+V3srwuegqoDHWoGuPxbfWzXUfnAffBdRF3mj9eA4xVxeB8dNh5PdpV
04wYLyHZFeC6/qfI0FOr4i0ZYUFPy8uQOUdT589ybbwxVPR33WIm2wFJS1e1RyhtgCGLeZdGkdjE
SxHt508B8DjInlJCmsgrYy5EDh9UPXiWeAYFnURMEqzdJoOwGugB1GgarM3ohRwTmNJ71HHJx8CH
BMYNIQw2i0M1YcHCplW7HXvESKVml/h9WtzNlQ9vPCBna+m2IxnH+ILlGeSAZ4Ajx7JGxyHLXsew
zzzNyVZlPO2Its1fKsBbrkVkfDalsRem4+KJRqUhAyFXRWW/bZXsWST6/TCtzemXQTD1hZONlRJB
RKx/l0r6ncf6V1sbdDkaVO4qFvte5jhmeso1IkbcWENIY2dMtaI5fCVhbTPl6DrHuXxUk/pUt9iS
i/kIBPDHaGlY6SMvONJ9p8V6p3Z6s50UsQJRq1vmVgCFBGmdMmTfGk6HUuOikG+KVFQ+ehHao50I
3UQ7QBu5la3EPJSVpzylsWXIQ12LjzautuVk3kV2lnummu0jTUKkDGBx91A5fWGPJNzhxhGF6RGc
p217I0HXPg6pJxRmN4j7ZvQNxQT6WPmyawZ8wUDSX2wwGRjRKEmxY+r9BIdrJ7vc3JWmTk7AeJNG
xbmYVN/UMoToEfKQuc7eYuz7pVK+OivsfHDDyCYstH5AA/yUW9nzvHRkJzQtYTzLVzmJF71EV0Nr
GN6XL8LpZrE9mdJw1VqkrJoQN2WFjKbEeE1zTXrChLkXoFCJBVxPBXcJSrU3pvbvTpg9iao/TsIi
XWFE4JrtWzN7SyeOiaRrfb2nNjCGY7QgIprxuakNTS2Yn3ex0nhGw/lJwqqVATdAyDdkzPriUSCx
L2fomtb73E3vYctMUGZIQu2SNkHMxDdPv0YZn416ehvq5SdhSDuExm4Z4kNv5k/MV9dozvKhwlXa
xwrT8RSjP5/Ho7kgSCmXeNimGpDoHMOr6YQfrd0ewh5bDt1NsLw50o9O/rRmu3gdV9gVkU82rMn4
SUVuoZjjpi7UAuAsHqGuuE9DSBgawogtpqjdJJzDW94ma4MMbOjEmB6TGkSG2Sw3EdGFWFev66xn
vxwgaDelvl911HUVFJtKAgq1vtQc45E6vva8qINavcRVWm/I/nt2oByw8j3GTVBt+l7y0YcnraJM
sPRdl4z7qQz8dt/SQm75WFgkkErEWK42I2PC92hmMNjL6hTbq3qBHCm1nYU3Oce0LB+z3kDNoBeY
VDh7Rzv4ybLpqkxHyy2m5gVVyFF3urvezlzZj/dVF75b4ECYQ9CGSsbsTToO+gPMnm670NQyTHrD
C8dGSuoxlAPKhkYj/q6btiQVHzkldybxsQdgDkGZn/AGoLbBDIRnhtOlfxEdbTkAktOmDcvbDBzy
BpcPn6aJntPIw6dSZD9kiiB867IR6XV/jmnE75uIqQqCHolrAY8BuvMiHK6RbkUbNIzv2GA8llzd
F4A/ZDvcGI1z05VVCrcBLX0W4/litG4o6AqwUOcp6lQ7lMrGWCya/AYfsuRjlBIHQY7Kyut1CbsV
Dzt9Fiar+SN66opjDjETGuqN1TbxQzdsu0B0T1zgqCTvnW916vsjTBC37YDx20H3pJgzuzmnf0fz
u5lnQu61sX9vWscPB5upRjzzWyRzGU2ahqlIVpY18H+Fk4cirEYTWIeMz5j1IUjN032+DPYBgNoL
LAuAQ0hzhgodOLXxPHJ6kttZJPHRxI81hOPt5CQcLnX8oLH8eG3PuRYEKWPC+hjG5R/ZxrTHNcbl
qXEmN/aE4ORTm1ClLE1L6Y1JKADPwbj3pg/ra0GxGNJkI2z0RAmySRrrRo/TZ2rtZ1sAkieyE320
Pn3RlWLYQmDEySYVKxCzl9r9R1jFXM3FvQIxcFOKGuk2YWPV6IqG3q1FpATFeAbVh1gjV2Smn4Tx
n8F3wNBbpQZSwwLhSUDT2SrHraZbE4UVzOlYsg8W/R02VIa9Snpn0Btn5vpJS6zYMWa7reuFKeZC
wDq6XAPMr6fZxRkF0Sc75dq10hrZq8bEX3LQKH/0QP+Iy5RUYqaDcQSgxTzllWq6ToSYOMspRBcr
RHCX2q6DKSdZrJumd54Aff0w2iGs+xhPwRbJuzfjlN5gNdp2Q3iXDKaJiKR+m5rkqi+Wh8Wg5TJU
7+RDoVZ1EI1BszpXJpLRqQrO9oiAtlZD6k5M+WhlMYDbaDlUEAKIUxivLPtBzAD+rI+kzwkihe1i
hkL3TWN+0lXMSwlnYMQnnJpxuErOfiwEJV7WyQ17xAicVSym92W6Yu5zBjSubvJ8rLc5+WAbczRP
4URQCVbmdZOkU461N21qvZBtj35w4MswvOrttaL5Qp0YA1jKo1ma/mCyHWORKjEG2vhA52d79e6O
YHnSlIVNMa6NqH0bIuMTZNzsE5X9CBodWreWuHOYZS6RpwyCHY7+UpmdLYVJyBmSUlAZXCyQ9JWp
8cdgXAHRtf9hqH1ZNzdxbekupKv7GHU9qSKkLjnM7hWYIRtp6R+Wbf/EzJewCpYHQx8hc5JBlOra
Q205SKc0B1GxgXUuBabHHQjztToPAdZ+slMG45BSNESRUhts6oCkcjUHCQ/ijtdEqw9N0F0rCBTr
EtFfm1XnJCtuIlVcDU1N7Dn189g5zOABv21Etlr+Em9TtsuJVsBrZX7PSJKqfEk8Blb4xNr+Xhbj
m2zHrzjv9gtDbaFr7+g7La8iq8UtFvKipgZb30KeZ8vBU5mPQyrve4ahkLXJYMaxpDCj3JSJ85ZY
6E/QPz0FRJSYKoNQtu7ET4DHVmXgMVS6ySzzaGpMPtOw2wr4NF6jyluCP68HwBJexFSAQMuzPihn
1ekLP4zmBxxusKcneZ8HDoPwJDiw1Xq1nQcohyBr9Ry0M3Nkt4NL7GgUmCvIyEv00ptH6wrZ2GZo
+l0nI/RDuJ6zc40DFGRasOeYdJsqMrZTAhoWuR1/qsfFVtEFnecrYDKI3Ft8fiGYKafHe1rI7Vir
r0qWXdlNr++Cad6VEzlQQ4bppZaE8AzdV1S33mwZB+oLPOEUGKPcWFSV7L7GWzU9UElbB2VVngyx
g0JmEDyN2FLvK/g+nNeiNtDg2cn3LKPXqIu284whWRl6w00cHdHV/FKacbYN9F0GhmRTEMqyaXG1
iITRntm/pgUT9oBppxck/Ncc0aCFcUbcjhoWTrnnz5JVfCXS8zRx9bZKBK3VSMkxiM6FIg4tOuoL
RELOlVl+V4EMN2lUnbow8o3UgiI+T9dVqn8CgtgHUdKzaUOPXHdf8TifU1RsvlISDVtzxm8dRbI3
dDiVxrEl1NV3wIzPcxyi9exgG6cESCplELp1sDWzodoAbGMwAGLei+PvMsiOqkTTxBbMYltvVQSj
tftoAu5tU2cTD6h/jwamjuwMf73YIXx7l6hZ5DLRP3Eg+BjVd8kMyJdl9g3d7IOKevRrPTotIULV
mi9uu87v1eW2iZy9vJu4mnIqnnAqf8R6AMNq+AOS5RQAT9/ErFEamUf5IJ8dbbqeGwUlR80uviR/
emhMdGVM/yTTq9TRd8raCo+q+ZhZagcXtuj9GAGjYNi8qarxmXMUNYhWIXIZTbFtwnnH/Tb50ode
mkQHuGRnPKiKFzP9eyaNOkBfHNx30bczvdS28YJ+5knmZFP3UFcsdBZuGwTxBlEHiiS0lJLdAgUv
5yaa3bLe1QQIG2+q0PF/GM9T3it8oM1DyYe3KUbjnoT02esIXxzgfhCPPnhwm5BIZk54xELwFBJF
T0AQl/UwIjmqBVSMYMRmD4tJEX9Xb+T04XA9DvqdE4X31Q8LbxAi5quNI/S5+8xkpyYaHd3OWCMh
UF/h6+qbWS9PVjY+TegU/DmK7xI5HAGKKRubmazJGNZjE3gcsXmTSP+ofSCl/pA4l1uVAzO1nmUk
HnVRePjzbyIHynaHBSWbr9qGsyXEOm1P+9ZQX/vOIsQKSQjv64CpyseNSzMm4fovl9jYqPpwqPtT
WoublgXAMWGdNZ32FqybV5uIuKVBqwG5LdXFQuOu/arqadUKPGd9jZYhQq41AtRRVYK084CjhSqm
L0p4XCpuKosJchl0n4U53FdRD6QwsdjT9I+ghq8RWbQuQwpqKqT2NhNLXpgCzDVPfigANIYyOqlJ
SfkV5dE+sYg1wlusptZ3ZDf0qZqmAvyqhT4hePpcnVKRTm5TZ4dqmPCTqNW2Lq2PVGuhdzOJdawY
MDX+26QzPqOguG9ia8tLuO6jWwkNoV3GY6FAv0kF0o0Y/MVoPASEcetB8GcpFNI7B2/CsfOkpO8D
Ggdr0V0lVAm0G3W0nXnlGZ32JfvuoDvxI0Sc8FAW6XcXrB92lL3P2vCSEi1NzAZO47bkPcfjaU7H
mzKJH7FQfFBCfKirzFmWsOKq+b2vwnFjq1zIldxJ3WgpTXfRJfLm/tKpnHYTS6ZnzLRm1Vi/QrVO
NyF6d7AErTPVY56F16igH3J7NDdSBRYfjke1doi0ItCBJRwoyq4rSyQGo46qBv7eGL/GWWO6f2qr
+rKM7DOoqoACvrzPlXqDhI3FReCOIR3BFwDuAJIH2F4FHb0s1aprI8sfEUNuComGpED9Mo9YmCIt
eEkSVLFWD/llGeV1vJgGY2rE9EoZ7kRdjK7qdsuUbKSMU38J5XVWFh/CrN+Rjt8OeWBvY45TzpAX
3A5yq5DISlps3NtkBDeJK8c+BFNfuESonJSguCqyYdnVlrGFqmxw/YHQYmWuTTr7qqIk2H1AYb7q
qScbi936pirDeZgkzRswTezKqeg4iosbI3uGIEMqR3nXRN1rNKB9XQ/BZa71TUF55IeCA4Ve/gm7
346O+GsguxOd29sAsCW7BH1kddKAzlbXmZk/dpH+lk/CZKMXUdaO1c52lm1kEuI5FPEj6gWuwypN
GZrH1Z7d2GM3569Vl3yx+30a7a47SPwgJNcEHgSBV6s6NlXwRnnQH6KIEiWgUX9UbJM4Eez3iO0h
qub6nnQs2nrJbFAy1OExn5VjKSvlxF7zZcrp7S699BsY0B5Ki5E9PUIcDDV0xs0sBTVIbJbCgIAH
gGGlfLHv3cz98EQ6pL2fFuVUsSs/hHlKE9MOr4Z4ZNOoNL4xt4pbJYjuK1B6c5trV0qGlrkGis4k
QrJRsyN1lwfabp6d+mApNnL82bFdHGD5gzK3aGogc+wuP/69Lcj3Cecl4xsP8DWM76LSuVZ1Ftv4
vNxlke2FxfRqm/ENg5/eFxJPVe3Mh1LmKY4D+S7oI2sYqDfS6JU978dfNArVHiRmk2sEh7Xiecma
djdQoTcj17ChoQEZd4+Qf/8fe2ey3Da2bdtfeXHbDydQbGBvNG5HrCuJVGm7g5AsGXVd4+vvAJ0n
5HSemxmv/yIjmKQkmiQI7GKtOcd8bRsQUKHD7DNp/U4YnbuR3g8pR2AvCa2hkrrxVJdkE+DYRPqa
fNXascHCxNLe6Y0P3MBcNKywU897syIBNofopiVUJeFikQ/0mVvuMCypco9zZC6ea4g21VZ68nvg
mphfxE00Mgh7rbezpvCoCypWjWu+uPFtixQBj/CpnF8unDswlgNqsw++9a56VgIiBhndAv/Nohuj
46Q792lxV0RgGFDWPGQ+DneMTLuKULHel3d4GG8qqd6rwZZMhpC87OQSza0DV0spGw7VQeh+jwvC
4opws3HV6s2+7dA9lj5gw3xEsobQjcva2mWd+CBhjt0b/BR04mUcUAl1CEs2ZFFzZlkkFo0Y70BI
3VVR92VIa5ZDsD43npX+6MOpPjVxs/Epb+s2O2XLd5lgRyAsuKpWbqB/CUd5cv0fqKCig17NXgQ2
nEWoMobH6CHtnz0LW0qn2KMFPvLYHOs3aRaohMmmUW7E3lkiy4Mhs4lC3XiJXUbruAFSF1NigQZl
b4zwcGVcOp24ZY/96OjpS52qZKVVGAw6AwSFr8EKU+YmnKVwEYpMvkSfTbu+FVQOKVKh06TsifF3
SuiVYGkuAMNPxKcNdhxvUAbxLPNg0Qtb68p5nTAkpj2lSq+judL5PKueGW/NwB5OsyAsZYlaxI4D
KnnqHg3ibel3lTiLIf3ckJEI+eI9jspz5WYEnI+zuyjBM2KKXZOSUT36NKbqieKTlGREUuRjtsk1
zKZUzJI82PlRNy+gza+2g/+VaqW/4a+rs56iWepN5G1z68n7VlJhwbiksXZtjhgHMA1iqPQTaHos
Ri4emBcgcxQ7W10j/fK202YETdoWKzezK9b8tD2crle7tqTiF05tT7+ME8a1/BgGR7VEPAf8rorb
S5nSBKrtmq+mzw/U5U++DVehpW4zJMiRe8qarKWKXdRhoWE3tQlKAXagDfVTQ9sdRymDmDQlHhvC
K4V+5xbC2gi9LdfdmO+mMsKgQehQYMKyn3wmB98X9aGn3h4rLA0RIdhOhg9Ub57omvH9ZxOwOSqy
XlhH+ySnrM6+lRwK9IWV1a0z3aoWfZmFx0bSPy0rivaFNWiHirMYBhiwwAa5JxuIL66brTJ7Xn/m
DWHHBEbFjKRJmD9nzmRt8ZxFDGH5uBf13BOqdO2mNVJ8WzKuWNcm9g3Rcd1KBJwWJHOYB/qNacOF
xjbLIQA2wTYmjcxbKLHITCgRdl/gm+USrQs1X5J3ycBLxCOXsJVU9kIIYaGiK4/4a18ah2PrGY0D
ZS9GQ8NlvyRBunL4xKXNS5oxBrPBdxjWaMk4qnuxyadGCp4eFUXJg59fdEoonFE0uvlWVkFMaKgF
EmHl8dpGMa6tkiHUmFdZkl7PylEowSO/2wo27je6lmorsxXZhmaxFdjZ2kWGGQQdr1e+knjX3Kem
t+qi8QUcw7HoZAc1IcrRU2KtyEZaRBMAAcix/JH2Q6RgtG3bfyvgyC6lavc+PVQKh67pVgAsKJs7
xbvZJByiMTp3s1NXeeo5CTq1xafUkYJYEKuGBnVpluW2zQ5Vxplse7imuJAgsxQnMTYMN0Nm7qSJ
s5Nlhc05JwrjffDtV9380Q3Te5uVF7eIVrZdnqfa0fd1iLG89l7R7vFsYToYuh89yFLLoWDITFjx
OFrf3fb0mB38U1HQrepA++pWgsAGo9IXjHdICoRGntCkvgexoKdD2wsULSsd9jniZmTFyr52Y+aM
lekwxkum7V1keePewYpzE7L1EVnLYtaHI64V2iYpwodGS/R1pc6m0FgY6uNzNwCoqnWqwkS9NR0d
EafHd+dnZPj1xM06QzLx7n0CYpuviUOLzPphduFZsdtnE8ys2HXDizDZDrT41W4ClzTnaFvldnDn
57gScou2AWuVvkbPm3dfgUeg6fZOYHbJymrfe0VBv4gowXe+9thQFMjNxL3xzcyh+GE9dVCJmeWa
dIUW5FVj614FcoQcFopdGkUXSP5AaGzoNqTw5De5S/3a6NjzQY2j+F9kH7rVvzWdzorF6bcGY8+G
nBRYn8kbjnKP52Iu0RQ7Y1NW93yiiLMKX1FV2MkmsMB4TuUy1qJtqsMWqjzrDJc32ufokheAyskw
Zigu3APnUbYwSrw2QdP3twXWLFEhZBlAZwXt6zjmd8ywEatg6wZTSQgTNUMHUqzHKK+POMuo+rtR
cdan4j2q0YI0QfRg6qQ+BSWl1yC3IfSVFE4w0LV3mbMIU+07tfb+m+Zv6b4iY9cEkbS02aYh+y4l
fFAp2BpV9W05O3MiQ582PlS7u3C+sam+pZor99cf4VP53tlUHorY4dPW6hFwwUDumIJ5gASCAhF5
cpoLWbDqxmVRMg57hfEYtWHEeaC/1EXQLw3TlAvfIp0dz5iY3Bc/DIDKVNS08zrtV5XHRgbsO2uh
m2rIy1051I+dLKaNiQFp1QFTGmLh0zumOwcLpNxw8eAiVliUGoX316ATxxKOMdZBZc/OK85XVlW3
t12h7pOMA5pN+FULo7ptXHLS4xAkJc9HAK81tDfKPrqrvJEiP2VGHIVvfWvAJJW05aPWeLacUqLu
+FaUmUdEFAbrHHRZJe9SOmJLLOzIiVHOe4W27mixGolWL3OgZRGmLc/psIbn+7hqiURPS+Bh3i1Q
spPvsFdhW4YOtoAXq8XUYwz00G5RsMgZPhhygbHJOaKyupRtTBnGgcQx0v8UzEt+0rATwJvpdefI
wzUe2la3bIDZr7UE/FtpqB/S7vAeNs9Dg9JMEJOzkCMK2xorvmVN72JQ5IJDZ41+SIcTdEqT7+UA
SUOXDWs/eNaET/mH3iqeqhgxRcPJZdaPQ1wf3AqFDz7NFTrzJyOGayBd8V10FT55ywAt55rWwjPl
0YRvndB/WXW+s3OR/OyLaHgyJix8fqHRbc85AFK8ww3YtIG2wCmSrAdPRUtiQx4hRNA3lTj5kZGj
wRvvOovugS28r8EZBQqjysIjFrw1m6XWVSfAY8kGWcZu7Ly7oqZBLKlFxMaAVEfyb2KDekkz+6Oa
hpMAb8AqdRl4wQFDMpFsjqMhCCILXeDTiufVGX2UOycKsHTHNYbNztqWdrMzICa16fCgjZNxatEC
mYXNNBBu4VLYLN6tDzO2wBnDitByUhHbKWYy4LiZ5SItET1VKjg09NKoub2aommO6D8Z7dW41prG
XdZwlF0RcLaElySHy+cz1ufVphbGzukSpnIAyavEKL4lToi1bsCuZGofvt2+xiJ+ayAqc/abm77k
exGkcuKDitfOVIOrpQgZRelKI/KaZSt+PjMHCSJwsVFhoGNrc5g7NMsInxhh91ETPfH938u3Cr/k
knw/Xk9R9K9dHd8h2yrb/xjq4b425UeRNC/k2j3QhYBCGmk+B72h74y7DFI8Ww5jVu/QR9XwXDsC
vJEeuOqmTaeSLb9O11l61qEojTfD68EsZejE5m5W1vgIXxIFLCwriEB1Dl21H61xI7mCMtR7KQO3
52hfIOf/qEyc2LCsh00OqLn3cM9XH5msX9zCpxo9pyiIteExczKmk9PiblPRnQaAEnhne5onq1aF
SOp0Uax9FqplIZOVPdtcGHzepflBQ1Otgsk9DUjSlpkhvhMFecEsHOxhCO0He7oayk8FgDAW7qRo
AwqMszLdNKOtr5DN2awuIDZmzsboB/9YN0W59uvyHh/YSrdzLv9Y7Cs2pX5TahjlQQ+kbtkwwmMk
iz4CiGuYFpqdlWl8bnCKwqGKw/KWTZjjr7SxxwIRuAcqGyTuZvM8CDd+kNljUFRnq7WWA1AH3ka4
7PHRLhXV8kVFzc8BmHtT0i5fhCMMPWnFx8gpL4SLzbmUBR2rgSbGkEYUq5JN2WgASoq7ZtINqM3d
GtcEeLWYRVlRb3NyPPGu+Mswg7zTkNGjgukUwq9eeEGZrfSCrEkV7cgpQuGO4sgAwLiCX/MSsllM
BvwuXc0SoPHhwLHoBwDx7tPQI1y8QwqlhUttNF+dprwTerNN3WRcNQbr3aTBHcK6WltkSQ5ruz83
vvVWiINvMWoOYS9ph/1w0TjkwoZY2bkfcmxeKX6JUj3TQdkMmU+vJD5YbEoDn2XE4Jt3Mhrugh5J
dd+i9jB2hZ+ka4PygJM658HEDEd5qtoUpb6HKwParDJf6gHeTUnB1E7BrDRE5LqZc5tN1oNnRfeC
MWWtZLuJCX10C2PvMZMLFS3anAaZAzIpiqhGYoGLsEiYJYmwyCh5NCeo0gRiBoNnrDfpLsxBVXfG
WjYNqxKKjS4hWjeFlhzFUL17Ufce1/QqookkkvukbFsumhErTP4F3f17ONgfbZevPEjnFgkCG10b
6JeNgAxLdu1O8EZJloY9BjKKZ9qdlU+PgS2fIzlsddPaYcosl1pjHsNem/GyaHRaJkS7xmt7/IGW
elXqBRNGXS06V6ztkhlW79+QrJ+T+E1YM+Ag3lHUvWAJI7GhyV8mz11WoA+wOhlPbl6hRnK/EriB
bSEMjhqYhBuEdi3C2eFop+oBrxUF7lQ96VV3bL387ory//+pB/+UemArQU7A/5568PJaB2HmN3n2
p+iDn0/7I/rAMJx/uYZls7RT18xyAsH/HX1gin9Ji/ADkg8IRPgj9UC4/9J1UyhpKOjI3BKI8O+w
cvtftkBoR8PZhFpr8O7+H1IPDALRizwZ/Tzbvf/3fwllu44yXANRjkH3yBC80K+ZB1NObKRWt84l
pvEBKD0ed3UDFcKHp+u3KZFqFptlSs3MEkbMDig/ZLqe42pEX87eGpQu/O4oafUTPagfvxzJ88+3
8X9orJ1zshPr//4v0/rru3Ndw5VY1oXDATL//O58exCJDBpxcYwcUGUuTnRbqd0rzca/b1xy4d3b
BgG0WR4hT80pU0kwC9vWr3HxpyokWolqlDfhr1J2NKsvXbRVFA3hsgV3rReywIBTM8Hus3Lv7R/e
/nzwfju4qKB04imUQ7i8PR/876/3nC58WOP/Vn4T4yw0xGVyh+JrNeXRbQl9eBHLeX07CXOJy989
B/oN4vivo68358YwDym9cMJ1RMjKEXYuruhbuqALoGerRs2jQVEx3oF3JNIIEZ1ZVruuq+9pp9QH
j/SU3Jtnp0KXx1RLLv/wmeZD/ufPJE1U7LpyFZ/N+P0zmVaI9DpKrAsnerapal0uukr6QIQx4pls
+GRg2EjMemNdxEptPWIV9rYRjLC0vH5D9MuTGsbyIFNrTTSSQckRBG/YsliKxb2TVKhdmTYB4Der
v3/r80Xz17fOtSO4oriqrN/OpqwAzuQXrnlhjlzg+YvuR2PTpyXAesLmFtLvggPqCXpmY3zq2mT4
hjayUf0ahUxHachwV6h+sXz607Bm3YgqNe7DDUD7RclHOGiRedI6ABijBL1iVllwpzRrxT5UPwD6
qpeSbceCEpOLhUoma84NIndEANMUTjGnZA06NTXdVRlOZONAaF6XDs55rS/yrbTubD8H1C5y9rTe
RIAIJorSYyfXaq6xK0f/Ngwc93S9ifGbdU66sZ2AaIdYP40DuV12qDVrg+6v8HTAxn4+fnOx+IAd
Cl86LW9PEaSEFUPFsKlRYNPkNMC76k13d73Xx905jhqMkJZW31smvV+99BDVuhs1mwH7meTsxI/O
JJAuDLGx0gzRIDmpyt1Q69Wy14r3EU/0Lg3rL2bGLD0NSlwCAwZ7Wlfbv/++zf90qjqUt23HtA3d
EvqfLz/VK6sdZGBeNLM9dhLCQKKqauMR5xu3RMQqad72lkC3OdZPAXvHVZyCfM3hRlAu9owToJdN
i7zDYHlyhKd06QECzThxyx1pMaEKoz/pvvzD257f1u9XGFtN15GKIZn///ltAwVmoWVXxmWywUPp
TnDvx86dJWFPmk6q1iWQSr54VkBKquwkiAdE3vZQu6+6q1MZ1cMfys+rba+of9apS+0jSFdWmU0I
+Ntw8/dv1/gPR9kylKWkowPoUL+P0R2l3Rjqp4HSR5VnfUROPMbfSBc5Bm3eoojJ2Ndlaq8ycTTI
qDkafvREYkaz+/s3Yom/HjfLcHVJjCPvxr5e/r+MtmATGqYmviUasw9lbIhj9ZIEkYOX26JwrbXP
afc1zjPxEE7xyTcHd9HA/bq7HsqxbuCJ9cltlTViOY1oghaaHpk76h3FTVUbeBoi7ciX02PVzbbd
kMqdGXb3XSzy26wc971noN708JRXskTxqmUjqZfJlyhmS//3H9X8D6eIZSF9tWxD2tZfRjJKlLlb
6p5+YXn9XbQ92e6ztG2qLLlMIht2T/zDydVF08poVXhD8i1yrJMxds4KC8i0LiK80CNyzl0gTTTo
KVqKSRs2EyaRZamh5/37N+z8dSKXksUFcwb/IZGbv7tfvhujgLKrWZ15qepGLU2wwxsG6c0k2+/F
2Mg7ZcNyADAJeFzG9oo2U35I4cgh9TDJBbPPRkDapMiH77bq1NGA+rWE4flN6GijmIBJHlJWvMPY
TA4E6hPT6aydEsiKfbXVA6vC/48+MOMVtm1toRrAFpBSHVlX9JUgI8r0SNJheqQ+b2EyOUhzuKfC
oI5N3LkrFVXGVhsQYMa0PSbV3ZIUQXe3U3fRAK6J5LUzGSL2Dy1qF1lYGBetlXsran2aJcaD4frW
UzpoFVCZXOyps9LxniPjMOHt0wAw5/yhzLmn8vfHXcxjxW9jCcQnyWEQtgUd6rchMErwwanRNS6u
W8wGq6m7HxFfHCZZVVtHc4Z7ze16ajx5chzHiX5KP+6oMbm0EdKKui495LYWe/j4G5Fpt20Lk8EW
8Fwj3e92UYn0V+XjofCf2q5GB6fcNdu9YulQhwDTxdowG8WDn5F+3kWgYLXMeVSK1g8+vMlqzROd
JxATo9efzFiAEI63hcqTB7T+Fj56sU6RtK0H5sGbPpLFKrVj2nw52QJ/f6QMFtt/OVKI1AkTExwv
W//tSGmD2RI3JIzLUGQvogQ7BkLrS4y14FCXhliiW2S72Fcwi8I0Pdi0wIOWSi8gleIwegn5AMV4
yiw5Lv/+nTm/L1scWkf0XVlIGjYcrd/fGcRDM9Lhn1/6wsoPUR/XZ9e2M/g9T16pqWMl4ZSS5HID
r6zC05FkG69Evq4ciovX07ewYkQiI77JxtSsU6UwJ4Rtpx9Hzz3NjdGF7zkJBWWKt2xEwzVUDqrK
LXD8zNr6yELve+uld5gXtZ7SDhh7sY1l86ploE4N7yZDMLdJE7tc5QKTwMAOeiwnF63tnG6M6MGu
55PfcjKo8uA9UhgGgxcAkgrdYG3IvMJxEduUGmbfXkrKZQ/SgCLqeBvHrxFhCsewXVFbE0vWHjQX
cvM5Ro+/7pQFLa4o0rXr90QDuLNEwTfZeoNQWFlh7i9lFib/NP66Ys6C+/XCYrukc0FZjGqmkI76
bUCbVOzKMhz9ixb3OIY0IDiotSlxZAEFfe1Iw+s99IZmLScYzU0U7l0rCx6bSat2AFdQkco3Rd/3
1h5xvlHfnaalKIDpsvTeSUl1FCPd2KxtWrQout+S2mdvQ0goEZG9fpvX4RqjSnzWja9NUxr3VG/p
UTn6qc3PkRvf6R11KA6Yvgmi6nvYggFCKzlQBrMD0F+m85A22j4mNvPGjEy4pYLElXBYKy5p4E4h
8ZMjH6kT1GTyaPZ9UOVnxokObQTpa0jugWaRORmwSuocd+tQ04yQEu2LAI6lo8Zso1cFQUSDMBFq
yv5oUUI5/rxntpchFTjLB3qwoecdjRB3SjzEdzYEpjTHAGNpldzIJCMOpIXKCVZyhRTQ2PqxeY+r
Al/kgt7mMXP6WTgUvRi9rLYRebwDzWcas1T/q2nkTCPCcxOgtEVTGd5hl0LfGhXdRka13PDPWkBw
IoBSvcdmrMVHG9tDtNRz7BkDi17aQ1/GyjB2LRvYBd1A5LoDOLeSqB/qVemqqle1y3qg8vrh4qli
xm22MGAU3ebBc52VNaTfSZ4aER0FfE5b3A6iPWo27wZNRetXd1YYzLzZGjqg1Vs3A4DWm1RvcqjR
qNns7iMy++SgI8NNu0TfkDUwLKsW2fektRf0pzSyWq7eIpXvRqR5yArQy0w9BgZP726jzrXOXRN9
q63pNVNZsKbM5FzGDIcJe6Vdp5yzqLwvSOunc5j3a0G00rIyOCEiodEdhZFCSTVZ23n9LhLT3A1y
okXVKf2xanLA9fqEYRyTjKZyTA6jsbVsQlcArNxCn5xWEaG72AMTBGOjc4YJM22Hwm1OxZL9j7dx
s+Co8vZDkbVGLaGOTokxkrvgWPU68OoasE9Y3yYU3qe0rXZwBtOD6Y4ryhmoIzzmWxDUWI/qPiVH
qT61ocRUJNRwkTXN78LUFiDw+jVdgpH8K0T2qQoK5LwBPGIKzdTHU8xvI0zhzmMXRmw0uNz4tk9+
5AkX2JBId2sAgYVHdfJYcuV+PZxGy/OXrS0IIDGp6dyUrMAZkEF8kS54aJyu3fSVC+E1rqo7zNz1
nUgmjLyWyWEN9ORQJbBgcqB2y0A4nGr68Cx41lHTkRYWk6ZeiIzDKThti9pFeT8J/Zw0jX4ep7E/
RzsiZzE3NhykOiJvpU2RK6UuBKA4CP3bovP2DbXdYxo4ry2YopUtp23YDM6dkXTlhkAShAq2ZtNW
AbnoSAtbdeV+H2lJJp0FNlxp4OtrOPFDA+5McuavhiGe9gQlMtYGzYdsouHWnW9kAX6nVBSF2NvJ
gxdgJeqG5H1Mff88NX2z00zvnNMP18pJPOZZfaoqzz+FjmXctG7VbY2gek7L2HxwIOAHtJRuQ30j
qT3g4zPJPua0fQun6X30NImjD0Cg0bjdkUgsHP+MlMArUbbbT0HBXiieAuQxAh68O8nzdS3jR+SX
DFp468kK44sXwCtJvc0s2KN/brG+60qxYCBwVkHd5fselHnpgMNp8+Eb+Kt9QkvwQcSwsW2iM0kh
+WIHYwmrlAaW0Za4yTqZP/YC4ZnEhAIUiXEqWILi2NYmwmkZ1N5axgQTO3DHGwevuAGKdBt02gf1
XWtHsNnZIsyBpmErngzDfNKCaQBKT8DBGEI0vLkGuf9yl907DaDNYAKRYjdbIlJs/whwvz406yG/
7nPLvYrcO0blaS3csACyryZ9hdCt2P98rGNERuGDaWmGuJQmpJjrDaGFKGvJOb/GyrflvzPnr/cq
zBhhYe/kNUscJUS9ksp8v0aNC4t1kSM9mFT2nOE530iIunR65Y3mmN22NEJMbEW5D/oOwrmZ7iJf
G1fp2L3+/HEQHgPHjDdFk7V7CAztPrVgVbYhRGRH2NGSEIF6nwo0k2zpt+EwjL/GlwcGCRKazk2D
sZuckmrtkCtCykI9rpCFjPRpkidf+E+V01ao3ukbuVmarCJFhkQyJkxAQUDgMO4SghS4WKaq0+Hl
jQ9mwECdmmnCUmiftYO961Aa8CEJdL/e/PZw6qNsOQHLpTtcR6tewAjGYPJsajP6b/Ly/fVmkl3x
8971YTVqYtsRkORGAXHu8w1zcbG/Prze83ugg8j4+Q2J5esKV97CktldNRgP0cz1gj/h42uXpGQy
2C/NYEQeYrrLlg7XBmzOozGLJwmVr6Ecjmed8C7SsptDVZKmKI0PvXBOfU86lKWjl6kkGsVYoaVt
ELtiJyvxBgmA2k3ZYy7vsan0UU5O1SN8jnDtg3LAkZO89m69QbJv0692gCN3SCi8nmhCx9MwWCCj
C2wA6WM+W6NCzCZlyoGiXrHvK/0HDq1Xl0iwUCNkjdg7kCRNsqsi1BLkbw51TBpP10O0jaqjisds
ZyPtUyVzf4LzfRtmr0SPrnuFxwp7KW4b2yfyPu+O5pBc9+oJskHtwbFDNNEeAM7KL2wgVgC/APYd
KA1t0SFyQlyRQuGMDiJ/PNszfe1cH0Ht9UfRTBi6/t313vVnn3/787n/668//wU7oDjYdBqAn99e
M73Sgj5fhgZbuJnNPL/82/H1b1D2JzNpd1+Ms8Tn8x+ncU13Kyg/qrowJ/jffIr8SgqKOxik/cRe
7yeTaP7N5/Oub+X6MPYLkzU/mU7+qC3tKgL5nQ3rKOIKyZVt3YwaGySVN+9RBDh3mBPpJwgB5k/0
zpUfNN9MpgnNNNKvrnEG/NFYm2MH3tsAbonZ0VwojJeLyJb6QXdihVcPrgG1cophhfk9iEJnF+qB
vc+60t7jV8ayndmujmwgeOiV4kq+/vp607IP2itQzQuzLDBqZlYoFtffMAva+zGKCLeHC3j9u+uP
rjfXh6mdia1m28t6/keuP0cK+Me9ItGpGujw+T+fwEoejxS7ZeI1RrW1PSAVSmt2mIqnvV0xeXqa
XpuLBIopilR7G33xe+/BTm3SmOYxxPPtZgI0xt0s1eqJHBiFD+n6g+tN7+iFvop8lrno56KbtrTc
pWcwA1xv3Bw4xOfDIPLSvbQFLcPPHwIP+vVvPp93/evPh9d7g18nK7dWjDG9PgmYccDvF+Z8esaC
dKx5zf545RCZ9AD+gLRd8UPXm+wTwHZ9fEWpff76t4fXX3wi2q4P/Suc7e+fwnKgu5FGjFe3pdbx
E66WprCnf96FcIvN7fPF6hDFtc2UYwti1gIybTyFJv8nYe7zzz5fVAs5jp8Pr/d++7trN+zzZ798
8OtvfntK76JknqyTaxUImF0Kjj9ffKB9bhQ/WXSFh6Dz4Yp38lKQQdvrkSliTIM4ksjfS6W9vX5n
n9/o9SHpMWzA0jzh9uf9648///R67/r1EkPkTxRZ5id0mEpmPHI6bawo3OJYYt3fT26xqgm+LtmI
t/MwV+HOhG03nwHDZEb1l2EeL9zr0IFqd47o6tn41LM4I8PFV7N4yszhj5uqVgjtPx97CMsXWo0A
uTDATBEwyw5j/qfnfzSYZ1TbNHzqEkTKajT6bSwYoa76xfWoXr+XioXv2izzx4Jd3U+QKN7zBjX3
UxI2SEn+jRv8/HauP/vlKyqup+n197/c/UnmC9v2m2r97xIH7962w/ww5tOAa0nBTy5ldmkH7zCg
X51T+4b7PI5jH1KldcbhrJAKrsOokBvHg0Y1zD1MEfczCrINVgUSkw25cGRvsZS8icypOtGCOBFn
Xr7YZ2ij1lFlF8+w/V2M2wP0D5F+uY/IIjDeJqMWt2WuP9o9IAyzuSX/cyYEikupKnNLoeUtXIek
itwKGScrdEaIVxK6RHVZwdMuHdxGweNUaZIlgnjE0xfhXFJvOYPVDaxbnWTfLlhpxDUsQCx9K6vM
QNOAcGQQlrfTR+2QeAWlMUf/5gbKWXdmNAfGGV/t2J9WoCduWhMpfe4D7Iyncl212KI8kk3XoF5K
WhLjazgN3zKtyw9hRAVK19k80WGas1NdZ02WNTv8GIfYYOXDDs/m94kG8LpHlzlTWP2zXq8C4AWZ
qC6RPz4j5Je7MZPvmUfUnV637taz+x6vmHsPhTO8l/VUbooueupS0axoDiOZHAsfGU+uVlHa269m
R8HMgni/qf1wR4w60Yk51aowSBCDhfkJaNKLPQosE5nnIjIdcHvqFe5YBXijyr5rgEJOXYHzC7nf
ljoo/AxanaQ2BDtCXW5BXXS7xIkvwtXTRxIhAEYI8TaYo/5cJVudTPcDiim5dmGPLJGYbVqnU6xd
OjRCyl/1Y8xUGOF6qy1qBnwf3wk9A7xQ2IcQfwF893hNd+hHmlOnjHXy9/Q6MxY2sIibfUof6Ji2
CipDzF7MeiTRWL0mfgi9xmzNrZH7yUaSbwTo6Bg7DAq2UZdnsyYKw66NDcng7rHMgSg05HGNmjfh
S+zuuhGWrjSG8T4Mqq3doomTdnsxGwQzg0VgHaKU+OA3xDXJJGKjx0SnKXk7Cc/fkQro0R0C/wiJ
um0uTRvFy7YT6oin+NnvpLEDeLorkcyv25Eaom4XQJg8UL0Kq+th6LVv7TaJxWUcYveYBHh49DTo
DqHxphGriAqOdsJY+8Brp8aFOVHaO8uBZnfuXKTsCuR2WNy6FLFhSar6PXX98DZyjWf6N6xg2aGv
DaNHam7nt0PJiTX2GKrSCq1WJR+CwjKP6etEy/m5cd/MYrwfCVe+GKH4ZpViOPuDZ+/zcTzRwktv
7ZlEzlql21X5oC+I0XiuMBM9mGV8IjMrOtZEOGC9RxXZBs5p1NIeyhB9JJfoF8Ir20c8g6tej4ZV
lsbVlki8595SxY796Q5RBAke1nDsxEj/Iuwg+9rsf7Pq0BlkQZlmxLvjAIPjFRqmmekpKpLqkayB
yDOHc2xh/vPriyJZu8qdvRbaCaViuqJGIlkiJYC7p3HYVJh/NzRthgWLTf8mwDl6BE+UbyC4YZeY
1bJu6CwyG0qGybxaxQ1WWaQnhwbV89CZSLJqXM+dCUkWRbe+HPUpWVqesA4svIZFlprR1iitRV/I
hQfsCn5a9AXzJVjASUF5r5ovWo473+wQy2sy+xib7EtQyDV/kq0tbK607triUIJduUd68GBWJvUE
HsKCmaWCrMroxb+5yWTcZoW6bYO43o1S+wpzH1tygWV4DMwF7olwHycT8sVUfTf1/NFFk934I8FX
hdzm9nSK0uILxsBbx66GjQ7qQHNJhIUWuMyR0qwil0C+uf1oWB96tOsNt3o1AO1m00kLtNX/sHcm
y20rbbZ9lfsC+ANtJjBl34oi1WuCkGwZPZBoE8DT16LPXxV1J7ei5nfiOD62ZZMCM79m77WbZq9k
bz0n02ciHWdfDe6ntnux69OBsI70j5elzW7M2Zt4FdPcIl4N9LLPIHIg7sip2RfTzUd2uUYQiqdB
lPOTxsVFXgjfAEe0W0nXmgMYeLFscyeRIuep/Rw7/mpkHXDySF4kfC6QywKE9WIiruU4EaVcwdwb
vOltJpxoraK2e/CGMiWKog6gCzyZ2m1OEYrUJTDxFW42f0viKjm/hoy2KfMoFKQgJBJsyGZunD0I
cV2vnuzWZ6TlqEvcQ87xEwus4fxd6am5+ozrMAI/UcqJtWZ7MOZ6enfa7Ow4+QnvW/wURCIGcpLW
h7ptFDHVOn4xnHC4StT9CeE+q2kWPTEFvxLbbb6NFjmxIvaNmDUeWqaRJW20RqMtsU82UHCYAWXq
OnXcaX7eKgIeWPTxgWh2/XwdOvC5f/8PkZ7NkZCEHwLBcsLn+2UxVdhpx/Lku56BQ4Qayp6TeNWG
fGBUlW4Txd/jpoM6R+nYb7Sn+Vz0mDWtNEtfJlCRTVTFxCMW6QUPU8NjXbDxQCO80mNJhoOX4xDP
7xhqZ9kK+9i3XAxSKHCO3fRbeB0ubQTmETkAhtnIfUS2Cq4zZtFTCWeuoaik9CJVPe9GRvcTooce
VAg11KMU3fYAls7bjz4WGnO4G65N13jKkYz6rvunnHr9qrz0kJkiQShCRl+LrWLRJhES/nR+jIPs
y4mn6twOBPS07KkP3dWQLAEFquKUg37L2oVW3pXbeioj5t0EE3ZMRW2xHyqhXxit8PgaqMIbzwHA
ELkHdOf3Wkl/MZw3t3lKC+/XOiAHOEA8RKhyMGbjQ6Ovkfrgr5z3mndhQzrNeyzAqkxmrJYZrn42
9850R3Ij0eadWapSEqOQUV4YCOiLJpQLcs7eMA6EbPSIeYm13W4aMTGaM9ntqhDjoNnGy5lKlSDC
/GXQLhUsI9YgRH5MTgMGgHh8zkg2QVzmZhuto8vYMP1MBf+I1HAkqup8Bw7eB2BuMFyJKgjjXyzv
LEKP+y1vJDJc/eGUrbUWaMcjdMd3L5R7HSEZoXKOTzJ4HKNBrOwyf6oiHuXhTuEm7yVfU8LwVEzz
xZqd9BDQK+tOthcsv+0awttrQtfMBHlOnkPRnyPk6svam+btPAWYvNydkwa/k3rMt+bAx7VDQLRO
ZUtoB0x2GA3keLvyzXT/UNXlu8DWclV6JY9Lr35Y5ty8nuQG2LEMkknZ5fZS64yEdstFV6Vy+RLP
xfwVR4JQ0hRHeusQrzgOmX90M0EqsV0b20Di1DI8Hezb6MAVar6adfktyVcKEvLXwgRc1OTOBmO2
sD/NURyclCgusC6o61GPrJO8T3ZtRqfRUEuDAWCMDODGaO+VV5jvSA/ItpnlX+e6bHbdfVxizglb
NuJXCC2p1UaPYhVHuB9axL2LuNAIIFK4ImGWig9Qd58+MVwLKPawK+6YTTTqR6iMWCIybe66rA6W
OnJIRi38R49QU1zyjG10cmQluGOUTfCeO3/UQVEdaw4DkAz1yuoZw1XQN5FuEwFQ984NhKa/zD3R
7WoDP2QlsnzPsoo/PbKwyyn2Y3L4lmZgnxAlMC8mfHiRvigiLhAQd/m6kyZCpMB/VGMwHTLb/BiL
XK1yiwsFdH9ZjsOJUoF0Zi6+nZLj79qzLuMEN0ZwVhcyPNZZ8IgK9GJbDFusutyTUpQRJNyuksKT
j3VafSgrOyY9PjnTstuFMeN0TNm+bVvNP4eyKkUT0Q372Cpu6WQM++BuShoN/w8Fj3M0GhJqm8Cd
96Ol94K77WKDzWtqTVUx+CUj3PFLtCxgXKNPXjwzuxRuexjHkLJJtPMmaepsnQGn8ivAHyS9wwzO
EZHjQAPo9QlfQv6UeArd6iNxzBEaqHmBb/eB4S24yEC9lUFmHTrbhaGp2ol6U4dsAT1vZ1j9Ee+/
WscJUr+4tIqzqOmAuViQWw7FA1qsQ3z/moXX4Wxeijqwnodc7SDGFWzaZp8EPY/Vl+nfcJOt84lo
07zqiIea0M4hLiy2phqIWsNotEZt+4fZ+C2OS96sikBfSey8UGLazZH1UenwTHnUHnxHbJs0mh/M
BLVBMz4O2UlGxUftauvRjgPCbeparbyqmi8YAcVCOUQs+NhEQjw3ldU523DqHslA6/eZR9qE+yTq
3D1bXectcRFVZ/uOdEnJWKtEcg7CfMLtXA4khCs8b1a8lL4fb//KM6Mkt9cuASUbztcl85KWJYfX
sA0C6lPFg1o192I8M8aH779xy30aLf7KSwqijX3TlA96an9ZfoXGfRCnwdc702/nfS8Ah/AuTKyA
ce87cbL6+4wjk11lUaH25Kb8QYa4BcHGn8XniYIkZz9qs65GsM+B7R7rPv+pIxLSkeGQR83q+CBQ
j4qwsG64QV9j3zixpalAln0aCqGmD+jgEUE0Pqia+/7vDxli13NdTG86I9iayq84zYW3K/ya/qyM
C6xBKJFyUtJidyp2tDfP8CkpLN7bxkUqGVjw84QKNy66kbXGTwJfHAlNZQ+HVIfOOQ3r13+PBnKS
JqLMOFb8zzE78fuGzYTcdPZUcCrpRxYpjfMq47LZZYH/m43/jsOgP9Ztdq2zzCJZSbgbCFHHySFs
j9QN4+wGel6GtS1W1mjcXD390F+TLDN53/ZYEgtqgJnV8R1nadC4e947Cz54gVkcIMg1f1czLDgJ
GmZjul577Hu8LnxudmqoMjZiBtA/oyedxMb+CuCBYD2XuVDFDN5t8gDYaZ0Rd1rUe0bA9r7u+Gms
RhcdwWQeDHmnm7m4EdsSWmTK4mNLR4ylkw8X9laVH8sKFOdUzI8iLwywqbAYG3Y3JRGai3vS7hp9
AuqrdTv0OxYRzptX/TZn6iPon6eObmxPHf7GM9MeW+cGjlVeM8JGDcWUpgORSPKIOT5OWDW7LhZL
HlN8RZHrXj0C6ZkvkLSclue8czZlVDg7YWJ0pSUkUlwRoRqHdwMsk9cDfq5+OeQt9Tyyrk0EwYx4
3eStZaZ49hrs517UQRoHqbTOY0nuymTi2vHJgTckdaZC9Xvki00ugWZyqqedaAVqtwYohXEfkNxR
2SoZwvOookc7Gi5xEgZYFzHA5iUOI+5dvGsK3yYoPAhbjn0oATWicnCJikAouHZkjk7O69dsfeuH
Iocd1WUO2J1J4Xhz0nFV4VPFqnLD+f1TaXasUVuO2yz0+lNQZMEO+C8U7M76Y7Smc5YtLv6+qS8a
G/9KJMlh5ildjo3f70rB+jy7L7fjMLcejGKXtVV8Uqy8EELCbWY/NB4qGejHeE4PgvmMEeuLbsWL
UsZZOFOycaUFSTcw94g7pnOXBu4CGH1PYGV+MWrs3uLekES1lz5A13qb+3gjhwx42CAXRREATHN7
+0VzJAadSJ5xN7P4HSScYLv+DDBkkZjzy8abRD9uP9WekeyyEBWFHTj3ULC+uPaCigQO4yY0FCnS
+H+pzFXAsKJ8RH7p7EFIwaRV8ZpijGTOTqRryexhiVonXaGlvLcMusefJGQLXlDL4WyPxMOWlb2W
2P93EG1cZlksznVTzjyRE936vShJLSslvYIegfUlm3bV7O6JraC9EDsC83t2vIlXyJqfhQHxj2OK
F6PLDoQ4wdsN/RV5iuEWd+49cA4LQwsNnv2d+RVQQXl1w3ucqfcB5v+h9+z0RiKVj4bOd5tp+deS
4Ps0L6aLeT1WUbkaoujb9bKBNeMt4rh4APT9p5jspefQkvvZiJQnBuswDQgu277k3J9zE2IN/kr2
KDh/8+QQ4dBegihMT2DnsSOX9I1TSBIsgGO/fQHPFqwzPwFRXYQOaqZZLrrwHldasbNvC1cesm6i
TMNQu+mqxGLh5G74RJcIJfmgNuzyQuNil+MyGxp3HaVmfzQzMMgx6qacWIQx3qv7MasnohwhCKpt
NdRPGYnFiMDP4J7EDp03eaqlu/lnvma2tzSgom5UMF2mmXahMfJ0M5fh26TICYhsH5pNrtqLox+5
jZKT0cr3vyOYXOq7id22dtmHU+UWO1wEQdWy4+M2uyNLxMFctVHWb43mJ2nANo2Jdh/LYfjtFeIY
5KFet6mJUj8HvStH78lrS1LuCPzdG/V0T0AMrgMM0H2mGnpWZwyZkqo/vOyrUycvMHntVcvIdIkp
mE5SgQPsBqYo+i7hiEPzE3pmuvKjzER220GsJfhpA7dfXOzeZNPnbsa5SXA5s0ABITVvjDisdzb2
8QUrOPbgjspvtpW/+ENyC8bI3UdRMq7dgQJEmEOxMQPYnlXhPYyt7I+KJYL54FawFjzl/PRILE5W
Ad3BSrtVEKCeSMyGxy0QgEoLWMVRxg2XUKms5gT+dt2TT45XhwJjQOPYKu8cZ0NxJNTooksTsyAo
NK3O9hz7J6dgjlSkuE+8dP6dGXfqutnzPDVzve+TJKTmrn7+iuHD0f8uFW7kBbOqdBF7frg1eZFr
oHPtRWhyc+0Xbxz1H+iry4mOCXGcO+wG65uCK8HgaTP3a8b87PjV4yASho1V7mzSCnlqxqd5ybR5
Wei+OVfaP4G8LW/MbQFtJ0KuqKZeurROtqybUQ8knn9CcPThKtUc6wiPRC/dBJh+aMNRzInPrFsU
D/7I6qMRJxHCRDQLNEkpYJihN9lsB+z2gyh+nlhJINVFH0I4+DKtgQugKu53rWmd5ly55xBZNLh8
7U5PUx6rvRc30YaxErbP++gxjWpweN2jnY1M6Y0p27hd+l7TDGN7NV4Jb422PprPY5SpS5vcxYuB
sbIdtqckk0UHHdyUTCWxVfyQGy7PXFvcckzMKDfdn5geFeEw6rmFNsqvKX2gSq5OANjHtywBiIB9
vrRi7A1lFjwrN3jK+SAcoxYITBvcP9UZw7gxZ8SFAfeCEq692MrfBqGZc8avTZ+xq4HJRgb5nzoY
zDXEBC6yVhGkWZhHlizdfpobCpIq7g4emn9oPieI3PlLMqbZtfm223pbwvV94Xa2TrBUIHYBVzDs
9MlEWQ/19p7eRTzgObBAJZDQtx1bkFlDi2f172zBgo3R1MbO1CoBoozCMGb/YfpNsjN/j7ERH+uB
0z5zjKey42d2762mzgrOU5HtjSqRSO6b+oAB7jOp8T9b95zp6h6Don2mvMlIIDNFrXRLILMd0aB4
Whz4tDW0GzfZTWkBMwgu3Q6FCHKhqWC2VPj+chBQH2hGxMoI6yezdcattuJNFzvyVkrSvTu0epVv
PRRl9tnNdwXNoNpbmd2Zkho8Db3aUVUE9aUlg0IrqbpjbcTbarTNS1xWr7wFhKjMlOCTYz06MS+/
ZEO5RNxebGr/DvYuJfh9KuItGt2GPOiNAgKKZE/Ypyk3vkG9iG3pqxnOZ1NuVPLaYWjdEeNMrnkp
BgaryZkQx3gZwek45T4ohXDsi4cm+w6AhCS+XXylnKYkyTQrHD/RWWWdXsMAIp/TSjmNRFKtvBET
h0FYxrsHn5hRx1tW5aREtsazozr1gOV5WkIFCbdQy4mFDuZrMw7lYzj+Ieq4Ww8x3QUjn+lRxGF6
GYmsNGX53piqJcd6rpHmmchoknlAI1t2gCOVvR48+gdAr5YevDOmI7zlQfariAA7Vv5kXFj2P5Gv
YC0Z1zUP452PGMJlapon7pwA2n8hj6Tfhi1xv6Ddjd0Q3Jh7Z0+G8SefumrLznCAuEyro1V2GpmM
nHMTpK1PoNw2S7EJi8y5pITtXgJLFg95+/LPT+yB5wJJ9tJIEOwJtwRG4yBYNUrCWxLX5U2mOXtO
bM1DYkUQPTuYB0MPSUY3s9z9NVzYmgoKGKy3ZFVUbX0TeWMq/FM9sLKyI+JA9JS+9eAa4T6ajxUL
qzbuxTofa2MpwZAwiSJqR1I98RJQ/abgX9uO72/Kee97HQJbIbd2MvdLeedAxwnDuzEdH72IjjMK
r01sjRf+BVToYCNybefrLKzGNZrfbcU3a0lNY4GKB6Em5vprLtJhA7jAO9SRJTZuk31E9/NEyhAO
T2dcoxZ7ujlM4w4dI/jOQcrdMNVrmuprXjoaYmNnbGuNsRwuQ3NVLde+vuPgXfi3JP1dUCr2OyQx
6UL1XA4Mu3yylqcAfAP88oH0DdMQDJ+4h2urRZMly3UatsfaI/uwVcjmhgG/Ga8JTWI3bP2egVw0
Wq9DRVtW618MMLPd5E7xJtSFv7RUA1IiQc7v2J1zUto6KnNOL/TJilYg8ZZ+7LGLKFWFWTRi4Np5
1jMD/YFJNzPWnSf19OymbnqNOLLujvjBlNOTbj1+hwnkHe3zclD38gx8Qjjb0HhQms4pxPqpmvxV
2MCOUlhoJiu2n6XDK0XCW7g29hqHMa/21Y9wMndvUBc/lFotGcRB0UnEp4NHUQp4LL3TcTD1/tG6
H56FNPudyffNIKe5UZOg+LOyVQMBYGdXkvldcRxQ8+GijT000nf7ZMKIkCXWoYpqcFbMM5ZiZNTb
dml3UMgt2GkKsENdsgJC5Z0aYb+F4nOMRPfKN+slIWaRfUWjF57Toy4QI32nGbub2LVfBqf6du1a
P4T+1i6Clv6ZBkiFAfWHKG5zjCF5hPfg9erDlsZaF8lTYWuA1L3oHueq2Ls1wHIvBuN038yB4tPo
HbS/6yyoaa4Ngr2pbevBhuQup+feRYA+VcTITMTVXKp4RKAl9IfnO7xIMtntytkZdEqn3P02kONu
IwgTLCVqrs1egskgUW/KBXiViqgKQLDhaxF3oCdwj5QWROcS7v06aYDe+BEK5nx2o1U7OYpAUkaw
nT7206AfnyPESkcPVlyRvlI61SvEzACgMmL3ehDzfuiwKjGEs7fL4gWp9HgM3FEfJzZFY+s5h15n
9blBsLIN/PlbQrc6mrZTHP/+V+Wp8qgz6zWq4Y+GABUOERTHw9//GmdIRqMx4TXI27OEiSEERtvO
QyfQWOG0tG1kY34Cn3jsq5vGPsQmmW9zSVQaCym4LJUkANPMZut5aqJmWUts7E3ku4uxjMczsKXl
X3tZyXr1aU5/IcSCiRKKj5Z+JQ6sDzXK/uaQ7n2Uusb8rqHjCkMenexuKkgYBrbVfCaMWV+d9BNZ
ovfUucDgp2BAYNaby+JYqbZfWZVNunX3p0qK95jKf8v6gaku6nUu5VluqG0PrMyov4rkkETju2uC
RrdiwscC36GJLNKvv/qIMYJYFOqkPs+uBsUc2ajLNVGnte9DXSXBKQ5S+2TEnJSMob56/iEpWr0F
aoo/VueREObxMW5McderdMfBdV8La7whz4NpA5s4TeZia4XGPZzAImrcO7uhTwBZh3s3cPtVmkw0
hv5wBAtjHIOwIIMnylb6TvZ1K6pup+uxawTkQHrOS4Tv/UCZJFYdW26mp9wOHaHw/0hkG/shUZOz
Se7C5dLwFetAUsjyvmhJ8468Nfpuf9OCFVsmGozJVMbsktVzn/uElvqcEqUZYjxnOwXOhmCNrCdW
th0ZmDeBxVhRQ98Zmixdt0VPqhbg/muSiBx9qrdPIUTb4YvTghz1OO0Jg0eRksic2Wg5EUdR1DvT
O0SGIc6Msij7yftNWpNkqFz+FDW6KO7NbcHmpejbGtW7n+C6ZKY7e2TjlFO1Q1ildxoJQhkzeK6H
naNNc2cU3xhdiOCokkvMQJZ0NYv8FiDyrdDbrE/lL70j1nKtZ93fKru5+LFuVo1n5ERBMf/0cCJB
LRsANmWBRaVtW5d66M6pi225qN6BV4IScF1AXRb8PlvJbqNDujyJaGIKynq9Cwh52LYwZDdjFIwo
+or8PJb9r5EQpCgLs70zyZfaYkVC/IqxGF0yOdwOPlmnCJRib4FFsCLDzA+sMw3KtQEKfVBe8xE5
5oMNyeyxgwPlJDo6t771OPXxzKAWti0H4XSIIwz1ZmmyD2P/RP931zzqB8OV5r6Z29tfPwG5zM8I
PKs9HKjmwXUJQYeOt5tL8dq5JLR1Sk64VIzfnuamKOKsBvcTBNhtNDY9tk6EhFjOqey6r6ipu2My
THcBqfeP8fn/E1H+JyKKsE0siv8PIspP2/2f16SJoBp9/V9QlH/+5L+hKFL+S9qeQ7Y1xNe/BJL/
gqL49r+E57gWtjtX2PwGbK3/SUYx/yUc6kWJalc4YDWwo/+bjOLIf1mBL9goiMB07UAE/xsyCoca
VJb/5vHzXNYsoFdcD+sy60sg2fz6fzMtR5Or0XFF8R4kWLrx7eqnGAifsDVuEtk1R404YZ0rGFvw
hL46MLMMOE8ZpcwDQ318PXvdD4hWIri5AB3KMgthZBbGotWEYwrJwR5e+hFrGxVHSPBRROoI0VDs
vxHr6yg8J4KByixQyJABzv62iagOe7vJ1ki23zRMcdavc09cQM+F3CvCoiO1Y5lJ5YQNhdw6Zued
s5prckj8kTBQlxDwYTJgWZX6S0ZxcXIBXKQC16YVjschyueTnvFTSdKHori+AJolXYe7NQf4Hmfx
Que2tQ/iNt6WYXk2KqteoXUQa8t+6mOsY07WD+wRBnoRZ36EM2/g6xDuusZZc6/I8IFOWUBFpoL1
6ATNEoVOsXV94PtVZJikLWQ9e+LxKes9fwOUphkouKeyTpZ2/9VMuUvFi5eLW55j10aRrlLg3aNe
i0mdGz2CIEko30VNH2sZrITZ9gOjrOuB7xN2gKRPN3Gs0pWtok2MpOnZGXzA8i1XOontZHgBWvDa
M8LahbUrlP2sukGfzNh4tmxrPXXtq4j11QNyMRBgVgv2Tc1EZEqN1OdttpNFgj+tNo2jVsFFUCYM
ffBiSvXlcl0PCjld5jQbdCkYLjp/f/9VJ0cx0cUS9kn7qVMGiF5JGdcVwbAwLfehuxenpiBmjYA6
5Cgj6DarBCYcM3jsxEFHxCZMznCIKi8/+iYj6AF4dNVmp3my6cdGq0J7AyinZtOd2EbIYEB1+NNc
a5sOM5AtH51OaCEPSd2WaJQYEXHLpq3iAV904DmWZi29Y5/k9TvWbDw54PtkwwMXoQ+m+1spizil
mjFZNdnRFiBcsvTHX0zzn027UBvrPrrVxLXaTUwImOnclGWf2DtcgZpeqiwmS0R/ulEu76z391rF
zaXJTXBls96xkPUXGUWGl7BH7e9SF4OwrKSxKAGNLD7RsCwK3P0Ye6wtxv2Zd7I+tMPfiI5g60z9
BJZNxESes3/qo3Bd9P2bTTOxjzC4rokZXXES8DEbFWIR2S5UE57CxrgOtlevZI2Njw4wbJut1Q56
VbkOmo2iWueFZGKTxE9Z6yLpmym7utZagMx76NyiPiPE2wxdp1/iZ/zVDIpu8OvvgS8l2F81/047
AESsCn57fv0QhgStlCafRbctkNw1eH4HEt+YYOl15Xfxu/YeQ5KFdsF4l5bMLXiZUOIjg6Wcvafp
DVwx0lutVoO0kzX8ngfZpAR2RERpTm+lNf6woJfbePAeajHue6tBcEtKJFOeaTNnVsX0Y3icSPok
ZN4Dqu4TXUGPt0o1GZp5UCNmjq5NF28CM7y2wyW0CTtvgpivkD/IsmIvmwlnaSsootJFlzQgjF5F
FQEjAV0uoXjmzmy/GLd7S6v9GhnmrKQpV6x5vkyEsusomnH02e5Ghv1WDujwmrSNdoZP3ALxWr/Q
n+SronDdbd7M+9pGG5HrYVqYTngb6yB8iQugSflTEdeEBeMBogZx0V3EEcnWwG6aKv5R2CisQDug
7ODU5468OFE4HMZYv8rAITjZfQ2hD6Njy0nP8vdJFvvXAUFjpoYCOcvM5iNoovvCGmJvTB+qVXcq
fO9HpH8SQ7xi9mS9NAXdysvsH03Qiy7YmUyCDtvwzGdZFCQ8t7+ixNEPyH6zZZWbZJkWFfpFYa0C
3OEl0ZTF5MergFlWzA7IwWC98vG4+nU1b0eKTKTabnSFoSiZO3cGeHKVoDePm6TYht60El3TLgZs
VAsXJEkm6XIz5zgqRAoMtZdN7L6QYIbFK1b1qk2ZlLLACUkZBsFgr5FoIQewjEVBKPAmhgFmOrJn
Ux691OYOnv9FD3oLtxkmN+OP1cAtGTahfS0CE/0LmqmakcahhZOxsjwY0HhpDFZ2UEXXkWZKBIOe
bBPmtAthgQOeyidiAadlHkQp6bnBpwjksCv+ULO+p77LVimvr+2kxr1FSAN6Zzxfl5xtQy5QSo33
zZDq8dPeEf8dGkc2DYRYRc3WEapYhgGwioQYkRpf9GPOwCX1UO/mySt3AVSHzMy20oishyF29kPD
tYZ649HJWv8RhBcKSVLFXIZ+I/j0o7h3/bMkg7IrkdtghD4lQp3bHapL4+JCxk5jppfS7bkhUVW6
ZvCUtIZzqAaS6Ize5IdcF3sjFbsYUqSXSnqe/mmW9QuOnecs5EGJsre4Kn3cwfoNvFxxsMZ6o1V/
j36okd8KZ0uoMvxoJ9jXiSL1rd1zrtKRGCCBkPT4oKmuSK8UJFF0WM1DoNknVjNrcV/y+5o52ExD
cIWYMl3Dvm4O7gSzG5rFIhlrf8NH7ZOt063vJgOtFs9/AMS8UDyY1Bx6l7C3W6K4O8T2wq565qRF
dfFgeVdVplZ9GcSrStOIuOoHIXW/qcfqp+4ngYyG0ZGVFNjIXSwdHrAwtiYHNP/lYWjjj2J0npve
zzZ0qbeIAiTJ0wGRV9CvY5Iag56cF7Mw96hcTm2DpdbhOkpAAa8GWkYuheEsh/fETnYhhKkVwNmF
KKKdNxbFBZ8Bo0Q7+qylbDeJZWQ7VJAxb0v8MlSo5abC/oxDuF5zwAWPBTNoxzfRkNZn18Wzlck3
D4wxX3gpDqC9wp2jrHhdM5jfiaAjKjm6oz8ti2Fj8uUZs2ZOHP2qYgt/IXlxju0cRa1p/HzeMdPA
BO3YwcuASVEmvjjZwiXNNtLWSsiAa8yzwdtTdxEb/ZV2TFkBfi9kDbjBqyuxNIzhVkwdMUbDvCII
PSKLHFcsC7ApCrpTNGJ7xVz6UhM5wNyOk6uFs3yuUsRTEi74mXTbdoEM2FbfZlg7DxBV2fwJYi5Y
kBzmCQNbEl8TC49BprwvNSTN2mrma0K6XuJFYAiidyDfnIj1p2iMZwhhjPzjENoyRjWm9YQnQNw7
t25G9kc+X3OCOxe1k3rwEqw/RcGUEOs7LetMTAfl0z2iJN2rNl7n/l2vEL6B3wo2jZ1uJN/nPdVK
fvKtkRKJsy7RYbMpSPdddy1CLj/yqiUt8rSpJ9ZeTUMSPKi1WX6nmdKL8S4u1kSCEINmGOOACh3p
i2Gb31BDPl27EvsWbSNLqORoFQFDzFnhVrmUJkd0qWdFq1newrq+WBKKj9enN4j1dRVfQzcr1kgQ
KClzxsFl4CdLa26KhaqKZ8nEpmpdqAuNvSJBggWj6eBxMW8Va4aHjtpHxpTogc89plW88Oz74Z66
9RZiFqFFN8/UFpkezZVB1skvQBGABFhUw4j7wQAYoUPWRa7RttyyM3DbcTB2nEj9em7n5qNw6zdK
Xmo7JDRLZ2BVCJ/2EUEim0HLQMKDcVa5Tv2cdUCtyyHtz4ACBuSbhs+nm/dbYhaG0P/I1IC15NC/
jNIiOaNs8Fv6hOnNXTGxiUyTles4i2x0gEjOoybLzu4PucFa1Uipyfvi0xv2sgYr4vSvjdlujFRS
pLr2wxD5hH7zmhcamCmw1QaENTzvMWAv3HoNPHrOVWkF1GbGzHho8ol9NGR2SUNzprDu689ajR6x
VKq/I/K414woXhP96jIq0q9uIiFOledJ4mquGGq8hyr9NfhUo2RfXNp4+OmdFkCyK2D4Ft4jKbzu
yes5USC5jwX5oU4omJPcf4nnrwrdds9g8rt1hqPp84wicTUAxNrfcX4yMJBi4aiSTazrt8mbfrB5
3Nj1q3vFilF0tE/tmbCBbVmTcGgh3K7a1l15KdvKlsWBNONvhAN/cxA+wePtfXSC4/zIJPzQ9uqL
LuoqhulV44ozyeogkfJY5DXJ9ZpImdJipjUHt2KItl4IOB5NV3xPrCf5g9yqm1DBzRujLyQgvMOQ
hj00RngcSDj/Co1+HzT4hpg5RbQ30r3TmXKkKBZRVQAScBcezFzuk4Jtqc0KjzHxCi3TToTxd2C9
jDPpenRvA9hLhYvdEsGLKwmag248Bs/hFPyi+vyQA2cILMKlwejcOgdkSDQCui9Xi2/m9AYl/AiO
Pxk+zpAhyli9JgaLCQNwoN8+kuY8wMSWN7b/5IDCbTatkt1+Cj9mTJd+R78ZDYf7l0rz4qpc4rKE
c7AKsvKQ0xQL2xgvnkCxpJvHdLbfy6bapRgZvAHDYsgJ/R/snceS5EiapJ8ILQYDDOTqnEZ48Mi8
QIJUAgbO2dPPh9ze6apa2W6Z+xw6JCuzqyLD3WHkV9VPjWCbYr0XuNgLRaWkOcIPYV0YeTX5ONKp
DRf5oRDmq1XVB0LnKZu2+gT0EBTFFYoHOboqefZtPIBlfU/E5CYp/2icH11ZbI2kuIRgMdzG2JRY
Weay1Jf3WufxzrTEc5QLgiCsyuYxKCRNLLGN0dz+WRXlM6P5KxF8Yn9bCd3dK11kIqywvuK8V6nP
LvMvnH8ZPUcjCqTNgK9ydrjRMHpF69JMN0k1shVwECCWX3G0c2Ioo7LbEgP/8tX4kAYjE4GYa590
b4o5rlX2z1pLGisYGixvTa4pQfOzXVYf/IjLO+qVIaunuGAqbA7Jyh2hY0jSmqWRncZCnqDCH8h/
EPCWb96M0BKztg/sSMtrbgzec13Y+8XUEJTXfig/XPJMuYS61TvOqlDuBgv7jZgIuTDwqU2/9QOy
JlRLMAZ54VjxyvQi5RjF7RkTyy1x+h3kjxzhzVZPj6UT1Wd68brt2CZAM7PklsAEOVoQzwomLlcj
EeKiVUPMYW6Obc+iQSlBP8zcowq4Ex5vUyqcY0hyLHaakouyUa0tr9+z91OxYrVXHYr7sWMCwMYV
Y17BTjwYT7qQuGqQr4wA50/bEESQfPAL0hl454NzHo6XOXFZd/FW1UX1RwGnnrMNdlueoZket/um
ct9ws/WHgltE5AwzwkezCK4UnM7GfEdiYpVQ6yk7yLJCRB8wvR90TxFFSk2DMNGqoHozueIYF1p3
lHh0O/fO8a51xbEgjiSX+ejK2fETeyWq/LGpOcbFA7uFg797zafnDqZ3txq5ouHH0AcaRT6xKnrH
zC77NQO+YW1mwy7ym1sZVtG6NYo3x4lpIwFIHjTiszaQGoW+r7wgJExBU2LQqmc79K5sfbfeiuGI
C5hPk/Hs9MZ9Zw2vsmEEUzRMq0Tp7wwNglwROeuK+Sd578WbhEbXehRMFN2Bz+VO1mIJwkAiH/Lk
SlTYu9OhSbWBjHYeDj4aiqKTkaS7nnjvugBdsU353JFz7PZRKX+CYOEQXVLigH4wUlESFyl5QeFu
Y2mJNZUaH0UA0mwARD+7F6pCQaCGun3ONb3QfryNoro9p0w8NwoWfjjvxUABg+7pnHQbQrhOQkmJ
VaLDBf4eMxX3dnP4zmLyR5A6aEsDxEDqX6xMRp3bLAGbNfQLtx5Ko+LKUYxPMa1AHLeCdZa3P+FH
wwHnYDOk4FVtYzoqMg5rPAvnKWLA1nbBOxrfCi+gXg+J2OV+Q0imtsyDWQ932Os091GGk3qGuV85
v7KeB7RzK26Sqn932oT7wvCUEh1a40zoVpqKRwRvbiVD6logzWdnBzbugXhgvuH/jaFqCcuQHNiP
VpscpAy43c3qwJ7qrlIP00qPDn7PURx4CZvt4IL0SJQ6TKNzqiNq4fE9bG07gF1Ho85iv+kfx+67
sAbiUagj7NwD0yrrWnW2d6RRadj4doPZuuNcAAy9LRlU4tXDLVXf3LHYm4xiV8PYj9vK2CVm9aUC
RoGxE3/PI21duBrtNSfRL2pq/8hcM98NKXCSznPjc1+Kp9pvDgIM1sbuwlsrwgdLG2jBdD0Hvos3
nPB2yS2Hs+DYrU2QrtQkx7cytb80ZTgbL+4v5KGusxnsElkvj6iVbWp30YSpR1hjBj/m8jmY8+2M
bzUgi7bGDXqXisWGE7e0X1jPnVEwHJgM8tLS2qCQn9oerR0bDcYYYWDy4mRiQLUSQLEczblNWMle
ZT1NJ3sKqF+LJmQeGzrb0qf5wk7wjUirIWrJZBQH4akjTA2w6ttA5XJmJlJOHEJRUrSMMVA9BH12
IOJC/YdOp5Vbj/lpyXmV6IYcyDJ6fF0Ov3gr1lHvw849VsElBbyNdvhFVSMmFj7Ky5XpwU8neXKX
LyEq3CmKU7VzzOZmYXI+6NjEnBNztigc9zREzT9/hYI746vHGesHhnHiQeFGyF1nozxmn7+/ZFHq
nCZbOic5VXwAf/9m62u0YotHvWHNPHWh7nYWAyu6oGR1CjuTMuVJ7YoKllCZU2PPaAa+kC6Lk718
scIQ7w3e4OI0USeQrujno6veq7lsxObBnvS0Z5xcncq5PwxZhlsmz8uTtZB6fv9qaDnUeNMxLdnA
kOSPHeWjZqXRJZP6HAw+V5Hf3z0iGXoqwRk5VM6mG2byHjZOvu/vv8zvXzESX2rh//J7nEKRu0t5
gGwDlQ5tcjX4tHbj0qG0jMKpFWNoPOKO/OeXKOfairLyZi0ckHGhI0S/URm/f+n+BmFUjc6xewC9
0C37Ty7VpdKCJG9jKxq/dbznyStP1BDAb4I0hjGss9dmzov4+0vHU7MdpPj4129J5Z045ZZ7AqeM
1P71B4jA//y3fv9ePGUm1jiW9n/9wVAgYFgVh7miZHlbsDtcJYvTv774tUW+/fc/a5gPFS3FVG7z
FHgLOi2TnbF3O+MEoLXdANNMNl5WPblpkF2LkPNwT1naODDArrLgnOEbAByrV6no563ZmdS+95m1
qYn0IE97KK8Ar0GvIP2uYQlDbvANg4UnIR0V6ocsZ+OHJice06BG5OaMFLOXklqZJfsp5W0uwR6a
ohnyArjC1dQ7f8zSaA9l3h+5E6hLN+k91ULZtmQqZYxPMiSjmXG6ZQqJWx9eOvoz8AISA7DBspcp
bkhUTKAO+FCeY9taErD9elRMIJIpfjaDtLwYZcKA3o22rNGnKRyXTYAUhJKD3BZBd6MpujmLOdqa
xVTvyjzfzYCU2G+s+IDoy67qhqfZ8rH0YblYzz21On4nxnWWiEMupo565P5HZWQvYsS0FjMPAiZG
0PeBeyKdtap0j2nQcV0ilckiaaEH7aHl8qXgECfDT+6+6a00TL1zgqXlLMU8aA+bOi+/K1ncN+Iu
tOWhsriqUHuTusw9M/WamG2/SmrrD0pynmou1aT7zvhmUoTsgtEnDYl2GhMjli+E9iZMEKss8Y7k
eGvEE7hUYT8+N5N7ipPnXuLOD63hPujsR78mgeTHRLCWSq/ilWE89/0cu0Af5C8TuGKLONe67/qf
Uebflm9behA+CM6tiOqKTaTj77ygnJ4JPkLc9B5gYsXyTvRRZE9I+W82fjv+mEbdSLznHStrMdff
Q229t/yEKmYwssD3oOQ2P6KJGXYhn+r2UnTaWTGoxDs0NW/LT7e2GTdcE8ehRGVuP9w+vPnUB6sC
LBOjXeA9APP6uzj0uLnZwCXVcxlw/pl5PNJy4cWW4qVqxz39ndwSdffdDC3HK+65TMDZK8FgL6aP
pn2W8RhslcgogE29o8TSrGn3ZW1kl68WkKLO/kjIzaKY9HjOplWsgbtGYc1uqcbVFNTYtczpuZT+
lxOq+dyUzKBMbDhrELctgQEQY/5Qce5rwdUaUc3EYa86xvTklRUxCq8nJKGdG65RLgULWxItg4Jl
qirqFvryzI+Qo+wtLx1CkfVREcTvLePnXVZwSyVS6q/cTr0bzrAJW+fJ7OI9KqV9pdlvFffUHweS
mXdgMvANMDA52ByX96OmxGJHZScZ/6KBpe299bX4YK20Nnlh/ehp7eIuy89c1f0qJYee1PglCeyG
siZnO6TYZIL62bETBgiTw8HGuqfwjyzqUNU75jXwumIFIp2Zt+MW4pS28edESRGZywftNL/chEHo
PMMyyugsDRV0C9rq8MEhRAjexY01hitCkT9nnG60/dEeZfuX2a8eg876HrKe+ATsYg7U+Qqu3gLm
5Sfkj7SmEjhJmm/ZYJzy7FdH85AGuudxLF5r17z3MYTtCIYAXsPhnVavXLJIHKDd48u1IQ8MdXz0
A9i7CVfKLFPPKOo2H1KGvz40xc0Mk9t1q61FAn6lm56js9ab6ofo5mqjMnqeYs1b4tVn5RZvhLXv
bJ2BlwUfGs1vTV8dpT3ct3Sk63bJOkh6PhPd4SpU5qF3ouc4UtXOc+rlmIp45xn2PgyJT7RGxcJJ
dXSRcNvyJaXNDoMRcjMr78A0+92ILKI/Hpv5OcH/XdfOz4ojWKPoIhz8hG4p77HynU/PRbnhY5Nb
3R+ymB/K6ubKYjvZjAFJ0zHx4w/odkcIroL35QO/VJB12t9SVX20bOM0Nlhso84mm+ZujCn+aPrw
4Dt0qQAI23QOszjQvrcpYBLDYUFu1DS+UEFAljQxHrMkpffz0wiDeuX1LV4jcZyq2F47dUhrool4
CEfMoi5qVtSHY5JPV+ApN4FlHBJnumNO9eC4zs1K24e8owo3d+jns+5/f9+ppVFNJNisnZZqNrd4
jBp6aSWuBHPmyG0LzacTpOOKAxInomTadWTjXZzSqK4hfb85mUO/3ReejNh5ljuiYsimJA1O3WPj
8ixhLCUPWudXPw8eHRyd1jTU+8z+oEMBv7FSXyXr1jCh2tbVSwyQqKmjswI6bvn9SUesiqN/85gm
WTjteHRJ26PCftDKezIm92freb+89FMUgO/Qzp5BjpOsgeWbuyY5V1T3WhxYXAeGwkxYR3GYh/on
Y9zFpBpzjWz3OQutkVcfcZg9Yqa4r321JkMB2AinGelSsj2cQS6RCE8U1jwrYb+VgBycjB+As+VR
T266wW78cwpxM2DfXIiRqxIZZmUwPuVMvkV9PcUKyEWG3NkxMu7S8iXuR/Cdj0K1XyLkjCPJX9Mr
l/KcsNHuUwo4BJuBGSHZ2NOxxD7O+8Jc0gNBvK6IaKQ1/I54QhMrY7mvCUdClwGurvV2EvZ7NYtF
vQrOBVDOHHdC504pt0S0FEHqqCp/xF3/1iStWFNkcm9FNcHJWD8Mbf4NmwPp3e7evbTaNm3zWU32
z6zKX/OUYwGB7crpf0CZgiGWg0BOy3zH/dFlA9DjOh2Sj4hcpY86QVQPoSGvPxXvZ+CRaogQ9MfC
3HqpmRy86SmMjfYhLsSlHDdSVNUarc+6TwOT6HVFlzv3tnlN9eupsDba5R0tuxEUzqD5JKgasq8m
7SbLpW6NntiqRZc0ExrMcQQEbBTIYtbOaauryNCLbV4Y7AQxDMwB/VaGPxq82WKqznnLycf22Cmx
kJyZvN6UISJSF8d4tD+GPqGjc3r2JvODoRkIyaHfGz6eBivLv5bnO8CGTBbPWTNiK9eZBOo32s4z
3PljH/WsPg4q3GBNF+WitHm1Q7GzdCeW0u4Quq26b7qEC6ikl77iv6KM13wJHDQVuWIYyABw7Des
AQc7d+qlrWU6RoyMfx/33fZbOsyn2hBWkm+Yy9Z8n/cBB5WKJROsmpm0XwbpLUbM5mdDYorWdwgC
2CfjfOtg5FnLWvnYOswjyaz5YJyAtb4kwId2YZHA8fRugmzBuUMpseiiK+YZRaZAIC2CZ1877yJC
FwgDGMkYj1vRn53GS7ZmRTdRF5GfzMs/pipnyZDzQw570dUJZM4sORdch5gqIIW0XkWFZoyryf2w
Gj2vEldtqE03GSTFWzjih5zEgI3CvwZa5ZAi9+QK9WDYF4Z6A/oyADqj+CQ20Sdd/VbJ+b7jELmn
thH6gkweOALhUZjcd4w3h5omlzXHrRpAGYiHwkLj7hbCNIbJtLubGK72HcXRo8AzzriCHD/rCm+u
vcuN6LGiGH5rBkVAQ8EORj6W7eZdzrG5HUZr3hgYkxp/SYKA2zAtMP2oJycQEO0J9YYY8PyNGHQu
G24VRaPuzKB395Y3vvBRINAHgEsNA4nGAshK/DIIGJPYd8K1ztnI6P/ZxuNQbLCHkd8D8capmZ+c
JeqY4x0KJuY+TZPyqPCskClJOOS5BoYpx4dME+fVoQyPM4RWiuTyk6gw9/f4qTkv2gNzAufmTxhD
ClI4KXOrPZqz2Pdm8ki477MME0LI6ugndzWX7IfOnM9jFFpHJLNWAG0J24yTDRsWyQvihLCmj3Y5
434XajWXMV4ppnlll3GOjMQKXvZLy1hokETnCHZXUOrxUtevbVNkG0u9++WXAzFhY1AivRJSP2Z6
fswtxnQ1miWQr+ExSB68IjzPzERcg7EYhO+z06XDDujmr3qm8GQhuLAsEwQjnn9Uqvslfdro02Da
UxT8Yhs/IeH8IeyZtkWZn60c54zV6wvgkXnrh5KGTmFt9ZDf0XX/usTlg9wvUTDwE8zNBqxcvjOc
yNl1ZXgYmvauN0exsSfJcJBuwiAy9ZZ5tLeSCcm72RKsiVO+iSz2EN41zjbxsYHuzlCUGBdF83Ph
750RFG2Ru3tvfGU8w4wQL/qOhMhnLpFlsjJ4Gkb33ZTgX7rqpcuJuuOFqfdG5txh72UWPX2bNRPZ
FDJHUKPahPSmrrMuqFgmjnMp6GD0aKc3h1CBv2cjMdLmBmoAOgrJrA3w6l0LBqbymdWHXvxBuHAl
u+x9SLE/Bd1PgsG7vK3R5cug4kA1XBHEqZ1CORBV6DygzbpW/oeT9946CVA9uo6cw8D1M5yzQzPT
AaNBzmUznGEwfubBmeU97QcctBh1KmsXNXrfD+DAy9H8BGmM6TslSxnSqG2E4b4wXzpKgdfIxJhP
0gwQmBERCM5usYoiTmf9g5/Lp979buKMJCrYcE7rn2XbvTvxOijr7JqqmLMN/5uxLK18N033QTBf
LNFxzZUwLXNpn5C7D4l2tq0/M0tvBHUlJg1RHtiq+FqPW6fIXrTGJZ3RQl/atbXxxTxu2mgddPmv
KoeD4HehieHd+bSnkQB9Bna81+ZjZIv2OA50lTaT8959eoWMDkmFmsSIsXPhxqglJR63XLnyEjg8
V9pkePFUdY2ko/ee56zaGcaMql50QKrRz+YnRxrJSfP8cuBL420rSzCuS3y8Tju5xSWzl22LspYf
TKsd1uhbT3NIDFWF96pmsm4G+sPxpD72sr9vDOo567HrN+mYxetIj9NmMVb7ee8+GopKAkdcICAN
kBn55DZFTpFnDRtxhLprpgfEHBL200AZiXGQZd89JCF/Mxn3OPR6NNyQ1JIYv3+7j//XqP0fjNqm
5Sgsy/9/o/bhY/jQ+s8O7X/+K/+3tlLZ/2AUYypp2dSo/bc923TEP6Tt2FANF3e0sCjI/Kc9W8p/
SMt0pa+Ea//2bv+3Pdv0/uELX9FDhV5i4ur+nxVX/r3ui/QLpVC+cqSDjGPTZPlXdzbW5nSOGXs+
iZLkIBOf7mCkBQOH3LwmOjHe0hz+VDlAamxh6nszRzjp1+S6s9JnD5tfG45ALPw5G50mcAbheDy1
IkPGqIyzEF1BysasgbQ2iEEtZR9l22LpxjiTVyp8HDwjv+APe9altxOtPrg2lSpTEgUnEaTDxnDM
devTD+xKdunODA3m6FBLQ7w/kzk6Pz2fhSk1XRfHG1R4zxsskvD4A6Z8cA8W9uqt3zfzDVY/UDKn
aDeEwZId6/RDFRJVnEUrd92QUgnbxN615dpHvO2lyply+M1TVYyoLgEGcaNV5LcJy3VUB8bWfPBD
7sg5MRHgJ2ecB+mOz1K9FjoItwEk502wgAMjm0YDzK5fxHxXAETsfR2X3T4rB9otDOezBRFIq1t9
N4Tug7Tr8r5nA1hRz76FCJM9TDCTjl7jYpRduB5FqxVJ1XhjV2771njBr6rseiQxNOQR2xytHWm5
1R3nZqbAgHKbg/Q5hwmzyQ9jrHdxP3R3yg6vGYXvx9gFqZU69qkoxl8Fudj7oTPeDS1uTSHnx0zB
+euSJnwi2Ldrl6BhVNkIy3Vokoyh/i/Oxa+Bn/GsI/EVt75zV7tptAkYqG9C0cLkmufnaqQXumyj
fF9iurtlYaL/Q5mQ87cCveWDDN3O5eEQwqe/hKfpzzGDbCbiYgSN85SjCSUi6A6kENU2GqlzDsgr
L5Jeu+X7YmyNfwqVb1SZFWxtdnyCPNHc935RbjDiuxvqWfcwdM0HNweQ1My9dUMzdPzw2SxKd0UV
UXhyy/5BJ6Lfz1E8kcaly9nMcbuhhnANK7EBqTWd8kj2zDrDoeLQAZJpZdKfs7GMcr70/kC7N+3V
uI3uiox6nclg34PJtkwPvtwyYQI5N28NChF0j9c+7dRjVJrbfh5+UleBUbThowrQcd01VnEfm9Nj
Y0NXolJz4uIxyOcabg1btsCBiwX+6U+L3O3/lDT9pVV2iY/8Kdhh+x5XrWUR8jwhbJugx19f8dKj
rSgQZf7kVgmG0al1oXhN2wHn59UKMSoH6o1zX3ifXkYcv2egZrex7H+2Aq9FormdEnhfTq71l+JC
Cx2mzw8oKvVl0szFE3lFV4138SLOInnGq5A+sTVhPNgg5WBS2ADro4YJbXSxdTPj4sjNyDvp8TOk
BuuUlstd3PCo1dW3Kkros9FutJm97LUG/DaEo36RZWECGqvyC4rgHkS1e0rrYW2FFfloL3gN7ZE5
QJXrk0PWdJ3kQ89NaCYI5ZY/BtFcUi7q+6ybDaIXF4awsA2LGvHExznTe+UPLTC+OsAPfcfLDmK2
vnOnuww1kWeXxQ3dhsavHud4lcfF6xQOFzuwGOWhlbc2fFULrFLnjZxTIGBzqBWct8LCP4MnWHeD
oNQhKqwVSFP7FBMoYR9C8gTXaU7cPsmb7yM54Dx01ybMyF296ExN7L+DFv4qZn1JIiu4lNiXm0I/
Kbs/Ji01Y2lDVVWI9Ant4bH1DG89m2RhDBIVW9GF4pD5HbaNnFRjXl9ygRUjTg0cv41eJfGszqVj
vkBRve9gWgGRTsbNBJB7lTZ6oPXGSw5aN5yYI+TOfp4QTGrJxKTzNmVZHSo4xHdkcV0o6Wcj8thJ
eh7pmcjHGQWNgjjA/WgDcArC7mjTY0aIeAAoJUbSdhjtcivhYG5i+J8VlhXP6w4ckiba1MNr3yuC
tEX53Tpo8rXslwkBHu7AS77yqGkOWVrLk6aLg5agK58rbDYJlrA5udDcsonwnZ07FhNZzjm9HlMO
SM/cBVUY7ira3mACPlhRZt+CDskqD9R+1JDeu0mVe2zYJewCvrhcUsBaV6eJn4yERVJyE1+q6FR7
tblCbebB+2mRaN5hckx2ZukceAiSA3dS5mJYa4wgt4FLyPEQCwt7LSrzyWrUmvGLBRXMbqC4umxP
SXiJ6L/l0lzeWqf56upo+A/1sKb114VXCeEREjOFZZm0acOAWkor/5Tvgq8VBCG34cc4BcA5RGRJ
ZE4Fm+/S69Cr+Tj7pPyTyjtN4wB12u3Qtrt1ZOD75mFZKsv86Uw+hdss4QQ3y/tX5MlybbK9H/tw
/J5DoZ50dgrwTnLfuTQqWNGSRxeq4eyNulTbrCzbk4FukUVWS6tk+T4uNjg4yB2oFT7JBpRXCJ/T
QoBM9dbB3X8vSN5sJbFm3nKTelPud1gH222GcAHrnVsW5spzFNJ4C5kILaAM+jPFG9S4MKhdh/ml
irCSF3U6rmyszuthRJJmtLsBYebL4HPMLDCWws7ONY5EWpDSg+UjxqeuvFY9a/9g9HqtLDVdSr79
SrWG3E48WBe80NSqimWg3xFJKpzU3uPRzLh0tNmutRhkYTBW52oSr30W/exL/ekYSDwYXtcEAcNz
ZoIJ7UNz2ykA3407rKPWmTGuVN6W4ka59nU+nGrqMWLgcVigUuPs+JJpA2bRnQ7aYaWZXlwHbKAr
b8oQ3fyJcxlg+rMOeXvbMR6WUUnMApAwZOYdlZrgrV8m13Zk7l4XKVT+cEguYJO+ocI4+2p61Mz4
wJUpWLIW9cdcM7tLWjnPVg5vtsguZu7tCwIPl252w9vvL4ex7379+83LWT6U/yoeXD60Fodnl8yk
I5XCdvvXD+0AN8II5zp4bILRx4wZ+mfYg/4Zo2RzIBb5yk32YBjz+Nirr3j2p6utdqaBJG4RCfig
1nlPayNoc5FyCpYIwVriT4sSOV6yAVKoMT8aUxOfxhYwGo1mD4ZKpx9eDmeDpGb0WCKRIzwBtLGR
XjWDtq3yZI9fiCma79X9xl66TauCtcxy63k36zGlyRzZLaOtb89f49PRkCpalcyQAmaM29a1Hx/y
wPUuY+A0aydnMGy0tnhUQVpziOZNc2rx6pPun90Z6IY1LzWkoXNRwxaeTXuLszHDKp5iIFPNptKd
sfv3L7z914LQ3y88npilOlwScyG5+tcXPgf8U5tR6D6mztxuGUaOd1XJ6vlud3Nwy2HG7IW92O89
tRuIu/uQfqhp7C6lIj4y2dSNZzQFR8ogK5BOu0nThdQl5SutivgqKqowaruHWtiWK/YVCyWO9FZe
C7wuUXo2ORngA0UW91gy1rJoIJDLlDuB6pdqPSt5NoW6TxPvB8XjxWnuI5qEQI0DgQHZz3b+1IYB
sr9IQ6x04mjYTXD6968Rbcv/76fTJtVlmlK6vrT//iJRpadr+ATqkTMiO2acyHttPjSzoMUr6sWe
7/nu0PS+dph9nlD/Rq4rMf3pvWkfmcrTIogctE8aohGBGmGKBxnHWoAGm9It8RmRe98sNgcn9Oer
8OmbtwJkZ4mcdfTwIwKP01fMVW9FJ+xD0VyirAeUCPe3KSPzOEiP2FDY7Von8/d+435OEahPVsX5
2cVYXpNIPZaWOOMv1pe+zzZ0xVOcJWJAf5wYN9ID1W168XSX2ixyiSbcY2hc7GLihgMK7YQZ1Ltk
AuWf+ryOSgqcGV6C+K6jd8PE6Jbrt97oahpN7d3UJdHVdaxw0+FSexbmVCJxzw6qQ2lhtJpYSE4A
12A56Iz7laTrJuqHYS/HnW2Idl01TJ/8Mvbo5VLvzsBjOXDX2TJHUitaRAnL4v3CnESoLM4d81wc
aRjFpuw7xgEQUnMz7UFvDb9ewqhpdh0IYMkIGGtT0Jzdpd2jnpdyJXAqgD2du7kIXFgQIrr4Sr/j
l2fZaEYaWZNPOY7th5fINTi3eUXMyjvgdyCeJNxb0FvfFASTySDnSsAIHI2t6M6r7f3vHciO8pvH
AnUpRIVtxrhPB9O7h6pV77woLba23MzgF+9sxWxfGCRvfHNduEAmEAwKsI5MkVyD9lHnKPI6fIX+
pVYOBq0HXUWn2kGe0ZN4y6goeRlooE/SutnkMEa4dRpMHCUNpH2fN7uWoOE59txbW75Q8xbfVxW3
HEngUSqfcoKGlQfmipa9dW5GnI5V350HWxPdToc/XBMCC+61cEcXr1hNMkueLX2KtBFdKkB0u5Ka
MxwW/KMXgufP4i+8xcWR9oqvnEeKay/ltb3nV3xmeNkp3LxwWkoxKLVPljVlu2gCXuy2IYCoMRRX
XlzvP1Qhs5j9/Sn2LRpIfNNTGMYZ2PztRurBQe6apK8eFbTc9ZhhYyxV55KfnPM7NqXH2WHpB3hq
37uJ8SSjQK1k1RCFHMZqPwVMrk38lVvF7W60FPz8hRqrg5uR5Q+2jPNnpn4OutiDkHF00ETbGTZE
8sX3aM8iBGUhcYt8X8jyuY09tUf78le/11mrxoWo02Y4EgTjnQi74Z46k+/e6x8FVY7PYUivJ2/z
XZ9AcZVmXC++w3rNnultVYnLVfaA9Tjhig3TmQ43h5numqFJNi6lO4fAxPQ9Rhh2fSPAHjO4O3Jl
3pnEiXcXVEV46IA6A4Opcr5xmN+rDsT1pAOuTsS1iG13P2DQHeM4mZ8ds+q3aSiIh+HsInPz0Oet
YiBTRC8WoXwmyXzflJD6cxY8OfgRtlyCjCuGghToSpNCMSQwWQWsbgLHU29m4howUN5kwoJ4BKF/
8GomH8p6axxk0miSQIWpS0FptLNNOAHW9Tv3K4PI/xh2wsEJqUMQPAbadHHIfWs4m8txJozticmN
727KfoQVw5HpsTXndcsMYd/4Y0vWi51L590RqQeku0mvLqVIFTymfp9z2APclAV3VDFhkBEOXc6C
SbUXkYBqWyO/a8aEucZgvOq+AOeL42hfTyZrnNNxzeDQgbtJnXHC4l6vzqro1YrWJLDGRQwh1yG6
aUVELjPUGwLzWDZy7aEVOfhxoqoCb1R2yYHkaL6KwvgtQsJfVaOwNmnXQIsJ8QSDVOIO2wSXPnam
B16HjWqSr0Gl5lPhtNhlaSI46TJv7qFLrdyijVHhq+zLpNazbIMPbD84zVueyNAc8CwvvR7SD86B
DZpRexpvVZe+pKb6ZGBjXn8zBtvKP/vhjEaYWidA7/I5BQW2DXHH7Bz9mjWGxNnWWLcAKN+6rLGm
ew1aPfRcj7fQTx49SfopKbh+28mvoB4+ncpzHuJXSbbpFDXDvBsPbWwV5PG+dRthG61r7xyltI6G
bm7tp14RtRSF9wKoL9szRQSXEqfFPgHytWYbeDUa9K8ITM8lCS3qGQEnWRH779hk00rOmX7Grluu
2zGPj6HKX8qwgDe7UFxK8dxbuI+KwtI/PDzCFSnkOSxg9mMcbekCNMksn6dM1juXNuvVTLd4aEb6
TuQt7oKwPZINdnYhTjiW13J6TQI+dhyOoqid36sRS0wLUHCTKTNfT6zilyzNE4TvH+WYuWvbgdAm
MU1huC1ueL1BWfYjLkK7fupaL9yRVzcQL/30Ond4vv2A8WSvqTcqjWbCABy/5VqqrccZat15frbP
crxyedgvCTwzeqcKknqFoXcRkUpmDvU3cwp5F4WlTzwSTwxkwnmHUuQQiaOou9UmUfv2v7g7t+am
kSyOf5UU76jUUuvSWwtVuwRImCHDAsMs+0IJRySOZZtYdhLz6ffX6naQlMswnFRt1zY8kXCkbp3r
/1y6fH+wwDdikqI5pDFLcVPI6e9nn9aPuUzloDlbrw7Ot5dnwGDZ/JecCWf7G+Knf24oVjyYPy7b
F4qC5/30TF28VV9fkKpePo/X7el+szglF84lFm+uMoBTfbFoDucn3N+44U6uV/Qf0liSMU2sUKRz
F+00QetcXnA99uW7k2XTvE7K7RV5lu2rOW1iTJvAbd5m1bqh0Y7g/d23T9vZs+3WnL1cMMb7iPqs
xmxfft2cTZqzy+ZF3JTxr8k5A/8f07p9WdBHtFy2z07y7adfH1+efzuiMIIC7a8MPaRrF2eWrpOD
byr9WCyKA9W2Hwvu8TiI5ww/NgonYbZmPiQzQC+P1Nn5f74BFj+PU1rBGRD/lhyC4dAM3TKz1auz
eHN51Hy9asGa0i/NOYnY2ZXa/qG3i99OuNOU/uJzdJqerd7OVvkLYz7QI7j4dwl2vs9gLkZInG7a
gxzf3VnK/5vMkt/IfrWuniNQ6+2/NvVq+7ZuNwwSf/r3ydXfTuql/ekbahfX75c/90v3E9qruyf/
Wa4KGAYvZJCr6l6qe+P7aDQVG9sc108eJWWEu5IpeOPRHgWf9N10//6YcUKafnadlGncLUI3ntQ7
nbv2f//W3EHe/zv3vbo7mcPjJ4/ws3hn0e6ZfpRkmpujCcq6hdPWPwQahqKczBx5Bm269T86hAkT
kdeWC0+my0U/+Zho/WNnMKLwnQNSE2VxSkbS5j37mzcmQtuktBnEbu/BcYAyGR9MxgFka6lbIB0L
N9lFWmNwCIhBaogwOYVugXCEJQYqjt2HGWmmv6AE0iQqciYk5DabZhcE+4dQ5lGpgXyTOHGH5OQu
IF1AY58GVhGxgs6iFF2Aj+FZAZSwfwq5iRKVK9JgXhc4yQvqFCwAJzqEVEdg+klSKr/J0SEopSJ7
RoYyiY5VnAAGdAglWK/0ENB8cVnkyY4TRraxyCKdl7m2c/i6FZxSAP1Cm8s4gdITA5gB/N196Hhs
G+MsouGmTC3aHpZKTCkN+EGzWB3PqYGetuvVdLJG3q8dI62ZmWhMlqIU3Rpqg9JEBSNmcEJC9Y+K
whozEQ9oFWVFprI0Bcq3a8QDBYYjLVEWSXASwGwnqUFIbfGVLooi82ZvpAsZxhmT2CjLwhuM4A6B
C0pjqSDgHOSab1xSoNat0SmUaaQ1pW469h5ScOogwY2XakPUQUmOxhSlcqcw8hPLDEmITWEIJbrl
HhiQXVRkmKSOIqeQkq8sEn37KdCgxhBa7szCaIRmFJQub4zg/avRso4jxd41VvF2LjARj8mZMOI1
QnCOcqK7kg2RVUgx/GVKpao3CmOrYAoiSgsbYIHcCpAXSilyQtxsZd2WIF7vsh8uEDRhGIE2Kevt
VnDhAq2mYonARhI4ZqjFO6wDo6cVd+iZmDjVruCsA4FOiUkTSYROIqLCPKN8+3qXfV4wKRIRUxUe
+5+HZx1yxjALTwFe0KXGTSgKdwojb9GUWA8gJdAmJzHu2AOykcT/idRTQC+kSVrgDH3fZZ8Xugi6
KBMqxwLkAoyklAvQ/gmhERHyKGLKUIiwBobDff7wFGJWaqkQ6CLSSqWZjh0+MjaOuORRluFRl94z
D4j9lQHtl37+OKIeH/jEljH1+d4okFZ6SpMdnBze509jH8cKoNQMqBRTCPc7Jh8LQQ7ICKbO7GKn
I4Pzk5OYvI+UCYicrRLIxsBZHhUxnkJqPLoYnDeQ4BRJI2arAjQ9vSUl0m4NJQHpAD+0KKuPosKL
EuJMSxUBPhGZsxRdByzSVwQFCHKMOwSodC0iYeGHCU160vBAW0HnhhZKvG93hrS9eCUlgxueBlBU
rUs1AMgg0UVxHQiPNAHwKRkEdE3i0eXgfCEgT/9pft4agJfEoIf8GRlDgFNK0blFrPQqIjjoMFEU
BUiZAIc/L8icah/8QbCvCQzJ1aIggZB5YxkcEyQ2Lyo8BUB0QGJSBX6T4xQz+jCzXXU2q9at8Iyi
KkpnowSiAFiOxlcGoLhbI4lQMRpBw3O5bVoOyx6ktmlbygWaQgKyx1yM5b7yCEa3TgFN3pgMz3AB
xQX47NwLJoRI4PIEBJrbSa8d34EuMBFhg80xhFpowddJnZr+eSmw4ADBH1/ZZw1HEIlSOXYxS21J
VndMLhwNiRdslkPKC2mUl1muzC6tONIFViPCJ0nX3W2PITwXKVX25jsZaEgyAVyUFPPt1rEgl4L/
lMS7KCE4vUiwpKR4iU0m0ElaZPBVt0Z6sSClwswKWsi8XgiRF8RlmJTd6ATlqLTXjiOJ4GrbSJFT
YQh6eBpBI8pSWUgjw0QHUmceGxyFCw41KwHWwtt+SlGYdPsJ2zc0SlrkpW8VqTQiSAKRwXHaSUdY
vhEJRXGhBWlVTYkl8bJPHIy4n1rkIsZYlMECJil1QtI4gWJk3F8k3NzuIRek2gxWEUXhPKjwRIGI
nk8ntYqloSLba/ubJUdFxOyX0uaYnEQ4xzwgD8lGC+IkCvqQWQ58av+txxIRA6ZTcUMyyZ1CcJEz
AyLkxagKnDQtNdu85vi+dqRCPaUqGV7wyefweIEhCmI/EeNgDGjRHSXqRE1klGh+A1N1zNCJ4A9J
xA/80nXPC6PpmuOu22Vat7c1xdz1C7tmj5s/940etpvDNjIMftE2v7hnf2+GeToo1+yaUXo/3DWn
dM/x/91v8OajB8/a7Wr3jwfTelWtJowv6vpw/GseVXM6Zv7RVJ+redVvwoA7kc/vb/Lk0eA9exrx
Twi3sxFdW9QuprviHprFkLCxsiknPKsWbdXuKNnP6FoypJSfVc30CxMyh1ehu4YfMW3uo15Vx8v+
W7tyaTnlxaKerKeTzXpAvKvDlRLfrxsmD67qPmVX6i6m7Kuf95Zf9rgxdzP/PDx2V0krfcoLTn16
PORC178mpfyyXnLrxpCyq3uVUr571uPd7XnXzs99on54XJ0OGNAXZ0pf+LBpplyPMZRIV/coJr04
nlYjLUIRA9G4mPLycvjxXEGWlOwvN3WTq3ESE4bAZjLb7nbeqT0KOh5AVdtrSNobx+yqMqSv/bqa
Lgbaw/dMyemutk21OO4fh68hkJNu24rp7229Xg94OnH5aTH96YTBDdWwodIVi8tJYwva5XrA2T6v
LKfdtlP+crPl4NBd2vYhqC83qzFpmwwUk14u1iMdkrjUkpTyUf15VY28J5+1kJO+qIZ2yycC5IQv
9w6qOXcyT4dmHfoWYn8I+q/qVVsPNBUgk0WuH4L46/pqOhmYMYhbKPQhiH9crmY7Sl184GA2MWnm
cZ7uPasYRzcdWjMPZj/MA/ar2Vj2XWGRlPxvp9PhiTv4TUx21uCRDKMa3yogJr2qT8Y96x1gLCX8
pl4s2m1zUY3ChMShUFLyb0+Xx/XeYXvDtrmSACn5d8vNHYzo8aOHecBNRvTJbCn595x+3bb1wKVI
XQWlnPbVMKr0YJKU7u/r6rSvU3y5t5Tsh3o1x7INKLviITHlKZHNiL091Cwl/UeF3VmcrIeiCcZu
K6DFxOt2vffhtpd3LSdi+tN2smQYz8Bz812/YtrbJS3BJ7tDsLaHpJRF8e6nfBvSdD0v5Sb+tJuD
ctt/G4Jr9jcmTV2tnv4XAAD//w==</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1.png"/><Relationship Id="rId7" Type="http://schemas.openxmlformats.org/officeDocument/2006/relationships/chart" Target="../charts/chart1.xml"/><Relationship Id="rId2" Type="http://schemas.openxmlformats.org/officeDocument/2006/relationships/hyperlink" Target="#'Pivot Tables'!A1"/><Relationship Id="rId1" Type="http://schemas.openxmlformats.org/officeDocument/2006/relationships/hyperlink" Target="#Orders!A1"/><Relationship Id="rId6" Type="http://schemas.microsoft.com/office/2014/relationships/chartEx" Target="../charts/chartEx1.xml"/><Relationship Id="rId11" Type="http://schemas.openxmlformats.org/officeDocument/2006/relationships/chart" Target="../charts/chart5.xml"/><Relationship Id="rId5" Type="http://schemas.openxmlformats.org/officeDocument/2006/relationships/image" Target="../media/image3.png"/><Relationship Id="rId10" Type="http://schemas.openxmlformats.org/officeDocument/2006/relationships/chart" Target="../charts/chart4.xml"/><Relationship Id="rId4" Type="http://schemas.openxmlformats.org/officeDocument/2006/relationships/image" Target="../media/image2.pn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4.png"/><Relationship Id="rId7" Type="http://schemas.openxmlformats.org/officeDocument/2006/relationships/chart" Target="../charts/chart7.xml"/><Relationship Id="rId2" Type="http://schemas.openxmlformats.org/officeDocument/2006/relationships/hyperlink" Target="#Orders!A1"/><Relationship Id="rId1" Type="http://schemas.openxmlformats.org/officeDocument/2006/relationships/hyperlink" Target="#Dashboard!A1"/><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image" Target="../media/image3.png"/><Relationship Id="rId10" Type="http://schemas.openxmlformats.org/officeDocument/2006/relationships/chart" Target="../charts/chart9.xml"/><Relationship Id="rId4" Type="http://schemas.openxmlformats.org/officeDocument/2006/relationships/image" Target="../media/image2.png"/><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Pivot Tables'!A1"/><Relationship Id="rId1" Type="http://schemas.openxmlformats.org/officeDocument/2006/relationships/hyperlink" Target="#Dashboard!A1"/><Relationship Id="rId5"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241299</xdr:colOff>
      <xdr:row>1</xdr:row>
      <xdr:rowOff>63499</xdr:rowOff>
    </xdr:from>
    <xdr:to>
      <xdr:col>31</xdr:col>
      <xdr:colOff>192911</xdr:colOff>
      <xdr:row>62</xdr:row>
      <xdr:rowOff>97444</xdr:rowOff>
    </xdr:to>
    <xdr:sp macro="" textlink="">
      <xdr:nvSpPr>
        <xdr:cNvPr id="4" name="Rounded Rectangle 3">
          <a:extLst>
            <a:ext uri="{FF2B5EF4-FFF2-40B4-BE49-F238E27FC236}">
              <a16:creationId xmlns:a16="http://schemas.microsoft.com/office/drawing/2014/main" id="{189ACE20-5DA6-1F41-9A51-AD7227F7F912}"/>
            </a:ext>
          </a:extLst>
        </xdr:cNvPr>
        <xdr:cNvSpPr/>
      </xdr:nvSpPr>
      <xdr:spPr>
        <a:xfrm>
          <a:off x="241299" y="224258"/>
          <a:ext cx="19998321" cy="9840275"/>
        </a:xfrm>
        <a:prstGeom prst="roundRect">
          <a:avLst>
            <a:gd name="adj" fmla="val 3413"/>
          </a:avLst>
        </a:prstGeom>
        <a:solidFill>
          <a:schemeClr val="bg1">
            <a:alpha val="1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3</xdr:row>
      <xdr:rowOff>88900</xdr:rowOff>
    </xdr:from>
    <xdr:to>
      <xdr:col>5</xdr:col>
      <xdr:colOff>419100</xdr:colOff>
      <xdr:row>6</xdr:row>
      <xdr:rowOff>88900</xdr:rowOff>
    </xdr:to>
    <xdr:sp macro="" textlink="">
      <xdr:nvSpPr>
        <xdr:cNvPr id="11" name="Rounded Rectangle 10">
          <a:extLst>
            <a:ext uri="{FF2B5EF4-FFF2-40B4-BE49-F238E27FC236}">
              <a16:creationId xmlns:a16="http://schemas.microsoft.com/office/drawing/2014/main" id="{FEF68A8F-E941-884C-9108-C2B391551D74}"/>
            </a:ext>
          </a:extLst>
        </xdr:cNvPr>
        <xdr:cNvSpPr/>
      </xdr:nvSpPr>
      <xdr:spPr>
        <a:xfrm>
          <a:off x="533400" y="584200"/>
          <a:ext cx="1981200" cy="495300"/>
        </a:xfrm>
        <a:prstGeom prst="roundRect">
          <a:avLst>
            <a:gd name="adj" fmla="val 13726"/>
          </a:avLst>
        </a:prstGeom>
        <a:gradFill flip="none" rotWithShape="1">
          <a:gsLst>
            <a:gs pos="6000">
              <a:srgbClr val="0B1A2E">
                <a:lumMod val="99000"/>
                <a:lumOff val="1000"/>
                <a:alpha val="92000"/>
              </a:srgbClr>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266700</xdr:colOff>
      <xdr:row>3</xdr:row>
      <xdr:rowOff>139700</xdr:rowOff>
    </xdr:from>
    <xdr:ext cx="1562100" cy="364780"/>
    <xdr:sp macro="" textlink="">
      <xdr:nvSpPr>
        <xdr:cNvPr id="3" name="TextBox 2">
          <a:extLst>
            <a:ext uri="{FF2B5EF4-FFF2-40B4-BE49-F238E27FC236}">
              <a16:creationId xmlns:a16="http://schemas.microsoft.com/office/drawing/2014/main" id="{2E5D98F7-B3C8-324D-84CF-A47914A50111}"/>
            </a:ext>
          </a:extLst>
        </xdr:cNvPr>
        <xdr:cNvSpPr txBox="1"/>
      </xdr:nvSpPr>
      <xdr:spPr>
        <a:xfrm>
          <a:off x="965200" y="6350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twoCellAnchor>
    <xdr:from>
      <xdr:col>6</xdr:col>
      <xdr:colOff>177800</xdr:colOff>
      <xdr:row>2</xdr:row>
      <xdr:rowOff>139700</xdr:rowOff>
    </xdr:from>
    <xdr:to>
      <xdr:col>30</xdr:col>
      <xdr:colOff>578734</xdr:colOff>
      <xdr:row>61</xdr:row>
      <xdr:rowOff>64304</xdr:rowOff>
    </xdr:to>
    <xdr:sp macro="" textlink="">
      <xdr:nvSpPr>
        <xdr:cNvPr id="6" name="Rounded Rectangle 5">
          <a:extLst>
            <a:ext uri="{FF2B5EF4-FFF2-40B4-BE49-F238E27FC236}">
              <a16:creationId xmlns:a16="http://schemas.microsoft.com/office/drawing/2014/main" id="{B044C41F-437A-9147-882B-056CC0DFC3AC}"/>
            </a:ext>
          </a:extLst>
        </xdr:cNvPr>
        <xdr:cNvSpPr/>
      </xdr:nvSpPr>
      <xdr:spPr>
        <a:xfrm>
          <a:off x="2942863" y="461219"/>
          <a:ext cx="16991314" cy="9409414"/>
        </a:xfrm>
        <a:prstGeom prst="roundRect">
          <a:avLst>
            <a:gd name="adj" fmla="val 3618"/>
          </a:avLst>
        </a:prstGeom>
        <a:solidFill>
          <a:srgbClr val="0B1A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393700</xdr:colOff>
      <xdr:row>12</xdr:row>
      <xdr:rowOff>114299</xdr:rowOff>
    </xdr:from>
    <xdr:to>
      <xdr:col>6</xdr:col>
      <xdr:colOff>12700</xdr:colOff>
      <xdr:row>53</xdr:row>
      <xdr:rowOff>43294</xdr:rowOff>
    </xdr:to>
    <xdr:sp macro="" textlink="">
      <xdr:nvSpPr>
        <xdr:cNvPr id="7" name="Rounded Rectangle 6">
          <a:extLst>
            <a:ext uri="{FF2B5EF4-FFF2-40B4-BE49-F238E27FC236}">
              <a16:creationId xmlns:a16="http://schemas.microsoft.com/office/drawing/2014/main" id="{0CDF2EFD-D07E-B94C-9A67-025F357C6C0B}"/>
            </a:ext>
          </a:extLst>
        </xdr:cNvPr>
        <xdr:cNvSpPr/>
      </xdr:nvSpPr>
      <xdr:spPr>
        <a:xfrm>
          <a:off x="393700" y="2019299"/>
          <a:ext cx="2389909" cy="6437745"/>
        </a:xfrm>
        <a:prstGeom prst="roundRect">
          <a:avLst>
            <a:gd name="adj" fmla="val 4534"/>
          </a:avLst>
        </a:prstGeom>
        <a:solidFill>
          <a:srgbClr val="0B1A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292100</xdr:colOff>
      <xdr:row>6</xdr:row>
      <xdr:rowOff>127000</xdr:rowOff>
    </xdr:from>
    <xdr:ext cx="1562100" cy="364780"/>
    <xdr:sp macro="" textlink="">
      <xdr:nvSpPr>
        <xdr:cNvPr id="9" name="TextBox 8">
          <a:hlinkClick xmlns:r="http://schemas.openxmlformats.org/officeDocument/2006/relationships" r:id="rId1"/>
          <a:extLst>
            <a:ext uri="{FF2B5EF4-FFF2-40B4-BE49-F238E27FC236}">
              <a16:creationId xmlns:a16="http://schemas.microsoft.com/office/drawing/2014/main" id="{98606C31-CA37-6347-B70F-4145CCE027AC}"/>
            </a:ext>
          </a:extLst>
        </xdr:cNvPr>
        <xdr:cNvSpPr txBox="1"/>
      </xdr:nvSpPr>
      <xdr:spPr>
        <a:xfrm>
          <a:off x="990600" y="11176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3</xdr:col>
      <xdr:colOff>279400</xdr:colOff>
      <xdr:row>9</xdr:row>
      <xdr:rowOff>0</xdr:rowOff>
    </xdr:from>
    <xdr:ext cx="1562100" cy="364780"/>
    <xdr:sp macro="" textlink="">
      <xdr:nvSpPr>
        <xdr:cNvPr id="10" name="TextBox 9">
          <a:hlinkClick xmlns:r="http://schemas.openxmlformats.org/officeDocument/2006/relationships" r:id="rId2"/>
          <a:extLst>
            <a:ext uri="{FF2B5EF4-FFF2-40B4-BE49-F238E27FC236}">
              <a16:creationId xmlns:a16="http://schemas.microsoft.com/office/drawing/2014/main" id="{4D9C80BC-C940-1F47-A085-29568B802A1E}"/>
            </a:ext>
          </a:extLst>
        </xdr:cNvPr>
        <xdr:cNvSpPr txBox="1"/>
      </xdr:nvSpPr>
      <xdr:spPr>
        <a:xfrm>
          <a:off x="977900" y="1485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3</xdr:col>
      <xdr:colOff>12700</xdr:colOff>
      <xdr:row>4</xdr:row>
      <xdr:rowOff>38100</xdr:rowOff>
    </xdr:from>
    <xdr:to>
      <xdr:col>3</xdr:col>
      <xdr:colOff>241300</xdr:colOff>
      <xdr:row>5</xdr:row>
      <xdr:rowOff>101600</xdr:rowOff>
    </xdr:to>
    <xdr:pic>
      <xdr:nvPicPr>
        <xdr:cNvPr id="13" name="Picture 12">
          <a:extLst>
            <a:ext uri="{FF2B5EF4-FFF2-40B4-BE49-F238E27FC236}">
              <a16:creationId xmlns:a16="http://schemas.microsoft.com/office/drawing/2014/main" id="{B6B0CFBD-4F05-EC4B-9618-63AA7DDBE2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1200" y="698500"/>
          <a:ext cx="228600" cy="228600"/>
        </a:xfrm>
        <a:prstGeom prst="rect">
          <a:avLst/>
        </a:prstGeom>
      </xdr:spPr>
    </xdr:pic>
    <xdr:clientData/>
  </xdr:twoCellAnchor>
  <xdr:twoCellAnchor editAs="oneCell">
    <xdr:from>
      <xdr:col>2</xdr:col>
      <xdr:colOff>685800</xdr:colOff>
      <xdr:row>7</xdr:row>
      <xdr:rowOff>0</xdr:rowOff>
    </xdr:from>
    <xdr:to>
      <xdr:col>3</xdr:col>
      <xdr:colOff>241300</xdr:colOff>
      <xdr:row>8</xdr:row>
      <xdr:rowOff>88900</xdr:rowOff>
    </xdr:to>
    <xdr:pic>
      <xdr:nvPicPr>
        <xdr:cNvPr id="15" name="Picture 14">
          <a:extLst>
            <a:ext uri="{FF2B5EF4-FFF2-40B4-BE49-F238E27FC236}">
              <a16:creationId xmlns:a16="http://schemas.microsoft.com/office/drawing/2014/main" id="{76324A04-9452-0B49-9E23-BDA44525A4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5800" y="1155700"/>
          <a:ext cx="254000" cy="254000"/>
        </a:xfrm>
        <a:prstGeom prst="rect">
          <a:avLst/>
        </a:prstGeom>
      </xdr:spPr>
    </xdr:pic>
    <xdr:clientData/>
  </xdr:twoCellAnchor>
  <xdr:twoCellAnchor editAs="oneCell">
    <xdr:from>
      <xdr:col>2</xdr:col>
      <xdr:colOff>685800</xdr:colOff>
      <xdr:row>9</xdr:row>
      <xdr:rowOff>50800</xdr:rowOff>
    </xdr:from>
    <xdr:to>
      <xdr:col>3</xdr:col>
      <xdr:colOff>266700</xdr:colOff>
      <xdr:row>11</xdr:row>
      <xdr:rowOff>0</xdr:rowOff>
    </xdr:to>
    <xdr:pic>
      <xdr:nvPicPr>
        <xdr:cNvPr id="17" name="Picture 16">
          <a:extLst>
            <a:ext uri="{FF2B5EF4-FFF2-40B4-BE49-F238E27FC236}">
              <a16:creationId xmlns:a16="http://schemas.microsoft.com/office/drawing/2014/main" id="{DE7C8D06-1879-814D-BFBD-1EEF0A9E9B5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536700"/>
          <a:ext cx="279400" cy="279400"/>
        </a:xfrm>
        <a:prstGeom prst="rect">
          <a:avLst/>
        </a:prstGeom>
      </xdr:spPr>
    </xdr:pic>
    <xdr:clientData/>
  </xdr:twoCellAnchor>
  <xdr:twoCellAnchor>
    <xdr:from>
      <xdr:col>6</xdr:col>
      <xdr:colOff>482600</xdr:colOff>
      <xdr:row>4</xdr:row>
      <xdr:rowOff>25400</xdr:rowOff>
    </xdr:from>
    <xdr:to>
      <xdr:col>13</xdr:col>
      <xdr:colOff>76200</xdr:colOff>
      <xdr:row>7</xdr:row>
      <xdr:rowOff>0</xdr:rowOff>
    </xdr:to>
    <xdr:sp macro="" textlink="">
      <xdr:nvSpPr>
        <xdr:cNvPr id="18" name="TextBox 17">
          <a:extLst>
            <a:ext uri="{FF2B5EF4-FFF2-40B4-BE49-F238E27FC236}">
              <a16:creationId xmlns:a16="http://schemas.microsoft.com/office/drawing/2014/main" id="{5A09BD27-D7B0-EF4B-94F3-F82B56F70732}"/>
            </a:ext>
          </a:extLst>
        </xdr:cNvPr>
        <xdr:cNvSpPr txBox="1"/>
      </xdr:nvSpPr>
      <xdr:spPr>
        <a:xfrm>
          <a:off x="3276600" y="685800"/>
          <a:ext cx="44831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Futura Medium" panose="020B0602020204020303" pitchFamily="34" charset="-79"/>
              <a:cs typeface="Futura Medium" panose="020B0602020204020303" pitchFamily="34" charset="-79"/>
            </a:rPr>
            <a:t>Super</a:t>
          </a:r>
          <a:r>
            <a:rPr lang="en-US" sz="2000" b="1" baseline="0">
              <a:solidFill>
                <a:schemeClr val="bg1"/>
              </a:solidFill>
              <a:latin typeface="Futura Medium" panose="020B0602020204020303" pitchFamily="34" charset="-79"/>
              <a:cs typeface="Futura Medium" panose="020B0602020204020303" pitchFamily="34" charset="-79"/>
            </a:rPr>
            <a:t> Store KPI Sales Dashboard</a:t>
          </a:r>
          <a:endParaRPr lang="en-US" sz="2000" b="1">
            <a:solidFill>
              <a:schemeClr val="bg1"/>
            </a:solidFill>
            <a:latin typeface="Futura Medium" panose="020B0602020204020303" pitchFamily="34" charset="-79"/>
            <a:cs typeface="Futura Medium" panose="020B0602020204020303" pitchFamily="34" charset="-79"/>
          </a:endParaRPr>
        </a:p>
      </xdr:txBody>
    </xdr:sp>
    <xdr:clientData/>
  </xdr:twoCellAnchor>
  <xdr:twoCellAnchor>
    <xdr:from>
      <xdr:col>6</xdr:col>
      <xdr:colOff>607024</xdr:colOff>
      <xdr:row>8</xdr:row>
      <xdr:rowOff>12700</xdr:rowOff>
    </xdr:from>
    <xdr:to>
      <xdr:col>12</xdr:col>
      <xdr:colOff>318139</xdr:colOff>
      <xdr:row>14</xdr:row>
      <xdr:rowOff>63500</xdr:rowOff>
    </xdr:to>
    <xdr:sp macro="" textlink="">
      <xdr:nvSpPr>
        <xdr:cNvPr id="19" name="Rounded Rectangle 18">
          <a:extLst>
            <a:ext uri="{FF2B5EF4-FFF2-40B4-BE49-F238E27FC236}">
              <a16:creationId xmlns:a16="http://schemas.microsoft.com/office/drawing/2014/main" id="{83953C19-5455-5342-8562-A6FED4AC005A}"/>
            </a:ext>
          </a:extLst>
        </xdr:cNvPr>
        <xdr:cNvSpPr/>
      </xdr:nvSpPr>
      <xdr:spPr>
        <a:xfrm>
          <a:off x="3404705" y="1337917"/>
          <a:ext cx="3907637" cy="1044713"/>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607023</xdr:colOff>
      <xdr:row>8</xdr:row>
      <xdr:rowOff>0</xdr:rowOff>
    </xdr:from>
    <xdr:to>
      <xdr:col>18</xdr:col>
      <xdr:colOff>318139</xdr:colOff>
      <xdr:row>14</xdr:row>
      <xdr:rowOff>50800</xdr:rowOff>
    </xdr:to>
    <xdr:sp macro="" textlink="">
      <xdr:nvSpPr>
        <xdr:cNvPr id="20" name="Rounded Rectangle 19">
          <a:extLst>
            <a:ext uri="{FF2B5EF4-FFF2-40B4-BE49-F238E27FC236}">
              <a16:creationId xmlns:a16="http://schemas.microsoft.com/office/drawing/2014/main" id="{EE2E1F37-3617-0346-996D-CADAB73E6E3E}"/>
            </a:ext>
          </a:extLst>
        </xdr:cNvPr>
        <xdr:cNvSpPr/>
      </xdr:nvSpPr>
      <xdr:spPr>
        <a:xfrm>
          <a:off x="7601226" y="1325217"/>
          <a:ext cx="3907638" cy="1044713"/>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594328</xdr:colOff>
      <xdr:row>7</xdr:row>
      <xdr:rowOff>157385</xdr:rowOff>
    </xdr:from>
    <xdr:to>
      <xdr:col>24</xdr:col>
      <xdr:colOff>305443</xdr:colOff>
      <xdr:row>14</xdr:row>
      <xdr:rowOff>47425</xdr:rowOff>
    </xdr:to>
    <xdr:sp macro="" textlink="">
      <xdr:nvSpPr>
        <xdr:cNvPr id="22" name="Rounded Rectangle 21">
          <a:extLst>
            <a:ext uri="{FF2B5EF4-FFF2-40B4-BE49-F238E27FC236}">
              <a16:creationId xmlns:a16="http://schemas.microsoft.com/office/drawing/2014/main" id="{E2006DB6-2CDA-C043-B329-BEBBF2812E0C}"/>
            </a:ext>
          </a:extLst>
        </xdr:cNvPr>
        <xdr:cNvSpPr/>
      </xdr:nvSpPr>
      <xdr:spPr>
        <a:xfrm>
          <a:off x="11785053" y="1316950"/>
          <a:ext cx="3907636" cy="1049605"/>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594328</xdr:colOff>
      <xdr:row>7</xdr:row>
      <xdr:rowOff>144684</xdr:rowOff>
    </xdr:from>
    <xdr:to>
      <xdr:col>30</xdr:col>
      <xdr:colOff>305443</xdr:colOff>
      <xdr:row>14</xdr:row>
      <xdr:rowOff>34724</xdr:rowOff>
    </xdr:to>
    <xdr:sp macro="" textlink="">
      <xdr:nvSpPr>
        <xdr:cNvPr id="23" name="Rounded Rectangle 22">
          <a:extLst>
            <a:ext uri="{FF2B5EF4-FFF2-40B4-BE49-F238E27FC236}">
              <a16:creationId xmlns:a16="http://schemas.microsoft.com/office/drawing/2014/main" id="{B05FDD3D-F65B-1344-AE65-B31C8690997B}"/>
            </a:ext>
          </a:extLst>
        </xdr:cNvPr>
        <xdr:cNvSpPr/>
      </xdr:nvSpPr>
      <xdr:spPr>
        <a:xfrm>
          <a:off x="15981574" y="1304249"/>
          <a:ext cx="3907637" cy="1049605"/>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558799</xdr:colOff>
      <xdr:row>15</xdr:row>
      <xdr:rowOff>126998</xdr:rowOff>
    </xdr:from>
    <xdr:to>
      <xdr:col>18</xdr:col>
      <xdr:colOff>305442</xdr:colOff>
      <xdr:row>59</xdr:row>
      <xdr:rowOff>144683</xdr:rowOff>
    </xdr:to>
    <xdr:sp macro="" textlink="">
      <xdr:nvSpPr>
        <xdr:cNvPr id="24" name="Rounded Rectangle 23">
          <a:extLst>
            <a:ext uri="{FF2B5EF4-FFF2-40B4-BE49-F238E27FC236}">
              <a16:creationId xmlns:a16="http://schemas.microsoft.com/office/drawing/2014/main" id="{ACA571AD-B5CC-F046-8383-006D0452A60B}"/>
            </a:ext>
          </a:extLst>
        </xdr:cNvPr>
        <xdr:cNvSpPr/>
      </xdr:nvSpPr>
      <xdr:spPr>
        <a:xfrm>
          <a:off x="3356480" y="2611781"/>
          <a:ext cx="8139687" cy="7306380"/>
        </a:xfrm>
        <a:prstGeom prst="roundRect">
          <a:avLst>
            <a:gd name="adj" fmla="val 2564"/>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607391</xdr:colOff>
      <xdr:row>15</xdr:row>
      <xdr:rowOff>110924</xdr:rowOff>
    </xdr:from>
    <xdr:to>
      <xdr:col>30</xdr:col>
      <xdr:colOff>312899</xdr:colOff>
      <xdr:row>34</xdr:row>
      <xdr:rowOff>72824</xdr:rowOff>
    </xdr:to>
    <xdr:sp macro="" textlink="">
      <xdr:nvSpPr>
        <xdr:cNvPr id="25" name="Rounded Rectangle 24">
          <a:extLst>
            <a:ext uri="{FF2B5EF4-FFF2-40B4-BE49-F238E27FC236}">
              <a16:creationId xmlns:a16="http://schemas.microsoft.com/office/drawing/2014/main" id="{AC237249-5C0E-3248-94ED-820769F3B5C0}"/>
            </a:ext>
          </a:extLst>
        </xdr:cNvPr>
        <xdr:cNvSpPr/>
      </xdr:nvSpPr>
      <xdr:spPr>
        <a:xfrm>
          <a:off x="11798116" y="2595707"/>
          <a:ext cx="8098551" cy="310929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607024</xdr:colOff>
      <xdr:row>8</xdr:row>
      <xdr:rowOff>12700</xdr:rowOff>
    </xdr:from>
    <xdr:to>
      <xdr:col>12</xdr:col>
      <xdr:colOff>302775</xdr:colOff>
      <xdr:row>10</xdr:row>
      <xdr:rowOff>63500</xdr:rowOff>
    </xdr:to>
    <xdr:sp macro="" textlink="">
      <xdr:nvSpPr>
        <xdr:cNvPr id="34" name="Round Same Side Corner Rectangle 33">
          <a:extLst>
            <a:ext uri="{FF2B5EF4-FFF2-40B4-BE49-F238E27FC236}">
              <a16:creationId xmlns:a16="http://schemas.microsoft.com/office/drawing/2014/main" id="{2D5CE5DD-7CDE-8943-BE6A-62E41A76312E}"/>
            </a:ext>
          </a:extLst>
        </xdr:cNvPr>
        <xdr:cNvSpPr/>
      </xdr:nvSpPr>
      <xdr:spPr>
        <a:xfrm>
          <a:off x="3404705" y="1337917"/>
          <a:ext cx="3892273" cy="382105"/>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47304</xdr:colOff>
      <xdr:row>8</xdr:row>
      <xdr:rowOff>38100</xdr:rowOff>
    </xdr:from>
    <xdr:ext cx="877228" cy="330732"/>
    <xdr:sp macro="" textlink="">
      <xdr:nvSpPr>
        <xdr:cNvPr id="29" name="TextBox 28">
          <a:extLst>
            <a:ext uri="{FF2B5EF4-FFF2-40B4-BE49-F238E27FC236}">
              <a16:creationId xmlns:a16="http://schemas.microsoft.com/office/drawing/2014/main" id="{1033AFDE-46DC-4A4E-A079-132A701D2447}"/>
            </a:ext>
          </a:extLst>
        </xdr:cNvPr>
        <xdr:cNvSpPr txBox="1"/>
      </xdr:nvSpPr>
      <xdr:spPr>
        <a:xfrm>
          <a:off x="3544405" y="1363317"/>
          <a:ext cx="877228"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Revenue</a:t>
          </a:r>
        </a:p>
      </xdr:txBody>
    </xdr:sp>
    <xdr:clientData/>
  </xdr:oneCellAnchor>
  <xdr:twoCellAnchor>
    <xdr:from>
      <xdr:col>12</xdr:col>
      <xdr:colOff>607023</xdr:colOff>
      <xdr:row>8</xdr:row>
      <xdr:rowOff>0</xdr:rowOff>
    </xdr:from>
    <xdr:to>
      <xdr:col>18</xdr:col>
      <xdr:colOff>302775</xdr:colOff>
      <xdr:row>10</xdr:row>
      <xdr:rowOff>50800</xdr:rowOff>
    </xdr:to>
    <xdr:sp macro="" textlink="">
      <xdr:nvSpPr>
        <xdr:cNvPr id="35" name="Round Same Side Corner Rectangle 34">
          <a:extLst>
            <a:ext uri="{FF2B5EF4-FFF2-40B4-BE49-F238E27FC236}">
              <a16:creationId xmlns:a16="http://schemas.microsoft.com/office/drawing/2014/main" id="{31EE716B-2364-C844-87D6-5FAD8C465FE6}"/>
            </a:ext>
          </a:extLst>
        </xdr:cNvPr>
        <xdr:cNvSpPr/>
      </xdr:nvSpPr>
      <xdr:spPr>
        <a:xfrm>
          <a:off x="7601226" y="1325217"/>
          <a:ext cx="3892274" cy="382105"/>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13</xdr:col>
      <xdr:colOff>47304</xdr:colOff>
      <xdr:row>8</xdr:row>
      <xdr:rowOff>38100</xdr:rowOff>
    </xdr:from>
    <xdr:ext cx="603755" cy="330732"/>
    <xdr:sp macro="" textlink="">
      <xdr:nvSpPr>
        <xdr:cNvPr id="30" name="TextBox 29">
          <a:extLst>
            <a:ext uri="{FF2B5EF4-FFF2-40B4-BE49-F238E27FC236}">
              <a16:creationId xmlns:a16="http://schemas.microsoft.com/office/drawing/2014/main" id="{86D27C3B-08DF-E54B-ABA9-19DE0B442C81}"/>
            </a:ext>
          </a:extLst>
        </xdr:cNvPr>
        <xdr:cNvSpPr txBox="1"/>
      </xdr:nvSpPr>
      <xdr:spPr>
        <a:xfrm>
          <a:off x="7740927" y="1363317"/>
          <a:ext cx="603755"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Profit</a:t>
          </a:r>
        </a:p>
      </xdr:txBody>
    </xdr:sp>
    <xdr:clientData/>
  </xdr:oneCellAnchor>
  <xdr:twoCellAnchor>
    <xdr:from>
      <xdr:col>18</xdr:col>
      <xdr:colOff>594328</xdr:colOff>
      <xdr:row>7</xdr:row>
      <xdr:rowOff>157385</xdr:rowOff>
    </xdr:from>
    <xdr:to>
      <xdr:col>24</xdr:col>
      <xdr:colOff>290079</xdr:colOff>
      <xdr:row>10</xdr:row>
      <xdr:rowOff>47425</xdr:rowOff>
    </xdr:to>
    <xdr:sp macro="" textlink="">
      <xdr:nvSpPr>
        <xdr:cNvPr id="36" name="Round Same Side Corner Rectangle 35">
          <a:extLst>
            <a:ext uri="{FF2B5EF4-FFF2-40B4-BE49-F238E27FC236}">
              <a16:creationId xmlns:a16="http://schemas.microsoft.com/office/drawing/2014/main" id="{12FF6610-EDD2-6848-ADF1-70EA5B103FCA}"/>
            </a:ext>
          </a:extLst>
        </xdr:cNvPr>
        <xdr:cNvSpPr/>
      </xdr:nvSpPr>
      <xdr:spPr>
        <a:xfrm>
          <a:off x="11654581" y="1282701"/>
          <a:ext cx="3843346" cy="372319"/>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19</xdr:col>
      <xdr:colOff>17362</xdr:colOff>
      <xdr:row>8</xdr:row>
      <xdr:rowOff>34725</xdr:rowOff>
    </xdr:from>
    <xdr:ext cx="1346459" cy="330732"/>
    <xdr:sp macro="" textlink="">
      <xdr:nvSpPr>
        <xdr:cNvPr id="31" name="TextBox 30">
          <a:extLst>
            <a:ext uri="{FF2B5EF4-FFF2-40B4-BE49-F238E27FC236}">
              <a16:creationId xmlns:a16="http://schemas.microsoft.com/office/drawing/2014/main" id="{252716EE-98C2-954B-B4B6-86FBA304DCB3}"/>
            </a:ext>
          </a:extLst>
        </xdr:cNvPr>
        <xdr:cNvSpPr txBox="1"/>
      </xdr:nvSpPr>
      <xdr:spPr>
        <a:xfrm>
          <a:off x="12479237" y="1304725"/>
          <a:ext cx="134645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Units Ordered</a:t>
          </a:r>
        </a:p>
      </xdr:txBody>
    </xdr:sp>
    <xdr:clientData/>
  </xdr:oneCellAnchor>
  <xdr:twoCellAnchor>
    <xdr:from>
      <xdr:col>24</xdr:col>
      <xdr:colOff>594328</xdr:colOff>
      <xdr:row>7</xdr:row>
      <xdr:rowOff>144684</xdr:rowOff>
    </xdr:from>
    <xdr:to>
      <xdr:col>30</xdr:col>
      <xdr:colOff>290079</xdr:colOff>
      <xdr:row>10</xdr:row>
      <xdr:rowOff>34724</xdr:rowOff>
    </xdr:to>
    <xdr:sp macro="" textlink="">
      <xdr:nvSpPr>
        <xdr:cNvPr id="37" name="Round Same Side Corner Rectangle 36">
          <a:extLst>
            <a:ext uri="{FF2B5EF4-FFF2-40B4-BE49-F238E27FC236}">
              <a16:creationId xmlns:a16="http://schemas.microsoft.com/office/drawing/2014/main" id="{462B7D8C-8F17-1C43-8212-C4A68D84C78F}"/>
            </a:ext>
          </a:extLst>
        </xdr:cNvPr>
        <xdr:cNvSpPr/>
      </xdr:nvSpPr>
      <xdr:spPr>
        <a:xfrm>
          <a:off x="15802176" y="1270000"/>
          <a:ext cx="3843346" cy="372319"/>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25</xdr:col>
      <xdr:colOff>17362</xdr:colOff>
      <xdr:row>8</xdr:row>
      <xdr:rowOff>34724</xdr:rowOff>
    </xdr:from>
    <xdr:ext cx="1124219" cy="330732"/>
    <xdr:sp macro="" textlink="">
      <xdr:nvSpPr>
        <xdr:cNvPr id="32" name="TextBox 31">
          <a:extLst>
            <a:ext uri="{FF2B5EF4-FFF2-40B4-BE49-F238E27FC236}">
              <a16:creationId xmlns:a16="http://schemas.microsoft.com/office/drawing/2014/main" id="{F3D107C7-F740-4B46-9FC6-597ACEE96FBD}"/>
            </a:ext>
          </a:extLst>
        </xdr:cNvPr>
        <xdr:cNvSpPr txBox="1"/>
      </xdr:nvSpPr>
      <xdr:spPr>
        <a:xfrm>
          <a:off x="15916476" y="1320800"/>
          <a:ext cx="112421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Return</a:t>
          </a:r>
          <a:r>
            <a:rPr lang="en-US" sz="1400" baseline="0">
              <a:solidFill>
                <a:schemeClr val="bg1"/>
              </a:solidFill>
              <a:latin typeface="Futura Medium" panose="020B0602020204020303" pitchFamily="34" charset="-79"/>
              <a:cs typeface="Futura Medium" panose="020B0602020204020303" pitchFamily="34" charset="-79"/>
            </a:rPr>
            <a:t> Rate</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xdr:from>
      <xdr:col>6</xdr:col>
      <xdr:colOff>558800</xdr:colOff>
      <xdr:row>15</xdr:row>
      <xdr:rowOff>127000</xdr:rowOff>
    </xdr:from>
    <xdr:to>
      <xdr:col>16</xdr:col>
      <xdr:colOff>626962</xdr:colOff>
      <xdr:row>18</xdr:row>
      <xdr:rowOff>144683</xdr:rowOff>
    </xdr:to>
    <xdr:sp macro="" textlink="">
      <xdr:nvSpPr>
        <xdr:cNvPr id="39" name="Round Same Side Corner Rectangle 38">
          <a:extLst>
            <a:ext uri="{FF2B5EF4-FFF2-40B4-BE49-F238E27FC236}">
              <a16:creationId xmlns:a16="http://schemas.microsoft.com/office/drawing/2014/main" id="{BCC40B8B-882E-A643-A69C-61F52C05EBEE}"/>
            </a:ext>
          </a:extLst>
        </xdr:cNvPr>
        <xdr:cNvSpPr/>
      </xdr:nvSpPr>
      <xdr:spPr>
        <a:xfrm>
          <a:off x="3323863" y="2538392"/>
          <a:ext cx="6980821" cy="499962"/>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606509</xdr:colOff>
      <xdr:row>15</xdr:row>
      <xdr:rowOff>110924</xdr:rowOff>
    </xdr:from>
    <xdr:to>
      <xdr:col>30</xdr:col>
      <xdr:colOff>266249</xdr:colOff>
      <xdr:row>18</xdr:row>
      <xdr:rowOff>144683</xdr:rowOff>
    </xdr:to>
    <xdr:sp macro="" textlink="">
      <xdr:nvSpPr>
        <xdr:cNvPr id="41" name="Round Same Side Corner Rectangle 40">
          <a:extLst>
            <a:ext uri="{FF2B5EF4-FFF2-40B4-BE49-F238E27FC236}">
              <a16:creationId xmlns:a16="http://schemas.microsoft.com/office/drawing/2014/main" id="{5FD974F9-77DE-4445-9509-BB5876D6D10F}"/>
            </a:ext>
          </a:extLst>
        </xdr:cNvPr>
        <xdr:cNvSpPr/>
      </xdr:nvSpPr>
      <xdr:spPr>
        <a:xfrm>
          <a:off x="11797234" y="2595707"/>
          <a:ext cx="8052783"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0</xdr:colOff>
      <xdr:row>16</xdr:row>
      <xdr:rowOff>48228</xdr:rowOff>
    </xdr:from>
    <xdr:ext cx="2636106" cy="330732"/>
    <xdr:sp macro="" textlink="">
      <xdr:nvSpPr>
        <xdr:cNvPr id="42" name="TextBox 41">
          <a:extLst>
            <a:ext uri="{FF2B5EF4-FFF2-40B4-BE49-F238E27FC236}">
              <a16:creationId xmlns:a16="http://schemas.microsoft.com/office/drawing/2014/main" id="{79010638-0CA2-CD40-8FEA-E798411EA4E0}"/>
            </a:ext>
          </a:extLst>
        </xdr:cNvPr>
        <xdr:cNvSpPr txBox="1"/>
      </xdr:nvSpPr>
      <xdr:spPr>
        <a:xfrm>
          <a:off x="4079875" y="2588228"/>
          <a:ext cx="2636106"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Sales</a:t>
          </a:r>
          <a:r>
            <a:rPr lang="en-US" sz="1400" baseline="0">
              <a:solidFill>
                <a:schemeClr val="bg1"/>
              </a:solidFill>
              <a:latin typeface="Futura Medium" panose="020B0602020204020303" pitchFamily="34" charset="-79"/>
              <a:cs typeface="Futura Medium" panose="020B0602020204020303" pitchFamily="34" charset="-79"/>
            </a:rPr>
            <a:t> Across the United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editAs="oneCell">
    <xdr:from>
      <xdr:col>2</xdr:col>
      <xdr:colOff>627495</xdr:colOff>
      <xdr:row>23</xdr:row>
      <xdr:rowOff>83128</xdr:rowOff>
    </xdr:from>
    <xdr:to>
      <xdr:col>5</xdr:col>
      <xdr:colOff>575445</xdr:colOff>
      <xdr:row>33</xdr:row>
      <xdr:rowOff>2885</xdr:rowOff>
    </xdr:to>
    <mc:AlternateContent xmlns:mc="http://schemas.openxmlformats.org/markup-compatibility/2006" xmlns:a14="http://schemas.microsoft.com/office/drawing/2010/main">
      <mc:Choice Requires="a14">
        <xdr:graphicFrame macro="">
          <xdr:nvGraphicFramePr>
            <xdr:cNvPr id="38" name="Customer Segment 1">
              <a:extLst>
                <a:ext uri="{FF2B5EF4-FFF2-40B4-BE49-F238E27FC236}">
                  <a16:creationId xmlns:a16="http://schemas.microsoft.com/office/drawing/2014/main" id="{0DE18F31-AF5C-7145-B5CB-6915C031786D}"/>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214870" y="3734378"/>
              <a:ext cx="2043450" cy="15043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33</xdr:row>
      <xdr:rowOff>144897</xdr:rowOff>
    </xdr:from>
    <xdr:to>
      <xdr:col>5</xdr:col>
      <xdr:colOff>533400</xdr:colOff>
      <xdr:row>41</xdr:row>
      <xdr:rowOff>101023</xdr:rowOff>
    </xdr:to>
    <mc:AlternateContent xmlns:mc="http://schemas.openxmlformats.org/markup-compatibility/2006" xmlns:a14="http://schemas.microsoft.com/office/drawing/2010/main">
      <mc:Choice Requires="a14">
        <xdr:graphicFrame macro="">
          <xdr:nvGraphicFramePr>
            <xdr:cNvPr id="40" name="Product Category 1">
              <a:extLst>
                <a:ext uri="{FF2B5EF4-FFF2-40B4-BE49-F238E27FC236}">
                  <a16:creationId xmlns:a16="http://schemas.microsoft.com/office/drawing/2014/main" id="{83449167-B3CD-874A-9ADC-B866A97D525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84275" y="5383647"/>
              <a:ext cx="2032000" cy="12261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596901</xdr:colOff>
      <xdr:row>16</xdr:row>
      <xdr:rowOff>12701</xdr:rowOff>
    </xdr:from>
    <xdr:to>
      <xdr:col>5</xdr:col>
      <xdr:colOff>558800</xdr:colOff>
      <xdr:row>22</xdr:row>
      <xdr:rowOff>0</xdr:rowOff>
    </xdr:to>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A765DF4E-FE4C-F544-B13D-3E3D156BEA2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84276" y="2552701"/>
              <a:ext cx="2057399"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43</xdr:row>
      <xdr:rowOff>49071</xdr:rowOff>
    </xdr:from>
    <xdr:to>
      <xdr:col>5</xdr:col>
      <xdr:colOff>520700</xdr:colOff>
      <xdr:row>51</xdr:row>
      <xdr:rowOff>0</xdr:rowOff>
    </xdr:to>
    <mc:AlternateContent xmlns:mc="http://schemas.openxmlformats.org/markup-compatibility/2006" xmlns:a14="http://schemas.microsoft.com/office/drawing/2010/main">
      <mc:Choice Requires="a14">
        <xdr:graphicFrame macro="">
          <xdr:nvGraphicFramePr>
            <xdr:cNvPr id="44" name="Order Month 1">
              <a:extLst>
                <a:ext uri="{FF2B5EF4-FFF2-40B4-BE49-F238E27FC236}">
                  <a16:creationId xmlns:a16="http://schemas.microsoft.com/office/drawing/2014/main" id="{D11D67EB-37AD-C343-A80D-6C1686D6D39C}"/>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1184275" y="6875321"/>
              <a:ext cx="2019300" cy="12209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587240</xdr:colOff>
      <xdr:row>10</xdr:row>
      <xdr:rowOff>159006</xdr:rowOff>
    </xdr:from>
    <xdr:ext cx="2578100" cy="446212"/>
    <xdr:sp macro="" textlink="'Pivot Tables'!J4">
      <xdr:nvSpPr>
        <xdr:cNvPr id="12" name="TextBox 11">
          <a:extLst>
            <a:ext uri="{FF2B5EF4-FFF2-40B4-BE49-F238E27FC236}">
              <a16:creationId xmlns:a16="http://schemas.microsoft.com/office/drawing/2014/main" id="{090BFBA1-7017-8E4D-A0A9-DF53254C70B7}"/>
            </a:ext>
          </a:extLst>
        </xdr:cNvPr>
        <xdr:cNvSpPr txBox="1"/>
      </xdr:nvSpPr>
      <xdr:spPr>
        <a:xfrm>
          <a:off x="4973889" y="1806574"/>
          <a:ext cx="25781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984308E-AE69-6C4B-8F53-3847E479FBF5}" type="TxLink">
            <a:rPr lang="en-US" sz="2400" b="0" i="0" u="none" strike="noStrike">
              <a:solidFill>
                <a:schemeClr val="bg1"/>
              </a:solidFill>
              <a:latin typeface="Futura Medium" panose="020B0602020204020303" pitchFamily="34" charset="-79"/>
              <a:cs typeface="Futura Medium" panose="020B0602020204020303" pitchFamily="34" charset="-79"/>
            </a:rPr>
            <a:pPr algn="ctr"/>
            <a:t>$1,924,338</a:t>
          </a:fld>
          <a:endParaRPr lang="en-US" sz="2400">
            <a:solidFill>
              <a:schemeClr val="bg1"/>
            </a:solidFill>
            <a:latin typeface="Futura Medium" panose="020B0602020204020303" pitchFamily="34" charset="-79"/>
            <a:cs typeface="Futura Medium" panose="020B0602020204020303" pitchFamily="34" charset="-79"/>
          </a:endParaRPr>
        </a:p>
      </xdr:txBody>
    </xdr:sp>
    <xdr:clientData/>
  </xdr:oneCellAnchor>
  <xdr:oneCellAnchor>
    <xdr:from>
      <xdr:col>13</xdr:col>
      <xdr:colOff>663440</xdr:colOff>
      <xdr:row>10</xdr:row>
      <xdr:rowOff>159006</xdr:rowOff>
    </xdr:from>
    <xdr:ext cx="2324100" cy="446212"/>
    <xdr:sp macro="" textlink="'Pivot Tables'!K4">
      <xdr:nvSpPr>
        <xdr:cNvPr id="45" name="TextBox 44">
          <a:extLst>
            <a:ext uri="{FF2B5EF4-FFF2-40B4-BE49-F238E27FC236}">
              <a16:creationId xmlns:a16="http://schemas.microsoft.com/office/drawing/2014/main" id="{CE1734E6-FC27-9942-9571-3765F1F081D0}"/>
            </a:ext>
          </a:extLst>
        </xdr:cNvPr>
        <xdr:cNvSpPr txBox="1"/>
      </xdr:nvSpPr>
      <xdr:spPr>
        <a:xfrm>
          <a:off x="9560305" y="1806574"/>
          <a:ext cx="23241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D7A85A3F-A2BB-7348-B48C-CBC068F8BC85}"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$224,078</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20</xdr:col>
      <xdr:colOff>113203</xdr:colOff>
      <xdr:row>10</xdr:row>
      <xdr:rowOff>142931</xdr:rowOff>
    </xdr:from>
    <xdr:ext cx="1841500" cy="446212"/>
    <xdr:sp macro="" textlink="'Pivot Tables'!L4">
      <xdr:nvSpPr>
        <xdr:cNvPr id="46" name="TextBox 45">
          <a:extLst>
            <a:ext uri="{FF2B5EF4-FFF2-40B4-BE49-F238E27FC236}">
              <a16:creationId xmlns:a16="http://schemas.microsoft.com/office/drawing/2014/main" id="{B5F786C3-37D3-394B-8573-4B0CF5FA4EC2}"/>
            </a:ext>
          </a:extLst>
        </xdr:cNvPr>
        <xdr:cNvSpPr txBox="1"/>
      </xdr:nvSpPr>
      <xdr:spPr>
        <a:xfrm>
          <a:off x="14271987" y="1790499"/>
          <a:ext cx="18415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A09100CC-B532-7E43-BF51-0662F405C2BE}"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 25,268 </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26</xdr:col>
      <xdr:colOff>335498</xdr:colOff>
      <xdr:row>10</xdr:row>
      <xdr:rowOff>142930</xdr:rowOff>
    </xdr:from>
    <xdr:ext cx="1651000" cy="446212"/>
    <xdr:sp macro="" textlink="'Pivot Tables'!M4">
      <xdr:nvSpPr>
        <xdr:cNvPr id="47" name="TextBox 46">
          <a:extLst>
            <a:ext uri="{FF2B5EF4-FFF2-40B4-BE49-F238E27FC236}">
              <a16:creationId xmlns:a16="http://schemas.microsoft.com/office/drawing/2014/main" id="{A77561D4-4163-C043-ABE5-83A480236FDD}"/>
            </a:ext>
          </a:extLst>
        </xdr:cNvPr>
        <xdr:cNvSpPr txBox="1"/>
      </xdr:nvSpPr>
      <xdr:spPr>
        <a:xfrm>
          <a:off x="19004498" y="1790498"/>
          <a:ext cx="16510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341979AE-BA8C-5047-94E7-83B1DF404325}"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0.77%</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xdr:col>
      <xdr:colOff>558800</xdr:colOff>
      <xdr:row>13</xdr:row>
      <xdr:rowOff>50800</xdr:rowOff>
    </xdr:from>
    <xdr:ext cx="653705" cy="330732"/>
    <xdr:sp macro="" textlink="">
      <xdr:nvSpPr>
        <xdr:cNvPr id="48" name="TextBox 47">
          <a:extLst>
            <a:ext uri="{FF2B5EF4-FFF2-40B4-BE49-F238E27FC236}">
              <a16:creationId xmlns:a16="http://schemas.microsoft.com/office/drawing/2014/main" id="{3E10F8CA-4D7B-C344-8667-ABEF192CEEEF}"/>
            </a:ext>
          </a:extLst>
        </xdr:cNvPr>
        <xdr:cNvSpPr txBox="1"/>
      </xdr:nvSpPr>
      <xdr:spPr>
        <a:xfrm>
          <a:off x="558800" y="2197100"/>
          <a:ext cx="653705"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Filters</a:t>
          </a:r>
        </a:p>
      </xdr:txBody>
    </xdr:sp>
    <xdr:clientData/>
  </xdr:oneCellAnchor>
  <xdr:oneCellAnchor>
    <xdr:from>
      <xdr:col>19</xdr:col>
      <xdr:colOff>58087</xdr:colOff>
      <xdr:row>16</xdr:row>
      <xdr:rowOff>41512</xdr:rowOff>
    </xdr:from>
    <xdr:ext cx="2210979" cy="330732"/>
    <xdr:sp macro="" textlink="">
      <xdr:nvSpPr>
        <xdr:cNvPr id="49" name="TextBox 48">
          <a:extLst>
            <a:ext uri="{FF2B5EF4-FFF2-40B4-BE49-F238E27FC236}">
              <a16:creationId xmlns:a16="http://schemas.microsoft.com/office/drawing/2014/main" id="{BB063390-AEA7-0F47-84DA-2D4FA893204E}"/>
            </a:ext>
          </a:extLst>
        </xdr:cNvPr>
        <xdr:cNvSpPr txBox="1"/>
      </xdr:nvSpPr>
      <xdr:spPr>
        <a:xfrm>
          <a:off x="12453287" y="2750845"/>
          <a:ext cx="221097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Sales Trend Over Time</a:t>
          </a:r>
        </a:p>
      </xdr:txBody>
    </xdr:sp>
    <xdr:clientData/>
  </xdr:oneCellAnchor>
  <xdr:twoCellAnchor>
    <xdr:from>
      <xdr:col>7</xdr:col>
      <xdr:colOff>91786</xdr:colOff>
      <xdr:row>19</xdr:row>
      <xdr:rowOff>23930</xdr:rowOff>
    </xdr:from>
    <xdr:to>
      <xdr:col>17</xdr:col>
      <xdr:colOff>498355</xdr:colOff>
      <xdr:row>46</xdr:row>
      <xdr:rowOff>112531</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BA84192-558D-0D42-B90D-FD52C9EDB6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96146" y="3064310"/>
              <a:ext cx="7950369" cy="44091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287867</xdr:colOff>
      <xdr:row>49</xdr:row>
      <xdr:rowOff>85353</xdr:rowOff>
    </xdr:from>
    <xdr:to>
      <xdr:col>12</xdr:col>
      <xdr:colOff>339789</xdr:colOff>
      <xdr:row>58</xdr:row>
      <xdr:rowOff>128647</xdr:rowOff>
    </xdr:to>
    <xdr:graphicFrame macro="">
      <xdr:nvGraphicFramePr>
        <xdr:cNvPr id="5" name="Chart 4">
          <a:extLst>
            <a:ext uri="{FF2B5EF4-FFF2-40B4-BE49-F238E27FC236}">
              <a16:creationId xmlns:a16="http://schemas.microsoft.com/office/drawing/2014/main" id="{0C20342E-E37C-074D-930A-1373D0C64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60646</xdr:colOff>
      <xdr:row>49</xdr:row>
      <xdr:rowOff>76727</xdr:rowOff>
    </xdr:from>
    <xdr:to>
      <xdr:col>17</xdr:col>
      <xdr:colOff>423332</xdr:colOff>
      <xdr:row>58</xdr:row>
      <xdr:rowOff>141082</xdr:rowOff>
    </xdr:to>
    <xdr:graphicFrame macro="">
      <xdr:nvGraphicFramePr>
        <xdr:cNvPr id="8" name="Chart 7">
          <a:extLst>
            <a:ext uri="{FF2B5EF4-FFF2-40B4-BE49-F238E27FC236}">
              <a16:creationId xmlns:a16="http://schemas.microsoft.com/office/drawing/2014/main" id="{7663B155-E5DE-884F-AA20-F48CA2C1B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8</xdr:col>
      <xdr:colOff>556265</xdr:colOff>
      <xdr:row>47</xdr:row>
      <xdr:rowOff>50580</xdr:rowOff>
    </xdr:from>
    <xdr:ext cx="1191160" cy="330732"/>
    <xdr:sp macro="" textlink="">
      <xdr:nvSpPr>
        <xdr:cNvPr id="14" name="TextBox 13">
          <a:extLst>
            <a:ext uri="{FF2B5EF4-FFF2-40B4-BE49-F238E27FC236}">
              <a16:creationId xmlns:a16="http://schemas.microsoft.com/office/drawing/2014/main" id="{823BB11D-9D32-1B43-B1DA-283212A051E3}"/>
            </a:ext>
          </a:extLst>
        </xdr:cNvPr>
        <xdr:cNvSpPr txBox="1"/>
      </xdr:nvSpPr>
      <xdr:spPr>
        <a:xfrm>
          <a:off x="4747265" y="7511830"/>
          <a:ext cx="1191160"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To</a:t>
          </a:r>
          <a:r>
            <a:rPr lang="en-US" sz="1400" baseline="0">
              <a:solidFill>
                <a:schemeClr val="bg1"/>
              </a:solidFill>
              <a:latin typeface="Futura Medium" panose="020B0602020204020303" pitchFamily="34" charset="-79"/>
              <a:cs typeface="Futura Medium" panose="020B0602020204020303" pitchFamily="34" charset="-79"/>
            </a:rPr>
            <a:t>p 3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oneCellAnchor>
    <xdr:from>
      <xdr:col>13</xdr:col>
      <xdr:colOff>513191</xdr:colOff>
      <xdr:row>44</xdr:row>
      <xdr:rowOff>127000</xdr:rowOff>
    </xdr:from>
    <xdr:ext cx="2042885" cy="745081"/>
    <xdr:sp macro="" textlink="">
      <xdr:nvSpPr>
        <xdr:cNvPr id="16" name="TextBox 15">
          <a:extLst>
            <a:ext uri="{FF2B5EF4-FFF2-40B4-BE49-F238E27FC236}">
              <a16:creationId xmlns:a16="http://schemas.microsoft.com/office/drawing/2014/main" id="{E41A7A8F-14ED-5348-8E46-0DACBEC65C13}"/>
            </a:ext>
          </a:extLst>
        </xdr:cNvPr>
        <xdr:cNvSpPr txBox="1"/>
      </xdr:nvSpPr>
      <xdr:spPr>
        <a:xfrm>
          <a:off x="8196691" y="7112000"/>
          <a:ext cx="2042885" cy="745081"/>
        </a:xfrm>
        <a:prstGeom prst="rect">
          <a:avLst/>
        </a:prstGeom>
        <a:solidFill>
          <a:srgbClr val="2E4057"/>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r>
            <a:rPr lang="en-US" sz="1400">
              <a:solidFill>
                <a:schemeClr val="bg1"/>
              </a:solidFill>
              <a:latin typeface="Futura Medium" panose="020B0602020204020303" pitchFamily="34" charset="-79"/>
              <a:cs typeface="Futura Medium" panose="020B0602020204020303" pitchFamily="34" charset="-79"/>
            </a:rPr>
            <a:t>Bottom</a:t>
          </a:r>
          <a:r>
            <a:rPr lang="en-US" sz="1400" baseline="0">
              <a:solidFill>
                <a:schemeClr val="bg1"/>
              </a:solidFill>
              <a:latin typeface="Futura Medium" panose="020B0602020204020303" pitchFamily="34" charset="-79"/>
              <a:cs typeface="Futura Medium" panose="020B0602020204020303" pitchFamily="34" charset="-79"/>
            </a:rPr>
            <a:t> 3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xdr:from>
      <xdr:col>18</xdr:col>
      <xdr:colOff>625797</xdr:colOff>
      <xdr:row>35</xdr:row>
      <xdr:rowOff>129563</xdr:rowOff>
    </xdr:from>
    <xdr:to>
      <xdr:col>24</xdr:col>
      <xdr:colOff>331305</xdr:colOff>
      <xdr:row>60</xdr:row>
      <xdr:rowOff>0</xdr:rowOff>
    </xdr:to>
    <xdr:sp macro="" textlink="">
      <xdr:nvSpPr>
        <xdr:cNvPr id="26" name="Rounded Rectangle 25">
          <a:extLst>
            <a:ext uri="{FF2B5EF4-FFF2-40B4-BE49-F238E27FC236}">
              <a16:creationId xmlns:a16="http://schemas.microsoft.com/office/drawing/2014/main" id="{BFD29384-4906-5A48-B29F-9F2187D6D048}"/>
            </a:ext>
          </a:extLst>
        </xdr:cNvPr>
        <xdr:cNvSpPr/>
      </xdr:nvSpPr>
      <xdr:spPr>
        <a:xfrm>
          <a:off x="11816522" y="5927389"/>
          <a:ext cx="3902029" cy="401174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621843</xdr:colOff>
      <xdr:row>35</xdr:row>
      <xdr:rowOff>129563</xdr:rowOff>
    </xdr:from>
    <xdr:to>
      <xdr:col>24</xdr:col>
      <xdr:colOff>404928</xdr:colOff>
      <xdr:row>38</xdr:row>
      <xdr:rowOff>163321</xdr:rowOff>
    </xdr:to>
    <xdr:sp macro="" textlink="">
      <xdr:nvSpPr>
        <xdr:cNvPr id="27" name="Round Same Side Corner Rectangle 40">
          <a:extLst>
            <a:ext uri="{FF2B5EF4-FFF2-40B4-BE49-F238E27FC236}">
              <a16:creationId xmlns:a16="http://schemas.microsoft.com/office/drawing/2014/main" id="{DD086B16-91D2-A44D-B324-53599CAA2042}"/>
            </a:ext>
          </a:extLst>
        </xdr:cNvPr>
        <xdr:cNvSpPr/>
      </xdr:nvSpPr>
      <xdr:spPr>
        <a:xfrm>
          <a:off x="11812568" y="5927389"/>
          <a:ext cx="3979606"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141959</xdr:colOff>
      <xdr:row>36</xdr:row>
      <xdr:rowOff>60151</xdr:rowOff>
    </xdr:from>
    <xdr:ext cx="2048331" cy="330732"/>
    <xdr:sp macro="" textlink="">
      <xdr:nvSpPr>
        <xdr:cNvPr id="28" name="TextBox 27">
          <a:extLst>
            <a:ext uri="{FF2B5EF4-FFF2-40B4-BE49-F238E27FC236}">
              <a16:creationId xmlns:a16="http://schemas.microsoft.com/office/drawing/2014/main" id="{D06434A7-C65C-D142-A414-9DA5DDE55FF1}"/>
            </a:ext>
          </a:extLst>
        </xdr:cNvPr>
        <xdr:cNvSpPr txBox="1"/>
      </xdr:nvSpPr>
      <xdr:spPr>
        <a:xfrm>
          <a:off x="12032104" y="6023629"/>
          <a:ext cx="2048331"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Customer Distribution</a:t>
          </a:r>
        </a:p>
      </xdr:txBody>
    </xdr:sp>
    <xdr:clientData/>
  </xdr:oneCellAnchor>
  <xdr:twoCellAnchor>
    <xdr:from>
      <xdr:col>19</xdr:col>
      <xdr:colOff>139558</xdr:colOff>
      <xdr:row>39</xdr:row>
      <xdr:rowOff>54982</xdr:rowOff>
    </xdr:from>
    <xdr:to>
      <xdr:col>24</xdr:col>
      <xdr:colOff>110436</xdr:colOff>
      <xdr:row>59</xdr:row>
      <xdr:rowOff>0</xdr:rowOff>
    </xdr:to>
    <xdr:graphicFrame macro="">
      <xdr:nvGraphicFramePr>
        <xdr:cNvPr id="21" name="Chart 20">
          <a:extLst>
            <a:ext uri="{FF2B5EF4-FFF2-40B4-BE49-F238E27FC236}">
              <a16:creationId xmlns:a16="http://schemas.microsoft.com/office/drawing/2014/main" id="{895B29DB-94E8-324B-B8BF-196717968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588986</xdr:colOff>
      <xdr:row>35</xdr:row>
      <xdr:rowOff>134716</xdr:rowOff>
    </xdr:from>
    <xdr:to>
      <xdr:col>30</xdr:col>
      <xdr:colOff>294493</xdr:colOff>
      <xdr:row>60</xdr:row>
      <xdr:rowOff>5153</xdr:rowOff>
    </xdr:to>
    <xdr:sp macro="" textlink="">
      <xdr:nvSpPr>
        <xdr:cNvPr id="33" name="Rounded Rectangle 32">
          <a:extLst>
            <a:ext uri="{FF2B5EF4-FFF2-40B4-BE49-F238E27FC236}">
              <a16:creationId xmlns:a16="http://schemas.microsoft.com/office/drawing/2014/main" id="{F93D6083-2469-4A48-8A1F-30712E09D544}"/>
            </a:ext>
          </a:extLst>
        </xdr:cNvPr>
        <xdr:cNvSpPr/>
      </xdr:nvSpPr>
      <xdr:spPr>
        <a:xfrm>
          <a:off x="15976232" y="5932542"/>
          <a:ext cx="3902029" cy="401174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585212</xdr:colOff>
      <xdr:row>35</xdr:row>
      <xdr:rowOff>134716</xdr:rowOff>
    </xdr:from>
    <xdr:to>
      <xdr:col>30</xdr:col>
      <xdr:colOff>312899</xdr:colOff>
      <xdr:row>39</xdr:row>
      <xdr:rowOff>2822</xdr:rowOff>
    </xdr:to>
    <xdr:sp macro="" textlink="">
      <xdr:nvSpPr>
        <xdr:cNvPr id="50" name="Round Same Side Corner Rectangle 40">
          <a:extLst>
            <a:ext uri="{FF2B5EF4-FFF2-40B4-BE49-F238E27FC236}">
              <a16:creationId xmlns:a16="http://schemas.microsoft.com/office/drawing/2014/main" id="{E961C615-E307-2246-BB1B-CC0D87A4B93B}"/>
            </a:ext>
          </a:extLst>
        </xdr:cNvPr>
        <xdr:cNvSpPr/>
      </xdr:nvSpPr>
      <xdr:spPr>
        <a:xfrm>
          <a:off x="15972458" y="5932542"/>
          <a:ext cx="3924209"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25</xdr:col>
      <xdr:colOff>73489</xdr:colOff>
      <xdr:row>36</xdr:row>
      <xdr:rowOff>65304</xdr:rowOff>
    </xdr:from>
    <xdr:ext cx="3257960" cy="330732"/>
    <xdr:sp macro="" textlink="">
      <xdr:nvSpPr>
        <xdr:cNvPr id="51" name="TextBox 50">
          <a:extLst>
            <a:ext uri="{FF2B5EF4-FFF2-40B4-BE49-F238E27FC236}">
              <a16:creationId xmlns:a16="http://schemas.microsoft.com/office/drawing/2014/main" id="{FFC9D495-ACFD-8846-AD96-421D782C12B2}"/>
            </a:ext>
          </a:extLst>
        </xdr:cNvPr>
        <xdr:cNvSpPr txBox="1"/>
      </xdr:nvSpPr>
      <xdr:spPr>
        <a:xfrm>
          <a:off x="16160156" y="6028782"/>
          <a:ext cx="3257960"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Top Selling Products (by Units Sold)</a:t>
          </a:r>
        </a:p>
      </xdr:txBody>
    </xdr:sp>
    <xdr:clientData/>
  </xdr:oneCellAnchor>
  <xdr:twoCellAnchor>
    <xdr:from>
      <xdr:col>19</xdr:col>
      <xdr:colOff>239276</xdr:colOff>
      <xdr:row>19</xdr:row>
      <xdr:rowOff>82380</xdr:rowOff>
    </xdr:from>
    <xdr:to>
      <xdr:col>29</xdr:col>
      <xdr:colOff>607392</xdr:colOff>
      <xdr:row>33</xdr:row>
      <xdr:rowOff>92677</xdr:rowOff>
    </xdr:to>
    <xdr:graphicFrame macro="">
      <xdr:nvGraphicFramePr>
        <xdr:cNvPr id="53" name="Chart 52">
          <a:extLst>
            <a:ext uri="{FF2B5EF4-FFF2-40B4-BE49-F238E27FC236}">
              <a16:creationId xmlns:a16="http://schemas.microsoft.com/office/drawing/2014/main" id="{D46198DE-2080-CC41-847F-E46F74E7B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612775</xdr:colOff>
      <xdr:row>39</xdr:row>
      <xdr:rowOff>106102</xdr:rowOff>
    </xdr:from>
    <xdr:to>
      <xdr:col>30</xdr:col>
      <xdr:colOff>263525</xdr:colOff>
      <xdr:row>59</xdr:row>
      <xdr:rowOff>48229</xdr:rowOff>
    </xdr:to>
    <xdr:graphicFrame macro="">
      <xdr:nvGraphicFramePr>
        <xdr:cNvPr id="54" name="Chart 53">
          <a:extLst>
            <a:ext uri="{FF2B5EF4-FFF2-40B4-BE49-F238E27FC236}">
              <a16:creationId xmlns:a16="http://schemas.microsoft.com/office/drawing/2014/main" id="{2EE9855E-E104-0E45-AB94-DA8CD0D5A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8</xdr:row>
      <xdr:rowOff>127000</xdr:rowOff>
    </xdr:from>
    <xdr:to>
      <xdr:col>3</xdr:col>
      <xdr:colOff>228600</xdr:colOff>
      <xdr:row>11</xdr:row>
      <xdr:rowOff>127000</xdr:rowOff>
    </xdr:to>
    <xdr:sp macro="" textlink="">
      <xdr:nvSpPr>
        <xdr:cNvPr id="3" name="Rounded Rectangle 2">
          <a:extLst>
            <a:ext uri="{FF2B5EF4-FFF2-40B4-BE49-F238E27FC236}">
              <a16:creationId xmlns:a16="http://schemas.microsoft.com/office/drawing/2014/main" id="{BB605AA6-2F0B-4046-BBEE-066D02EDDD6F}"/>
            </a:ext>
          </a:extLst>
        </xdr:cNvPr>
        <xdr:cNvSpPr/>
      </xdr:nvSpPr>
      <xdr:spPr>
        <a:xfrm>
          <a:off x="190500" y="1447800"/>
          <a:ext cx="1816100" cy="495300"/>
        </a:xfrm>
        <a:prstGeom prst="roundRect">
          <a:avLst>
            <a:gd name="adj" fmla="val 13726"/>
          </a:avLst>
        </a:prstGeom>
        <a:gradFill flip="none" rotWithShape="1">
          <a:gsLst>
            <a:gs pos="3000">
              <a:schemeClr val="tx1"/>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266700</xdr:colOff>
      <xdr:row>3</xdr:row>
      <xdr:rowOff>101600</xdr:rowOff>
    </xdr:from>
    <xdr:ext cx="1562100" cy="364780"/>
    <xdr:sp macro="" textlink="">
      <xdr:nvSpPr>
        <xdr:cNvPr id="4" name="TextBox 3">
          <a:hlinkClick xmlns:r="http://schemas.openxmlformats.org/officeDocument/2006/relationships" r:id="rId1"/>
          <a:extLst>
            <a:ext uri="{FF2B5EF4-FFF2-40B4-BE49-F238E27FC236}">
              <a16:creationId xmlns:a16="http://schemas.microsoft.com/office/drawing/2014/main" id="{0B5151B0-664C-3C46-AC6D-869EAF26F19D}"/>
            </a:ext>
          </a:extLst>
        </xdr:cNvPr>
        <xdr:cNvSpPr txBox="1"/>
      </xdr:nvSpPr>
      <xdr:spPr>
        <a:xfrm>
          <a:off x="736600" y="596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oneCellAnchor>
    <xdr:from>
      <xdr:col>1</xdr:col>
      <xdr:colOff>292100</xdr:colOff>
      <xdr:row>6</xdr:row>
      <xdr:rowOff>38100</xdr:rowOff>
    </xdr:from>
    <xdr:ext cx="1562100" cy="364780"/>
    <xdr:sp macro="" textlink="">
      <xdr:nvSpPr>
        <xdr:cNvPr id="7" name="TextBox 6">
          <a:hlinkClick xmlns:r="http://schemas.openxmlformats.org/officeDocument/2006/relationships" r:id="rId2"/>
          <a:extLst>
            <a:ext uri="{FF2B5EF4-FFF2-40B4-BE49-F238E27FC236}">
              <a16:creationId xmlns:a16="http://schemas.microsoft.com/office/drawing/2014/main" id="{04CCE7A3-6845-4A4A-A2FC-EDA01B75D739}"/>
            </a:ext>
          </a:extLst>
        </xdr:cNvPr>
        <xdr:cNvSpPr txBox="1"/>
      </xdr:nvSpPr>
      <xdr:spPr>
        <a:xfrm>
          <a:off x="673100" y="10287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1</xdr:col>
      <xdr:colOff>279400</xdr:colOff>
      <xdr:row>9</xdr:row>
      <xdr:rowOff>0</xdr:rowOff>
    </xdr:from>
    <xdr:ext cx="1562100" cy="364780"/>
    <xdr:sp macro="" textlink="">
      <xdr:nvSpPr>
        <xdr:cNvPr id="8" name="TextBox 7">
          <a:extLst>
            <a:ext uri="{FF2B5EF4-FFF2-40B4-BE49-F238E27FC236}">
              <a16:creationId xmlns:a16="http://schemas.microsoft.com/office/drawing/2014/main" id="{34F5B8EC-ADF3-B349-B441-F0091CA44E75}"/>
            </a:ext>
          </a:extLst>
        </xdr:cNvPr>
        <xdr:cNvSpPr txBox="1"/>
      </xdr:nvSpPr>
      <xdr:spPr>
        <a:xfrm>
          <a:off x="977900" y="1485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1</xdr:col>
      <xdr:colOff>12700</xdr:colOff>
      <xdr:row>4</xdr:row>
      <xdr:rowOff>0</xdr:rowOff>
    </xdr:from>
    <xdr:to>
      <xdr:col>1</xdr:col>
      <xdr:colOff>241300</xdr:colOff>
      <xdr:row>5</xdr:row>
      <xdr:rowOff>63500</xdr:rowOff>
    </xdr:to>
    <xdr:pic>
      <xdr:nvPicPr>
        <xdr:cNvPr id="9" name="Picture 8">
          <a:extLst>
            <a:ext uri="{FF2B5EF4-FFF2-40B4-BE49-F238E27FC236}">
              <a16:creationId xmlns:a16="http://schemas.microsoft.com/office/drawing/2014/main" id="{1A714B2B-1D2B-3345-BBE3-37DE10FFFC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2600" y="660400"/>
          <a:ext cx="228600" cy="228600"/>
        </a:xfrm>
        <a:prstGeom prst="rect">
          <a:avLst/>
        </a:prstGeom>
      </xdr:spPr>
    </xdr:pic>
    <xdr:clientData/>
  </xdr:twoCellAnchor>
  <xdr:twoCellAnchor editAs="oneCell">
    <xdr:from>
      <xdr:col>1</xdr:col>
      <xdr:colOff>0</xdr:colOff>
      <xdr:row>6</xdr:row>
      <xdr:rowOff>76200</xdr:rowOff>
    </xdr:from>
    <xdr:to>
      <xdr:col>1</xdr:col>
      <xdr:colOff>254000</xdr:colOff>
      <xdr:row>8</xdr:row>
      <xdr:rowOff>0</xdr:rowOff>
    </xdr:to>
    <xdr:pic>
      <xdr:nvPicPr>
        <xdr:cNvPr id="10" name="Picture 9">
          <a:extLst>
            <a:ext uri="{FF2B5EF4-FFF2-40B4-BE49-F238E27FC236}">
              <a16:creationId xmlns:a16="http://schemas.microsoft.com/office/drawing/2014/main" id="{9BB448C9-5FEC-E349-9142-CC24134829D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0" y="1066800"/>
          <a:ext cx="254000" cy="254000"/>
        </a:xfrm>
        <a:prstGeom prst="rect">
          <a:avLst/>
        </a:prstGeom>
      </xdr:spPr>
    </xdr:pic>
    <xdr:clientData/>
  </xdr:twoCellAnchor>
  <xdr:twoCellAnchor editAs="oneCell">
    <xdr:from>
      <xdr:col>0</xdr:col>
      <xdr:colOff>685800</xdr:colOff>
      <xdr:row>9</xdr:row>
      <xdr:rowOff>50800</xdr:rowOff>
    </xdr:from>
    <xdr:to>
      <xdr:col>1</xdr:col>
      <xdr:colOff>279400</xdr:colOff>
      <xdr:row>11</xdr:row>
      <xdr:rowOff>0</xdr:rowOff>
    </xdr:to>
    <xdr:pic>
      <xdr:nvPicPr>
        <xdr:cNvPr id="11" name="Picture 10">
          <a:extLst>
            <a:ext uri="{FF2B5EF4-FFF2-40B4-BE49-F238E27FC236}">
              <a16:creationId xmlns:a16="http://schemas.microsoft.com/office/drawing/2014/main" id="{F79BA25D-2E82-BD4A-B3D7-A4977C99A1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536700"/>
          <a:ext cx="279400" cy="279400"/>
        </a:xfrm>
        <a:prstGeom prst="rect">
          <a:avLst/>
        </a:prstGeom>
      </xdr:spPr>
    </xdr:pic>
    <xdr:clientData/>
  </xdr:twoCellAnchor>
  <xdr:twoCellAnchor editAs="oneCell">
    <xdr:from>
      <xdr:col>11</xdr:col>
      <xdr:colOff>495300</xdr:colOff>
      <xdr:row>21</xdr:row>
      <xdr:rowOff>25400</xdr:rowOff>
    </xdr:from>
    <xdr:to>
      <xdr:col>13</xdr:col>
      <xdr:colOff>406400</xdr:colOff>
      <xdr:row>34</xdr:row>
      <xdr:rowOff>117475</xdr:rowOff>
    </xdr:to>
    <mc:AlternateContent xmlns:mc="http://schemas.openxmlformats.org/markup-compatibility/2006" xmlns:a14="http://schemas.microsoft.com/office/drawing/2010/main">
      <mc:Choice Requires="a14">
        <xdr:graphicFrame macro="">
          <xdr:nvGraphicFramePr>
            <xdr:cNvPr id="5" name="Customer Segment">
              <a:extLst>
                <a:ext uri="{FF2B5EF4-FFF2-40B4-BE49-F238E27FC236}">
                  <a16:creationId xmlns:a16="http://schemas.microsoft.com/office/drawing/2014/main" id="{F67E7583-F387-AD4C-8B87-11C8100CAEC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283700" y="3492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520700</xdr:colOff>
      <xdr:row>6</xdr:row>
      <xdr:rowOff>0</xdr:rowOff>
    </xdr:from>
    <xdr:to>
      <xdr:col>13</xdr:col>
      <xdr:colOff>431800</xdr:colOff>
      <xdr:row>19</xdr:row>
      <xdr:rowOff>92075</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8224457E-F6CE-114A-977F-918C13FCC88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309100" y="9906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482600</xdr:colOff>
      <xdr:row>15</xdr:row>
      <xdr:rowOff>127000</xdr:rowOff>
    </xdr:from>
    <xdr:to>
      <xdr:col>9</xdr:col>
      <xdr:colOff>342900</xdr:colOff>
      <xdr:row>29</xdr:row>
      <xdr:rowOff>53975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590D1DE-DBD5-F040-B388-4A8B783F75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43700" y="2603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6</xdr:row>
      <xdr:rowOff>25401</xdr:rowOff>
    </xdr:from>
    <xdr:to>
      <xdr:col>9</xdr:col>
      <xdr:colOff>317500</xdr:colOff>
      <xdr:row>14</xdr:row>
      <xdr:rowOff>12701</xdr:rowOff>
    </xdr:to>
    <mc:AlternateContent xmlns:mc="http://schemas.openxmlformats.org/markup-compatibility/2006" xmlns:a14="http://schemas.microsoft.com/office/drawing/2010/main">
      <mc:Choice Requires="a14">
        <xdr:graphicFrame macro="">
          <xdr:nvGraphicFramePr>
            <xdr:cNvPr id="13" name="Order Month">
              <a:extLst>
                <a:ext uri="{FF2B5EF4-FFF2-40B4-BE49-F238E27FC236}">
                  <a16:creationId xmlns:a16="http://schemas.microsoft.com/office/drawing/2014/main" id="{8FFB5851-A0FB-9045-B27F-5686DBE57C5D}"/>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6718300" y="1016001"/>
              <a:ext cx="18288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184150</xdr:colOff>
      <xdr:row>52</xdr:row>
      <xdr:rowOff>114300</xdr:rowOff>
    </xdr:from>
    <xdr:to>
      <xdr:col>11</xdr:col>
      <xdr:colOff>457200</xdr:colOff>
      <xdr:row>69</xdr:row>
      <xdr:rowOff>139700</xdr:rowOff>
    </xdr:to>
    <xdr:graphicFrame macro="">
      <xdr:nvGraphicFramePr>
        <xdr:cNvPr id="2" name="Chart 1">
          <a:extLst>
            <a:ext uri="{FF2B5EF4-FFF2-40B4-BE49-F238E27FC236}">
              <a16:creationId xmlns:a16="http://schemas.microsoft.com/office/drawing/2014/main" id="{89E72888-7653-B743-AA5F-A0B846159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298450</xdr:colOff>
      <xdr:row>73</xdr:row>
      <xdr:rowOff>152400</xdr:rowOff>
    </xdr:from>
    <xdr:to>
      <xdr:col>11</xdr:col>
      <xdr:colOff>927100</xdr:colOff>
      <xdr:row>91</xdr:row>
      <xdr:rowOff>127000</xdr:rowOff>
    </xdr:to>
    <xdr:graphicFrame macro="">
      <xdr:nvGraphicFramePr>
        <xdr:cNvPr id="14" name="Chart 13">
          <a:extLst>
            <a:ext uri="{FF2B5EF4-FFF2-40B4-BE49-F238E27FC236}">
              <a16:creationId xmlns:a16="http://schemas.microsoft.com/office/drawing/2014/main" id="{CB9B96B9-3FB6-0543-B972-EA2AE7604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508000</xdr:colOff>
      <xdr:row>3</xdr:row>
      <xdr:rowOff>88900</xdr:rowOff>
    </xdr:from>
    <xdr:to>
      <xdr:col>22</xdr:col>
      <xdr:colOff>190500</xdr:colOff>
      <xdr:row>20</xdr:row>
      <xdr:rowOff>25400</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DC7C5DC0-81A0-C699-1A8F-134C20F38E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864080" y="568960"/>
              <a:ext cx="5229860" cy="2656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323850</xdr:colOff>
      <xdr:row>95</xdr:row>
      <xdr:rowOff>50800</xdr:rowOff>
    </xdr:from>
    <xdr:to>
      <xdr:col>12</xdr:col>
      <xdr:colOff>412750</xdr:colOff>
      <xdr:row>111</xdr:row>
      <xdr:rowOff>152400</xdr:rowOff>
    </xdr:to>
    <xdr:graphicFrame macro="">
      <xdr:nvGraphicFramePr>
        <xdr:cNvPr id="17" name="Chart 16">
          <a:extLst>
            <a:ext uri="{FF2B5EF4-FFF2-40B4-BE49-F238E27FC236}">
              <a16:creationId xmlns:a16="http://schemas.microsoft.com/office/drawing/2014/main" id="{DB30BA9A-28B0-8F73-D093-EF825CBB9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755650</xdr:colOff>
      <xdr:row>95</xdr:row>
      <xdr:rowOff>38100</xdr:rowOff>
    </xdr:from>
    <xdr:to>
      <xdr:col>19</xdr:col>
      <xdr:colOff>222250</xdr:colOff>
      <xdr:row>111</xdr:row>
      <xdr:rowOff>139700</xdr:rowOff>
    </xdr:to>
    <xdr:graphicFrame macro="">
      <xdr:nvGraphicFramePr>
        <xdr:cNvPr id="18" name="Chart 17">
          <a:extLst>
            <a:ext uri="{FF2B5EF4-FFF2-40B4-BE49-F238E27FC236}">
              <a16:creationId xmlns:a16="http://schemas.microsoft.com/office/drawing/2014/main" id="{B9DA5465-20FC-64E9-E3B4-04D3BFC52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273050</xdr:colOff>
      <xdr:row>115</xdr:row>
      <xdr:rowOff>38100</xdr:rowOff>
    </xdr:from>
    <xdr:to>
      <xdr:col>12</xdr:col>
      <xdr:colOff>361950</xdr:colOff>
      <xdr:row>131</xdr:row>
      <xdr:rowOff>139700</xdr:rowOff>
    </xdr:to>
    <xdr:graphicFrame macro="">
      <xdr:nvGraphicFramePr>
        <xdr:cNvPr id="19" name="Chart 18">
          <a:extLst>
            <a:ext uri="{FF2B5EF4-FFF2-40B4-BE49-F238E27FC236}">
              <a16:creationId xmlns:a16="http://schemas.microsoft.com/office/drawing/2014/main" id="{0EFD7789-2CF6-BBBC-5452-17678B6E2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220980</xdr:colOff>
      <xdr:row>6</xdr:row>
      <xdr:rowOff>55880</xdr:rowOff>
    </xdr:from>
    <xdr:to>
      <xdr:col>3</xdr:col>
      <xdr:colOff>297180</xdr:colOff>
      <xdr:row>9</xdr:row>
      <xdr:rowOff>101600</xdr:rowOff>
    </xdr:to>
    <xdr:sp macro="" textlink="">
      <xdr:nvSpPr>
        <xdr:cNvPr id="2" name="Rounded Rectangle 1">
          <a:extLst>
            <a:ext uri="{FF2B5EF4-FFF2-40B4-BE49-F238E27FC236}">
              <a16:creationId xmlns:a16="http://schemas.microsoft.com/office/drawing/2014/main" id="{ED0D59DF-26E3-A54D-8BE6-6263ABCAA3FB}"/>
            </a:ext>
          </a:extLst>
        </xdr:cNvPr>
        <xdr:cNvSpPr/>
      </xdr:nvSpPr>
      <xdr:spPr>
        <a:xfrm>
          <a:off x="220980" y="995680"/>
          <a:ext cx="2159000" cy="502920"/>
        </a:xfrm>
        <a:prstGeom prst="roundRect">
          <a:avLst>
            <a:gd name="adj" fmla="val 13726"/>
          </a:avLst>
        </a:prstGeom>
        <a:gradFill flip="none" rotWithShape="1">
          <a:gsLst>
            <a:gs pos="4000">
              <a:schemeClr val="tx1"/>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266700</xdr:colOff>
      <xdr:row>3</xdr:row>
      <xdr:rowOff>139700</xdr:rowOff>
    </xdr:from>
    <xdr:ext cx="1562100" cy="364780"/>
    <xdr:sp macro="" textlink="">
      <xdr:nvSpPr>
        <xdr:cNvPr id="3" name="TextBox 2">
          <a:hlinkClick xmlns:r="http://schemas.openxmlformats.org/officeDocument/2006/relationships" r:id="rId1"/>
          <a:extLst>
            <a:ext uri="{FF2B5EF4-FFF2-40B4-BE49-F238E27FC236}">
              <a16:creationId xmlns:a16="http://schemas.microsoft.com/office/drawing/2014/main" id="{37859B13-4C53-1745-8EED-FADCE6D61864}"/>
            </a:ext>
          </a:extLst>
        </xdr:cNvPr>
        <xdr:cNvSpPr txBox="1"/>
      </xdr:nvSpPr>
      <xdr:spPr>
        <a:xfrm>
          <a:off x="612140" y="62738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oneCellAnchor>
    <xdr:from>
      <xdr:col>1</xdr:col>
      <xdr:colOff>292100</xdr:colOff>
      <xdr:row>6</xdr:row>
      <xdr:rowOff>127000</xdr:rowOff>
    </xdr:from>
    <xdr:ext cx="1562100" cy="364780"/>
    <xdr:sp macro="" textlink="">
      <xdr:nvSpPr>
        <xdr:cNvPr id="4" name="TextBox 3">
          <a:extLst>
            <a:ext uri="{FF2B5EF4-FFF2-40B4-BE49-F238E27FC236}">
              <a16:creationId xmlns:a16="http://schemas.microsoft.com/office/drawing/2014/main" id="{120EA48D-253D-7D49-BC32-E478587B5D6A}"/>
            </a:ext>
          </a:extLst>
        </xdr:cNvPr>
        <xdr:cNvSpPr txBox="1"/>
      </xdr:nvSpPr>
      <xdr:spPr>
        <a:xfrm>
          <a:off x="637540" y="107188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1</xdr:col>
      <xdr:colOff>279400</xdr:colOff>
      <xdr:row>9</xdr:row>
      <xdr:rowOff>121920</xdr:rowOff>
    </xdr:from>
    <xdr:ext cx="1562100" cy="364780"/>
    <xdr:sp macro="" textlink="">
      <xdr:nvSpPr>
        <xdr:cNvPr id="5" name="TextBox 4">
          <a:hlinkClick xmlns:r="http://schemas.openxmlformats.org/officeDocument/2006/relationships" r:id="rId2"/>
          <a:extLst>
            <a:ext uri="{FF2B5EF4-FFF2-40B4-BE49-F238E27FC236}">
              <a16:creationId xmlns:a16="http://schemas.microsoft.com/office/drawing/2014/main" id="{893CCFE2-5AFE-A14F-A88A-39A0CE5DEF66}"/>
            </a:ext>
          </a:extLst>
        </xdr:cNvPr>
        <xdr:cNvSpPr txBox="1"/>
      </xdr:nvSpPr>
      <xdr:spPr>
        <a:xfrm>
          <a:off x="624840" y="15240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1</xdr:col>
      <xdr:colOff>12700</xdr:colOff>
      <xdr:row>4</xdr:row>
      <xdr:rowOff>38100</xdr:rowOff>
    </xdr:from>
    <xdr:to>
      <xdr:col>1</xdr:col>
      <xdr:colOff>241300</xdr:colOff>
      <xdr:row>5</xdr:row>
      <xdr:rowOff>114300</xdr:rowOff>
    </xdr:to>
    <xdr:pic>
      <xdr:nvPicPr>
        <xdr:cNvPr id="6" name="Picture 5">
          <a:extLst>
            <a:ext uri="{FF2B5EF4-FFF2-40B4-BE49-F238E27FC236}">
              <a16:creationId xmlns:a16="http://schemas.microsoft.com/office/drawing/2014/main" id="{07E0D267-BD17-9245-8A74-F1DDFAD4B4B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8140" y="678180"/>
          <a:ext cx="228600" cy="228600"/>
        </a:xfrm>
        <a:prstGeom prst="rect">
          <a:avLst/>
        </a:prstGeom>
      </xdr:spPr>
    </xdr:pic>
    <xdr:clientData/>
  </xdr:twoCellAnchor>
  <xdr:twoCellAnchor editAs="oneCell">
    <xdr:from>
      <xdr:col>0</xdr:col>
      <xdr:colOff>342900</xdr:colOff>
      <xdr:row>7</xdr:row>
      <xdr:rowOff>0</xdr:rowOff>
    </xdr:from>
    <xdr:to>
      <xdr:col>1</xdr:col>
      <xdr:colOff>266700</xdr:colOff>
      <xdr:row>8</xdr:row>
      <xdr:rowOff>101600</xdr:rowOff>
    </xdr:to>
    <xdr:pic>
      <xdr:nvPicPr>
        <xdr:cNvPr id="7" name="Picture 6">
          <a:extLst>
            <a:ext uri="{FF2B5EF4-FFF2-40B4-BE49-F238E27FC236}">
              <a16:creationId xmlns:a16="http://schemas.microsoft.com/office/drawing/2014/main" id="{69E78DD6-D17B-8841-AC2F-E066EBC3858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2900" y="1097280"/>
          <a:ext cx="269240" cy="254000"/>
        </a:xfrm>
        <a:prstGeom prst="rect">
          <a:avLst/>
        </a:prstGeom>
      </xdr:spPr>
    </xdr:pic>
    <xdr:clientData/>
  </xdr:twoCellAnchor>
  <xdr:twoCellAnchor editAs="oneCell">
    <xdr:from>
      <xdr:col>0</xdr:col>
      <xdr:colOff>342900</xdr:colOff>
      <xdr:row>10</xdr:row>
      <xdr:rowOff>20320</xdr:rowOff>
    </xdr:from>
    <xdr:to>
      <xdr:col>1</xdr:col>
      <xdr:colOff>292100</xdr:colOff>
      <xdr:row>11</xdr:row>
      <xdr:rowOff>147320</xdr:rowOff>
    </xdr:to>
    <xdr:pic>
      <xdr:nvPicPr>
        <xdr:cNvPr id="8" name="Picture 7">
          <a:extLst>
            <a:ext uri="{FF2B5EF4-FFF2-40B4-BE49-F238E27FC236}">
              <a16:creationId xmlns:a16="http://schemas.microsoft.com/office/drawing/2014/main" id="{4AA148F3-96B5-9540-B4EC-EFA603274E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2900" y="1574800"/>
          <a:ext cx="294640" cy="279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90.711154861114" createdVersion="6" refreshedVersion="8" minRefreshableVersion="3" recordCount="1952" xr:uid="{45C5FBF7-85A6-6D48-8BB1-E76EB4B8B142}">
  <cacheSource type="worksheet">
    <worksheetSource name="Table1"/>
  </cacheSource>
  <cacheFields count="31">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Repeat Customers" numFmtId="0">
      <sharedItems count="3">
        <s v="One-Time Customer"/>
        <s v="Repeat Customer"/>
        <s v="On-Time Customer" u="1"/>
      </sharedItems>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Profit Margin" numFmtId="0">
      <sharedItems containsSemiMixedTypes="0" containsString="0" containsNumber="1" minValue="-169.02591743119265" maxValue="999.98303030303032"/>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30" base="21">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Order Month" numFmtId="164">
      <sharedItems count="6">
        <s v="January"/>
        <s v="June"/>
        <s v="February"/>
        <s v="May"/>
        <s v="April"/>
        <s v="March"/>
      </sharedItems>
    </cacheField>
    <cacheField name="Order Year" numFmtId="14">
      <sharedItems/>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Return Status" numFmtId="0">
      <sharedItems count="3">
        <s v="Not Returned"/>
        <s v="Returned"/>
        <s v="" u="1"/>
      </sharedItems>
    </cacheField>
    <cacheField name="Months" numFmtId="0" databaseField="0">
      <fieldGroup base="21">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075748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x v="0"/>
    <s v="Bonnie Potter"/>
    <s v="Express Air"/>
    <x v="0"/>
    <x v="0"/>
    <x v="0"/>
    <s v="Wrap Bag"/>
    <x v="0"/>
    <n v="0.54"/>
    <n v="0.35049961568024596"/>
    <s v="United States"/>
    <x v="0"/>
    <x v="0"/>
    <s v="Anacortes"/>
    <n v="98221"/>
    <x v="0"/>
    <x v="0"/>
    <s v="2015"/>
    <d v="2015-01-08T00:00:00"/>
    <n v="4.5599999999999996"/>
    <n v="4"/>
    <n v="13.01"/>
    <n v="88522"/>
    <x v="0"/>
  </r>
  <r>
    <n v="20228"/>
    <s v="Not Specified"/>
    <n v="0.02"/>
    <n v="500.98"/>
    <n v="26"/>
    <n v="5"/>
    <x v="0"/>
    <s v="Ronnie Proctor"/>
    <s v="Delivery Truck"/>
    <x v="1"/>
    <x v="1"/>
    <x v="1"/>
    <s v="Jumbo Drum"/>
    <x v="1"/>
    <n v="0.6"/>
    <n v="0.69"/>
    <s v="United States"/>
    <x v="0"/>
    <x v="1"/>
    <s v="San Gabriel"/>
    <n v="91776"/>
    <x v="1"/>
    <x v="1"/>
    <s v="2015"/>
    <d v="2015-06-15T00:00:00"/>
    <n v="4390.3665000000001"/>
    <n v="12"/>
    <n v="6362.85"/>
    <n v="90193"/>
    <x v="0"/>
  </r>
  <r>
    <n v="21776"/>
    <s v="Critical"/>
    <n v="0.06"/>
    <n v="9.48"/>
    <n v="7.29"/>
    <n v="11"/>
    <x v="0"/>
    <s v="Marcus Dunlap"/>
    <s v="Regular Air"/>
    <x v="1"/>
    <x v="1"/>
    <x v="2"/>
    <s v="Small Pack"/>
    <x v="2"/>
    <n v="0.45"/>
    <n v="-0.25484063461993844"/>
    <s v="United States"/>
    <x v="1"/>
    <x v="2"/>
    <s v="Roselle"/>
    <n v="7203"/>
    <x v="2"/>
    <x v="2"/>
    <s v="2015"/>
    <d v="2015-02-17T00:00:00"/>
    <n v="-53.809600000000003"/>
    <n v="22"/>
    <n v="211.15"/>
    <n v="90192"/>
    <x v="0"/>
  </r>
  <r>
    <n v="24844"/>
    <s v="Medium"/>
    <n v="0.09"/>
    <n v="78.69"/>
    <n v="19.989999999999998"/>
    <n v="14"/>
    <x v="1"/>
    <s v="Gwendolyn F Tyson"/>
    <s v="Regular Air"/>
    <x v="2"/>
    <x v="1"/>
    <x v="2"/>
    <s v="Small Box"/>
    <x v="3"/>
    <n v="0.43"/>
    <n v="0.69"/>
    <s v="United States"/>
    <x v="2"/>
    <x v="3"/>
    <s v="Prior Lake"/>
    <n v="55372"/>
    <x v="3"/>
    <x v="3"/>
    <s v="2015"/>
    <d v="2015-05-14T00:00:00"/>
    <n v="803.47050000000002"/>
    <n v="16"/>
    <n v="1164.45"/>
    <n v="86838"/>
    <x v="0"/>
  </r>
  <r>
    <n v="24846"/>
    <s v="Medium"/>
    <n v="0.08"/>
    <n v="3.28"/>
    <n v="2.31"/>
    <n v="14"/>
    <x v="1"/>
    <s v="Gwendolyn F Tyson"/>
    <s v="Regular Air"/>
    <x v="2"/>
    <x v="0"/>
    <x v="0"/>
    <s v="Wrap Bag"/>
    <x v="4"/>
    <n v="0.56000000000000005"/>
    <n v="-1.0809716599190284"/>
    <s v="United States"/>
    <x v="2"/>
    <x v="3"/>
    <s v="Prior Lake"/>
    <n v="55372"/>
    <x v="3"/>
    <x v="3"/>
    <s v="2015"/>
    <d v="2015-05-13T00:00:00"/>
    <n v="-24.03"/>
    <n v="7"/>
    <n v="22.23"/>
    <n v="86838"/>
    <x v="0"/>
  </r>
  <r>
    <n v="24847"/>
    <s v="Medium"/>
    <n v="0.05"/>
    <n v="3.28"/>
    <n v="4.2"/>
    <n v="14"/>
    <x v="1"/>
    <s v="Gwendolyn F Tyson"/>
    <s v="Regular Air"/>
    <x v="2"/>
    <x v="0"/>
    <x v="0"/>
    <s v="Wrap Bag"/>
    <x v="5"/>
    <n v="0.56000000000000005"/>
    <n v="-2.6468906361686919"/>
    <s v="United States"/>
    <x v="2"/>
    <x v="3"/>
    <s v="Prior Lake"/>
    <n v="55372"/>
    <x v="3"/>
    <x v="3"/>
    <s v="2015"/>
    <d v="2015-05-13T00:00:00"/>
    <n v="-37.03"/>
    <n v="4"/>
    <n v="13.99"/>
    <n v="86838"/>
    <x v="0"/>
  </r>
  <r>
    <n v="24848"/>
    <s v="Medium"/>
    <n v="0.05"/>
    <n v="3.58"/>
    <n v="1.63"/>
    <n v="14"/>
    <x v="1"/>
    <s v="Gwendolyn F Tyson"/>
    <s v="Regular Air"/>
    <x v="2"/>
    <x v="0"/>
    <x v="3"/>
    <s v="Wrap Bag"/>
    <x v="6"/>
    <n v="0.36"/>
    <n v="-4.978962131837307E-2"/>
    <s v="United States"/>
    <x v="2"/>
    <x v="3"/>
    <s v="Prior Lake"/>
    <n v="55372"/>
    <x v="3"/>
    <x v="3"/>
    <s v="2015"/>
    <d v="2015-05-13T00:00:00"/>
    <n v="-0.71"/>
    <n v="4"/>
    <n v="14.26"/>
    <n v="86838"/>
    <x v="0"/>
  </r>
  <r>
    <n v="18181"/>
    <s v="Critical"/>
    <n v="0"/>
    <n v="4.42"/>
    <n v="4.99"/>
    <n v="15"/>
    <x v="1"/>
    <s v="Timothy Reese"/>
    <s v="Regular Air"/>
    <x v="2"/>
    <x v="0"/>
    <x v="4"/>
    <s v="Small Box"/>
    <x v="7"/>
    <n v="0.38"/>
    <n v="-1.7872721840454138"/>
    <s v="United States"/>
    <x v="1"/>
    <x v="4"/>
    <s v="Smithtown"/>
    <n v="11787"/>
    <x v="4"/>
    <x v="4"/>
    <s v="2015"/>
    <d v="2015-04-09T00:00:00"/>
    <n v="-59.82"/>
    <n v="7"/>
    <n v="33.47"/>
    <n v="86837"/>
    <x v="0"/>
  </r>
  <r>
    <n v="20925"/>
    <s v="Medium"/>
    <n v="0.01"/>
    <n v="35.94"/>
    <n v="6.66"/>
    <n v="15"/>
    <x v="1"/>
    <s v="Timothy Reese"/>
    <s v="Regular Air"/>
    <x v="2"/>
    <x v="0"/>
    <x v="4"/>
    <s v="Small Box"/>
    <x v="8"/>
    <n v="0.4"/>
    <n v="0.68999999999999984"/>
    <s v="United States"/>
    <x v="1"/>
    <x v="4"/>
    <s v="Smithtown"/>
    <n v="11787"/>
    <x v="5"/>
    <x v="3"/>
    <s v="2015"/>
    <d v="2015-05-28T00:00:00"/>
    <n v="261.87569999999994"/>
    <n v="10"/>
    <n v="379.53"/>
    <n v="86839"/>
    <x v="0"/>
  </r>
  <r>
    <n v="26267"/>
    <s v="High"/>
    <n v="0.04"/>
    <n v="2.98"/>
    <n v="1.58"/>
    <n v="16"/>
    <x v="1"/>
    <s v="Sarah Ramsey"/>
    <s v="Regular Air"/>
    <x v="2"/>
    <x v="0"/>
    <x v="3"/>
    <s v="Wrap Bag"/>
    <x v="9"/>
    <n v="0.39"/>
    <n v="0.13989361702127659"/>
    <s v="United States"/>
    <x v="1"/>
    <x v="4"/>
    <s v="Syracuse"/>
    <n v="13210"/>
    <x v="6"/>
    <x v="2"/>
    <s v="2015"/>
    <d v="2015-02-15T00:00:00"/>
    <n v="2.63"/>
    <n v="6"/>
    <n v="18.8"/>
    <n v="86836"/>
    <x v="0"/>
  </r>
  <r>
    <n v="26268"/>
    <s v="High"/>
    <n v="0.05"/>
    <n v="115.99"/>
    <n v="2.5"/>
    <n v="16"/>
    <x v="1"/>
    <s v="Sarah Ramsey"/>
    <s v="Regular Air"/>
    <x v="2"/>
    <x v="2"/>
    <x v="5"/>
    <s v="Small Box"/>
    <x v="10"/>
    <n v="0.55000000000000004"/>
    <n v="0.69"/>
    <s v="United States"/>
    <x v="1"/>
    <x v="4"/>
    <s v="Syracuse"/>
    <n v="13210"/>
    <x v="6"/>
    <x v="2"/>
    <s v="2015"/>
    <d v="2015-02-14T00:00:00"/>
    <n v="652.73309999999992"/>
    <n v="10"/>
    <n v="945.99"/>
    <n v="86836"/>
    <x v="0"/>
  </r>
  <r>
    <n v="23890"/>
    <s v="High"/>
    <n v="0.05"/>
    <n v="26.48"/>
    <n v="6.93"/>
    <n v="18"/>
    <x v="0"/>
    <s v="Laurie Hanna"/>
    <s v="Regular Air"/>
    <x v="2"/>
    <x v="1"/>
    <x v="2"/>
    <s v="Small Box"/>
    <x v="11"/>
    <n v="0.49"/>
    <n v="0.69"/>
    <s v="United States"/>
    <x v="0"/>
    <x v="5"/>
    <s v="Helena"/>
    <n v="59601"/>
    <x v="7"/>
    <x v="3"/>
    <s v="2015"/>
    <d v="2015-05-16T00:00:00"/>
    <n v="314.48129999999998"/>
    <n v="17"/>
    <n v="455.77"/>
    <n v="90031"/>
    <x v="0"/>
  </r>
  <r>
    <n v="24063"/>
    <s v="Not Specified"/>
    <n v="7.0000000000000007E-2"/>
    <n v="12.99"/>
    <n v="9.44"/>
    <n v="19"/>
    <x v="0"/>
    <s v="Jim Rodgers"/>
    <s v="Regular Air"/>
    <x v="2"/>
    <x v="2"/>
    <x v="6"/>
    <s v="Medium Box"/>
    <x v="12"/>
    <n v="0.39"/>
    <n v="-0.4945851848656112"/>
    <s v="United States"/>
    <x v="0"/>
    <x v="5"/>
    <s v="Missoula"/>
    <n v="59801"/>
    <x v="8"/>
    <x v="3"/>
    <s v="2015"/>
    <d v="2015-05-23T00:00:00"/>
    <n v="-114.63990000000001"/>
    <n v="18"/>
    <n v="231.79"/>
    <n v="90032"/>
    <x v="0"/>
  </r>
  <r>
    <n v="5890"/>
    <s v="High"/>
    <n v="0.05"/>
    <n v="26.48"/>
    <n v="6.93"/>
    <n v="21"/>
    <x v="1"/>
    <s v="Tony Wilkins Winters"/>
    <s v="Regular Air"/>
    <x v="2"/>
    <x v="1"/>
    <x v="2"/>
    <s v="Small Box"/>
    <x v="11"/>
    <n v="0.49"/>
    <n v="0.20481805732433167"/>
    <s v="United States"/>
    <x v="1"/>
    <x v="4"/>
    <s v="New York City"/>
    <n v="10012"/>
    <x v="7"/>
    <x v="3"/>
    <s v="2015"/>
    <d v="2015-05-16T00:00:00"/>
    <n v="384.38"/>
    <n v="70"/>
    <n v="1876.69"/>
    <n v="41793"/>
    <x v="0"/>
  </r>
  <r>
    <n v="6062"/>
    <s v="Not Specified"/>
    <n v="0.08"/>
    <n v="5"/>
    <n v="3.39"/>
    <n v="21"/>
    <x v="1"/>
    <s v="Tony Wilkins Winters"/>
    <s v="Regular Air"/>
    <x v="2"/>
    <x v="0"/>
    <x v="3"/>
    <s v="Wrap Bag"/>
    <x v="13"/>
    <n v="0.37"/>
    <n v="-5.9680611478878043E-2"/>
    <s v="United States"/>
    <x v="1"/>
    <x v="4"/>
    <s v="New York City"/>
    <n v="10012"/>
    <x v="8"/>
    <x v="3"/>
    <s v="2015"/>
    <d v="2015-05-22T00:00:00"/>
    <n v="-17.489999999999998"/>
    <n v="58"/>
    <n v="293.06"/>
    <n v="42949"/>
    <x v="0"/>
  </r>
  <r>
    <n v="6063"/>
    <s v="Not Specified"/>
    <n v="7.0000000000000007E-2"/>
    <n v="12.99"/>
    <n v="9.44"/>
    <n v="21"/>
    <x v="1"/>
    <s v="Tony Wilkins Winters"/>
    <s v="Regular Air"/>
    <x v="2"/>
    <x v="2"/>
    <x v="6"/>
    <s v="Medium Box"/>
    <x v="12"/>
    <n v="0.39"/>
    <n v="-0.12538680287436155"/>
    <s v="United States"/>
    <x v="1"/>
    <x v="4"/>
    <s v="New York City"/>
    <n v="10012"/>
    <x v="8"/>
    <x v="3"/>
    <s v="2015"/>
    <d v="2015-05-23T00:00:00"/>
    <n v="-114.63990000000001"/>
    <n v="71"/>
    <n v="914.29"/>
    <n v="42949"/>
    <x v="0"/>
  </r>
  <r>
    <n v="20631"/>
    <s v="High"/>
    <n v="0.06"/>
    <n v="55.48"/>
    <n v="14.3"/>
    <n v="24"/>
    <x v="1"/>
    <s v="Edna Thomas"/>
    <s v="Regular Air"/>
    <x v="0"/>
    <x v="0"/>
    <x v="7"/>
    <s v="Small Box"/>
    <x v="14"/>
    <n v="0.37"/>
    <n v="-0.41927396651355764"/>
    <s v="United States"/>
    <x v="0"/>
    <x v="1"/>
    <s v="Laguna Niguel"/>
    <n v="92677"/>
    <x v="9"/>
    <x v="0"/>
    <s v="2015"/>
    <d v="2015-01-29T00:00:00"/>
    <n v="-28.296800000000001"/>
    <n v="1"/>
    <n v="67.489999999999995"/>
    <n v="87651"/>
    <x v="0"/>
  </r>
  <r>
    <n v="20632"/>
    <s v="High"/>
    <n v="0.02"/>
    <n v="1.68"/>
    <n v="1.57"/>
    <n v="24"/>
    <x v="1"/>
    <s v="Edna Thomas"/>
    <s v="Regular Air"/>
    <x v="0"/>
    <x v="0"/>
    <x v="0"/>
    <s v="Wrap Bag"/>
    <x v="15"/>
    <n v="0.59"/>
    <n v="-2.3587555555555557"/>
    <s v="United States"/>
    <x v="0"/>
    <x v="1"/>
    <s v="Laguna Niguel"/>
    <n v="92677"/>
    <x v="9"/>
    <x v="0"/>
    <s v="2015"/>
    <d v="2015-01-30T00:00:00"/>
    <n v="-5.3071999999999999"/>
    <n v="1"/>
    <n v="2.25"/>
    <n v="87651"/>
    <x v="0"/>
  </r>
  <r>
    <n v="23967"/>
    <s v="Not Specified"/>
    <n v="0.04"/>
    <n v="4.1399999999999997"/>
    <n v="6.6"/>
    <n v="27"/>
    <x v="0"/>
    <s v="Guy Gallagher"/>
    <s v="Regular Air"/>
    <x v="0"/>
    <x v="1"/>
    <x v="2"/>
    <s v="Small Box"/>
    <x v="16"/>
    <n v="0.49"/>
    <n v="0.16235852500912751"/>
    <s v="United States"/>
    <x v="0"/>
    <x v="1"/>
    <s v="Lakewood"/>
    <n v="90712"/>
    <x v="10"/>
    <x v="3"/>
    <s v="2015"/>
    <d v="2015-05-04T00:00:00"/>
    <n v="8.8940000000000055"/>
    <n v="12"/>
    <n v="54.78"/>
    <n v="87652"/>
    <x v="0"/>
  </r>
  <r>
    <n v="23509"/>
    <s v="High"/>
    <n v="0.08"/>
    <n v="34.99"/>
    <n v="7.73"/>
    <n v="32"/>
    <x v="1"/>
    <s v="Matthew Berman"/>
    <s v="Regular Air"/>
    <x v="0"/>
    <x v="0"/>
    <x v="0"/>
    <s v="Small Box"/>
    <x v="17"/>
    <n v="0.59"/>
    <n v="0.34070358858434585"/>
    <s v="United States"/>
    <x v="0"/>
    <x v="6"/>
    <s v="Grants Pass"/>
    <n v="97526"/>
    <x v="11"/>
    <x v="2"/>
    <s v="2015"/>
    <d v="2015-02-23T00:00:00"/>
    <n v="144.69"/>
    <n v="13"/>
    <n v="424.68"/>
    <n v="89199"/>
    <x v="0"/>
  </r>
  <r>
    <n v="23612"/>
    <s v="High"/>
    <n v="0.01"/>
    <n v="17.98"/>
    <n v="8.51"/>
    <n v="32"/>
    <x v="1"/>
    <s v="Matthew Berman"/>
    <s v="Regular Air"/>
    <x v="0"/>
    <x v="2"/>
    <x v="6"/>
    <s v="Medium Box"/>
    <x v="18"/>
    <n v="0.4"/>
    <n v="-0.89317401045556377"/>
    <s v="United States"/>
    <x v="0"/>
    <x v="6"/>
    <s v="Grants Pass"/>
    <n v="97526"/>
    <x v="12"/>
    <x v="5"/>
    <s v="2015"/>
    <d v="2015-03-28T00:00:00"/>
    <n v="-35.878799999999998"/>
    <n v="2"/>
    <n v="40.17"/>
    <n v="89200"/>
    <x v="0"/>
  </r>
  <r>
    <n v="23278"/>
    <s v="Medium"/>
    <n v="0.09"/>
    <n v="125.99"/>
    <n v="7.69"/>
    <n v="32"/>
    <x v="1"/>
    <s v="Matthew Berman"/>
    <s v="Express Air"/>
    <x v="0"/>
    <x v="2"/>
    <x v="5"/>
    <s v="Small Box"/>
    <x v="19"/>
    <n v="0.59"/>
    <n v="0.26800714695935168"/>
    <s v="United States"/>
    <x v="0"/>
    <x v="6"/>
    <s v="Grants Pass"/>
    <n v="97526"/>
    <x v="13"/>
    <x v="0"/>
    <s v="2015"/>
    <d v="2015-01-22T00:00:00"/>
    <n v="209.99700000000001"/>
    <n v="8"/>
    <n v="783.55"/>
    <n v="89202"/>
    <x v="0"/>
  </r>
  <r>
    <n v="19355"/>
    <s v="Low"/>
    <n v="0.06"/>
    <n v="205.99"/>
    <n v="8.99"/>
    <n v="32"/>
    <x v="1"/>
    <s v="Matthew Berman"/>
    <s v="Regular Air"/>
    <x v="0"/>
    <x v="2"/>
    <x v="5"/>
    <s v="Small Box"/>
    <x v="20"/>
    <n v="0.56000000000000005"/>
    <n v="0.92964196199200655"/>
    <s v="United States"/>
    <x v="0"/>
    <x v="6"/>
    <s v="Grants Pass"/>
    <n v="97526"/>
    <x v="14"/>
    <x v="5"/>
    <s v="2015"/>
    <d v="2015-03-19T00:00:00"/>
    <n v="3568.096"/>
    <n v="22"/>
    <n v="3838.14"/>
    <n v="89203"/>
    <x v="0"/>
  </r>
  <r>
    <n v="23654"/>
    <s v="Not Specified"/>
    <n v="0.03"/>
    <n v="4.24"/>
    <n v="5.41"/>
    <n v="33"/>
    <x v="1"/>
    <s v="Ricky Hensley"/>
    <s v="Regular Air"/>
    <x v="0"/>
    <x v="0"/>
    <x v="8"/>
    <s v="Small Box"/>
    <x v="21"/>
    <n v="0.35"/>
    <n v="-1.4389502385821404"/>
    <s v="United States"/>
    <x v="0"/>
    <x v="6"/>
    <s v="Gresham"/>
    <n v="97030"/>
    <x v="15"/>
    <x v="1"/>
    <s v="2015"/>
    <d v="2015-06-17T00:00:00"/>
    <n v="-84.437600000000003"/>
    <n v="13"/>
    <n v="58.68"/>
    <n v="89201"/>
    <x v="0"/>
  </r>
  <r>
    <n v="23655"/>
    <s v="Not Specified"/>
    <n v="0.04"/>
    <n v="2.94"/>
    <n v="0.7"/>
    <n v="33"/>
    <x v="1"/>
    <s v="Ricky Hensley"/>
    <s v="Regular Air"/>
    <x v="0"/>
    <x v="0"/>
    <x v="0"/>
    <s v="Wrap Bag"/>
    <x v="22"/>
    <n v="0.57999999999999996"/>
    <n v="0.4578531073446328"/>
    <s v="United States"/>
    <x v="0"/>
    <x v="6"/>
    <s v="Gresham"/>
    <n v="97030"/>
    <x v="15"/>
    <x v="1"/>
    <s v="2015"/>
    <d v="2015-06-16T00:00:00"/>
    <n v="24.312000000000001"/>
    <n v="18"/>
    <n v="53.1"/>
    <n v="89201"/>
    <x v="0"/>
  </r>
  <r>
    <n v="25933"/>
    <s v="High"/>
    <n v="0"/>
    <n v="99.99"/>
    <n v="19.989999999999998"/>
    <n v="43"/>
    <x v="0"/>
    <s v="Theodore Moran"/>
    <s v="Regular Air"/>
    <x v="3"/>
    <x v="2"/>
    <x v="6"/>
    <s v="Small Box"/>
    <x v="23"/>
    <n v="0.52"/>
    <n v="4.0047939171959777E-2"/>
    <s v="United States"/>
    <x v="0"/>
    <x v="0"/>
    <s v="Redmond"/>
    <n v="98052"/>
    <x v="16"/>
    <x v="3"/>
    <s v="2015"/>
    <d v="2015-05-11T00:00:00"/>
    <n v="25.913820000000015"/>
    <n v="6"/>
    <n v="647.07000000000005"/>
    <n v="91454"/>
    <x v="0"/>
  </r>
  <r>
    <n v="18551"/>
    <s v="Not Specified"/>
    <n v="0"/>
    <n v="115.99"/>
    <n v="2.5"/>
    <n v="52"/>
    <x v="0"/>
    <s v="Lorraine Kelly"/>
    <s v="Regular Air"/>
    <x v="0"/>
    <x v="2"/>
    <x v="5"/>
    <s v="Small Box"/>
    <x v="24"/>
    <n v="0.56999999999999995"/>
    <n v="0.25941885685123756"/>
    <s v="United States"/>
    <x v="0"/>
    <x v="0"/>
    <s v="Puyallup"/>
    <n v="98373"/>
    <x v="17"/>
    <x v="5"/>
    <s v="2015"/>
    <d v="2015-03-10T00:00:00"/>
    <n v="162.666"/>
    <n v="6"/>
    <n v="627.04"/>
    <n v="88426"/>
    <x v="0"/>
  </r>
  <r>
    <n v="22117"/>
    <s v="Critical"/>
    <n v="7.0000000000000007E-2"/>
    <n v="3502.14"/>
    <n v="8.73"/>
    <n v="53"/>
    <x v="1"/>
    <s v="Sidney Russell Austin"/>
    <s v="Delivery Truck"/>
    <x v="0"/>
    <x v="2"/>
    <x v="6"/>
    <s v="Jumbo Box"/>
    <x v="25"/>
    <n v="0.56999999999999995"/>
    <n v="-2.1188961760340312"/>
    <s v="United States"/>
    <x v="0"/>
    <x v="0"/>
    <s v="Redmond"/>
    <n v="98052"/>
    <x v="9"/>
    <x v="0"/>
    <s v="2015"/>
    <d v="2015-01-30T00:00:00"/>
    <n v="-6923.5991999999997"/>
    <n v="1"/>
    <n v="3267.55"/>
    <n v="88425"/>
    <x v="0"/>
  </r>
  <r>
    <n v="18552"/>
    <s v="Not Specified"/>
    <n v="0.02"/>
    <n v="5.98"/>
    <n v="5.79"/>
    <n v="53"/>
    <x v="1"/>
    <s v="Sidney Russell Austin"/>
    <s v="Regular Air"/>
    <x v="0"/>
    <x v="0"/>
    <x v="7"/>
    <s v="Small Box"/>
    <x v="26"/>
    <n v="0.36"/>
    <n v="-0.61248752155368003"/>
    <s v="United States"/>
    <x v="0"/>
    <x v="0"/>
    <s v="Redmond"/>
    <n v="98052"/>
    <x v="17"/>
    <x v="5"/>
    <s v="2015"/>
    <d v="2015-03-11T00:00:00"/>
    <n v="-67.489999999999995"/>
    <n v="17"/>
    <n v="110.19"/>
    <n v="88426"/>
    <x v="0"/>
  </r>
  <r>
    <n v="20697"/>
    <s v="Medium"/>
    <n v="0.06"/>
    <n v="3.8"/>
    <n v="1.49"/>
    <n v="56"/>
    <x v="1"/>
    <s v="Randall Montgomery"/>
    <s v="Regular Air"/>
    <x v="3"/>
    <x v="0"/>
    <x v="8"/>
    <s v="Small Box"/>
    <x v="27"/>
    <n v="0.38"/>
    <n v="0.26686879673691366"/>
    <s v="United States"/>
    <x v="1"/>
    <x v="4"/>
    <s v="Tonawanda"/>
    <n v="14150"/>
    <x v="18"/>
    <x v="4"/>
    <s v="2015"/>
    <d v="2015-04-21T00:00:00"/>
    <n v="19.6282"/>
    <n v="20"/>
    <n v="73.55"/>
    <n v="88075"/>
    <x v="0"/>
  </r>
  <r>
    <n v="20698"/>
    <s v="Medium"/>
    <n v="0.06"/>
    <n v="1.76"/>
    <n v="0.7"/>
    <n v="56"/>
    <x v="1"/>
    <s v="Randall Montgomery"/>
    <s v="Regular Air"/>
    <x v="3"/>
    <x v="0"/>
    <x v="0"/>
    <s v="Wrap Bag"/>
    <x v="28"/>
    <n v="0.56000000000000005"/>
    <n v="-5.5880960432871156E-2"/>
    <s v="United States"/>
    <x v="1"/>
    <x v="4"/>
    <s v="Tonawanda"/>
    <n v="14150"/>
    <x v="18"/>
    <x v="4"/>
    <s v="2015"/>
    <d v="2015-04-21T00:00:00"/>
    <n v="-1.6524000000000001"/>
    <n v="17"/>
    <n v="29.57"/>
    <n v="88075"/>
    <x v="0"/>
  </r>
  <r>
    <n v="22890"/>
    <s v="High"/>
    <n v="0.02"/>
    <n v="5.98"/>
    <n v="5.15"/>
    <n v="62"/>
    <x v="1"/>
    <s v="Pam Gilbert"/>
    <s v="Regular Air"/>
    <x v="0"/>
    <x v="0"/>
    <x v="7"/>
    <s v="Small Box"/>
    <x v="29"/>
    <n v="0.36"/>
    <n v="9.3654266958424603E-2"/>
    <s v="United States"/>
    <x v="2"/>
    <x v="7"/>
    <s v="Round Rock"/>
    <n v="78664"/>
    <x v="19"/>
    <x v="3"/>
    <s v="2015"/>
    <d v="2015-05-11T00:00:00"/>
    <n v="2.1400000000000023"/>
    <n v="3"/>
    <n v="22.85"/>
    <n v="87407"/>
    <x v="0"/>
  </r>
  <r>
    <n v="25354"/>
    <s v="High"/>
    <n v="0.04"/>
    <n v="29.14"/>
    <n v="4.8600000000000003"/>
    <n v="62"/>
    <x v="1"/>
    <s v="Pam Gilbert"/>
    <s v="Regular Air"/>
    <x v="0"/>
    <x v="0"/>
    <x v="7"/>
    <s v="Wrap Bag"/>
    <x v="30"/>
    <n v="0.38"/>
    <n v="0.69"/>
    <s v="United States"/>
    <x v="2"/>
    <x v="7"/>
    <s v="Round Rock"/>
    <n v="78664"/>
    <x v="20"/>
    <x v="1"/>
    <s v="2015"/>
    <d v="2015-06-14T00:00:00"/>
    <n v="349.40909999999997"/>
    <n v="17"/>
    <n v="506.39"/>
    <n v="87408"/>
    <x v="0"/>
  </r>
  <r>
    <n v="21017"/>
    <s v="Not Specified"/>
    <n v="0"/>
    <n v="3.69"/>
    <n v="0.5"/>
    <n v="64"/>
    <x v="1"/>
    <s v="Lynn Morrow"/>
    <s v="Regular Air"/>
    <x v="2"/>
    <x v="0"/>
    <x v="9"/>
    <s v="Small Box"/>
    <x v="31"/>
    <n v="0.38"/>
    <n v="-9.3822749999999999"/>
    <s v="United States"/>
    <x v="3"/>
    <x v="8"/>
    <s v="Salem"/>
    <n v="24153"/>
    <x v="21"/>
    <x v="5"/>
    <s v="2015"/>
    <d v="2015-03-04T00:00:00"/>
    <n v="-37.5291"/>
    <n v="1"/>
    <n v="4"/>
    <n v="87406"/>
    <x v="0"/>
  </r>
  <r>
    <n v="21019"/>
    <s v="Not Specified"/>
    <n v="0.02"/>
    <n v="175.99"/>
    <n v="4.99"/>
    <n v="64"/>
    <x v="1"/>
    <s v="Lynn Morrow"/>
    <s v="Express Air"/>
    <x v="2"/>
    <x v="2"/>
    <x v="5"/>
    <s v="Small Box"/>
    <x v="32"/>
    <n v="0.59"/>
    <n v="0.17207527975584944"/>
    <s v="United States"/>
    <x v="3"/>
    <x v="8"/>
    <s v="Salem"/>
    <n v="24153"/>
    <x v="21"/>
    <x v="5"/>
    <s v="2015"/>
    <d v="2015-03-02T00:00:00"/>
    <n v="101.49"/>
    <n v="4"/>
    <n v="589.79999999999995"/>
    <n v="87406"/>
    <x v="0"/>
  </r>
  <r>
    <n v="23274"/>
    <s v="Low"/>
    <n v="0.05"/>
    <n v="155.06"/>
    <n v="7.07"/>
    <n v="67"/>
    <x v="0"/>
    <s v="Ellen McCormick"/>
    <s v="Regular Air"/>
    <x v="0"/>
    <x v="0"/>
    <x v="10"/>
    <s v="Small Box"/>
    <x v="33"/>
    <n v="0.59"/>
    <n v="0.69"/>
    <s v="United States"/>
    <x v="0"/>
    <x v="1"/>
    <s v="Napa"/>
    <n v="94559"/>
    <x v="22"/>
    <x v="0"/>
    <s v="2015"/>
    <d v="2015-01-09T00:00:00"/>
    <n v="845.66399999999987"/>
    <n v="8"/>
    <n v="1225.5999999999999"/>
    <n v="87946"/>
    <x v="0"/>
  </r>
  <r>
    <n v="5272"/>
    <s v="Low"/>
    <n v="0"/>
    <n v="291.73"/>
    <n v="48.8"/>
    <n v="68"/>
    <x v="1"/>
    <s v="Scott Bunn"/>
    <s v="Delivery Truck"/>
    <x v="0"/>
    <x v="1"/>
    <x v="1"/>
    <s v="Jumbo Drum"/>
    <x v="34"/>
    <n v="0.56000000000000005"/>
    <n v="-0.24932448791826062"/>
    <s v="United States"/>
    <x v="1"/>
    <x v="4"/>
    <s v="New York City"/>
    <n v="10177"/>
    <x v="22"/>
    <x v="0"/>
    <s v="2015"/>
    <d v="2015-01-02T00:00:00"/>
    <n v="-308.928"/>
    <n v="4"/>
    <n v="1239.06"/>
    <n v="37537"/>
    <x v="0"/>
  </r>
  <r>
    <n v="5273"/>
    <s v="Low"/>
    <n v="7.0000000000000007E-2"/>
    <n v="100.98"/>
    <n v="45"/>
    <n v="68"/>
    <x v="1"/>
    <s v="Scott Bunn"/>
    <s v="Delivery Truck"/>
    <x v="0"/>
    <x v="1"/>
    <x v="1"/>
    <s v="Jumbo Drum"/>
    <x v="35"/>
    <n v="0.69"/>
    <n v="-0.41138423634462262"/>
    <s v="United States"/>
    <x v="1"/>
    <x v="4"/>
    <s v="New York City"/>
    <n v="10177"/>
    <x v="22"/>
    <x v="0"/>
    <s v="2015"/>
    <d v="2015-01-04T00:00:00"/>
    <n v="-1679.7599999999998"/>
    <n v="43"/>
    <n v="4083.19"/>
    <n v="37537"/>
    <x v="0"/>
  </r>
  <r>
    <n v="5274"/>
    <s v="Low"/>
    <n v="0.05"/>
    <n v="155.06"/>
    <n v="7.07"/>
    <n v="68"/>
    <x v="1"/>
    <s v="Scott Bunn"/>
    <s v="Regular Air"/>
    <x v="0"/>
    <x v="0"/>
    <x v="10"/>
    <s v="Small Box"/>
    <x v="33"/>
    <n v="0.59"/>
    <n v="0.11737074645376329"/>
    <s v="United States"/>
    <x v="1"/>
    <x v="4"/>
    <s v="New York City"/>
    <n v="10177"/>
    <x v="22"/>
    <x v="0"/>
    <s v="2015"/>
    <d v="2015-01-09T00:00:00"/>
    <n v="575.39600000000007"/>
    <n v="32"/>
    <n v="4902.38"/>
    <n v="37537"/>
    <x v="0"/>
  </r>
  <r>
    <n v="7786"/>
    <s v="High"/>
    <n v="0.09"/>
    <n v="122.99"/>
    <n v="70.2"/>
    <n v="68"/>
    <x v="1"/>
    <s v="Scott Bunn"/>
    <s v="Delivery Truck"/>
    <x v="0"/>
    <x v="1"/>
    <x v="1"/>
    <s v="Jumbo Drum"/>
    <x v="36"/>
    <n v="0.74"/>
    <n v="-0.42430733451655489"/>
    <s v="United States"/>
    <x v="1"/>
    <x v="4"/>
    <s v="New York City"/>
    <n v="10177"/>
    <x v="23"/>
    <x v="2"/>
    <s v="2015"/>
    <d v="2015-02-04T00:00:00"/>
    <n v="-2426.5500000000002"/>
    <n v="49"/>
    <n v="5718.85"/>
    <n v="55713"/>
    <x v="0"/>
  </r>
  <r>
    <n v="25786"/>
    <s v="High"/>
    <n v="0.09"/>
    <n v="122.99"/>
    <n v="70.2"/>
    <n v="70"/>
    <x v="0"/>
    <s v="Annette Boone"/>
    <s v="Delivery Truck"/>
    <x v="0"/>
    <x v="1"/>
    <x v="1"/>
    <s v="Jumbo Drum"/>
    <x v="36"/>
    <n v="0.74"/>
    <n v="-1.732594089380449"/>
    <s v="United States"/>
    <x v="1"/>
    <x v="9"/>
    <s v="Burlington"/>
    <n v="5401"/>
    <x v="23"/>
    <x v="2"/>
    <s v="2015"/>
    <d v="2015-02-04T00:00:00"/>
    <n v="-2426.5500000000002"/>
    <n v="12"/>
    <n v="1400.53"/>
    <n v="87947"/>
    <x v="0"/>
  </r>
  <r>
    <n v="18281"/>
    <s v="High"/>
    <n v="0.04"/>
    <n v="296.18"/>
    <n v="54.12"/>
    <n v="83"/>
    <x v="0"/>
    <s v="Edgar Stone"/>
    <s v="Delivery Truck"/>
    <x v="0"/>
    <x v="1"/>
    <x v="11"/>
    <s v="Jumbo Box"/>
    <x v="37"/>
    <n v="0.76"/>
    <n v="-0.39287674118635058"/>
    <s v="United States"/>
    <x v="1"/>
    <x v="10"/>
    <s v="Canton"/>
    <n v="44708"/>
    <x v="24"/>
    <x v="5"/>
    <s v="2015"/>
    <d v="2015-03-15T00:00:00"/>
    <n v="-715.7782060000003"/>
    <n v="6"/>
    <n v="1821.89"/>
    <n v="87365"/>
    <x v="0"/>
  </r>
  <r>
    <n v="23639"/>
    <s v="Not Specified"/>
    <n v="0"/>
    <n v="8.09"/>
    <n v="7.96"/>
    <n v="84"/>
    <x v="1"/>
    <s v="Helen Stein"/>
    <s v="Regular Air"/>
    <x v="3"/>
    <x v="1"/>
    <x v="2"/>
    <s v="Small Box"/>
    <x v="38"/>
    <n v="0.49"/>
    <n v="-1.5889206418993185"/>
    <s v="United States"/>
    <x v="1"/>
    <x v="10"/>
    <s v="Cincinnati"/>
    <n v="45231"/>
    <x v="23"/>
    <x v="2"/>
    <s v="2015"/>
    <d v="2015-02-03T00:00:00"/>
    <n v="-144.56"/>
    <n v="11"/>
    <n v="90.98"/>
    <n v="87364"/>
    <x v="0"/>
  </r>
  <r>
    <n v="23880"/>
    <s v="High"/>
    <n v="0.08"/>
    <n v="896.99"/>
    <n v="19.989999999999998"/>
    <n v="84"/>
    <x v="1"/>
    <s v="Helen Stein"/>
    <s v="Regular Air"/>
    <x v="0"/>
    <x v="0"/>
    <x v="8"/>
    <s v="Small Box"/>
    <x v="39"/>
    <n v="0.38"/>
    <n v="0.69"/>
    <s v="United States"/>
    <x v="1"/>
    <x v="10"/>
    <s v="Cincinnati"/>
    <n v="45231"/>
    <x v="25"/>
    <x v="5"/>
    <s v="2015"/>
    <d v="2015-04-02T00:00:00"/>
    <n v="7402.32"/>
    <n v="13"/>
    <n v="10728"/>
    <n v="87366"/>
    <x v="0"/>
  </r>
  <r>
    <n v="24663"/>
    <s v="Low"/>
    <n v="0.05"/>
    <n v="161.55000000000001"/>
    <n v="19.989999999999998"/>
    <n v="87"/>
    <x v="1"/>
    <s v="Norman Shields"/>
    <s v="Regular Air"/>
    <x v="0"/>
    <x v="0"/>
    <x v="10"/>
    <s v="Small Box"/>
    <x v="40"/>
    <n v="0.66"/>
    <n v="0.60505484878616489"/>
    <s v="United States"/>
    <x v="0"/>
    <x v="1"/>
    <s v="Vacaville"/>
    <n v="95687"/>
    <x v="26"/>
    <x v="1"/>
    <s v="2015"/>
    <d v="2015-06-08T00:00:00"/>
    <n v="1892.424"/>
    <n v="19"/>
    <n v="3127.69"/>
    <n v="90596"/>
    <x v="0"/>
  </r>
  <r>
    <n v="23841"/>
    <s v="High"/>
    <n v="0.09"/>
    <n v="4.91"/>
    <n v="0.5"/>
    <n v="87"/>
    <x v="1"/>
    <s v="Norman Shields"/>
    <s v="Regular Air"/>
    <x v="0"/>
    <x v="0"/>
    <x v="9"/>
    <s v="Small Box"/>
    <x v="41"/>
    <n v="0.36"/>
    <n v="0.69"/>
    <s v="United States"/>
    <x v="0"/>
    <x v="1"/>
    <s v="Vacaville"/>
    <n v="95687"/>
    <x v="27"/>
    <x v="5"/>
    <s v="2015"/>
    <d v="2015-03-23T00:00:00"/>
    <n v="28.855799999999999"/>
    <n v="9"/>
    <n v="41.82"/>
    <n v="90597"/>
    <x v="0"/>
  </r>
  <r>
    <n v="23842"/>
    <s v="High"/>
    <n v="0.01"/>
    <n v="296.18"/>
    <n v="54.12"/>
    <n v="87"/>
    <x v="1"/>
    <s v="Norman Shields"/>
    <s v="Delivery Truck"/>
    <x v="0"/>
    <x v="1"/>
    <x v="11"/>
    <s v="Jumbo Box"/>
    <x v="37"/>
    <n v="0.76"/>
    <n v="6.0325761896151228E-2"/>
    <s v="United States"/>
    <x v="0"/>
    <x v="1"/>
    <s v="Vacaville"/>
    <n v="95687"/>
    <x v="27"/>
    <x v="5"/>
    <s v="2015"/>
    <d v="2015-03-25T00:00:00"/>
    <n v="173.48"/>
    <n v="9"/>
    <n v="2875.72"/>
    <n v="90597"/>
    <x v="0"/>
  </r>
  <r>
    <n v="23071"/>
    <s v="High"/>
    <n v="7.0000000000000007E-2"/>
    <n v="19.84"/>
    <n v="4.0999999999999996"/>
    <n v="91"/>
    <x v="1"/>
    <s v="Wallace Werner"/>
    <s v="Regular Air"/>
    <x v="1"/>
    <x v="0"/>
    <x v="0"/>
    <s v="Wrap Bag"/>
    <x v="42"/>
    <n v="0.44"/>
    <n v="0.69"/>
    <s v="United States"/>
    <x v="0"/>
    <x v="1"/>
    <s v="Vallejo"/>
    <n v="94591"/>
    <x v="28"/>
    <x v="3"/>
    <s v="2015"/>
    <d v="2015-05-18T00:00:00"/>
    <n v="117.852"/>
    <n v="9"/>
    <n v="170.8"/>
    <n v="87175"/>
    <x v="0"/>
  </r>
  <r>
    <n v="19877"/>
    <s v="Medium"/>
    <n v="0.05"/>
    <n v="5.18"/>
    <n v="2.04"/>
    <n v="91"/>
    <x v="1"/>
    <s v="Wallace Werner"/>
    <s v="Regular Air"/>
    <x v="1"/>
    <x v="0"/>
    <x v="7"/>
    <s v="Wrap Bag"/>
    <x v="43"/>
    <n v="0.36"/>
    <n v="0.6352334703025776"/>
    <s v="United States"/>
    <x v="0"/>
    <x v="1"/>
    <s v="Vallejo"/>
    <n v="94591"/>
    <x v="29"/>
    <x v="2"/>
    <s v="2015"/>
    <d v="2015-02-20T00:00:00"/>
    <n v="34.010400000000004"/>
    <n v="10"/>
    <n v="53.54"/>
    <n v="87176"/>
    <x v="0"/>
  </r>
  <r>
    <n v="19611"/>
    <s v="Medium"/>
    <n v="0.06"/>
    <n v="175.99"/>
    <n v="8.99"/>
    <n v="91"/>
    <x v="1"/>
    <s v="Wallace Werner"/>
    <s v="Regular Air"/>
    <x v="0"/>
    <x v="2"/>
    <x v="5"/>
    <s v="Small Box"/>
    <x v="44"/>
    <n v="0.56999999999999995"/>
    <n v="0.60398063938778601"/>
    <s v="United States"/>
    <x v="0"/>
    <x v="1"/>
    <s v="Vallejo"/>
    <n v="94591"/>
    <x v="30"/>
    <x v="5"/>
    <s v="2015"/>
    <d v="2015-03-06T00:00:00"/>
    <n v="2031.5070000000001"/>
    <n v="23"/>
    <n v="3363.53"/>
    <n v="87177"/>
    <x v="0"/>
  </r>
  <r>
    <n v="23069"/>
    <s v="High"/>
    <n v="7.0000000000000007E-2"/>
    <n v="8.34"/>
    <n v="1.43"/>
    <n v="92"/>
    <x v="1"/>
    <s v="Victoria Baker Hoover"/>
    <s v="Regular Air"/>
    <x v="1"/>
    <x v="0"/>
    <x v="7"/>
    <s v="Wrap Bag"/>
    <x v="45"/>
    <n v="0.35"/>
    <n v="-1.4436705027256205"/>
    <s v="United States"/>
    <x v="3"/>
    <x v="11"/>
    <s v="Terrytown"/>
    <n v="70056"/>
    <x v="28"/>
    <x v="3"/>
    <s v="2015"/>
    <d v="2015-05-19T00:00:00"/>
    <n v="-190.67999999999998"/>
    <n v="16"/>
    <n v="132.08000000000001"/>
    <n v="87175"/>
    <x v="0"/>
  </r>
  <r>
    <n v="23070"/>
    <s v="High"/>
    <n v="0.09"/>
    <n v="4.9800000000000004"/>
    <n v="6.07"/>
    <n v="92"/>
    <x v="1"/>
    <s v="Victoria Baker Hoover"/>
    <s v="Regular Air"/>
    <x v="1"/>
    <x v="0"/>
    <x v="7"/>
    <s v="Small Box"/>
    <x v="46"/>
    <n v="0.36"/>
    <n v="7.176841640935157"/>
    <s v="United States"/>
    <x v="3"/>
    <x v="11"/>
    <s v="Terrytown"/>
    <n v="70056"/>
    <x v="28"/>
    <x v="3"/>
    <s v="2015"/>
    <d v="2015-05-18T00:00:00"/>
    <n v="325.39800000000002"/>
    <n v="9"/>
    <n v="45.34"/>
    <n v="87175"/>
    <x v="0"/>
  </r>
  <r>
    <n v="23203"/>
    <s v="Medium"/>
    <n v="0.04"/>
    <n v="12.98"/>
    <n v="3.14"/>
    <n v="92"/>
    <x v="1"/>
    <s v="Victoria Baker Hoover"/>
    <s v="Express Air"/>
    <x v="0"/>
    <x v="0"/>
    <x v="12"/>
    <s v="Small Pack"/>
    <x v="47"/>
    <n v="0.6"/>
    <n v="0.1056193297537493"/>
    <s v="United States"/>
    <x v="3"/>
    <x v="11"/>
    <s v="Terrytown"/>
    <n v="70056"/>
    <x v="31"/>
    <x v="1"/>
    <s v="2015"/>
    <d v="2015-06-09T00:00:00"/>
    <n v="22.817999999999998"/>
    <n v="16"/>
    <n v="216.04"/>
    <n v="87178"/>
    <x v="0"/>
  </r>
  <r>
    <n v="6243"/>
    <s v="Not Specified"/>
    <n v="0.04"/>
    <n v="160.97999999999999"/>
    <n v="30"/>
    <n v="94"/>
    <x v="1"/>
    <s v="Eddie House Mueller"/>
    <s v="Delivery Truck"/>
    <x v="1"/>
    <x v="1"/>
    <x v="1"/>
    <s v="Jumbo Drum"/>
    <x v="48"/>
    <n v="0.62"/>
    <n v="1.8498041852417171E-2"/>
    <s v="United States"/>
    <x v="2"/>
    <x v="12"/>
    <s v="Chicago"/>
    <n v="60601"/>
    <x v="32"/>
    <x v="3"/>
    <s v="2015"/>
    <d v="2015-05-05T00:00:00"/>
    <n v="116.1"/>
    <n v="37"/>
    <n v="6276.34"/>
    <n v="44231"/>
    <x v="0"/>
  </r>
  <r>
    <n v="6244"/>
    <s v="Not Specified"/>
    <n v="0.01"/>
    <n v="17.98"/>
    <n v="4"/>
    <n v="94"/>
    <x v="1"/>
    <s v="Eddie House Mueller"/>
    <s v="Regular Air"/>
    <x v="1"/>
    <x v="2"/>
    <x v="13"/>
    <s v="Small Box"/>
    <x v="49"/>
    <n v="0.79"/>
    <n v="-3.3013061101936643E-2"/>
    <s v="United States"/>
    <x v="2"/>
    <x v="12"/>
    <s v="Chicago"/>
    <n v="60601"/>
    <x v="32"/>
    <x v="3"/>
    <s v="2015"/>
    <d v="2015-05-05T00:00:00"/>
    <n v="-87.96"/>
    <n v="146"/>
    <n v="2664.4"/>
    <n v="44231"/>
    <x v="0"/>
  </r>
  <r>
    <n v="24243"/>
    <s v="Not Specified"/>
    <n v="0.04"/>
    <n v="160.97999999999999"/>
    <n v="30"/>
    <n v="97"/>
    <x v="1"/>
    <s v="Max McKenna"/>
    <s v="Delivery Truck"/>
    <x v="1"/>
    <x v="1"/>
    <x v="1"/>
    <s v="Jumbo Drum"/>
    <x v="48"/>
    <n v="0.62"/>
    <n v="0.16730421568370582"/>
    <s v="United States"/>
    <x v="2"/>
    <x v="13"/>
    <s v="Manhattan"/>
    <n v="66502"/>
    <x v="32"/>
    <x v="3"/>
    <s v="2015"/>
    <d v="2015-05-05T00:00:00"/>
    <n v="255.42000000000002"/>
    <n v="9"/>
    <n v="1526.68"/>
    <n v="87306"/>
    <x v="0"/>
  </r>
  <r>
    <n v="24245"/>
    <s v="Not Specified"/>
    <n v="0.06"/>
    <n v="115.99"/>
    <n v="8.99"/>
    <n v="97"/>
    <x v="1"/>
    <s v="Max McKenna"/>
    <s v="Regular Air"/>
    <x v="1"/>
    <x v="2"/>
    <x v="5"/>
    <s v="Small Box"/>
    <x v="50"/>
    <n v="0.57999999999999996"/>
    <n v="0.35113625189494818"/>
    <s v="United States"/>
    <x v="2"/>
    <x v="13"/>
    <s v="Manhattan"/>
    <n v="66502"/>
    <x v="32"/>
    <x v="3"/>
    <s v="2015"/>
    <d v="2015-05-04T00:00:00"/>
    <n v="685.6146"/>
    <n v="20"/>
    <n v="1952.56"/>
    <n v="87306"/>
    <x v="0"/>
  </r>
  <r>
    <n v="18494"/>
    <s v="Medium"/>
    <n v="0.1"/>
    <n v="19.98"/>
    <n v="4"/>
    <n v="101"/>
    <x v="0"/>
    <s v="Claudia Boyle"/>
    <s v="Regular Air"/>
    <x v="3"/>
    <x v="2"/>
    <x v="13"/>
    <s v="Small Box"/>
    <x v="51"/>
    <n v="0.68"/>
    <n v="-5.3361441417701508E-2"/>
    <s v="United States"/>
    <x v="1"/>
    <x v="14"/>
    <s v="Biddeford"/>
    <n v="4005"/>
    <x v="33"/>
    <x v="1"/>
    <s v="2015"/>
    <d v="2015-06-24T00:00:00"/>
    <n v="-16.2"/>
    <n v="16"/>
    <n v="303.58999999999997"/>
    <n v="88205"/>
    <x v="0"/>
  </r>
  <r>
    <n v="6014"/>
    <s v="Medium"/>
    <n v="0.04"/>
    <n v="300.98"/>
    <n v="54.92"/>
    <n v="102"/>
    <x v="1"/>
    <s v="Caroline Johnston"/>
    <s v="Delivery Truck"/>
    <x v="3"/>
    <x v="1"/>
    <x v="14"/>
    <s v="Jumbo Box"/>
    <x v="52"/>
    <n v="0.55000000000000004"/>
    <n v="0.21392841815064365"/>
    <s v="United States"/>
    <x v="1"/>
    <x v="15"/>
    <s v="Boston"/>
    <n v="2129"/>
    <x v="34"/>
    <x v="4"/>
    <s v="2015"/>
    <d v="2015-04-07T00:00:00"/>
    <n v="2023.75"/>
    <n v="31"/>
    <n v="9459.94"/>
    <n v="42599"/>
    <x v="0"/>
  </r>
  <r>
    <n v="494"/>
    <s v="Medium"/>
    <n v="0.1"/>
    <n v="19.98"/>
    <n v="4"/>
    <n v="102"/>
    <x v="1"/>
    <s v="Caroline Johnston"/>
    <s v="Regular Air"/>
    <x v="3"/>
    <x v="2"/>
    <x v="13"/>
    <s v="Small Box"/>
    <x v="51"/>
    <n v="0.68"/>
    <n v="-1.641909642266403E-2"/>
    <s v="United States"/>
    <x v="1"/>
    <x v="15"/>
    <s v="Boston"/>
    <n v="2129"/>
    <x v="33"/>
    <x v="1"/>
    <s v="2015"/>
    <d v="2015-06-24T00:00:00"/>
    <n v="-20.25"/>
    <n v="65"/>
    <n v="1233.32"/>
    <n v="3397"/>
    <x v="0"/>
  </r>
  <r>
    <n v="495"/>
    <s v="Medium"/>
    <n v="0.09"/>
    <n v="2.88"/>
    <n v="1.49"/>
    <n v="102"/>
    <x v="1"/>
    <s v="Caroline Johnston"/>
    <s v="Regular Air"/>
    <x v="3"/>
    <x v="0"/>
    <x v="8"/>
    <s v="Small Box"/>
    <x v="53"/>
    <n v="0.36"/>
    <n v="-7.1464806594800243E-2"/>
    <s v="United States"/>
    <x v="1"/>
    <x v="15"/>
    <s v="Boston"/>
    <n v="2129"/>
    <x v="33"/>
    <x v="1"/>
    <s v="2015"/>
    <d v="2015-06-23T00:00:00"/>
    <n v="-3.3809999999999998"/>
    <n v="17"/>
    <n v="47.31"/>
    <n v="3397"/>
    <x v="0"/>
  </r>
  <r>
    <n v="24014"/>
    <s v="Medium"/>
    <n v="0.04"/>
    <n v="300.98"/>
    <n v="54.92"/>
    <n v="107"/>
    <x v="0"/>
    <s v="Lois Hamilton"/>
    <s v="Delivery Truck"/>
    <x v="3"/>
    <x v="1"/>
    <x v="14"/>
    <s v="Jumbo Box"/>
    <x v="52"/>
    <n v="0.55000000000000004"/>
    <n v="0.69"/>
    <s v="United States"/>
    <x v="1"/>
    <x v="16"/>
    <s v="Dover"/>
    <n v="3820"/>
    <x v="34"/>
    <x v="4"/>
    <s v="2015"/>
    <d v="2015-04-07T00:00:00"/>
    <n v="1684.4762999999998"/>
    <n v="8"/>
    <n v="2441.27"/>
    <n v="88204"/>
    <x v="0"/>
  </r>
  <r>
    <n v="18495"/>
    <s v="Medium"/>
    <n v="0.09"/>
    <n v="2.88"/>
    <n v="1.49"/>
    <n v="109"/>
    <x v="0"/>
    <s v="Tom McFarland"/>
    <s v="Regular Air"/>
    <x v="3"/>
    <x v="0"/>
    <x v="8"/>
    <s v="Small Box"/>
    <x v="53"/>
    <n v="0.36"/>
    <n v="-0.24301886792452826"/>
    <s v="United States"/>
    <x v="1"/>
    <x v="2"/>
    <s v="Lodi"/>
    <n v="7644"/>
    <x v="33"/>
    <x v="1"/>
    <s v="2015"/>
    <d v="2015-06-23T00:00:00"/>
    <n v="-2.7047999999999996"/>
    <n v="4"/>
    <n v="11.13"/>
    <n v="88205"/>
    <x v="0"/>
  </r>
  <r>
    <n v="19074"/>
    <s v="High"/>
    <n v="0.03"/>
    <n v="4.26"/>
    <n v="1.2"/>
    <n v="114"/>
    <x v="1"/>
    <s v="Ron Newton"/>
    <s v="Regular Air"/>
    <x v="1"/>
    <x v="0"/>
    <x v="0"/>
    <s v="Wrap Bag"/>
    <x v="54"/>
    <n v="0.44"/>
    <n v="0.63247457627118653"/>
    <s v="United States"/>
    <x v="0"/>
    <x v="6"/>
    <s v="Lake Oswego"/>
    <n v="97035"/>
    <x v="35"/>
    <x v="0"/>
    <s v="2015"/>
    <d v="2015-01-04T00:00:00"/>
    <n v="18.658000000000001"/>
    <n v="7"/>
    <n v="29.5"/>
    <n v="89583"/>
    <x v="0"/>
  </r>
  <r>
    <n v="19950"/>
    <s v="Medium"/>
    <n v="0.01"/>
    <n v="4.91"/>
    <n v="0.5"/>
    <n v="114"/>
    <x v="1"/>
    <s v="Ron Newton"/>
    <s v="Regular Air"/>
    <x v="1"/>
    <x v="0"/>
    <x v="9"/>
    <s v="Small Box"/>
    <x v="41"/>
    <n v="0.36"/>
    <n v="0.69"/>
    <s v="United States"/>
    <x v="0"/>
    <x v="6"/>
    <s v="Lake Oswego"/>
    <n v="97035"/>
    <x v="36"/>
    <x v="4"/>
    <s v="2015"/>
    <d v="2015-04-06T00:00:00"/>
    <n v="40.247699999999995"/>
    <n v="12"/>
    <n v="58.33"/>
    <n v="89584"/>
    <x v="0"/>
  </r>
  <r>
    <n v="19951"/>
    <s v="Medium"/>
    <n v="0.09"/>
    <n v="4"/>
    <n v="1.3"/>
    <n v="114"/>
    <x v="1"/>
    <s v="Ron Newton"/>
    <s v="Express Air"/>
    <x v="1"/>
    <x v="0"/>
    <x v="7"/>
    <s v="Wrap Bag"/>
    <x v="55"/>
    <n v="0.37"/>
    <n v="0.69"/>
    <s v="United States"/>
    <x v="0"/>
    <x v="6"/>
    <s v="Lake Oswego"/>
    <n v="97035"/>
    <x v="36"/>
    <x v="4"/>
    <s v="2015"/>
    <d v="2015-04-06T00:00:00"/>
    <n v="14.0898"/>
    <n v="5"/>
    <n v="20.420000000000002"/>
    <n v="89584"/>
    <x v="0"/>
  </r>
  <r>
    <n v="26241"/>
    <s v="Low"/>
    <n v="7.0000000000000007E-2"/>
    <n v="2.12"/>
    <n v="1.99"/>
    <n v="115"/>
    <x v="0"/>
    <s v="Dwight M Carr"/>
    <s v="Regular Air"/>
    <x v="1"/>
    <x v="2"/>
    <x v="13"/>
    <s v="Small Pack"/>
    <x v="56"/>
    <n v="0.55000000000000004"/>
    <n v="-2.1419255849635599"/>
    <s v="United States"/>
    <x v="0"/>
    <x v="6"/>
    <s v="Mcminnville"/>
    <n v="97128"/>
    <x v="37"/>
    <x v="4"/>
    <s v="2015"/>
    <d v="2015-04-11T00:00:00"/>
    <n v="-55.84"/>
    <n v="12"/>
    <n v="26.07"/>
    <n v="89585"/>
    <x v="0"/>
  </r>
  <r>
    <n v="1074"/>
    <s v="High"/>
    <n v="0.03"/>
    <n v="4.26"/>
    <n v="1.2"/>
    <n v="117"/>
    <x v="1"/>
    <s v="Linda Weiss"/>
    <s v="Regular Air"/>
    <x v="1"/>
    <x v="0"/>
    <x v="0"/>
    <s v="Wrap Bag"/>
    <x v="54"/>
    <n v="0.44"/>
    <n v="8.034034197823775E-2"/>
    <s v="United States"/>
    <x v="0"/>
    <x v="0"/>
    <s v="Seattle"/>
    <n v="98103"/>
    <x v="35"/>
    <x v="0"/>
    <s v="2015"/>
    <d v="2015-01-04T00:00:00"/>
    <n v="9.82"/>
    <n v="29"/>
    <n v="122.23"/>
    <n v="7909"/>
    <x v="0"/>
  </r>
  <r>
    <n v="1950"/>
    <s v="Medium"/>
    <n v="0.01"/>
    <n v="4.91"/>
    <n v="0.5"/>
    <n v="117"/>
    <x v="1"/>
    <s v="Linda Weiss"/>
    <s v="Regular Air"/>
    <x v="1"/>
    <x v="0"/>
    <x v="9"/>
    <s v="Small Box"/>
    <x v="41"/>
    <n v="0.36"/>
    <n v="0.49050161953952554"/>
    <s v="United States"/>
    <x v="0"/>
    <x v="0"/>
    <s v="Seattle"/>
    <n v="98103"/>
    <x v="36"/>
    <x v="4"/>
    <s v="2015"/>
    <d v="2015-04-06T00:00:00"/>
    <n v="112.06"/>
    <n v="47"/>
    <n v="228.46"/>
    <n v="13959"/>
    <x v="1"/>
  </r>
  <r>
    <n v="1951"/>
    <s v="Medium"/>
    <n v="0.09"/>
    <n v="4"/>
    <n v="1.3"/>
    <n v="117"/>
    <x v="1"/>
    <s v="Linda Weiss"/>
    <s v="Express Air"/>
    <x v="1"/>
    <x v="0"/>
    <x v="7"/>
    <s v="Wrap Bag"/>
    <x v="55"/>
    <n v="0.37"/>
    <n v="0.21633810076021132"/>
    <s v="United States"/>
    <x v="0"/>
    <x v="0"/>
    <s v="Seattle"/>
    <n v="98103"/>
    <x v="36"/>
    <x v="4"/>
    <s v="2015"/>
    <d v="2015-04-06T00:00:00"/>
    <n v="16.79"/>
    <n v="19"/>
    <n v="77.61"/>
    <n v="13959"/>
    <x v="1"/>
  </r>
  <r>
    <n v="8241"/>
    <s v="Low"/>
    <n v="7.0000000000000007E-2"/>
    <n v="2.12"/>
    <n v="1.99"/>
    <n v="117"/>
    <x v="1"/>
    <s v="Linda Weiss"/>
    <s v="Regular Air"/>
    <x v="1"/>
    <x v="2"/>
    <x v="13"/>
    <s v="Small Pack"/>
    <x v="56"/>
    <n v="0.55000000000000004"/>
    <n v="-0.55873524114468687"/>
    <s v="United States"/>
    <x v="0"/>
    <x v="0"/>
    <s v="Seattle"/>
    <n v="98103"/>
    <x v="37"/>
    <x v="4"/>
    <s v="2015"/>
    <d v="2015-04-11T00:00:00"/>
    <n v="-55.84"/>
    <n v="46"/>
    <n v="99.94"/>
    <n v="58914"/>
    <x v="0"/>
  </r>
  <r>
    <n v="20688"/>
    <s v="High"/>
    <n v="0.05"/>
    <n v="6.3"/>
    <n v="0.5"/>
    <n v="120"/>
    <x v="1"/>
    <s v="Helen H Murphy"/>
    <s v="Regular Air"/>
    <x v="0"/>
    <x v="0"/>
    <x v="9"/>
    <s v="Small Box"/>
    <x v="57"/>
    <n v="0.39"/>
    <n v="0.69"/>
    <s v="United States"/>
    <x v="0"/>
    <x v="17"/>
    <s v="Layton"/>
    <n v="84041"/>
    <x v="38"/>
    <x v="0"/>
    <s v="2015"/>
    <d v="2015-01-13T00:00:00"/>
    <n v="41.296499999999995"/>
    <n v="10"/>
    <n v="59.85"/>
    <n v="86520"/>
    <x v="0"/>
  </r>
  <r>
    <n v="20689"/>
    <s v="High"/>
    <n v="0.09"/>
    <n v="205.99"/>
    <n v="3"/>
    <n v="120"/>
    <x v="1"/>
    <s v="Helen H Murphy"/>
    <s v="Express Air"/>
    <x v="0"/>
    <x v="2"/>
    <x v="5"/>
    <s v="Small Box"/>
    <x v="58"/>
    <n v="0.57999999999999996"/>
    <n v="0.69"/>
    <s v="United States"/>
    <x v="0"/>
    <x v="17"/>
    <s v="Layton"/>
    <n v="84041"/>
    <x v="38"/>
    <x v="0"/>
    <s v="2015"/>
    <d v="2015-01-14T00:00:00"/>
    <n v="1179.0237"/>
    <n v="10"/>
    <n v="1708.73"/>
    <n v="86520"/>
    <x v="0"/>
  </r>
  <r>
    <n v="19942"/>
    <s v="Critical"/>
    <n v="0.06"/>
    <n v="8.57"/>
    <n v="6.14"/>
    <n v="123"/>
    <x v="0"/>
    <s v="Shawn Stern"/>
    <s v="Regular Air"/>
    <x v="1"/>
    <x v="0"/>
    <x v="12"/>
    <s v="Small Pack"/>
    <x v="59"/>
    <n v="0.59"/>
    <n v="1.1127513951774244"/>
    <s v="United States"/>
    <x v="3"/>
    <x v="8"/>
    <s v="Tysons Corner"/>
    <n v="22102"/>
    <x v="37"/>
    <x v="4"/>
    <s v="2015"/>
    <d v="2015-04-10T00:00:00"/>
    <n v="105.678"/>
    <n v="11"/>
    <n v="94.97"/>
    <n v="90669"/>
    <x v="0"/>
  </r>
  <r>
    <n v="24319"/>
    <s v="Not Specified"/>
    <n v="0.02"/>
    <n v="1.74"/>
    <n v="4.08"/>
    <n v="129"/>
    <x v="1"/>
    <s v="Kara Allison"/>
    <s v="Regular Air"/>
    <x v="2"/>
    <x v="1"/>
    <x v="2"/>
    <s v="Small Pack"/>
    <x v="60"/>
    <n v="0.53"/>
    <n v="-3.6549364613880742"/>
    <s v="United States"/>
    <x v="2"/>
    <x v="12"/>
    <s v="Alton"/>
    <n v="62002"/>
    <x v="39"/>
    <x v="0"/>
    <s v="2015"/>
    <d v="2015-01-28T00:00:00"/>
    <n v="-37.39"/>
    <n v="5"/>
    <n v="10.23"/>
    <n v="86693"/>
    <x v="0"/>
  </r>
  <r>
    <n v="18161"/>
    <s v="Not Specified"/>
    <n v="7.0000000000000007E-2"/>
    <n v="15.74"/>
    <n v="1.39"/>
    <n v="129"/>
    <x v="1"/>
    <s v="Kara Allison"/>
    <s v="Regular Air"/>
    <x v="2"/>
    <x v="0"/>
    <x v="4"/>
    <s v="Small Box"/>
    <x v="61"/>
    <n v="0.4"/>
    <n v="0.69"/>
    <s v="United States"/>
    <x v="2"/>
    <x v="12"/>
    <s v="Alton"/>
    <n v="62002"/>
    <x v="40"/>
    <x v="3"/>
    <s v="2015"/>
    <d v="2015-05-26T00:00:00"/>
    <n v="149.88869999999997"/>
    <n v="14"/>
    <n v="217.23"/>
    <n v="86694"/>
    <x v="0"/>
  </r>
  <r>
    <n v="25762"/>
    <s v="Critical"/>
    <n v="0.04"/>
    <n v="18.97"/>
    <n v="9.5399999999999991"/>
    <n v="136"/>
    <x v="1"/>
    <s v="Dale Gillespie"/>
    <s v="Regular Air"/>
    <x v="2"/>
    <x v="0"/>
    <x v="7"/>
    <s v="Small Box"/>
    <x v="62"/>
    <n v="0.37"/>
    <n v="2.9880086494987249E-2"/>
    <s v="United States"/>
    <x v="0"/>
    <x v="1"/>
    <s v="Petaluma"/>
    <n v="94952"/>
    <x v="41"/>
    <x v="3"/>
    <s v="2015"/>
    <d v="2015-05-17T00:00:00"/>
    <n v="3.0400000000000027"/>
    <n v="5"/>
    <n v="101.74"/>
    <n v="88534"/>
    <x v="0"/>
  </r>
  <r>
    <n v="25764"/>
    <s v="Critical"/>
    <n v="0.09"/>
    <n v="10.98"/>
    <n v="3.37"/>
    <n v="136"/>
    <x v="1"/>
    <s v="Dale Gillespie"/>
    <s v="Regular Air"/>
    <x v="2"/>
    <x v="0"/>
    <x v="12"/>
    <s v="Small Pack"/>
    <x v="63"/>
    <n v="0.56999999999999995"/>
    <n v="3.2016090866067222E-2"/>
    <s v="United States"/>
    <x v="0"/>
    <x v="1"/>
    <s v="Petaluma"/>
    <n v="94952"/>
    <x v="41"/>
    <x v="3"/>
    <s v="2015"/>
    <d v="2015-05-17T00:00:00"/>
    <n v="2.7060000000000013"/>
    <n v="8"/>
    <n v="84.52"/>
    <n v="88534"/>
    <x v="0"/>
  </r>
  <r>
    <n v="24803"/>
    <s v="Critical"/>
    <n v="0.03"/>
    <n v="22.84"/>
    <n v="11.54"/>
    <n v="142"/>
    <x v="0"/>
    <s v="Brooke Weeks Taylor"/>
    <s v="Regular Air"/>
    <x v="2"/>
    <x v="0"/>
    <x v="7"/>
    <s v="Small Box"/>
    <x v="64"/>
    <n v="0.39"/>
    <n v="0.29417447775040789"/>
    <s v="United States"/>
    <x v="1"/>
    <x v="18"/>
    <s v="Ansonia"/>
    <n v="6401"/>
    <x v="42"/>
    <x v="1"/>
    <s v="2015"/>
    <d v="2015-06-03T00:00:00"/>
    <n v="91.955999999999989"/>
    <n v="13"/>
    <n v="312.58999999999997"/>
    <n v="91087"/>
    <x v="0"/>
  </r>
  <r>
    <n v="24805"/>
    <s v="Critical"/>
    <n v="0.05"/>
    <n v="10.98"/>
    <n v="3.37"/>
    <n v="144"/>
    <x v="0"/>
    <s v="Marguerite Moss"/>
    <s v="Regular Air"/>
    <x v="2"/>
    <x v="0"/>
    <x v="12"/>
    <s v="Small Pack"/>
    <x v="63"/>
    <n v="0.56999999999999995"/>
    <n v="-3.9503105590062107E-2"/>
    <s v="United States"/>
    <x v="1"/>
    <x v="15"/>
    <s v="Yarmouth"/>
    <n v="2664"/>
    <x v="42"/>
    <x v="1"/>
    <s v="2015"/>
    <d v="2015-06-03T00:00:00"/>
    <n v="-2.544"/>
    <n v="6"/>
    <n v="64.400000000000006"/>
    <n v="91087"/>
    <x v="0"/>
  </r>
  <r>
    <n v="24849"/>
    <s v="Medium"/>
    <n v="0.06"/>
    <n v="7.04"/>
    <n v="2.17"/>
    <n v="145"/>
    <x v="1"/>
    <s v="Rhonda Ivey"/>
    <s v="Regular Air"/>
    <x v="2"/>
    <x v="0"/>
    <x v="7"/>
    <s v="Wrap Bag"/>
    <x v="65"/>
    <n v="0.38"/>
    <n v="0.16963822525597269"/>
    <s v="United States"/>
    <x v="1"/>
    <x v="19"/>
    <s v="West Mifflin"/>
    <n v="15122"/>
    <x v="43"/>
    <x v="0"/>
    <s v="2015"/>
    <d v="2015-01-17T00:00:00"/>
    <n v="2.4851999999999999"/>
    <n v="2"/>
    <n v="14.65"/>
    <n v="91086"/>
    <x v="0"/>
  </r>
  <r>
    <n v="25582"/>
    <s v="Low"/>
    <n v="7.0000000000000007E-2"/>
    <n v="154.13"/>
    <n v="69"/>
    <n v="145"/>
    <x v="1"/>
    <s v="Rhonda Ivey"/>
    <s v="Express Air"/>
    <x v="1"/>
    <x v="1"/>
    <x v="11"/>
    <s v="Large Box"/>
    <x v="66"/>
    <n v="0.68"/>
    <n v="-1.3992639213438565"/>
    <s v="United States"/>
    <x v="1"/>
    <x v="19"/>
    <s v="West Mifflin"/>
    <n v="15122"/>
    <x v="44"/>
    <x v="5"/>
    <s v="2015"/>
    <d v="2015-03-16T00:00:00"/>
    <n v="-634.73410000000013"/>
    <n v="3"/>
    <n v="453.62"/>
    <n v="91089"/>
    <x v="0"/>
  </r>
  <r>
    <n v="23365"/>
    <s v="Not Specified"/>
    <n v="0.01"/>
    <n v="45.98"/>
    <n v="4.8"/>
    <n v="146"/>
    <x v="1"/>
    <s v="Yvonne Fox"/>
    <s v="Regular Air"/>
    <x v="2"/>
    <x v="1"/>
    <x v="2"/>
    <s v="Wrap Bag"/>
    <x v="67"/>
    <n v="0.68"/>
    <n v="0.69"/>
    <s v="United States"/>
    <x v="2"/>
    <x v="7"/>
    <s v="Watauga"/>
    <n v="76148"/>
    <x v="14"/>
    <x v="5"/>
    <s v="2015"/>
    <d v="2015-03-13T00:00:00"/>
    <n v="133.5771"/>
    <n v="4"/>
    <n v="193.59"/>
    <n v="91088"/>
    <x v="0"/>
  </r>
  <r>
    <n v="22907"/>
    <s v="Medium"/>
    <n v="0.06"/>
    <n v="180.98"/>
    <n v="26.2"/>
    <n v="146"/>
    <x v="1"/>
    <s v="Yvonne Fox"/>
    <s v="Delivery Truck"/>
    <x v="0"/>
    <x v="1"/>
    <x v="1"/>
    <s v="Jumbo Drum"/>
    <x v="68"/>
    <n v="0.59"/>
    <n v="0.27045666275804936"/>
    <s v="United States"/>
    <x v="2"/>
    <x v="7"/>
    <s v="Watauga"/>
    <n v="76148"/>
    <x v="45"/>
    <x v="4"/>
    <s v="2015"/>
    <d v="2015-04-24T00:00:00"/>
    <n v="251.40839999999997"/>
    <n v="5"/>
    <n v="929.57"/>
    <n v="91090"/>
    <x v="0"/>
  </r>
  <r>
    <n v="19058"/>
    <s v="Critical"/>
    <n v="0.09"/>
    <n v="32.979999999999997"/>
    <n v="5.5"/>
    <n v="151"/>
    <x v="1"/>
    <s v="Geoffrey Zhu"/>
    <s v="Regular Air"/>
    <x v="1"/>
    <x v="2"/>
    <x v="13"/>
    <s v="Small Box"/>
    <x v="69"/>
    <n v="0.75"/>
    <n v="-0.32433557476785146"/>
    <s v="United States"/>
    <x v="3"/>
    <x v="20"/>
    <s v="Kingsport"/>
    <n v="37664"/>
    <x v="46"/>
    <x v="0"/>
    <s v="2015"/>
    <d v="2015-01-23T00:00:00"/>
    <n v="-20.258000000000003"/>
    <n v="2"/>
    <n v="62.46"/>
    <n v="89521"/>
    <x v="0"/>
  </r>
  <r>
    <n v="20679"/>
    <s v="High"/>
    <n v="0.09"/>
    <n v="5.98"/>
    <n v="2.5"/>
    <n v="151"/>
    <x v="1"/>
    <s v="Geoffrey Zhu"/>
    <s v="Regular Air"/>
    <x v="1"/>
    <x v="0"/>
    <x v="4"/>
    <s v="Small Box"/>
    <x v="70"/>
    <n v="0.36"/>
    <n v="0.49434364994663821"/>
    <s v="United States"/>
    <x v="3"/>
    <x v="20"/>
    <s v="Kingsport"/>
    <n v="37664"/>
    <x v="18"/>
    <x v="4"/>
    <s v="2015"/>
    <d v="2015-04-22T00:00:00"/>
    <n v="13.895999999999999"/>
    <n v="5"/>
    <n v="28.11"/>
    <n v="89523"/>
    <x v="0"/>
  </r>
  <r>
    <n v="21103"/>
    <s v="Critical"/>
    <n v="0.09"/>
    <n v="2.88"/>
    <n v="0.7"/>
    <n v="152"/>
    <x v="1"/>
    <s v="Kent Kerr"/>
    <s v="Regular Air"/>
    <x v="3"/>
    <x v="0"/>
    <x v="0"/>
    <s v="Wrap Bag"/>
    <x v="71"/>
    <n v="0.56000000000000005"/>
    <n v="-31.403272727272732"/>
    <s v="United States"/>
    <x v="3"/>
    <x v="20"/>
    <s v="Knoxville"/>
    <n v="37918"/>
    <x v="43"/>
    <x v="0"/>
    <s v="2015"/>
    <d v="2015-01-16T00:00:00"/>
    <n v="-172.71800000000002"/>
    <n v="2"/>
    <n v="5.5"/>
    <n v="89520"/>
    <x v="0"/>
  </r>
  <r>
    <n v="22243"/>
    <s v="Low"/>
    <n v="0.01"/>
    <n v="79.52"/>
    <n v="48.2"/>
    <n v="152"/>
    <x v="1"/>
    <s v="Kent Kerr"/>
    <s v="Regular Air"/>
    <x v="1"/>
    <x v="1"/>
    <x v="2"/>
    <s v="Medium Box"/>
    <x v="72"/>
    <n v="0.74"/>
    <n v="-6.0918782942022034E-2"/>
    <s v="United States"/>
    <x v="3"/>
    <x v="20"/>
    <s v="Knoxville"/>
    <n v="37918"/>
    <x v="47"/>
    <x v="4"/>
    <s v="2015"/>
    <d v="2015-04-26T00:00:00"/>
    <n v="-40.683999999999997"/>
    <n v="8"/>
    <n v="667.84"/>
    <n v="89522"/>
    <x v="0"/>
  </r>
  <r>
    <n v="21767"/>
    <s v="High"/>
    <n v="0.01"/>
    <n v="65.989999999999995"/>
    <n v="8.99"/>
    <n v="152"/>
    <x v="1"/>
    <s v="Kent Kerr"/>
    <s v="Regular Air"/>
    <x v="3"/>
    <x v="2"/>
    <x v="5"/>
    <s v="Small Box"/>
    <x v="73"/>
    <n v="0.6"/>
    <n v="0.33487321630222766"/>
    <s v="United States"/>
    <x v="3"/>
    <x v="20"/>
    <s v="Knoxville"/>
    <n v="37918"/>
    <x v="48"/>
    <x v="5"/>
    <s v="2015"/>
    <d v="2015-04-01T00:00:00"/>
    <n v="97.86"/>
    <n v="5"/>
    <n v="292.23"/>
    <n v="89524"/>
    <x v="0"/>
  </r>
  <r>
    <n v="22470"/>
    <s v="Low"/>
    <n v="0.1"/>
    <n v="39.979999999999997"/>
    <n v="4"/>
    <n v="152"/>
    <x v="1"/>
    <s v="Kent Kerr"/>
    <s v="Regular Air"/>
    <x v="2"/>
    <x v="2"/>
    <x v="13"/>
    <s v="Small Box"/>
    <x v="74"/>
    <n v="0.7"/>
    <n v="0.46629388008698358"/>
    <s v="United States"/>
    <x v="3"/>
    <x v="20"/>
    <s v="Knoxville"/>
    <n v="37918"/>
    <x v="49"/>
    <x v="1"/>
    <s v="2015"/>
    <d v="2015-06-22T00:00:00"/>
    <n v="360.24"/>
    <n v="21"/>
    <n v="772.56"/>
    <n v="89525"/>
    <x v="0"/>
  </r>
  <r>
    <n v="22329"/>
    <s v="Critical"/>
    <n v="0.01"/>
    <n v="95.99"/>
    <n v="4.9000000000000004"/>
    <n v="156"/>
    <x v="1"/>
    <s v="Diana Xu"/>
    <s v="Regular Air"/>
    <x v="0"/>
    <x v="2"/>
    <x v="5"/>
    <s v="Small Box"/>
    <x v="75"/>
    <n v="0.56000000000000005"/>
    <n v="0.679833917415816"/>
    <s v="United States"/>
    <x v="0"/>
    <x v="21"/>
    <s v="Fort Collins"/>
    <n v="80525"/>
    <x v="50"/>
    <x v="3"/>
    <s v="2015"/>
    <d v="2015-05-15T00:00:00"/>
    <n v="713.88"/>
    <n v="13"/>
    <n v="1050.08"/>
    <n v="87671"/>
    <x v="0"/>
  </r>
  <r>
    <n v="20324"/>
    <s v="High"/>
    <n v="0.03"/>
    <n v="10.89"/>
    <n v="4.5"/>
    <n v="156"/>
    <x v="1"/>
    <s v="Diana Xu"/>
    <s v="Regular Air"/>
    <x v="0"/>
    <x v="0"/>
    <x v="15"/>
    <s v="Small Box"/>
    <x v="76"/>
    <n v="0.59"/>
    <n v="-0.55115316380839741"/>
    <s v="United States"/>
    <x v="0"/>
    <x v="21"/>
    <s v="Fort Collins"/>
    <n v="80525"/>
    <x v="51"/>
    <x v="0"/>
    <s v="2015"/>
    <d v="2015-01-26T00:00:00"/>
    <n v="-18.64"/>
    <n v="3"/>
    <n v="33.82"/>
    <n v="87672"/>
    <x v="0"/>
  </r>
  <r>
    <n v="26102"/>
    <s v="Medium"/>
    <n v="0.05"/>
    <n v="100.98"/>
    <n v="35.840000000000003"/>
    <n v="164"/>
    <x v="1"/>
    <s v="Robin Kramer Vaughn"/>
    <s v="Delivery Truck"/>
    <x v="1"/>
    <x v="1"/>
    <x v="14"/>
    <s v="Jumbo Box"/>
    <x v="77"/>
    <n v="0.62"/>
    <n v="-0.15568443854377753"/>
    <s v="United States"/>
    <x v="0"/>
    <x v="0"/>
    <s v="Richland"/>
    <n v="99352"/>
    <x v="22"/>
    <x v="0"/>
    <s v="2015"/>
    <d v="2015-01-04T00:00:00"/>
    <n v="-111.4"/>
    <n v="7"/>
    <n v="715.55"/>
    <n v="89961"/>
    <x v="0"/>
  </r>
  <r>
    <n v="26103"/>
    <s v="Medium"/>
    <n v="0.02"/>
    <n v="4.9800000000000004"/>
    <n v="5.49"/>
    <n v="164"/>
    <x v="1"/>
    <s v="Robin Kramer Vaughn"/>
    <s v="Regular Air"/>
    <x v="1"/>
    <x v="0"/>
    <x v="7"/>
    <s v="Small Box"/>
    <x v="78"/>
    <n v="0.38"/>
    <n v="-1.6881437650668418"/>
    <s v="United States"/>
    <x v="0"/>
    <x v="0"/>
    <s v="Richland"/>
    <n v="99352"/>
    <x v="22"/>
    <x v="0"/>
    <s v="2015"/>
    <d v="2015-01-03T00:00:00"/>
    <n v="-77.03"/>
    <n v="9"/>
    <n v="45.63"/>
    <n v="89961"/>
    <x v="0"/>
  </r>
  <r>
    <n v="21040"/>
    <s v="Low"/>
    <n v="0.08"/>
    <n v="399.98"/>
    <n v="12.06"/>
    <n v="166"/>
    <x v="0"/>
    <s v="Vicki Hauser"/>
    <s v="Delivery Truck"/>
    <x v="3"/>
    <x v="2"/>
    <x v="6"/>
    <s v="Jumbo Box"/>
    <x v="79"/>
    <n v="0.56000000000000005"/>
    <n v="1.5497551510671717E-2"/>
    <s v="United States"/>
    <x v="3"/>
    <x v="20"/>
    <s v="Lebanon"/>
    <n v="37087"/>
    <x v="52"/>
    <x v="0"/>
    <s v="2015"/>
    <d v="2015-01-18T00:00:00"/>
    <n v="28.514099999999999"/>
    <n v="5"/>
    <n v="1839.91"/>
    <n v="89426"/>
    <x v="0"/>
  </r>
  <r>
    <n v="19315"/>
    <s v="Low"/>
    <n v="0.08"/>
    <n v="43.22"/>
    <n v="16.71"/>
    <n v="169"/>
    <x v="1"/>
    <s v="Janice Cole"/>
    <s v="Regular Air"/>
    <x v="0"/>
    <x v="2"/>
    <x v="13"/>
    <s v="Small Box"/>
    <x v="80"/>
    <n v="0.66"/>
    <n v="2.1457248507119888"/>
    <s v="United States"/>
    <x v="3"/>
    <x v="11"/>
    <s v="Baton Rouge"/>
    <n v="70802"/>
    <x v="35"/>
    <x v="0"/>
    <s v="2015"/>
    <d v="2015-01-05T00:00:00"/>
    <n v="280.27458000000001"/>
    <n v="3"/>
    <n v="130.62"/>
    <n v="87463"/>
    <x v="0"/>
  </r>
  <r>
    <n v="19316"/>
    <s v="Low"/>
    <n v="0.05"/>
    <n v="574.74"/>
    <n v="24.49"/>
    <n v="169"/>
    <x v="1"/>
    <s v="Janice Cole"/>
    <s v="Regular Air"/>
    <x v="0"/>
    <x v="2"/>
    <x v="6"/>
    <s v="Large Box"/>
    <x v="81"/>
    <n v="0.37"/>
    <n v="-1.6187719217411838E-2"/>
    <s v="United States"/>
    <x v="3"/>
    <x v="11"/>
    <s v="Baton Rouge"/>
    <n v="70802"/>
    <x v="35"/>
    <x v="0"/>
    <s v="2015"/>
    <d v="2015-01-10T00:00:00"/>
    <n v="-112.4263"/>
    <n v="12"/>
    <n v="6945.16"/>
    <n v="87463"/>
    <x v="0"/>
  </r>
  <r>
    <n v="19317"/>
    <s v="Low"/>
    <n v="0.04"/>
    <n v="10.14"/>
    <n v="2.27"/>
    <n v="169"/>
    <x v="1"/>
    <s v="Janice Cole"/>
    <s v="Regular Air"/>
    <x v="0"/>
    <x v="0"/>
    <x v="7"/>
    <s v="Wrap Bag"/>
    <x v="82"/>
    <n v="0.36"/>
    <n v="0.80555914673561724"/>
    <s v="United States"/>
    <x v="3"/>
    <x v="11"/>
    <s v="Baton Rouge"/>
    <n v="70802"/>
    <x v="35"/>
    <x v="0"/>
    <s v="2015"/>
    <d v="2015-01-07T00:00:00"/>
    <n v="24.923999999999999"/>
    <n v="3"/>
    <n v="30.94"/>
    <n v="87463"/>
    <x v="0"/>
  </r>
  <r>
    <n v="19314"/>
    <s v="Critical"/>
    <n v="0.05"/>
    <n v="1.88"/>
    <n v="1.49"/>
    <n v="171"/>
    <x v="0"/>
    <s v="Christina Matthews"/>
    <s v="Regular Air"/>
    <x v="0"/>
    <x v="0"/>
    <x v="8"/>
    <s v="Small Box"/>
    <x v="83"/>
    <n v="0.37"/>
    <n v="-0.85073099415204667"/>
    <s v="United States"/>
    <x v="1"/>
    <x v="2"/>
    <s v="Fort Lee"/>
    <n v="7024"/>
    <x v="53"/>
    <x v="4"/>
    <s v="2015"/>
    <d v="2015-04-15T00:00:00"/>
    <n v="-2.9094999999999995"/>
    <n v="1"/>
    <n v="3.42"/>
    <n v="87464"/>
    <x v="0"/>
  </r>
  <r>
    <n v="5361"/>
    <s v="Critical"/>
    <n v="0.02"/>
    <n v="49.99"/>
    <n v="19.989999999999998"/>
    <n v="181"/>
    <x v="1"/>
    <s v="Wesley Waller"/>
    <s v="Regular Air"/>
    <x v="2"/>
    <x v="2"/>
    <x v="13"/>
    <s v="Small Box"/>
    <x v="84"/>
    <n v="0.41"/>
    <n v="-8.526186225479869E-2"/>
    <s v="United States"/>
    <x v="0"/>
    <x v="1"/>
    <s v="San Francisco"/>
    <n v="94122"/>
    <x v="54"/>
    <x v="2"/>
    <s v="2015"/>
    <d v="2015-02-21T00:00:00"/>
    <n v="-76.89"/>
    <n v="18"/>
    <n v="901.81"/>
    <n v="38087"/>
    <x v="0"/>
  </r>
  <r>
    <n v="522"/>
    <s v="High"/>
    <n v="7.0000000000000007E-2"/>
    <n v="1.68"/>
    <n v="1.57"/>
    <n v="181"/>
    <x v="1"/>
    <s v="Wesley Waller"/>
    <s v="Regular Air"/>
    <x v="0"/>
    <x v="0"/>
    <x v="0"/>
    <s v="Wrap Bag"/>
    <x v="15"/>
    <n v="0.59"/>
    <n v="-0.19159654858245351"/>
    <s v="United States"/>
    <x v="0"/>
    <x v="1"/>
    <s v="San Francisco"/>
    <n v="94122"/>
    <x v="55"/>
    <x v="3"/>
    <s v="2015"/>
    <d v="2015-05-23T00:00:00"/>
    <n v="-35.75"/>
    <n v="116"/>
    <n v="186.59"/>
    <n v="3585"/>
    <x v="0"/>
  </r>
  <r>
    <n v="23361"/>
    <s v="Critical"/>
    <n v="0.02"/>
    <n v="49.99"/>
    <n v="19.989999999999998"/>
    <n v="184"/>
    <x v="0"/>
    <s v="Phillip Holmes"/>
    <s v="Regular Air"/>
    <x v="2"/>
    <x v="2"/>
    <x v="13"/>
    <s v="Small Box"/>
    <x v="84"/>
    <n v="0.41"/>
    <n v="-0.30694610778443115"/>
    <s v="United States"/>
    <x v="1"/>
    <x v="15"/>
    <s v="Arlington"/>
    <n v="2474"/>
    <x v="54"/>
    <x v="2"/>
    <s v="2015"/>
    <d v="2015-02-21T00:00:00"/>
    <n v="-76.89"/>
    <n v="5"/>
    <n v="250.5"/>
    <n v="88360"/>
    <x v="0"/>
  </r>
  <r>
    <n v="18521"/>
    <s v="High"/>
    <n v="7.0000000000000007E-2"/>
    <n v="10.06"/>
    <n v="2.06"/>
    <n v="188"/>
    <x v="1"/>
    <s v="Alex Harrell"/>
    <s v="Regular Air"/>
    <x v="0"/>
    <x v="0"/>
    <x v="7"/>
    <s v="Wrap Bag"/>
    <x v="85"/>
    <n v="0.39"/>
    <n v="0.69"/>
    <s v="United States"/>
    <x v="2"/>
    <x v="7"/>
    <s v="Gainesville"/>
    <n v="76240"/>
    <x v="55"/>
    <x v="3"/>
    <s v="2015"/>
    <d v="2015-05-22T00:00:00"/>
    <n v="152.65559999999999"/>
    <n v="23"/>
    <n v="221.24"/>
    <n v="88361"/>
    <x v="0"/>
  </r>
  <r>
    <n v="18522"/>
    <s v="High"/>
    <n v="7.0000000000000007E-2"/>
    <n v="1.68"/>
    <n v="1.57"/>
    <n v="188"/>
    <x v="1"/>
    <s v="Alex Harrell"/>
    <s v="Regular Air"/>
    <x v="0"/>
    <x v="0"/>
    <x v="0"/>
    <s v="Wrap Bag"/>
    <x v="15"/>
    <n v="0.59"/>
    <n v="0.15326902465166142"/>
    <s v="United States"/>
    <x v="2"/>
    <x v="7"/>
    <s v="Gainesville"/>
    <n v="76240"/>
    <x v="55"/>
    <x v="3"/>
    <s v="2015"/>
    <d v="2015-05-23T00:00:00"/>
    <n v="7.1500000000000057"/>
    <n v="29"/>
    <n v="46.65"/>
    <n v="88361"/>
    <x v="0"/>
  </r>
  <r>
    <n v="18817"/>
    <s v="High"/>
    <n v="0.1"/>
    <n v="58.1"/>
    <n v="1.49"/>
    <n v="190"/>
    <x v="0"/>
    <s v="Lloyd Norris"/>
    <s v="Regular Air"/>
    <x v="0"/>
    <x v="0"/>
    <x v="8"/>
    <s v="Small Box"/>
    <x v="86"/>
    <n v="0.38"/>
    <n v="0.69"/>
    <s v="United States"/>
    <x v="2"/>
    <x v="12"/>
    <s v="Arlington Heights"/>
    <n v="60004"/>
    <x v="6"/>
    <x v="2"/>
    <s v="2015"/>
    <d v="2015-02-13T00:00:00"/>
    <n v="113.6499"/>
    <n v="3"/>
    <n v="164.71"/>
    <n v="89092"/>
    <x v="0"/>
  </r>
  <r>
    <n v="18818"/>
    <s v="High"/>
    <n v="0.01"/>
    <n v="80.48"/>
    <n v="4.5"/>
    <n v="191"/>
    <x v="1"/>
    <s v="Gerald Kearney"/>
    <s v="Regular Air"/>
    <x v="0"/>
    <x v="0"/>
    <x v="15"/>
    <s v="Small Box"/>
    <x v="87"/>
    <n v="0.55000000000000004"/>
    <n v="-0.44521084337349398"/>
    <s v="United States"/>
    <x v="2"/>
    <x v="12"/>
    <s v="Aurora"/>
    <n v="60505"/>
    <x v="6"/>
    <x v="2"/>
    <s v="2015"/>
    <d v="2015-02-15T00:00:00"/>
    <n v="-35.474400000000003"/>
    <n v="1"/>
    <n v="79.680000000000007"/>
    <n v="89092"/>
    <x v="0"/>
  </r>
  <r>
    <n v="20520"/>
    <s v="Not Specified"/>
    <n v="0.05"/>
    <n v="3.8"/>
    <n v="1.49"/>
    <n v="191"/>
    <x v="1"/>
    <s v="Gerald Kearney"/>
    <s v="Regular Air"/>
    <x v="0"/>
    <x v="0"/>
    <x v="8"/>
    <s v="Small Box"/>
    <x v="27"/>
    <n v="0.38"/>
    <n v="0.27162974089372888"/>
    <s v="United States"/>
    <x v="2"/>
    <x v="12"/>
    <s v="Aurora"/>
    <n v="60505"/>
    <x v="37"/>
    <x v="4"/>
    <s v="2015"/>
    <d v="2015-04-11T00:00:00"/>
    <n v="14.466999999999999"/>
    <n v="14"/>
    <n v="53.26"/>
    <n v="89093"/>
    <x v="0"/>
  </r>
  <r>
    <n v="20521"/>
    <s v="Not Specified"/>
    <n v="0.09"/>
    <n v="30.73"/>
    <n v="4"/>
    <n v="191"/>
    <x v="1"/>
    <s v="Gerald Kearney"/>
    <s v="Regular Air"/>
    <x v="0"/>
    <x v="2"/>
    <x v="13"/>
    <s v="Small Box"/>
    <x v="88"/>
    <n v="0.75"/>
    <n v="-0.49135780628040687"/>
    <s v="United States"/>
    <x v="2"/>
    <x v="12"/>
    <s v="Aurora"/>
    <n v="60505"/>
    <x v="37"/>
    <x v="4"/>
    <s v="2015"/>
    <d v="2015-04-09T00:00:00"/>
    <n v="-99.986400000000003"/>
    <n v="7"/>
    <n v="203.49"/>
    <n v="89093"/>
    <x v="0"/>
  </r>
  <r>
    <n v="20522"/>
    <s v="Not Specified"/>
    <n v="0"/>
    <n v="125.99"/>
    <n v="8.08"/>
    <n v="191"/>
    <x v="1"/>
    <s v="Gerald Kearney"/>
    <s v="Regular Air"/>
    <x v="0"/>
    <x v="2"/>
    <x v="5"/>
    <s v="Small Box"/>
    <x v="89"/>
    <n v="0.56999999999999995"/>
    <n v="0.57240704411271592"/>
    <s v="United States"/>
    <x v="2"/>
    <x v="12"/>
    <s v="Aurora"/>
    <n v="60505"/>
    <x v="37"/>
    <x v="4"/>
    <s v="2015"/>
    <d v="2015-04-10T00:00:00"/>
    <n v="1348.59672"/>
    <n v="22"/>
    <n v="2356.0100000000002"/>
    <n v="89093"/>
    <x v="0"/>
  </r>
  <r>
    <n v="19663"/>
    <s v="Not Specified"/>
    <n v="0"/>
    <n v="213.45"/>
    <n v="14.7"/>
    <n v="193"/>
    <x v="1"/>
    <s v="Danny Hong"/>
    <s v="Delivery Truck"/>
    <x v="0"/>
    <x v="2"/>
    <x v="6"/>
    <s v="Jumbo Drum"/>
    <x v="90"/>
    <n v="0.59"/>
    <n v="-2.5022942173835445"/>
    <s v="United States"/>
    <x v="0"/>
    <x v="17"/>
    <s v="Layton"/>
    <n v="84041"/>
    <x v="35"/>
    <x v="0"/>
    <s v="2015"/>
    <d v="2015-01-05T00:00:00"/>
    <n v="-560.81417999999996"/>
    <n v="1"/>
    <n v="224.12"/>
    <n v="90430"/>
    <x v="0"/>
  </r>
  <r>
    <n v="20645"/>
    <s v="Medium"/>
    <n v="7.0000000000000007E-2"/>
    <n v="6.54"/>
    <n v="5.27"/>
    <n v="193"/>
    <x v="1"/>
    <s v="Danny Hong"/>
    <s v="Regular Air"/>
    <x v="0"/>
    <x v="0"/>
    <x v="8"/>
    <s v="Small Box"/>
    <x v="91"/>
    <n v="0.36"/>
    <n v="-0.47073770491803274"/>
    <s v="United States"/>
    <x v="0"/>
    <x v="17"/>
    <s v="Layton"/>
    <n v="84041"/>
    <x v="25"/>
    <x v="5"/>
    <s v="2015"/>
    <d v="2015-04-01T00:00:00"/>
    <n v="-66.044499999999999"/>
    <n v="21"/>
    <n v="140.30000000000001"/>
    <n v="90432"/>
    <x v="0"/>
  </r>
  <r>
    <n v="24273"/>
    <s v="Not Specified"/>
    <n v="0.02"/>
    <n v="6.48"/>
    <n v="9.17"/>
    <n v="194"/>
    <x v="1"/>
    <s v="Tammy Goldman"/>
    <s v="Regular Air"/>
    <x v="0"/>
    <x v="0"/>
    <x v="7"/>
    <s v="Small Box"/>
    <x v="92"/>
    <n v="0.37"/>
    <n v="-3.7477021276595748"/>
    <s v="United States"/>
    <x v="0"/>
    <x v="17"/>
    <s v="Lehi"/>
    <n v="84043"/>
    <x v="56"/>
    <x v="0"/>
    <s v="2015"/>
    <d v="2015-01-11T00:00:00"/>
    <n v="-105.68520000000001"/>
    <n v="4"/>
    <n v="28.2"/>
    <n v="90431"/>
    <x v="0"/>
  </r>
  <r>
    <n v="20646"/>
    <s v="Medium"/>
    <n v="0.09"/>
    <n v="3.29"/>
    <n v="1.35"/>
    <n v="194"/>
    <x v="1"/>
    <s v="Tammy Goldman"/>
    <s v="Regular Air"/>
    <x v="0"/>
    <x v="0"/>
    <x v="3"/>
    <s v="Wrap Bag"/>
    <x v="93"/>
    <n v="0.4"/>
    <n v="0.21886792452830189"/>
    <s v="United States"/>
    <x v="0"/>
    <x v="17"/>
    <s v="Lehi"/>
    <n v="84043"/>
    <x v="25"/>
    <x v="5"/>
    <s v="2015"/>
    <d v="2015-04-01T00:00:00"/>
    <n v="15.66"/>
    <n v="23"/>
    <n v="71.55"/>
    <n v="90432"/>
    <x v="0"/>
  </r>
  <r>
    <n v="25158"/>
    <s v="Critical"/>
    <n v="0"/>
    <n v="161.55000000000001"/>
    <n v="19.989999999999998"/>
    <n v="197"/>
    <x v="0"/>
    <s v="Samantha Weaver"/>
    <s v="Regular Air"/>
    <x v="2"/>
    <x v="0"/>
    <x v="10"/>
    <s v="Small Box"/>
    <x v="40"/>
    <n v="0.66"/>
    <n v="0.37541508790664468"/>
    <s v="United States"/>
    <x v="2"/>
    <x v="13"/>
    <s v="Overland Park"/>
    <n v="66212"/>
    <x v="57"/>
    <x v="4"/>
    <s v="2015"/>
    <d v="2015-04-04T00:00:00"/>
    <n v="1167.1580000000001"/>
    <n v="19"/>
    <n v="3108.98"/>
    <n v="88921"/>
    <x v="0"/>
  </r>
  <r>
    <n v="7158"/>
    <s v="Critical"/>
    <n v="0"/>
    <n v="161.55000000000001"/>
    <n v="19.989999999999998"/>
    <n v="198"/>
    <x v="0"/>
    <s v="Leroy Blanchard"/>
    <s v="Regular Air"/>
    <x v="2"/>
    <x v="0"/>
    <x v="10"/>
    <s v="Small Box"/>
    <x v="40"/>
    <n v="0.66"/>
    <n v="8.0552083209320974E-2"/>
    <s v="United States"/>
    <x v="2"/>
    <x v="22"/>
    <s v="Detroit"/>
    <n v="48138"/>
    <x v="57"/>
    <x v="4"/>
    <s v="2015"/>
    <d v="2015-04-04T00:00:00"/>
    <n v="1014.9200000000001"/>
    <n v="77"/>
    <n v="12599.55"/>
    <n v="51072"/>
    <x v="0"/>
  </r>
  <r>
    <n v="22136"/>
    <s v="Not Specified"/>
    <n v="0.09"/>
    <n v="12.28"/>
    <n v="4.8600000000000003"/>
    <n v="202"/>
    <x v="1"/>
    <s v="Max Small"/>
    <s v="Regular Air"/>
    <x v="0"/>
    <x v="0"/>
    <x v="7"/>
    <s v="Small Box"/>
    <x v="94"/>
    <n v="0.38"/>
    <n v="4.9927849927849932E-2"/>
    <s v="United States"/>
    <x v="2"/>
    <x v="23"/>
    <s v="Bartlesville"/>
    <n v="74006"/>
    <x v="58"/>
    <x v="4"/>
    <s v="2015"/>
    <d v="2015-04-28T00:00:00"/>
    <n v="1.73"/>
    <n v="3"/>
    <n v="34.65"/>
    <n v="88971"/>
    <x v="0"/>
  </r>
  <r>
    <n v="18783"/>
    <s v="High"/>
    <n v="0.03"/>
    <n v="7.37"/>
    <n v="5.53"/>
    <n v="202"/>
    <x v="1"/>
    <s v="Max Small"/>
    <s v="Regular Air"/>
    <x v="0"/>
    <x v="2"/>
    <x v="13"/>
    <s v="Small Pack"/>
    <x v="95"/>
    <n v="0.69"/>
    <n v="-1.5584566965846833"/>
    <s v="United States"/>
    <x v="2"/>
    <x v="23"/>
    <s v="Bartlesville"/>
    <n v="74006"/>
    <x v="59"/>
    <x v="0"/>
    <s v="2015"/>
    <d v="2015-01-18T00:00:00"/>
    <n v="-133.69999999999999"/>
    <n v="11"/>
    <n v="85.79"/>
    <n v="88972"/>
    <x v="0"/>
  </r>
  <r>
    <n v="21401"/>
    <s v="Low"/>
    <n v="0.05"/>
    <n v="1.86"/>
    <n v="2.58"/>
    <n v="210"/>
    <x v="1"/>
    <s v="Floyd Dale"/>
    <s v="Regular Air"/>
    <x v="1"/>
    <x v="0"/>
    <x v="3"/>
    <s v="Wrap Bag"/>
    <x v="96"/>
    <n v="0.82"/>
    <n v="-3.7830777967064173"/>
    <s v="United States"/>
    <x v="1"/>
    <x v="4"/>
    <s v="Troy"/>
    <n v="12180"/>
    <x v="60"/>
    <x v="0"/>
    <s v="2015"/>
    <d v="2015-01-21T00:00:00"/>
    <n v="-66.62"/>
    <n v="9"/>
    <n v="17.61"/>
    <n v="85965"/>
    <x v="0"/>
  </r>
  <r>
    <n v="23097"/>
    <s v="Medium"/>
    <n v="0.09"/>
    <n v="5.4"/>
    <n v="7.78"/>
    <n v="210"/>
    <x v="1"/>
    <s v="Floyd Dale"/>
    <s v="Express Air"/>
    <x v="1"/>
    <x v="0"/>
    <x v="8"/>
    <s v="Small Box"/>
    <x v="97"/>
    <n v="0.37"/>
    <n v="-0.78709706959706949"/>
    <s v="United States"/>
    <x v="1"/>
    <x v="4"/>
    <s v="Troy"/>
    <n v="12180"/>
    <x v="42"/>
    <x v="1"/>
    <s v="2015"/>
    <d v="2015-06-02T00:00:00"/>
    <n v="-21.487749999999998"/>
    <n v="4"/>
    <n v="27.3"/>
    <n v="85966"/>
    <x v="0"/>
  </r>
  <r>
    <n v="23098"/>
    <s v="Medium"/>
    <n v="0.02"/>
    <n v="20.28"/>
    <n v="6.68"/>
    <n v="210"/>
    <x v="1"/>
    <s v="Floyd Dale"/>
    <s v="Regular Air"/>
    <x v="1"/>
    <x v="1"/>
    <x v="2"/>
    <s v="Small Box"/>
    <x v="98"/>
    <n v="0.53"/>
    <n v="0.69"/>
    <s v="United States"/>
    <x v="1"/>
    <x v="4"/>
    <s v="Troy"/>
    <n v="12180"/>
    <x v="42"/>
    <x v="1"/>
    <s v="2015"/>
    <d v="2015-06-02T00:00:00"/>
    <n v="44.677499999999995"/>
    <n v="3"/>
    <n v="64.75"/>
    <n v="85966"/>
    <x v="0"/>
  </r>
  <r>
    <n v="23099"/>
    <s v="Medium"/>
    <n v="0"/>
    <n v="11.55"/>
    <n v="2.36"/>
    <n v="210"/>
    <x v="1"/>
    <s v="Floyd Dale"/>
    <s v="Regular Air"/>
    <x v="1"/>
    <x v="0"/>
    <x v="0"/>
    <s v="Wrap Bag"/>
    <x v="99"/>
    <n v="0.55000000000000004"/>
    <n v="0.37464274372816769"/>
    <s v="United States"/>
    <x v="1"/>
    <x v="4"/>
    <s v="Troy"/>
    <n v="12180"/>
    <x v="42"/>
    <x v="1"/>
    <s v="2015"/>
    <d v="2015-06-03T00:00:00"/>
    <n v="23.594999999999999"/>
    <n v="5"/>
    <n v="62.98"/>
    <n v="85966"/>
    <x v="0"/>
  </r>
  <r>
    <n v="23605"/>
    <s v="Medium"/>
    <n v="0.01"/>
    <n v="10.06"/>
    <n v="2.06"/>
    <n v="211"/>
    <x v="1"/>
    <s v="Anna Wood"/>
    <s v="Regular Air"/>
    <x v="3"/>
    <x v="0"/>
    <x v="7"/>
    <s v="Wrap Bag"/>
    <x v="85"/>
    <n v="0.39"/>
    <n v="0.35801886792452831"/>
    <s v="United States"/>
    <x v="1"/>
    <x v="4"/>
    <s v="Utica"/>
    <n v="13501"/>
    <x v="61"/>
    <x v="0"/>
    <s v="2015"/>
    <d v="2015-01-08T00:00:00"/>
    <n v="7.59"/>
    <n v="2"/>
    <n v="21.2"/>
    <n v="85964"/>
    <x v="0"/>
  </r>
  <r>
    <n v="23606"/>
    <s v="Medium"/>
    <n v="0"/>
    <n v="65.989999999999995"/>
    <n v="5.92"/>
    <n v="211"/>
    <x v="1"/>
    <s v="Anna Wood"/>
    <s v="Regular Air"/>
    <x v="3"/>
    <x v="2"/>
    <x v="5"/>
    <s v="Small Box"/>
    <x v="100"/>
    <n v="0.55000000000000004"/>
    <n v="-0.62304984998846069"/>
    <s v="United States"/>
    <x v="1"/>
    <x v="4"/>
    <s v="Utica"/>
    <n v="13501"/>
    <x v="61"/>
    <x v="0"/>
    <s v="2015"/>
    <d v="2015-01-08T00:00:00"/>
    <n v="-107.98699999999999"/>
    <n v="3"/>
    <n v="173.32"/>
    <n v="85964"/>
    <x v="0"/>
  </r>
  <r>
    <n v="23100"/>
    <s v="Medium"/>
    <n v="0.05"/>
    <n v="2.08"/>
    <n v="2.56"/>
    <n v="211"/>
    <x v="1"/>
    <s v="Anna Wood"/>
    <s v="Regular Air"/>
    <x v="1"/>
    <x v="0"/>
    <x v="12"/>
    <s v="Small Pack"/>
    <x v="101"/>
    <n v="0.55000000000000004"/>
    <n v="-0.85717663750295581"/>
    <s v="United States"/>
    <x v="1"/>
    <x v="4"/>
    <s v="Utica"/>
    <n v="13501"/>
    <x v="42"/>
    <x v="1"/>
    <s v="2015"/>
    <d v="2015-06-03T00:00:00"/>
    <n v="-36.25"/>
    <n v="20"/>
    <n v="42.29"/>
    <n v="85966"/>
    <x v="0"/>
  </r>
  <r>
    <n v="26303"/>
    <s v="Medium"/>
    <n v="0.05"/>
    <n v="119.99"/>
    <n v="56.14"/>
    <n v="218"/>
    <x v="0"/>
    <s v="Frances Saunders"/>
    <s v="Delivery Truck"/>
    <x v="3"/>
    <x v="2"/>
    <x v="6"/>
    <s v="Jumbo Box"/>
    <x v="102"/>
    <n v="0.39"/>
    <n v="-0.14035639470405412"/>
    <s v="United States"/>
    <x v="0"/>
    <x v="17"/>
    <s v="Murray"/>
    <n v="84107"/>
    <x v="62"/>
    <x v="1"/>
    <s v="2015"/>
    <d v="2015-06-11T00:00:00"/>
    <n v="-102.5121"/>
    <n v="6"/>
    <n v="730.37"/>
    <n v="88048"/>
    <x v="0"/>
  </r>
  <r>
    <n v="21203"/>
    <s v="Medium"/>
    <n v="0.03"/>
    <n v="60.89"/>
    <n v="32.409999999999997"/>
    <n v="228"/>
    <x v="0"/>
    <s v="Colleen Andrews"/>
    <s v="Delivery Truck"/>
    <x v="2"/>
    <x v="1"/>
    <x v="1"/>
    <s v="Jumbo Drum"/>
    <x v="103"/>
    <n v="0.56000000000000005"/>
    <n v="8.0698794645830088E-2"/>
    <s v="United States"/>
    <x v="3"/>
    <x v="24"/>
    <s v="Mint Hill"/>
    <n v="28227"/>
    <x v="57"/>
    <x v="4"/>
    <s v="2015"/>
    <d v="2015-04-03T00:00:00"/>
    <n v="36.353999999999999"/>
    <n v="7"/>
    <n v="450.49"/>
    <n v="88527"/>
    <x v="0"/>
  </r>
  <r>
    <n v="25500"/>
    <s v="Medium"/>
    <n v="7.0000000000000007E-2"/>
    <n v="5.81"/>
    <n v="8.49"/>
    <n v="233"/>
    <x v="1"/>
    <s v="Michele Bullard"/>
    <s v="Regular Air"/>
    <x v="2"/>
    <x v="0"/>
    <x v="8"/>
    <s v="Small Box"/>
    <x v="104"/>
    <n v="0.39"/>
    <n v="-4.1366751700680267"/>
    <s v="United States"/>
    <x v="2"/>
    <x v="12"/>
    <s v="Orland Park"/>
    <n v="60462"/>
    <x v="63"/>
    <x v="2"/>
    <s v="2015"/>
    <d v="2015-02-22T00:00:00"/>
    <n v="-243.23649999999998"/>
    <n v="10"/>
    <n v="58.8"/>
    <n v="90237"/>
    <x v="0"/>
  </r>
  <r>
    <n v="25501"/>
    <s v="Medium"/>
    <n v="0.04"/>
    <n v="9.65"/>
    <n v="6.22"/>
    <n v="233"/>
    <x v="1"/>
    <s v="Michele Bullard"/>
    <s v="Regular Air"/>
    <x v="2"/>
    <x v="1"/>
    <x v="2"/>
    <s v="Small Box"/>
    <x v="105"/>
    <n v="0.55000000000000004"/>
    <n v="-0.44509006391632772"/>
    <s v="United States"/>
    <x v="2"/>
    <x v="12"/>
    <s v="Orland Park"/>
    <n v="60462"/>
    <x v="63"/>
    <x v="2"/>
    <s v="2015"/>
    <d v="2015-02-21T00:00:00"/>
    <n v="-53.62"/>
    <n v="12"/>
    <n v="120.47"/>
    <n v="90237"/>
    <x v="0"/>
  </r>
  <r>
    <n v="23058"/>
    <s v="Critical"/>
    <n v="0.06"/>
    <n v="279.81"/>
    <n v="23.19"/>
    <n v="234"/>
    <x v="1"/>
    <s v="Don Cameron"/>
    <s v="Delivery Truck"/>
    <x v="2"/>
    <x v="0"/>
    <x v="15"/>
    <s v="Jumbo Drum"/>
    <x v="106"/>
    <n v="0.59"/>
    <n v="0.69"/>
    <s v="United States"/>
    <x v="2"/>
    <x v="25"/>
    <s v="Newton"/>
    <n v="50208"/>
    <x v="64"/>
    <x v="2"/>
    <s v="2015"/>
    <d v="2015-02-06T00:00:00"/>
    <n v="1103.9723999999999"/>
    <n v="6"/>
    <n v="1599.96"/>
    <n v="90236"/>
    <x v="0"/>
  </r>
  <r>
    <n v="25121"/>
    <s v="High"/>
    <n v="0.03"/>
    <n v="28.53"/>
    <n v="1.49"/>
    <n v="234"/>
    <x v="1"/>
    <s v="Don Cameron"/>
    <s v="Regular Air"/>
    <x v="2"/>
    <x v="0"/>
    <x v="8"/>
    <s v="Small Box"/>
    <x v="107"/>
    <n v="0.38"/>
    <n v="0.69"/>
    <s v="United States"/>
    <x v="2"/>
    <x v="25"/>
    <s v="Newton"/>
    <n v="50208"/>
    <x v="12"/>
    <x v="5"/>
    <s v="2015"/>
    <d v="2015-03-29T00:00:00"/>
    <n v="136.33709999999999"/>
    <n v="7"/>
    <n v="197.59"/>
    <n v="90238"/>
    <x v="0"/>
  </r>
  <r>
    <n v="25122"/>
    <s v="High"/>
    <n v="0.01"/>
    <n v="15.28"/>
    <n v="1.99"/>
    <n v="234"/>
    <x v="1"/>
    <s v="Don Cameron"/>
    <s v="Regular Air"/>
    <x v="2"/>
    <x v="2"/>
    <x v="13"/>
    <s v="Small Pack"/>
    <x v="108"/>
    <n v="0.42"/>
    <n v="-0.37711864406779666"/>
    <s v="United States"/>
    <x v="2"/>
    <x v="25"/>
    <s v="Newton"/>
    <n v="50208"/>
    <x v="12"/>
    <x v="5"/>
    <s v="2015"/>
    <d v="2015-03-29T00:00:00"/>
    <n v="-12.46"/>
    <n v="2"/>
    <n v="33.04"/>
    <n v="90238"/>
    <x v="0"/>
  </r>
  <r>
    <n v="22044"/>
    <s v="Low"/>
    <n v="0.06"/>
    <n v="3.34"/>
    <n v="7.49"/>
    <n v="234"/>
    <x v="1"/>
    <s v="Don Cameron"/>
    <s v="Express Air"/>
    <x v="2"/>
    <x v="0"/>
    <x v="0"/>
    <s v="Wrap Bag"/>
    <x v="109"/>
    <n v="0.54"/>
    <n v="-6.4065573770491806"/>
    <s v="United States"/>
    <x v="2"/>
    <x v="25"/>
    <s v="Newton"/>
    <n v="50208"/>
    <x v="65"/>
    <x v="4"/>
    <s v="2015"/>
    <d v="2015-04-30T00:00:00"/>
    <n v="-175.86"/>
    <n v="8"/>
    <n v="27.45"/>
    <n v="90239"/>
    <x v="0"/>
  </r>
  <r>
    <n v="18885"/>
    <s v="Not Specified"/>
    <n v="0"/>
    <n v="442.14"/>
    <n v="14.7"/>
    <n v="236"/>
    <x v="0"/>
    <s v="Shawn McIntyre"/>
    <s v="Delivery Truck"/>
    <x v="0"/>
    <x v="2"/>
    <x v="6"/>
    <s v="Jumbo Drum"/>
    <x v="110"/>
    <n v="0.56000000000000005"/>
    <n v="0.69"/>
    <s v="United States"/>
    <x v="0"/>
    <x v="21"/>
    <s v="Louisville"/>
    <n v="80027"/>
    <x v="11"/>
    <x v="2"/>
    <s v="2015"/>
    <d v="2015-02-22T00:00:00"/>
    <n v="3294.8258999999994"/>
    <n v="10"/>
    <n v="4775.1099999999997"/>
    <n v="86621"/>
    <x v="0"/>
  </r>
  <r>
    <n v="24327"/>
    <s v="Medium"/>
    <n v="0.1"/>
    <n v="19.98"/>
    <n v="5.77"/>
    <n v="240"/>
    <x v="0"/>
    <s v="Gilbert Scarborough"/>
    <s v="Express Air"/>
    <x v="2"/>
    <x v="0"/>
    <x v="7"/>
    <s v="Small Box"/>
    <x v="111"/>
    <n v="0.38"/>
    <n v="0.61121755791673937"/>
    <s v="United States"/>
    <x v="0"/>
    <x v="21"/>
    <s v="Fountain"/>
    <n v="80817"/>
    <x v="18"/>
    <x v="4"/>
    <s v="2015"/>
    <d v="2015-04-20T00:00:00"/>
    <n v="35.090000000000003"/>
    <n v="3"/>
    <n v="57.41"/>
    <n v="90479"/>
    <x v="0"/>
  </r>
  <r>
    <n v="24328"/>
    <s v="Medium"/>
    <n v="0.06"/>
    <n v="259.70999999999998"/>
    <n v="66.67"/>
    <n v="241"/>
    <x v="1"/>
    <s v="Amy Ellis Holder"/>
    <s v="Delivery Truck"/>
    <x v="2"/>
    <x v="1"/>
    <x v="11"/>
    <s v="Jumbo Box"/>
    <x v="112"/>
    <n v="0.61"/>
    <n v="0.27959656496563901"/>
    <s v="United States"/>
    <x v="0"/>
    <x v="21"/>
    <s v="Grand Junction"/>
    <n v="81503"/>
    <x v="18"/>
    <x v="4"/>
    <s v="2015"/>
    <d v="2015-04-21T00:00:00"/>
    <n v="785.63"/>
    <n v="11"/>
    <n v="2809.87"/>
    <n v="90479"/>
    <x v="0"/>
  </r>
  <r>
    <n v="25264"/>
    <s v="Low"/>
    <n v="0.01"/>
    <n v="5.94"/>
    <n v="9.92"/>
    <n v="241"/>
    <x v="1"/>
    <s v="Amy Ellis Holder"/>
    <s v="Regular Air"/>
    <x v="2"/>
    <x v="0"/>
    <x v="8"/>
    <s v="Small Box"/>
    <x v="113"/>
    <n v="0.38"/>
    <n v="-3.2092956336794694"/>
    <s v="United States"/>
    <x v="0"/>
    <x v="21"/>
    <s v="Grand Junction"/>
    <n v="81503"/>
    <x v="66"/>
    <x v="3"/>
    <s v="2015"/>
    <d v="2015-06-02T00:00:00"/>
    <n v="-256.51900000000001"/>
    <n v="13"/>
    <n v="79.930000000000007"/>
    <n v="90480"/>
    <x v="0"/>
  </r>
  <r>
    <n v="25265"/>
    <s v="Low"/>
    <n v="0.02"/>
    <n v="125.99"/>
    <n v="3"/>
    <n v="241"/>
    <x v="1"/>
    <s v="Amy Ellis Holder"/>
    <s v="Regular Air"/>
    <x v="2"/>
    <x v="2"/>
    <x v="5"/>
    <s v="Small Box"/>
    <x v="114"/>
    <n v="0.59"/>
    <n v="0.45621521335807053"/>
    <s v="United States"/>
    <x v="0"/>
    <x v="21"/>
    <s v="Grand Junction"/>
    <n v="81503"/>
    <x v="66"/>
    <x v="3"/>
    <s v="2015"/>
    <d v="2015-05-26T00:00:00"/>
    <n v="398.358"/>
    <n v="8"/>
    <n v="873.18"/>
    <n v="90480"/>
    <x v="0"/>
  </r>
  <r>
    <n v="18849"/>
    <s v="Medium"/>
    <n v="0.02"/>
    <n v="146.05000000000001"/>
    <n v="80.2"/>
    <n v="247"/>
    <x v="1"/>
    <s v="Marshall Brandt Briggs"/>
    <s v="Delivery Truck"/>
    <x v="0"/>
    <x v="1"/>
    <x v="11"/>
    <s v="Jumbo Box"/>
    <x v="115"/>
    <n v="0.71"/>
    <n v="-0.12669746710238014"/>
    <s v="United States"/>
    <x v="3"/>
    <x v="20"/>
    <s v="Maryville"/>
    <n v="37804"/>
    <x v="67"/>
    <x v="2"/>
    <s v="2015"/>
    <d v="2015-02-23T00:00:00"/>
    <n v="-101.19200000000001"/>
    <n v="5"/>
    <n v="798.69"/>
    <n v="89139"/>
    <x v="0"/>
  </r>
  <r>
    <n v="18850"/>
    <s v="Medium"/>
    <n v="0.06"/>
    <n v="65.989999999999995"/>
    <n v="5.92"/>
    <n v="247"/>
    <x v="1"/>
    <s v="Marshall Brandt Briggs"/>
    <s v="Regular Air"/>
    <x v="0"/>
    <x v="2"/>
    <x v="5"/>
    <s v="Small Box"/>
    <x v="100"/>
    <n v="0.55000000000000004"/>
    <n v="-4.2064864728384105E-3"/>
    <s v="United States"/>
    <x v="3"/>
    <x v="20"/>
    <s v="Maryville"/>
    <n v="37804"/>
    <x v="67"/>
    <x v="2"/>
    <s v="2015"/>
    <d v="2015-02-24T00:00:00"/>
    <n v="-3.3320000000000336"/>
    <n v="14"/>
    <n v="792.11"/>
    <n v="89139"/>
    <x v="0"/>
  </r>
  <r>
    <n v="18842"/>
    <s v="Medium"/>
    <n v="0.09"/>
    <n v="2.88"/>
    <n v="0.99"/>
    <n v="247"/>
    <x v="1"/>
    <s v="Marshall Brandt Briggs"/>
    <s v="Regular Air"/>
    <x v="0"/>
    <x v="0"/>
    <x v="9"/>
    <s v="Small Box"/>
    <x v="116"/>
    <n v="0.36"/>
    <n v="-5.0498433693003824"/>
    <s v="United States"/>
    <x v="3"/>
    <x v="20"/>
    <s v="Maryville"/>
    <n v="37804"/>
    <x v="68"/>
    <x v="5"/>
    <s v="2015"/>
    <d v="2015-03-23T00:00:00"/>
    <n v="-145.08199999999999"/>
    <n v="10"/>
    <n v="28.73"/>
    <n v="89140"/>
    <x v="0"/>
  </r>
  <r>
    <n v="18773"/>
    <s v="Critical"/>
    <n v="0.02"/>
    <n v="2.58"/>
    <n v="1.3"/>
    <n v="250"/>
    <x v="1"/>
    <s v="Brenda Nelson Blanchard"/>
    <s v="Express Air"/>
    <x v="0"/>
    <x v="0"/>
    <x v="0"/>
    <s v="Wrap Bag"/>
    <x v="117"/>
    <n v="0.59"/>
    <n v="1.0096591944596332E-2"/>
    <s v="United States"/>
    <x v="2"/>
    <x v="3"/>
    <s v="Richfield"/>
    <n v="55423"/>
    <x v="5"/>
    <x v="3"/>
    <s v="2015"/>
    <d v="2015-05-29T00:00:00"/>
    <n v="1.1080000000000014"/>
    <n v="39"/>
    <n v="109.74"/>
    <n v="87214"/>
    <x v="0"/>
  </r>
  <r>
    <n v="18774"/>
    <s v="Critical"/>
    <n v="0.02"/>
    <n v="65.989999999999995"/>
    <n v="3.9"/>
    <n v="250"/>
    <x v="1"/>
    <s v="Brenda Nelson Blanchard"/>
    <s v="Regular Air"/>
    <x v="0"/>
    <x v="2"/>
    <x v="5"/>
    <s v="Small Box"/>
    <x v="118"/>
    <n v="0.55000000000000004"/>
    <n v="0.6876220401023615"/>
    <s v="United States"/>
    <x v="2"/>
    <x v="3"/>
    <s v="Richfield"/>
    <n v="55423"/>
    <x v="5"/>
    <x v="3"/>
    <s v="2015"/>
    <d v="2015-05-29T00:00:00"/>
    <n v="1061.3790000000001"/>
    <n v="27"/>
    <n v="1543.55"/>
    <n v="87214"/>
    <x v="0"/>
  </r>
  <r>
    <n v="18801"/>
    <s v="Medium"/>
    <n v="0.1"/>
    <n v="280.98"/>
    <n v="35.67"/>
    <n v="254"/>
    <x v="0"/>
    <s v="Brett Hawkins"/>
    <s v="Delivery Truck"/>
    <x v="1"/>
    <x v="1"/>
    <x v="11"/>
    <s v="Jumbo Box"/>
    <x v="119"/>
    <n v="0.66"/>
    <n v="-4.032427484581564E-2"/>
    <s v="United States"/>
    <x v="0"/>
    <x v="21"/>
    <s v="Highlands Ranch"/>
    <n v="80126"/>
    <x v="69"/>
    <x v="1"/>
    <s v="2015"/>
    <d v="2015-06-11T00:00:00"/>
    <n v="-53.744999999999997"/>
    <n v="5"/>
    <n v="1332.82"/>
    <n v="86268"/>
    <x v="0"/>
  </r>
  <r>
    <n v="20577"/>
    <s v="Critical"/>
    <n v="0.03"/>
    <n v="8.34"/>
    <n v="2.64"/>
    <n v="256"/>
    <x v="0"/>
    <s v="Irene Li"/>
    <s v="Regular Air"/>
    <x v="1"/>
    <x v="0"/>
    <x v="12"/>
    <s v="Small Pack"/>
    <x v="120"/>
    <n v="0.59"/>
    <n v="1.9745958429561169E-2"/>
    <s v="United States"/>
    <x v="1"/>
    <x v="19"/>
    <s v="Hanover"/>
    <n v="17331"/>
    <x v="70"/>
    <x v="0"/>
    <s v="2015"/>
    <d v="2015-02-02T00:00:00"/>
    <n v="0.68399999999999894"/>
    <n v="4"/>
    <n v="34.64"/>
    <n v="86267"/>
    <x v="0"/>
  </r>
  <r>
    <n v="24498"/>
    <s v="Medium"/>
    <n v="0.05"/>
    <n v="17.48"/>
    <n v="1.99"/>
    <n v="258"/>
    <x v="0"/>
    <s v="Allan Shields"/>
    <s v="Regular Air"/>
    <x v="3"/>
    <x v="2"/>
    <x v="13"/>
    <s v="Small Pack"/>
    <x v="121"/>
    <n v="0.45"/>
    <n v="-2.4205831903945114"/>
    <s v="United States"/>
    <x v="3"/>
    <x v="26"/>
    <s v="Seminole"/>
    <n v="33772"/>
    <x v="22"/>
    <x v="0"/>
    <s v="2015"/>
    <d v="2015-01-04T00:00:00"/>
    <n v="-127.00800000000001"/>
    <n v="3"/>
    <n v="52.47"/>
    <n v="85858"/>
    <x v="0"/>
  </r>
  <r>
    <n v="18011"/>
    <s v="Low"/>
    <n v="0.09"/>
    <n v="2.88"/>
    <n v="0.7"/>
    <n v="259"/>
    <x v="0"/>
    <s v="Edward Pugh"/>
    <s v="Regular Air"/>
    <x v="3"/>
    <x v="0"/>
    <x v="0"/>
    <s v="Wrap Bag"/>
    <x v="122"/>
    <n v="0.56000000000000005"/>
    <n v="0.21808946171341928"/>
    <s v="United States"/>
    <x v="0"/>
    <x v="27"/>
    <s v="Santa Fe"/>
    <n v="87505"/>
    <x v="71"/>
    <x v="0"/>
    <s v="2015"/>
    <d v="2015-01-19T00:00:00"/>
    <n v="5.7532000000000005"/>
    <n v="10"/>
    <n v="26.38"/>
    <n v="85857"/>
    <x v="0"/>
  </r>
  <r>
    <n v="22370"/>
    <s v="High"/>
    <n v="0.05"/>
    <n v="31.76"/>
    <n v="45.51"/>
    <n v="263"/>
    <x v="0"/>
    <s v="Carlos Hess"/>
    <s v="Delivery Truck"/>
    <x v="2"/>
    <x v="1"/>
    <x v="11"/>
    <s v="Jumbo Box"/>
    <x v="123"/>
    <n v="0.65"/>
    <n v="-7.1564240520470532"/>
    <s v="United States"/>
    <x v="1"/>
    <x v="10"/>
    <s v="Cleveland Heights"/>
    <n v="44106"/>
    <x v="72"/>
    <x v="0"/>
    <s v="2015"/>
    <d v="2015-01-23T00:00:00"/>
    <n v="-2177.9860960000001"/>
    <n v="9"/>
    <n v="304.33999999999997"/>
    <n v="86297"/>
    <x v="0"/>
  </r>
  <r>
    <n v="20858"/>
    <s v="Not Specified"/>
    <n v="0"/>
    <n v="73.98"/>
    <n v="12.14"/>
    <n v="266"/>
    <x v="1"/>
    <s v="Ross Frederick"/>
    <s v="Express Air"/>
    <x v="0"/>
    <x v="2"/>
    <x v="13"/>
    <s v="Small Box"/>
    <x v="124"/>
    <n v="0.67"/>
    <n v="0.25080526748718107"/>
    <s v="United States"/>
    <x v="2"/>
    <x v="7"/>
    <s v="San Antonio"/>
    <n v="78207"/>
    <x v="73"/>
    <x v="3"/>
    <s v="2015"/>
    <d v="2015-05-20T00:00:00"/>
    <n v="326.25"/>
    <n v="17"/>
    <n v="1300.81"/>
    <n v="90593"/>
    <x v="0"/>
  </r>
  <r>
    <n v="19823"/>
    <s v="Medium"/>
    <n v="0.08"/>
    <n v="6.48"/>
    <n v="7.03"/>
    <n v="266"/>
    <x v="1"/>
    <s v="Ross Frederick"/>
    <s v="Regular Air"/>
    <x v="0"/>
    <x v="0"/>
    <x v="7"/>
    <s v="Small Box"/>
    <x v="125"/>
    <n v="0.37"/>
    <n v="0.13162393162393177"/>
    <s v="United States"/>
    <x v="2"/>
    <x v="7"/>
    <s v="San Antonio"/>
    <n v="78207"/>
    <x v="7"/>
    <x v="3"/>
    <s v="2015"/>
    <d v="2015-05-16T00:00:00"/>
    <n v="8.9320000000000093"/>
    <n v="10"/>
    <n v="67.86"/>
    <n v="90594"/>
    <x v="0"/>
  </r>
  <r>
    <n v="19824"/>
    <s v="Medium"/>
    <n v="0.01"/>
    <n v="20.34"/>
    <n v="35"/>
    <n v="266"/>
    <x v="1"/>
    <s v="Ross Frederick"/>
    <s v="Regular Air"/>
    <x v="0"/>
    <x v="0"/>
    <x v="10"/>
    <s v="Large Box"/>
    <x v="126"/>
    <n v="0.84"/>
    <n v="0.30729846911465603"/>
    <s v="United States"/>
    <x v="2"/>
    <x v="7"/>
    <s v="San Antonio"/>
    <n v="78207"/>
    <x v="7"/>
    <x v="3"/>
    <s v="2015"/>
    <d v="2015-05-16T00:00:00"/>
    <n v="229.63800000000015"/>
    <n v="33"/>
    <n v="747.28"/>
    <n v="90594"/>
    <x v="0"/>
  </r>
  <r>
    <n v="18770"/>
    <s v="Low"/>
    <n v="0.02"/>
    <n v="5.58"/>
    <n v="5.3"/>
    <n v="268"/>
    <x v="1"/>
    <s v="James Beck"/>
    <s v="Regular Air"/>
    <x v="1"/>
    <x v="0"/>
    <x v="4"/>
    <s v="Small Box"/>
    <x v="127"/>
    <n v="0.35"/>
    <n v="-1.2040707016604177"/>
    <s v="United States"/>
    <x v="0"/>
    <x v="28"/>
    <s v="Flagstaff"/>
    <n v="86001"/>
    <x v="74"/>
    <x v="4"/>
    <s v="2015"/>
    <d v="2015-04-12T00:00:00"/>
    <n v="-22.48"/>
    <n v="3"/>
    <n v="18.670000000000002"/>
    <n v="88941"/>
    <x v="0"/>
  </r>
  <r>
    <n v="18771"/>
    <s v="Low"/>
    <n v="0.03"/>
    <n v="40.89"/>
    <n v="18.98"/>
    <n v="268"/>
    <x v="1"/>
    <s v="James Beck"/>
    <s v="Regular Air"/>
    <x v="1"/>
    <x v="1"/>
    <x v="2"/>
    <s v="Small Box"/>
    <x v="128"/>
    <n v="0.56999999999999995"/>
    <n v="0.37472126014138635"/>
    <s v="United States"/>
    <x v="0"/>
    <x v="28"/>
    <s v="Flagstaff"/>
    <n v="86001"/>
    <x v="74"/>
    <x v="4"/>
    <s v="2015"/>
    <d v="2015-04-14T00:00:00"/>
    <n v="78.98"/>
    <n v="5"/>
    <n v="210.77"/>
    <n v="88941"/>
    <x v="0"/>
  </r>
  <r>
    <n v="23059"/>
    <s v="Low"/>
    <n v="0.09"/>
    <n v="35.94"/>
    <n v="6.66"/>
    <n v="269"/>
    <x v="1"/>
    <s v="Calvin Boyette"/>
    <s v="Regular Air"/>
    <x v="1"/>
    <x v="0"/>
    <x v="4"/>
    <s v="Small Box"/>
    <x v="8"/>
    <n v="0.4"/>
    <n v="0.69"/>
    <s v="United States"/>
    <x v="0"/>
    <x v="28"/>
    <s v="Gilbert"/>
    <n v="85234"/>
    <x v="75"/>
    <x v="1"/>
    <s v="2015"/>
    <d v="2015-06-10T00:00:00"/>
    <n v="144.2928"/>
    <n v="6"/>
    <n v="209.12"/>
    <n v="88942"/>
    <x v="0"/>
  </r>
  <r>
    <n v="23060"/>
    <s v="Low"/>
    <n v="0"/>
    <n v="170.98"/>
    <n v="13.99"/>
    <n v="269"/>
    <x v="1"/>
    <s v="Calvin Boyette"/>
    <s v="Regular Air"/>
    <x v="1"/>
    <x v="1"/>
    <x v="2"/>
    <s v="Medium Box"/>
    <x v="129"/>
    <n v="0.75"/>
    <n v="0.69"/>
    <s v="United States"/>
    <x v="0"/>
    <x v="28"/>
    <s v="Gilbert"/>
    <n v="85234"/>
    <x v="75"/>
    <x v="1"/>
    <s v="2015"/>
    <d v="2015-06-12T00:00:00"/>
    <n v="888.14729999999997"/>
    <n v="7"/>
    <n v="1287.17"/>
    <n v="88942"/>
    <x v="0"/>
  </r>
  <r>
    <n v="23061"/>
    <s v="Low"/>
    <n v="0.09"/>
    <n v="4.9800000000000004"/>
    <n v="7.44"/>
    <n v="269"/>
    <x v="1"/>
    <s v="Calvin Boyette"/>
    <s v="Regular Air"/>
    <x v="1"/>
    <x v="0"/>
    <x v="7"/>
    <s v="Small Box"/>
    <x v="130"/>
    <n v="0.36"/>
    <n v="-0.9964262508122157"/>
    <s v="United States"/>
    <x v="0"/>
    <x v="28"/>
    <s v="Gilbert"/>
    <n v="85234"/>
    <x v="75"/>
    <x v="1"/>
    <s v="2015"/>
    <d v="2015-06-07T00:00:00"/>
    <n v="-46.005000000000003"/>
    <n v="9"/>
    <n v="46.17"/>
    <n v="88942"/>
    <x v="0"/>
  </r>
  <r>
    <n v="19515"/>
    <s v="Medium"/>
    <n v="0.1"/>
    <n v="80.97"/>
    <n v="30.06"/>
    <n v="271"/>
    <x v="0"/>
    <s v="Sam Rouse"/>
    <s v="Delivery Truck"/>
    <x v="2"/>
    <x v="2"/>
    <x v="6"/>
    <s v="Jumbo Box"/>
    <x v="131"/>
    <n v="0.4"/>
    <n v="0.14228037030039675"/>
    <s v="United States"/>
    <x v="3"/>
    <x v="29"/>
    <s v="Forest Park"/>
    <n v="30297"/>
    <x v="25"/>
    <x v="5"/>
    <s v="2015"/>
    <d v="2015-03-31T00:00:00"/>
    <n v="128.02529999999999"/>
    <n v="12"/>
    <n v="899.81"/>
    <n v="88940"/>
    <x v="0"/>
  </r>
  <r>
    <n v="770"/>
    <s v="Low"/>
    <n v="0.02"/>
    <n v="5.58"/>
    <n v="5.3"/>
    <n v="272"/>
    <x v="1"/>
    <s v="Eleanor Swain"/>
    <s v="Regular Air"/>
    <x v="1"/>
    <x v="0"/>
    <x v="4"/>
    <s v="Small Box"/>
    <x v="127"/>
    <n v="0.35"/>
    <n v="-0.43672801635991826"/>
    <s v="United States"/>
    <x v="3"/>
    <x v="24"/>
    <s v="Charlotte"/>
    <n v="28204"/>
    <x v="74"/>
    <x v="4"/>
    <s v="2015"/>
    <d v="2015-04-12T00:00:00"/>
    <n v="-29.898400000000002"/>
    <n v="11"/>
    <n v="68.459999999999994"/>
    <n v="5509"/>
    <x v="0"/>
  </r>
  <r>
    <n v="771"/>
    <s v="Low"/>
    <n v="0.03"/>
    <n v="40.89"/>
    <n v="18.98"/>
    <n v="272"/>
    <x v="1"/>
    <s v="Eleanor Swain"/>
    <s v="Regular Air"/>
    <x v="1"/>
    <x v="1"/>
    <x v="2"/>
    <s v="Small Box"/>
    <x v="128"/>
    <n v="0.56999999999999995"/>
    <n v="5.9777233035482304E-2"/>
    <s v="United States"/>
    <x v="3"/>
    <x v="24"/>
    <s v="Charlotte"/>
    <n v="28204"/>
    <x v="74"/>
    <x v="4"/>
    <s v="2015"/>
    <d v="2015-04-14T00:00:00"/>
    <n v="52.916600000000003"/>
    <n v="21"/>
    <n v="885.23"/>
    <n v="5509"/>
    <x v="0"/>
  </r>
  <r>
    <n v="5059"/>
    <s v="Low"/>
    <n v="0.09"/>
    <n v="35.94"/>
    <n v="6.66"/>
    <n v="272"/>
    <x v="1"/>
    <s v="Eleanor Swain"/>
    <s v="Regular Air"/>
    <x v="1"/>
    <x v="0"/>
    <x v="4"/>
    <s v="Small Box"/>
    <x v="8"/>
    <n v="0.4"/>
    <n v="8.6298133824285389E-2"/>
    <s v="United States"/>
    <x v="3"/>
    <x v="24"/>
    <s v="Charlotte"/>
    <n v="28204"/>
    <x v="75"/>
    <x v="1"/>
    <s v="2015"/>
    <d v="2015-06-10T00:00:00"/>
    <n v="72.1858"/>
    <n v="24"/>
    <n v="836.47"/>
    <n v="36069"/>
    <x v="0"/>
  </r>
  <r>
    <n v="5061"/>
    <s v="Low"/>
    <n v="0.09"/>
    <n v="4.9800000000000004"/>
    <n v="7.44"/>
    <n v="272"/>
    <x v="1"/>
    <s v="Eleanor Swain"/>
    <s v="Regular Air"/>
    <x v="1"/>
    <x v="0"/>
    <x v="7"/>
    <s v="Small Box"/>
    <x v="130"/>
    <n v="0.36"/>
    <n v="-0.6446467892324711"/>
    <s v="United States"/>
    <x v="3"/>
    <x v="24"/>
    <s v="Charlotte"/>
    <n v="28204"/>
    <x v="75"/>
    <x v="1"/>
    <s v="2015"/>
    <d v="2015-06-07T00:00:00"/>
    <n v="-122.3733"/>
    <n v="37"/>
    <n v="189.83"/>
    <n v="36069"/>
    <x v="0"/>
  </r>
  <r>
    <n v="22180"/>
    <s v="Not Specified"/>
    <n v="0.09"/>
    <n v="15.28"/>
    <n v="10.91"/>
    <n v="275"/>
    <x v="0"/>
    <s v="Roger Blalock Cassidy"/>
    <s v="Regular Air"/>
    <x v="0"/>
    <x v="0"/>
    <x v="8"/>
    <s v="Small Box"/>
    <x v="132"/>
    <n v="0.36"/>
    <n v="-0.84118985695708703"/>
    <s v="United States"/>
    <x v="1"/>
    <x v="18"/>
    <s v="Fairfield"/>
    <n v="6824"/>
    <x v="76"/>
    <x v="0"/>
    <s v="2015"/>
    <d v="2015-01-25T00:00:00"/>
    <n v="-51.75"/>
    <n v="4"/>
    <n v="61.52"/>
    <n v="89292"/>
    <x v="0"/>
  </r>
  <r>
    <n v="23504"/>
    <s v="Critical"/>
    <n v="0.04"/>
    <n v="1.98"/>
    <n v="0.7"/>
    <n v="276"/>
    <x v="0"/>
    <s v="Lucille Rankin"/>
    <s v="Express Air"/>
    <x v="0"/>
    <x v="0"/>
    <x v="3"/>
    <s v="Wrap Bag"/>
    <x v="133"/>
    <n v="0.83"/>
    <n v="-0.12048192771084336"/>
    <s v="United States"/>
    <x v="1"/>
    <x v="18"/>
    <s v="Newington"/>
    <n v="6111"/>
    <x v="8"/>
    <x v="3"/>
    <s v="2015"/>
    <d v="2015-05-22T00:00:00"/>
    <n v="-1"/>
    <n v="3"/>
    <n v="8.3000000000000007"/>
    <n v="89291"/>
    <x v="0"/>
  </r>
  <r>
    <n v="23503"/>
    <s v="Critical"/>
    <n v="0.03"/>
    <n v="55.99"/>
    <n v="5"/>
    <n v="282"/>
    <x v="0"/>
    <s v="Vickie Andrews"/>
    <s v="Regular Air"/>
    <x v="0"/>
    <x v="2"/>
    <x v="5"/>
    <s v="Small Pack"/>
    <x v="134"/>
    <n v="0.83"/>
    <n v="-0.5306487588439861"/>
    <s v="United States"/>
    <x v="1"/>
    <x v="2"/>
    <s v="Belleville"/>
    <n v="7109"/>
    <x v="8"/>
    <x v="3"/>
    <s v="2015"/>
    <d v="2015-05-22T00:00:00"/>
    <n v="-221.25399999999999"/>
    <n v="9"/>
    <n v="416.95"/>
    <n v="89291"/>
    <x v="0"/>
  </r>
  <r>
    <n v="24512"/>
    <s v="High"/>
    <n v="0.1"/>
    <n v="1.68"/>
    <n v="1.57"/>
    <n v="283"/>
    <x v="0"/>
    <s v="Pauline Boyette"/>
    <s v="Regular Air"/>
    <x v="0"/>
    <x v="0"/>
    <x v="0"/>
    <s v="Wrap Bag"/>
    <x v="15"/>
    <n v="0.59"/>
    <n v="-0.61838588989845"/>
    <s v="United States"/>
    <x v="1"/>
    <x v="2"/>
    <s v="Newark"/>
    <n v="7101"/>
    <x v="77"/>
    <x v="1"/>
    <s v="2015"/>
    <d v="2015-06-18T00:00:00"/>
    <n v="-11.57"/>
    <n v="11"/>
    <n v="18.71"/>
    <n v="89293"/>
    <x v="0"/>
  </r>
  <r>
    <n v="19168"/>
    <s v="Low"/>
    <n v="0"/>
    <n v="4.13"/>
    <n v="5.34"/>
    <n v="286"/>
    <x v="1"/>
    <s v="Virginia Gay"/>
    <s v="Regular Air"/>
    <x v="2"/>
    <x v="0"/>
    <x v="8"/>
    <s v="Small Box"/>
    <x v="135"/>
    <n v="0.38"/>
    <n v="-1.5108669108669108"/>
    <s v="United States"/>
    <x v="2"/>
    <x v="13"/>
    <s v="Shawnee"/>
    <n v="66203"/>
    <x v="77"/>
    <x v="1"/>
    <s v="2015"/>
    <d v="2015-06-21T00:00:00"/>
    <n v="-61.870000000000005"/>
    <n v="9"/>
    <n v="40.950000000000003"/>
    <n v="89761"/>
    <x v="0"/>
  </r>
  <r>
    <n v="19169"/>
    <s v="Low"/>
    <n v="0.1"/>
    <n v="130.97999999999999"/>
    <n v="54.74"/>
    <n v="286"/>
    <x v="1"/>
    <s v="Virginia Gay"/>
    <s v="Delivery Truck"/>
    <x v="2"/>
    <x v="1"/>
    <x v="14"/>
    <s v="Jumbo Box"/>
    <x v="136"/>
    <n v="0.69"/>
    <n v="-0.45879227847334586"/>
    <s v="United States"/>
    <x v="2"/>
    <x v="13"/>
    <s v="Shawnee"/>
    <n v="66203"/>
    <x v="77"/>
    <x v="1"/>
    <s v="2015"/>
    <d v="2015-06-21T00:00:00"/>
    <n v="-530.24"/>
    <n v="9"/>
    <n v="1155.73"/>
    <n v="89761"/>
    <x v="0"/>
  </r>
  <r>
    <n v="25624"/>
    <s v="Critical"/>
    <n v="0.09"/>
    <n v="28.48"/>
    <n v="1.99"/>
    <n v="288"/>
    <x v="1"/>
    <s v="Patricia Cole Blair"/>
    <s v="Regular Air"/>
    <x v="2"/>
    <x v="2"/>
    <x v="13"/>
    <s v="Small Pack"/>
    <x v="137"/>
    <n v="0.4"/>
    <n v="0.68999999999999984"/>
    <s v="United States"/>
    <x v="2"/>
    <x v="13"/>
    <s v="Wichita"/>
    <n v="67212"/>
    <x v="59"/>
    <x v="0"/>
    <s v="2015"/>
    <d v="2015-01-19T00:00:00"/>
    <n v="132.68699999999998"/>
    <n v="7"/>
    <n v="192.3"/>
    <n v="89762"/>
    <x v="0"/>
  </r>
  <r>
    <n v="25625"/>
    <s v="Critical"/>
    <n v="0.08"/>
    <n v="65.989999999999995"/>
    <n v="4.99"/>
    <n v="288"/>
    <x v="1"/>
    <s v="Patricia Cole Blair"/>
    <s v="Express Air"/>
    <x v="2"/>
    <x v="2"/>
    <x v="5"/>
    <s v="Small Box"/>
    <x v="138"/>
    <n v="0.57999999999999996"/>
    <n v="0.66420264670498597"/>
    <s v="United States"/>
    <x v="2"/>
    <x v="13"/>
    <s v="Wichita"/>
    <n v="67212"/>
    <x v="59"/>
    <x v="0"/>
    <s v="2015"/>
    <d v="2015-01-18T00:00:00"/>
    <n v="496.89"/>
    <n v="14"/>
    <n v="748.1"/>
    <n v="89762"/>
    <x v="0"/>
  </r>
  <r>
    <n v="21223"/>
    <s v="Not Specified"/>
    <n v="0.04"/>
    <n v="4.9800000000000004"/>
    <n v="4.62"/>
    <n v="290"/>
    <x v="0"/>
    <s v="Sara O'Connor"/>
    <s v="Regular Air"/>
    <x v="2"/>
    <x v="2"/>
    <x v="13"/>
    <s v="Small Pack"/>
    <x v="139"/>
    <n v="0.64"/>
    <n v="-1.3181197581431636"/>
    <s v="United States"/>
    <x v="0"/>
    <x v="21"/>
    <s v="Loveland"/>
    <n v="80538"/>
    <x v="78"/>
    <x v="5"/>
    <s v="2015"/>
    <d v="2015-03-26T00:00:00"/>
    <n v="-135.16"/>
    <n v="20"/>
    <n v="102.54"/>
    <n v="90837"/>
    <x v="0"/>
  </r>
  <r>
    <n v="23302"/>
    <s v="High"/>
    <n v="0.01"/>
    <n v="8.33"/>
    <n v="1.99"/>
    <n v="306"/>
    <x v="1"/>
    <s v="Thomas McAllister"/>
    <s v="Regular Air"/>
    <x v="2"/>
    <x v="2"/>
    <x v="13"/>
    <s v="Small Pack"/>
    <x v="140"/>
    <n v="0.52"/>
    <n v="0.2265564424173318"/>
    <s v="United States"/>
    <x v="1"/>
    <x v="30"/>
    <s v="Pikesville"/>
    <n v="21208"/>
    <x v="79"/>
    <x v="2"/>
    <s v="2015"/>
    <d v="2015-02-15T00:00:00"/>
    <n v="15.895199999999999"/>
    <n v="8"/>
    <n v="70.16"/>
    <n v="87057"/>
    <x v="0"/>
  </r>
  <r>
    <n v="23303"/>
    <s v="High"/>
    <n v="0.04"/>
    <n v="85.99"/>
    <n v="0.99"/>
    <n v="306"/>
    <x v="1"/>
    <s v="Thomas McAllister"/>
    <s v="Regular Air"/>
    <x v="2"/>
    <x v="2"/>
    <x v="5"/>
    <s v="Wrap Bag"/>
    <x v="141"/>
    <n v="0.55000000000000004"/>
    <n v="0.69"/>
    <s v="United States"/>
    <x v="1"/>
    <x v="30"/>
    <s v="Pikesville"/>
    <n v="21208"/>
    <x v="79"/>
    <x v="2"/>
    <s v="2015"/>
    <d v="2015-02-16T00:00:00"/>
    <n v="855.99329999999986"/>
    <n v="17"/>
    <n v="1240.57"/>
    <n v="87057"/>
    <x v="0"/>
  </r>
  <r>
    <n v="5302"/>
    <s v="High"/>
    <n v="0.01"/>
    <n v="8.33"/>
    <n v="1.99"/>
    <n v="308"/>
    <x v="0"/>
    <s v="Glen Caldwell"/>
    <s v="Regular Air"/>
    <x v="2"/>
    <x v="2"/>
    <x v="13"/>
    <s v="Small Pack"/>
    <x v="140"/>
    <n v="0.52"/>
    <n v="3.8272396835578364E-2"/>
    <s v="United States"/>
    <x v="0"/>
    <x v="0"/>
    <s v="Seattle"/>
    <n v="98115"/>
    <x v="79"/>
    <x v="2"/>
    <s v="2015"/>
    <d v="2015-02-15T00:00:00"/>
    <n v="10.74"/>
    <n v="32"/>
    <n v="280.62"/>
    <n v="37760"/>
    <x v="1"/>
  </r>
  <r>
    <n v="18853"/>
    <s v="Medium"/>
    <n v="0.04"/>
    <n v="1637.53"/>
    <n v="24.49"/>
    <n v="314"/>
    <x v="0"/>
    <s v="Ruby Gibbons"/>
    <s v="Regular Air"/>
    <x v="0"/>
    <x v="0"/>
    <x v="12"/>
    <s v="Medium Box"/>
    <x v="142"/>
    <n v="0.81"/>
    <n v="-0.54867880284632697"/>
    <s v="United States"/>
    <x v="2"/>
    <x v="12"/>
    <s v="Forest Park"/>
    <n v="60130"/>
    <x v="80"/>
    <x v="5"/>
    <s v="2015"/>
    <d v="2015-03-22T00:00:00"/>
    <n v="-1759.58"/>
    <n v="2"/>
    <n v="3206.94"/>
    <n v="89166"/>
    <x v="0"/>
  </r>
  <r>
    <n v="18852"/>
    <s v="Medium"/>
    <n v="0.01"/>
    <n v="19.98"/>
    <n v="4"/>
    <n v="315"/>
    <x v="0"/>
    <s v="Benjamin Kaufman"/>
    <s v="Regular Air"/>
    <x v="0"/>
    <x v="2"/>
    <x v="13"/>
    <s v="Small Box"/>
    <x v="51"/>
    <n v="0.68"/>
    <n v="-1.6766480965645312"/>
    <s v="United States"/>
    <x v="1"/>
    <x v="15"/>
    <s v="Belchertown"/>
    <n v="1007"/>
    <x v="80"/>
    <x v="5"/>
    <s v="2015"/>
    <d v="2015-03-20T00:00:00"/>
    <n v="-72.23"/>
    <n v="2"/>
    <n v="43.08"/>
    <n v="89166"/>
    <x v="0"/>
  </r>
  <r>
    <n v="18032"/>
    <s v="Not Specified"/>
    <n v="0.09"/>
    <n v="7.38"/>
    <n v="5.21"/>
    <n v="317"/>
    <x v="1"/>
    <s v="Katherine Kearney"/>
    <s v="Regular Air"/>
    <x v="0"/>
    <x v="1"/>
    <x v="2"/>
    <s v="Small Box"/>
    <x v="143"/>
    <n v="0.56000000000000005"/>
    <n v="-0.40811419984973712"/>
    <s v="United States"/>
    <x v="0"/>
    <x v="1"/>
    <s v="Lemon Grove"/>
    <n v="91945"/>
    <x v="77"/>
    <x v="1"/>
    <s v="2015"/>
    <d v="2015-06-18T00:00:00"/>
    <n v="-27.160000000000004"/>
    <n v="9"/>
    <n v="66.55"/>
    <n v="86041"/>
    <x v="0"/>
  </r>
  <r>
    <n v="18033"/>
    <s v="Not Specified"/>
    <n v="0.04"/>
    <n v="5.98"/>
    <n v="5.15"/>
    <n v="317"/>
    <x v="1"/>
    <s v="Katherine Kearney"/>
    <s v="Regular Air"/>
    <x v="0"/>
    <x v="0"/>
    <x v="7"/>
    <s v="Small Box"/>
    <x v="29"/>
    <n v="0.36"/>
    <n v="-0.50578799884046777"/>
    <s v="United States"/>
    <x v="0"/>
    <x v="1"/>
    <s v="Lemon Grove"/>
    <n v="91945"/>
    <x v="77"/>
    <x v="1"/>
    <s v="2015"/>
    <d v="2015-06-18T00:00:00"/>
    <n v="-52.344000000000008"/>
    <n v="17"/>
    <n v="103.49"/>
    <n v="86041"/>
    <x v="0"/>
  </r>
  <r>
    <n v="18034"/>
    <s v="Not Specified"/>
    <n v="0.04"/>
    <n v="15.42"/>
    <n v="10.68"/>
    <n v="317"/>
    <x v="1"/>
    <s v="Katherine Kearney"/>
    <s v="Regular Air"/>
    <x v="0"/>
    <x v="0"/>
    <x v="10"/>
    <s v="Small Box"/>
    <x v="144"/>
    <n v="0.57999999999999996"/>
    <n v="-0.62408159017587672"/>
    <s v="United States"/>
    <x v="0"/>
    <x v="1"/>
    <s v="Lemon Grove"/>
    <n v="91945"/>
    <x v="77"/>
    <x v="1"/>
    <s v="2015"/>
    <d v="2015-06-18T00:00:00"/>
    <n v="-119.93599999999999"/>
    <n v="12"/>
    <n v="192.18"/>
    <n v="86041"/>
    <x v="0"/>
  </r>
  <r>
    <n v="20641"/>
    <s v="Low"/>
    <n v="0.04"/>
    <n v="8.33"/>
    <n v="1.99"/>
    <n v="321"/>
    <x v="0"/>
    <s v="Arthur Lowe Nash"/>
    <s v="Regular Air"/>
    <x v="3"/>
    <x v="2"/>
    <x v="13"/>
    <s v="Small Pack"/>
    <x v="140"/>
    <n v="0.52"/>
    <n v="0.11059269162210336"/>
    <s v="United States"/>
    <x v="1"/>
    <x v="30"/>
    <s v="Potomac"/>
    <n v="20854"/>
    <x v="36"/>
    <x v="4"/>
    <s v="2015"/>
    <d v="2015-04-09T00:00:00"/>
    <n v="9.9267999999999983"/>
    <n v="11"/>
    <n v="89.76"/>
    <n v="91057"/>
    <x v="0"/>
  </r>
  <r>
    <n v="25111"/>
    <s v="Not Specified"/>
    <n v="0.06"/>
    <n v="7.99"/>
    <n v="5.03"/>
    <n v="326"/>
    <x v="0"/>
    <s v="Brenda May"/>
    <s v="Regular Air"/>
    <x v="3"/>
    <x v="2"/>
    <x v="5"/>
    <s v="Medium Box"/>
    <x v="145"/>
    <n v="0.6"/>
    <n v="-1.0250175685172171"/>
    <s v="United States"/>
    <x v="2"/>
    <x v="12"/>
    <s v="Batavia"/>
    <n v="60510"/>
    <x v="62"/>
    <x v="1"/>
    <s v="2015"/>
    <d v="2015-06-10T00:00:00"/>
    <n v="-29.172000000000001"/>
    <n v="4"/>
    <n v="28.46"/>
    <n v="90973"/>
    <x v="0"/>
  </r>
  <r>
    <n v="19159"/>
    <s v="Medium"/>
    <n v="0.06"/>
    <n v="296.18"/>
    <n v="54.12"/>
    <n v="329"/>
    <x v="0"/>
    <s v="Faye Dyer"/>
    <s v="Delivery Truck"/>
    <x v="1"/>
    <x v="1"/>
    <x v="11"/>
    <s v="Jumbo Box"/>
    <x v="37"/>
    <n v="0.76"/>
    <n v="-0.6116664581570832"/>
    <s v="United States"/>
    <x v="1"/>
    <x v="14"/>
    <s v="Sanford"/>
    <n v="4073"/>
    <x v="81"/>
    <x v="4"/>
    <s v="2015"/>
    <d v="2015-04-15T00:00:00"/>
    <n v="-715.7782060000003"/>
    <n v="5"/>
    <n v="1170.21"/>
    <n v="89726"/>
    <x v="0"/>
  </r>
  <r>
    <n v="19158"/>
    <s v="Medium"/>
    <n v="0.01"/>
    <n v="29.1"/>
    <n v="4"/>
    <n v="331"/>
    <x v="0"/>
    <s v="Bradley Pollock"/>
    <s v="Express Air"/>
    <x v="1"/>
    <x v="2"/>
    <x v="13"/>
    <s v="Small Box"/>
    <x v="146"/>
    <n v="0.78"/>
    <n v="-9.3785960874568475E-2"/>
    <s v="United States"/>
    <x v="1"/>
    <x v="16"/>
    <s v="Goffstown"/>
    <n v="3045"/>
    <x v="81"/>
    <x v="4"/>
    <s v="2015"/>
    <d v="2015-04-16T00:00:00"/>
    <n v="-22.82"/>
    <n v="8"/>
    <n v="243.32"/>
    <n v="89726"/>
    <x v="0"/>
  </r>
  <r>
    <n v="18261"/>
    <s v="Critical"/>
    <n v="0.06"/>
    <n v="276.2"/>
    <n v="24.49"/>
    <n v="335"/>
    <x v="1"/>
    <s v="Curtis O'Connell"/>
    <s v="Regular Air"/>
    <x v="0"/>
    <x v="1"/>
    <x v="1"/>
    <s v="Large Box"/>
    <x v="147"/>
    <m/>
    <n v="0.69"/>
    <s v="United States"/>
    <x v="0"/>
    <x v="6"/>
    <s v="Medford"/>
    <n v="97504"/>
    <x v="82"/>
    <x v="3"/>
    <s v="2015"/>
    <d v="2015-05-05T00:00:00"/>
    <n v="2639.4708000000001"/>
    <n v="14"/>
    <n v="3825.32"/>
    <n v="87277"/>
    <x v="0"/>
  </r>
  <r>
    <n v="18262"/>
    <s v="Critical"/>
    <n v="0.09"/>
    <n v="6.28"/>
    <n v="5.29"/>
    <n v="335"/>
    <x v="1"/>
    <s v="Curtis O'Connell"/>
    <s v="Regular Air"/>
    <x v="0"/>
    <x v="1"/>
    <x v="2"/>
    <s v="Small Box"/>
    <x v="148"/>
    <n v="0.43"/>
    <n v="-0.60961313012895668"/>
    <s v="United States"/>
    <x v="0"/>
    <x v="6"/>
    <s v="Medford"/>
    <n v="97504"/>
    <x v="82"/>
    <x v="3"/>
    <s v="2015"/>
    <d v="2015-05-04T00:00:00"/>
    <n v="-5.2"/>
    <n v="1"/>
    <n v="8.5299999999999994"/>
    <n v="87277"/>
    <x v="0"/>
  </r>
  <r>
    <n v="23481"/>
    <s v="Medium"/>
    <n v="0.08"/>
    <n v="7.77"/>
    <n v="9.23"/>
    <n v="339"/>
    <x v="1"/>
    <s v="Bobby Clements"/>
    <s v="Regular Air"/>
    <x v="0"/>
    <x v="0"/>
    <x v="15"/>
    <s v="Small Box"/>
    <x v="149"/>
    <n v="0.57999999999999996"/>
    <n v="-2.0756823821339951"/>
    <s v="United States"/>
    <x v="1"/>
    <x v="10"/>
    <s v="Columbus"/>
    <n v="43229"/>
    <x v="83"/>
    <x v="5"/>
    <s v="2015"/>
    <d v="2015-03-18T00:00:00"/>
    <n v="-83.65"/>
    <n v="5"/>
    <n v="40.299999999999997"/>
    <n v="90583"/>
    <x v="0"/>
  </r>
  <r>
    <n v="23482"/>
    <s v="Medium"/>
    <n v="7.0000000000000007E-2"/>
    <n v="7.59"/>
    <n v="4"/>
    <n v="339"/>
    <x v="1"/>
    <s v="Bobby Clements"/>
    <s v="Regular Air"/>
    <x v="0"/>
    <x v="1"/>
    <x v="2"/>
    <s v="Wrap Bag"/>
    <x v="150"/>
    <n v="0.42"/>
    <n v="0.21800143010368253"/>
    <s v="United States"/>
    <x v="1"/>
    <x v="10"/>
    <s v="Columbus"/>
    <n v="43229"/>
    <x v="83"/>
    <x v="5"/>
    <s v="2015"/>
    <d v="2015-03-19T00:00:00"/>
    <n v="24.39"/>
    <n v="15"/>
    <n v="111.88"/>
    <n v="90583"/>
    <x v="0"/>
  </r>
  <r>
    <n v="480"/>
    <s v="Critical"/>
    <n v="0.01"/>
    <n v="3.26"/>
    <n v="1.86"/>
    <n v="342"/>
    <x v="0"/>
    <s v="Jacqueline Noble"/>
    <s v="Regular Air"/>
    <x v="0"/>
    <x v="0"/>
    <x v="0"/>
    <s v="Wrap Bag"/>
    <x v="151"/>
    <n v="0.41"/>
    <n v="-6.3110720562390157E-2"/>
    <s v="United States"/>
    <x v="3"/>
    <x v="26"/>
    <s v="Miami"/>
    <n v="33181"/>
    <x v="82"/>
    <x v="3"/>
    <s v="2015"/>
    <d v="2015-05-06T00:00:00"/>
    <n v="-4.6682999999999995"/>
    <n v="20"/>
    <n v="73.97"/>
    <n v="3332"/>
    <x v="0"/>
  </r>
  <r>
    <n v="22784"/>
    <s v="Critical"/>
    <n v="0.03"/>
    <n v="15.23"/>
    <n v="27.75"/>
    <n v="343"/>
    <x v="0"/>
    <s v="Lynn Epstein"/>
    <s v="Delivery Truck"/>
    <x v="0"/>
    <x v="1"/>
    <x v="11"/>
    <s v="Jumbo Box"/>
    <x v="152"/>
    <n v="0.76"/>
    <n v="0.10415653495440731"/>
    <s v="United States"/>
    <x v="1"/>
    <x v="14"/>
    <s v="Bangor"/>
    <n v="4401"/>
    <x v="70"/>
    <x v="0"/>
    <s v="2015"/>
    <d v="2015-02-01T00:00:00"/>
    <n v="11.650950000000002"/>
    <n v="7"/>
    <n v="111.86"/>
    <n v="88151"/>
    <x v="0"/>
  </r>
  <r>
    <n v="18480"/>
    <s v="Critical"/>
    <n v="0.01"/>
    <n v="3.26"/>
    <n v="1.86"/>
    <n v="344"/>
    <x v="0"/>
    <s v="Rosemary English"/>
    <s v="Regular Air"/>
    <x v="0"/>
    <x v="0"/>
    <x v="0"/>
    <s v="Wrap Bag"/>
    <x v="151"/>
    <n v="0.41"/>
    <n v="3.7966468361276415E-2"/>
    <s v="United States"/>
    <x v="1"/>
    <x v="14"/>
    <s v="Portland"/>
    <n v="4101"/>
    <x v="82"/>
    <x v="3"/>
    <s v="2015"/>
    <d v="2015-05-06T00:00:00"/>
    <n v="0.70200000000000085"/>
    <n v="5"/>
    <n v="18.489999999999998"/>
    <n v="88152"/>
    <x v="0"/>
  </r>
  <r>
    <n v="2408"/>
    <s v="Critical"/>
    <n v="0"/>
    <n v="8.34"/>
    <n v="2.64"/>
    <n v="349"/>
    <x v="1"/>
    <s v="Kim Weiss"/>
    <s v="Express Air"/>
    <x v="1"/>
    <x v="0"/>
    <x v="12"/>
    <s v="Small Pack"/>
    <x v="120"/>
    <n v="0.59"/>
    <n v="2.7537695523509795E-2"/>
    <s v="United States"/>
    <x v="3"/>
    <x v="26"/>
    <s v="Miami"/>
    <n v="33132"/>
    <x v="62"/>
    <x v="1"/>
    <s v="2015"/>
    <d v="2015-06-11T00:00:00"/>
    <n v="5.8624999999999998"/>
    <n v="23"/>
    <n v="212.89"/>
    <n v="17446"/>
    <x v="0"/>
  </r>
  <r>
    <n v="1595"/>
    <s v="Medium"/>
    <n v="0.04"/>
    <n v="99.23"/>
    <n v="8.99"/>
    <n v="349"/>
    <x v="1"/>
    <s v="Kim Weiss"/>
    <s v="Regular Air"/>
    <x v="1"/>
    <x v="1"/>
    <x v="2"/>
    <s v="Small Pack"/>
    <x v="153"/>
    <n v="0.35"/>
    <n v="0.34499886600907193"/>
    <s v="United States"/>
    <x v="3"/>
    <x v="26"/>
    <s v="Miami"/>
    <n v="33132"/>
    <x v="22"/>
    <x v="0"/>
    <s v="2015"/>
    <d v="2015-01-04T00:00:00"/>
    <n v="1916.6757"/>
    <n v="54"/>
    <n v="5555.6"/>
    <n v="11527"/>
    <x v="0"/>
  </r>
  <r>
    <n v="20408"/>
    <s v="Critical"/>
    <n v="0"/>
    <n v="8.34"/>
    <n v="2.64"/>
    <n v="351"/>
    <x v="1"/>
    <s v="Juanita Coley Knox"/>
    <s v="Express Air"/>
    <x v="1"/>
    <x v="0"/>
    <x v="12"/>
    <s v="Small Pack"/>
    <x v="120"/>
    <n v="0.59"/>
    <n v="0.18905293482175009"/>
    <s v="United States"/>
    <x v="1"/>
    <x v="4"/>
    <s v="Watertown"/>
    <n v="13601"/>
    <x v="62"/>
    <x v="1"/>
    <s v="2015"/>
    <d v="2015-06-11T00:00:00"/>
    <n v="10.5"/>
    <n v="6"/>
    <n v="55.54"/>
    <n v="88685"/>
    <x v="0"/>
  </r>
  <r>
    <n v="19595"/>
    <s v="Medium"/>
    <n v="0.04"/>
    <n v="99.23"/>
    <n v="8.99"/>
    <n v="351"/>
    <x v="1"/>
    <s v="Juanita Coley Knox"/>
    <s v="Regular Air"/>
    <x v="1"/>
    <x v="1"/>
    <x v="2"/>
    <s v="Small Pack"/>
    <x v="153"/>
    <n v="0.35"/>
    <n v="0.69"/>
    <s v="United States"/>
    <x v="1"/>
    <x v="4"/>
    <s v="Watertown"/>
    <n v="13601"/>
    <x v="22"/>
    <x v="0"/>
    <s v="2015"/>
    <d v="2015-01-04T00:00:00"/>
    <n v="993.83459999999991"/>
    <n v="14"/>
    <n v="1440.34"/>
    <n v="88686"/>
    <x v="0"/>
  </r>
  <r>
    <n v="19107"/>
    <s v="Low"/>
    <n v="0.08"/>
    <n v="4.8899999999999997"/>
    <n v="4.93"/>
    <n v="353"/>
    <x v="1"/>
    <s v="Bonnie Chambers"/>
    <s v="Express Air"/>
    <x v="1"/>
    <x v="2"/>
    <x v="13"/>
    <s v="Small Pack"/>
    <x v="154"/>
    <n v="0.66"/>
    <n v="-1.9519820670127417"/>
    <s v="United States"/>
    <x v="0"/>
    <x v="28"/>
    <s v="Glendale"/>
    <n v="85301"/>
    <x v="50"/>
    <x v="3"/>
    <s v="2015"/>
    <d v="2015-05-14T00:00:00"/>
    <n v="-165.45"/>
    <n v="17"/>
    <n v="84.76"/>
    <n v="89647"/>
    <x v="0"/>
  </r>
  <r>
    <n v="19108"/>
    <s v="Low"/>
    <n v="7.0000000000000007E-2"/>
    <n v="6.68"/>
    <n v="6.92"/>
    <n v="353"/>
    <x v="1"/>
    <s v="Bonnie Chambers"/>
    <s v="Regular Air"/>
    <x v="1"/>
    <x v="0"/>
    <x v="7"/>
    <s v="Small Box"/>
    <x v="155"/>
    <n v="0.37"/>
    <n v="-1.346051125524609"/>
    <s v="United States"/>
    <x v="0"/>
    <x v="28"/>
    <s v="Glendale"/>
    <n v="85301"/>
    <x v="50"/>
    <x v="3"/>
    <s v="2015"/>
    <d v="2015-05-21T00:00:00"/>
    <n v="-141.12"/>
    <n v="16"/>
    <n v="104.84"/>
    <n v="89647"/>
    <x v="0"/>
  </r>
  <r>
    <n v="20760"/>
    <s v="Critical"/>
    <n v="7.0000000000000007E-2"/>
    <n v="124.49"/>
    <n v="51.94"/>
    <n v="357"/>
    <x v="0"/>
    <s v="Barbara McNamara"/>
    <s v="Delivery Truck"/>
    <x v="0"/>
    <x v="1"/>
    <x v="11"/>
    <s v="Jumbo Box"/>
    <x v="156"/>
    <n v="0.63"/>
    <n v="0.62652119911599891"/>
    <s v="United States"/>
    <x v="0"/>
    <x v="28"/>
    <s v="Kingman"/>
    <n v="86401"/>
    <x v="84"/>
    <x v="3"/>
    <s v="2015"/>
    <d v="2015-05-25T00:00:00"/>
    <n v="1074.44"/>
    <n v="14"/>
    <n v="1714.93"/>
    <n v="91131"/>
    <x v="0"/>
  </r>
  <r>
    <n v="24627"/>
    <s v="Low"/>
    <n v="0.04"/>
    <n v="125.99"/>
    <n v="8.99"/>
    <n v="358"/>
    <x v="0"/>
    <s v="Chris F Brandt"/>
    <s v="Regular Air"/>
    <x v="0"/>
    <x v="2"/>
    <x v="5"/>
    <s v="Small Box"/>
    <x v="157"/>
    <n v="0.59"/>
    <n v="-5.8158584529874942"/>
    <s v="United States"/>
    <x v="1"/>
    <x v="19"/>
    <s v="King of Prussia"/>
    <n v="19406"/>
    <x v="85"/>
    <x v="0"/>
    <s v="2015"/>
    <d v="2015-01-16T00:00:00"/>
    <n v="-627.82191999999998"/>
    <n v="1"/>
    <n v="107.95"/>
    <n v="91130"/>
    <x v="0"/>
  </r>
  <r>
    <n v="18278"/>
    <s v="Medium"/>
    <n v="0.05"/>
    <n v="328.14"/>
    <n v="91.05"/>
    <n v="366"/>
    <x v="0"/>
    <s v="Patrick Rosenthal"/>
    <s v="Delivery Truck"/>
    <x v="2"/>
    <x v="0"/>
    <x v="15"/>
    <s v="Jumbo Drum"/>
    <x v="158"/>
    <n v="0.56999999999999995"/>
    <n v="0.20910639335765607"/>
    <s v="United States"/>
    <x v="1"/>
    <x v="31"/>
    <s v="Cranston"/>
    <n v="2910"/>
    <x v="60"/>
    <x v="0"/>
    <s v="2015"/>
    <d v="2015-01-19T00:00:00"/>
    <n v="411.5172"/>
    <n v="6"/>
    <n v="1967.98"/>
    <n v="87347"/>
    <x v="0"/>
  </r>
  <r>
    <n v="24794"/>
    <s v="Low"/>
    <n v="0.09"/>
    <n v="19.23"/>
    <n v="6.15"/>
    <n v="369"/>
    <x v="0"/>
    <s v="Troy Moon"/>
    <s v="Express Air"/>
    <x v="0"/>
    <x v="1"/>
    <x v="2"/>
    <s v="Small Pack"/>
    <x v="159"/>
    <n v="0.44"/>
    <n v="0.53598579040852568"/>
    <s v="United States"/>
    <x v="0"/>
    <x v="1"/>
    <s v="Oakland"/>
    <n v="94601"/>
    <x v="86"/>
    <x v="4"/>
    <s v="2015"/>
    <d v="2015-04-13T00:00:00"/>
    <n v="211.232"/>
    <n v="21"/>
    <n v="394.1"/>
    <n v="90292"/>
    <x v="0"/>
  </r>
  <r>
    <n v="20401"/>
    <s v="Not Specified"/>
    <n v="0.02"/>
    <n v="20.99"/>
    <n v="4.8099999999999996"/>
    <n v="370"/>
    <x v="0"/>
    <s v="Sam Oh"/>
    <s v="Regular Air"/>
    <x v="0"/>
    <x v="2"/>
    <x v="5"/>
    <s v="Medium Box"/>
    <x v="160"/>
    <n v="0.57999999999999996"/>
    <n v="0.18689890761665229"/>
    <s v="United States"/>
    <x v="1"/>
    <x v="14"/>
    <s v="Lewiston"/>
    <n v="4240"/>
    <x v="87"/>
    <x v="3"/>
    <s v="2015"/>
    <d v="2015-05-29T00:00:00"/>
    <n v="49.787999999999997"/>
    <n v="15"/>
    <n v="266.39"/>
    <n v="90291"/>
    <x v="0"/>
  </r>
  <r>
    <n v="20400"/>
    <s v="Not Specified"/>
    <n v="0.05"/>
    <n v="5.4"/>
    <n v="7.78"/>
    <n v="371"/>
    <x v="0"/>
    <s v="Roberta Mullins Peters"/>
    <s v="Express Air"/>
    <x v="0"/>
    <x v="0"/>
    <x v="8"/>
    <s v="Small Box"/>
    <x v="97"/>
    <n v="0.37"/>
    <n v="-2.5594268622153611"/>
    <s v="United States"/>
    <x v="1"/>
    <x v="15"/>
    <s v="Everett"/>
    <n v="2149"/>
    <x v="87"/>
    <x v="3"/>
    <s v="2015"/>
    <d v="2015-05-29T00:00:00"/>
    <n v="-132.62950000000001"/>
    <n v="9"/>
    <n v="51.82"/>
    <n v="90291"/>
    <x v="0"/>
  </r>
  <r>
    <n v="3392"/>
    <s v="Not Specified"/>
    <n v="0.02"/>
    <n v="200.98"/>
    <n v="55.96"/>
    <n v="373"/>
    <x v="1"/>
    <s v="Jeanne Werner"/>
    <s v="Delivery Truck"/>
    <x v="2"/>
    <x v="1"/>
    <x v="14"/>
    <s v="Jumbo Box"/>
    <x v="161"/>
    <n v="0.75"/>
    <n v="-1.7152710805484507E-2"/>
    <s v="United States"/>
    <x v="2"/>
    <x v="22"/>
    <s v="Detroit"/>
    <n v="48234"/>
    <x v="88"/>
    <x v="5"/>
    <s v="2015"/>
    <d v="2015-03-16T00:00:00"/>
    <n v="-163.63"/>
    <n v="45"/>
    <n v="9539.6"/>
    <n v="24193"/>
    <x v="0"/>
  </r>
  <r>
    <n v="3393"/>
    <s v="Not Specified"/>
    <n v="0.02"/>
    <n v="4.28"/>
    <n v="5.17"/>
    <n v="373"/>
    <x v="1"/>
    <s v="Jeanne Werner"/>
    <s v="Regular Air"/>
    <x v="2"/>
    <x v="0"/>
    <x v="7"/>
    <s v="Small Box"/>
    <x v="162"/>
    <n v="0.4"/>
    <n v="-0.58137629710540684"/>
    <s v="United States"/>
    <x v="2"/>
    <x v="22"/>
    <s v="Detroit"/>
    <n v="48234"/>
    <x v="88"/>
    <x v="5"/>
    <s v="2015"/>
    <d v="2015-03-15T00:00:00"/>
    <n v="-63.87"/>
    <n v="24"/>
    <n v="109.86"/>
    <n v="24193"/>
    <x v="0"/>
  </r>
  <r>
    <n v="3394"/>
    <s v="Not Specified"/>
    <n v="0.04"/>
    <n v="85.99"/>
    <n v="0.99"/>
    <n v="373"/>
    <x v="1"/>
    <s v="Jeanne Werner"/>
    <s v="Regular Air"/>
    <x v="2"/>
    <x v="2"/>
    <x v="5"/>
    <s v="Wrap Bag"/>
    <x v="163"/>
    <n v="0.85"/>
    <n v="-0.12279969996705246"/>
    <s v="United States"/>
    <x v="2"/>
    <x v="22"/>
    <s v="Detroit"/>
    <n v="48234"/>
    <x v="88"/>
    <x v="5"/>
    <s v="2015"/>
    <d v="2015-03-16T00:00:00"/>
    <n v="-175.17500000000001"/>
    <n v="19"/>
    <n v="1426.51"/>
    <n v="24193"/>
    <x v="0"/>
  </r>
  <r>
    <n v="21392"/>
    <s v="Not Specified"/>
    <n v="0.02"/>
    <n v="200.98"/>
    <n v="55.96"/>
    <n v="375"/>
    <x v="1"/>
    <s v="Sandra Sharma"/>
    <s v="Delivery Truck"/>
    <x v="2"/>
    <x v="1"/>
    <x v="14"/>
    <s v="Jumbo Box"/>
    <x v="161"/>
    <n v="0.75"/>
    <n v="-9.6465457352373579E-2"/>
    <s v="United States"/>
    <x v="3"/>
    <x v="20"/>
    <s v="Morristown"/>
    <n v="37814"/>
    <x v="88"/>
    <x v="5"/>
    <s v="2015"/>
    <d v="2015-03-16T00:00:00"/>
    <n v="-224.94779999999997"/>
    <n v="11"/>
    <n v="2331.9"/>
    <n v="90917"/>
    <x v="0"/>
  </r>
  <r>
    <n v="21393"/>
    <s v="Not Specified"/>
    <n v="0.02"/>
    <n v="4.28"/>
    <n v="5.17"/>
    <n v="375"/>
    <x v="1"/>
    <s v="Sandra Sharma"/>
    <s v="Regular Air"/>
    <x v="2"/>
    <x v="0"/>
    <x v="7"/>
    <s v="Small Box"/>
    <x v="162"/>
    <n v="0.4"/>
    <n v="7.1641791044776113"/>
    <s v="United States"/>
    <x v="3"/>
    <x v="20"/>
    <s v="Morristown"/>
    <n v="37814"/>
    <x v="88"/>
    <x v="5"/>
    <s v="2015"/>
    <d v="2015-03-15T00:00:00"/>
    <n v="196.79999999999998"/>
    <n v="6"/>
    <n v="27.47"/>
    <n v="90917"/>
    <x v="0"/>
  </r>
  <r>
    <n v="19073"/>
    <s v="Medium"/>
    <n v="0.03"/>
    <n v="25.98"/>
    <n v="5.37"/>
    <n v="377"/>
    <x v="0"/>
    <s v="Sylvia Bush"/>
    <s v="Regular Air"/>
    <x v="3"/>
    <x v="0"/>
    <x v="15"/>
    <s v="Medium Box"/>
    <x v="164"/>
    <n v="0.5"/>
    <n v="0.54253390326990247"/>
    <s v="United States"/>
    <x v="2"/>
    <x v="12"/>
    <s v="Batavia"/>
    <n v="60510"/>
    <x v="89"/>
    <x v="4"/>
    <s v="2015"/>
    <d v="2015-04-17T00:00:00"/>
    <n v="250.03759999999997"/>
    <n v="17"/>
    <n v="460.87"/>
    <n v="89579"/>
    <x v="0"/>
  </r>
  <r>
    <n v="22401"/>
    <s v="Not Specified"/>
    <n v="7.0000000000000007E-2"/>
    <n v="415.88"/>
    <n v="11.37"/>
    <n v="381"/>
    <x v="0"/>
    <s v="Danielle Watts"/>
    <s v="Regular Air"/>
    <x v="0"/>
    <x v="0"/>
    <x v="10"/>
    <s v="Small Box"/>
    <x v="165"/>
    <n v="0.56999999999999995"/>
    <n v="-1.3677473321335329"/>
    <s v="United States"/>
    <x v="2"/>
    <x v="12"/>
    <s v="Bloomington"/>
    <n v="61701"/>
    <x v="90"/>
    <x v="3"/>
    <s v="2015"/>
    <d v="2015-05-01T00:00:00"/>
    <n v="-539.59"/>
    <n v="1"/>
    <n v="394.51"/>
    <n v="88929"/>
    <x v="0"/>
  </r>
  <r>
    <n v="21281"/>
    <s v="Critical"/>
    <n v="0.06"/>
    <n v="5.34"/>
    <n v="5.63"/>
    <n v="383"/>
    <x v="1"/>
    <s v="Renee Alston"/>
    <s v="Regular Air"/>
    <x v="0"/>
    <x v="0"/>
    <x v="8"/>
    <s v="Small Box"/>
    <x v="166"/>
    <n v="0.39"/>
    <n v="-2.1428978007761965"/>
    <s v="United States"/>
    <x v="1"/>
    <x v="19"/>
    <s v="Drexel Hill"/>
    <n v="19026"/>
    <x v="91"/>
    <x v="5"/>
    <s v="2015"/>
    <d v="2015-03-19T00:00:00"/>
    <n v="-82.822999999999993"/>
    <n v="7"/>
    <n v="38.65"/>
    <n v="88928"/>
    <x v="0"/>
  </r>
  <r>
    <n v="21282"/>
    <s v="Critical"/>
    <n v="7.0000000000000007E-2"/>
    <n v="65.989999999999995"/>
    <n v="5.26"/>
    <n v="383"/>
    <x v="1"/>
    <s v="Renee Alston"/>
    <s v="Express Air"/>
    <x v="0"/>
    <x v="2"/>
    <x v="5"/>
    <s v="Small Box"/>
    <x v="167"/>
    <n v="0.56000000000000005"/>
    <n v="0.3826680484579924"/>
    <s v="United States"/>
    <x v="1"/>
    <x v="19"/>
    <s v="Drexel Hill"/>
    <n v="19026"/>
    <x v="91"/>
    <x v="5"/>
    <s v="2015"/>
    <d v="2015-03-21T00:00:00"/>
    <n v="107.08200000000001"/>
    <n v="5"/>
    <n v="279.83"/>
    <n v="88928"/>
    <x v="0"/>
  </r>
  <r>
    <n v="20919"/>
    <s v="High"/>
    <n v="0.1"/>
    <n v="8.8800000000000008"/>
    <n v="6.28"/>
    <n v="387"/>
    <x v="0"/>
    <s v="Angela Howe"/>
    <s v="Express Air"/>
    <x v="0"/>
    <x v="0"/>
    <x v="8"/>
    <s v="Small Box"/>
    <x v="168"/>
    <n v="0.35"/>
    <n v="-0.21500197005516156"/>
    <s v="United States"/>
    <x v="2"/>
    <x v="32"/>
    <s v="Grand Island"/>
    <n v="68801"/>
    <x v="20"/>
    <x v="1"/>
    <s v="2015"/>
    <d v="2015-06-14T00:00:00"/>
    <n v="-27.283750000000001"/>
    <n v="15"/>
    <n v="126.9"/>
    <n v="90339"/>
    <x v="0"/>
  </r>
  <r>
    <n v="22223"/>
    <s v="Critical"/>
    <n v="0.03"/>
    <n v="5.28"/>
    <n v="5.66"/>
    <n v="388"/>
    <x v="1"/>
    <s v="Roger Schwartz"/>
    <s v="Regular Air"/>
    <x v="0"/>
    <x v="0"/>
    <x v="7"/>
    <s v="Small Box"/>
    <x v="169"/>
    <n v="0.4"/>
    <n v="-2.2593865030674847"/>
    <s v="United States"/>
    <x v="2"/>
    <x v="32"/>
    <s v="Kearney"/>
    <n v="68847"/>
    <x v="35"/>
    <x v="0"/>
    <s v="2015"/>
    <d v="2015-01-05T00:00:00"/>
    <n v="-51.559199999999997"/>
    <n v="4"/>
    <n v="22.82"/>
    <n v="90337"/>
    <x v="0"/>
  </r>
  <r>
    <n v="22224"/>
    <s v="Critical"/>
    <n v="0.01"/>
    <n v="110.99"/>
    <n v="2.5"/>
    <n v="388"/>
    <x v="1"/>
    <s v="Roger Schwartz"/>
    <s v="Regular Air"/>
    <x v="0"/>
    <x v="2"/>
    <x v="5"/>
    <s v="Small Box"/>
    <x v="170"/>
    <n v="0.56999999999999995"/>
    <n v="-1.3970408141630446"/>
    <s v="United States"/>
    <x v="2"/>
    <x v="32"/>
    <s v="Kearney"/>
    <n v="68847"/>
    <x v="35"/>
    <x v="0"/>
    <s v="2015"/>
    <d v="2015-01-06T00:00:00"/>
    <n v="-263.56572"/>
    <n v="2"/>
    <n v="188.66"/>
    <n v="90337"/>
    <x v="0"/>
  </r>
  <r>
    <n v="23853"/>
    <s v="Low"/>
    <n v="0.03"/>
    <n v="160.97999999999999"/>
    <n v="30"/>
    <n v="389"/>
    <x v="0"/>
    <s v="Joel Buckley"/>
    <s v="Delivery Truck"/>
    <x v="0"/>
    <x v="1"/>
    <x v="1"/>
    <s v="Jumbo Drum"/>
    <x v="48"/>
    <n v="0.62"/>
    <n v="0.69"/>
    <s v="United States"/>
    <x v="2"/>
    <x v="32"/>
    <s v="Lincoln"/>
    <n v="68502"/>
    <x v="92"/>
    <x v="2"/>
    <s v="2015"/>
    <d v="2015-02-10T00:00:00"/>
    <n v="1273.2086999999999"/>
    <n v="11"/>
    <n v="1845.23"/>
    <n v="90338"/>
    <x v="0"/>
  </r>
  <r>
    <n v="25449"/>
    <s v="Medium"/>
    <n v="0.02"/>
    <n v="34.979999999999997"/>
    <n v="7.53"/>
    <n v="392"/>
    <x v="1"/>
    <s v="Erica R Fuller"/>
    <s v="Regular Air"/>
    <x v="0"/>
    <x v="2"/>
    <x v="13"/>
    <s v="Small Box"/>
    <x v="171"/>
    <n v="0.76"/>
    <n v="-4.2970936490850384"/>
    <s v="United States"/>
    <x v="2"/>
    <x v="33"/>
    <s v="Clayton"/>
    <n v="63105"/>
    <x v="93"/>
    <x v="5"/>
    <s v="2015"/>
    <d v="2015-03-07T00:00:00"/>
    <n v="-159.68"/>
    <n v="1"/>
    <n v="37.159999999999997"/>
    <n v="86383"/>
    <x v="0"/>
  </r>
  <r>
    <n v="25450"/>
    <s v="Medium"/>
    <n v="0.01"/>
    <n v="19.989999999999998"/>
    <n v="11.17"/>
    <n v="392"/>
    <x v="1"/>
    <s v="Erica R Fuller"/>
    <s v="Regular Air"/>
    <x v="0"/>
    <x v="1"/>
    <x v="2"/>
    <s v="Large Box"/>
    <x v="172"/>
    <n v="0.6"/>
    <n v="0.63940435280641472"/>
    <s v="United States"/>
    <x v="2"/>
    <x v="33"/>
    <s v="Clayton"/>
    <n v="63105"/>
    <x v="93"/>
    <x v="5"/>
    <s v="2015"/>
    <d v="2015-03-08T00:00:00"/>
    <n v="27.91"/>
    <n v="2"/>
    <n v="43.65"/>
    <n v="86383"/>
    <x v="0"/>
  </r>
  <r>
    <n v="22598"/>
    <s v="Low"/>
    <n v="7.0000000000000007E-2"/>
    <n v="9.7100000000000009"/>
    <n v="9.4499999999999993"/>
    <n v="393"/>
    <x v="0"/>
    <s v="Shawn Combs"/>
    <s v="Regular Air"/>
    <x v="0"/>
    <x v="0"/>
    <x v="10"/>
    <s v="Small Box"/>
    <x v="173"/>
    <n v="0.6"/>
    <n v="-2.6008269720101778"/>
    <s v="United States"/>
    <x v="1"/>
    <x v="4"/>
    <s v="Auburn"/>
    <n v="13021"/>
    <x v="2"/>
    <x v="2"/>
    <s v="2015"/>
    <d v="2015-02-22T00:00:00"/>
    <n v="-81.77"/>
    <n v="3"/>
    <n v="31.44"/>
    <n v="86382"/>
    <x v="0"/>
  </r>
  <r>
    <n v="24638"/>
    <s v="Critical"/>
    <n v="0.04"/>
    <n v="15.98"/>
    <n v="4"/>
    <n v="395"/>
    <x v="1"/>
    <s v="Monica McCormick"/>
    <s v="Regular Air"/>
    <x v="0"/>
    <x v="2"/>
    <x v="13"/>
    <s v="Small Box"/>
    <x v="174"/>
    <n v="0.37"/>
    <n v="-0.2973834958971977"/>
    <s v="United States"/>
    <x v="3"/>
    <x v="24"/>
    <s v="Albemarle"/>
    <n v="28001"/>
    <x v="49"/>
    <x v="1"/>
    <s v="2015"/>
    <d v="2015-06-19T00:00:00"/>
    <n v="-19.208000000000002"/>
    <n v="4"/>
    <n v="64.59"/>
    <n v="86384"/>
    <x v="0"/>
  </r>
  <r>
    <n v="24639"/>
    <s v="Critical"/>
    <n v="0.06"/>
    <n v="22.84"/>
    <n v="5.47"/>
    <n v="395"/>
    <x v="1"/>
    <s v="Monica McCormick"/>
    <s v="Regular Air"/>
    <x v="0"/>
    <x v="0"/>
    <x v="7"/>
    <s v="Small Box"/>
    <x v="175"/>
    <n v="0.39"/>
    <n v="1.6105987790622157E-2"/>
    <s v="United States"/>
    <x v="3"/>
    <x v="24"/>
    <s v="Albemarle"/>
    <n v="28001"/>
    <x v="49"/>
    <x v="1"/>
    <s v="2015"/>
    <d v="2015-06-20T00:00:00"/>
    <n v="7.4399999999999995"/>
    <n v="20"/>
    <n v="461.94"/>
    <n v="86384"/>
    <x v="0"/>
  </r>
  <r>
    <n v="20693"/>
    <s v="Critical"/>
    <n v="0.1"/>
    <n v="154.13"/>
    <n v="69"/>
    <n v="397"/>
    <x v="0"/>
    <s v="Denise Carver"/>
    <s v="Regular Air"/>
    <x v="0"/>
    <x v="1"/>
    <x v="11"/>
    <s v="Large Box"/>
    <x v="66"/>
    <n v="0.68"/>
    <n v="-0.30624011033280724"/>
    <s v="United States"/>
    <x v="1"/>
    <x v="10"/>
    <s v="Cuyahoga Falls"/>
    <n v="44221"/>
    <x v="23"/>
    <x v="2"/>
    <s v="2015"/>
    <d v="2015-02-03T00:00:00"/>
    <n v="-372.48597100000006"/>
    <n v="8"/>
    <n v="1216.32"/>
    <n v="89319"/>
    <x v="0"/>
  </r>
  <r>
    <n v="24471"/>
    <s v="Medium"/>
    <n v="0.05"/>
    <n v="63.94"/>
    <n v="14.48"/>
    <n v="398"/>
    <x v="0"/>
    <s v="Bruce Stark"/>
    <s v="Regular Air"/>
    <x v="0"/>
    <x v="1"/>
    <x v="2"/>
    <s v="Small Box"/>
    <x v="176"/>
    <n v="0.46"/>
    <n v="0.69"/>
    <s v="United States"/>
    <x v="1"/>
    <x v="10"/>
    <s v="Dayton"/>
    <n v="45406"/>
    <x v="94"/>
    <x v="3"/>
    <s v="2015"/>
    <d v="2015-05-25T00:00:00"/>
    <n v="1372.6307999999999"/>
    <n v="31"/>
    <n v="1989.32"/>
    <n v="89320"/>
    <x v="0"/>
  </r>
  <r>
    <n v="21570"/>
    <s v="High"/>
    <n v="0.03"/>
    <n v="4.9800000000000004"/>
    <n v="0.8"/>
    <n v="406"/>
    <x v="0"/>
    <s v="June Frank Hammond"/>
    <s v="Regular Air"/>
    <x v="2"/>
    <x v="0"/>
    <x v="7"/>
    <s v="Wrap Bag"/>
    <x v="177"/>
    <n v="0.36"/>
    <n v="0.69"/>
    <s v="United States"/>
    <x v="1"/>
    <x v="2"/>
    <s v="South Vineland"/>
    <n v="8360"/>
    <x v="8"/>
    <x v="3"/>
    <s v="2015"/>
    <d v="2015-05-22T00:00:00"/>
    <n v="50.2044"/>
    <n v="15"/>
    <n v="72.760000000000005"/>
    <n v="87804"/>
    <x v="0"/>
  </r>
  <r>
    <n v="19104"/>
    <s v="Low"/>
    <n v="7.0000000000000007E-2"/>
    <n v="29.17"/>
    <n v="6.27"/>
    <n v="408"/>
    <x v="0"/>
    <s v="Calvin Parsons Walter"/>
    <s v="Regular Air"/>
    <x v="0"/>
    <x v="0"/>
    <x v="8"/>
    <s v="Small Box"/>
    <x v="178"/>
    <n v="0.37"/>
    <n v="0.58989961794890999"/>
    <s v="United States"/>
    <x v="2"/>
    <x v="7"/>
    <s v="San Juan"/>
    <n v="78589"/>
    <x v="10"/>
    <x v="3"/>
    <s v="2015"/>
    <d v="2015-05-06T00:00:00"/>
    <n v="236.2371"/>
    <n v="14"/>
    <n v="400.47"/>
    <n v="89639"/>
    <x v="0"/>
  </r>
  <r>
    <n v="18428"/>
    <s v="High"/>
    <n v="0.05"/>
    <n v="178.47"/>
    <n v="19.989999999999998"/>
    <n v="411"/>
    <x v="0"/>
    <s v="Carolyn Proctor"/>
    <s v="Express Air"/>
    <x v="3"/>
    <x v="0"/>
    <x v="10"/>
    <s v="Small Box"/>
    <x v="179"/>
    <n v="0.55000000000000004"/>
    <n v="0.61581260489384904"/>
    <s v="United States"/>
    <x v="0"/>
    <x v="1"/>
    <s v="Oakland"/>
    <n v="94601"/>
    <x v="82"/>
    <x v="3"/>
    <s v="2015"/>
    <d v="2015-05-07T00:00:00"/>
    <n v="943"/>
    <n v="9"/>
    <n v="1531.31"/>
    <n v="87905"/>
    <x v="0"/>
  </r>
  <r>
    <n v="21739"/>
    <s v="Critical"/>
    <n v="0.09"/>
    <n v="999.99"/>
    <n v="13.99"/>
    <n v="421"/>
    <x v="0"/>
    <s v="Scott Feldman"/>
    <s v="Regular Air"/>
    <x v="2"/>
    <x v="2"/>
    <x v="6"/>
    <s v="Medium Box"/>
    <x v="180"/>
    <n v="0.36"/>
    <n v="-2.7543358104211775"/>
    <s v="United States"/>
    <x v="1"/>
    <x v="2"/>
    <s v="Elizabeth"/>
    <n v="7201"/>
    <x v="92"/>
    <x v="2"/>
    <s v="2015"/>
    <d v="2015-02-08T00:00:00"/>
    <n v="-2531.4825000000001"/>
    <n v="1"/>
    <n v="919.09"/>
    <n v="87700"/>
    <x v="0"/>
  </r>
  <r>
    <n v="22355"/>
    <s v="High"/>
    <n v="0.02"/>
    <n v="15.28"/>
    <n v="1.99"/>
    <n v="428"/>
    <x v="1"/>
    <s v="Ernest Barber"/>
    <s v="Regular Air"/>
    <x v="0"/>
    <x v="2"/>
    <x v="13"/>
    <s v="Small Pack"/>
    <x v="108"/>
    <n v="0.42"/>
    <n v="0.69"/>
    <s v="United States"/>
    <x v="0"/>
    <x v="34"/>
    <s v="Carson City"/>
    <n v="89701"/>
    <x v="43"/>
    <x v="0"/>
    <s v="2015"/>
    <d v="2015-01-16T00:00:00"/>
    <n v="163.1574"/>
    <n v="15"/>
    <n v="236.46"/>
    <n v="88479"/>
    <x v="0"/>
  </r>
  <r>
    <n v="22356"/>
    <s v="High"/>
    <n v="0"/>
    <n v="85.99"/>
    <n v="3.3"/>
    <n v="428"/>
    <x v="1"/>
    <s v="Ernest Barber"/>
    <s v="Regular Air"/>
    <x v="0"/>
    <x v="2"/>
    <x v="5"/>
    <s v="Small Pack"/>
    <x v="181"/>
    <n v="0.37"/>
    <n v="-4.0940801950690879"/>
    <s v="United States"/>
    <x v="0"/>
    <x v="34"/>
    <s v="Carson City"/>
    <n v="89701"/>
    <x v="43"/>
    <x v="0"/>
    <s v="2015"/>
    <d v="2015-01-16T00:00:00"/>
    <n v="-302.22500000000002"/>
    <n v="1"/>
    <n v="73.819999999999993"/>
    <n v="88479"/>
    <x v="0"/>
  </r>
  <r>
    <n v="25351"/>
    <s v="Not Specified"/>
    <n v="0.05"/>
    <n v="10.98"/>
    <n v="4.8"/>
    <n v="428"/>
    <x v="1"/>
    <s v="Ernest Barber"/>
    <s v="Regular Air"/>
    <x v="0"/>
    <x v="0"/>
    <x v="4"/>
    <s v="Small Box"/>
    <x v="182"/>
    <n v="0.36"/>
    <n v="0.37275307473982972"/>
    <s v="United States"/>
    <x v="0"/>
    <x v="34"/>
    <s v="Carson City"/>
    <n v="89701"/>
    <x v="95"/>
    <x v="5"/>
    <s v="2015"/>
    <d v="2015-03-05T00:00:00"/>
    <n v="90.62"/>
    <n v="22"/>
    <n v="243.11"/>
    <n v="88480"/>
    <x v="0"/>
  </r>
  <r>
    <n v="19988"/>
    <s v="Low"/>
    <n v="0.05"/>
    <n v="125.99"/>
    <n v="8.08"/>
    <n v="437"/>
    <x v="0"/>
    <s v="Alice Berger McIntyre"/>
    <s v="Regular Air"/>
    <x v="2"/>
    <x v="2"/>
    <x v="5"/>
    <s v="Small Box"/>
    <x v="89"/>
    <n v="0.56999999999999995"/>
    <n v="0.44853128347300109"/>
    <s v="United States"/>
    <x v="1"/>
    <x v="15"/>
    <s v="Lunenburg"/>
    <n v="1462"/>
    <x v="33"/>
    <x v="1"/>
    <s v="2015"/>
    <d v="2015-06-27T00:00:00"/>
    <n v="427.11840000000001"/>
    <n v="9"/>
    <n v="952.26"/>
    <n v="90695"/>
    <x v="0"/>
  </r>
  <r>
    <n v="25813"/>
    <s v="Critical"/>
    <n v="0"/>
    <n v="7.59"/>
    <n v="4"/>
    <n v="444"/>
    <x v="0"/>
    <s v="Thelma Abrams"/>
    <s v="Regular Air"/>
    <x v="2"/>
    <x v="1"/>
    <x v="2"/>
    <s v="Wrap Bag"/>
    <x v="150"/>
    <n v="0.42"/>
    <n v="0.24285794560575411"/>
    <s v="United States"/>
    <x v="2"/>
    <x v="12"/>
    <s v="Urbana"/>
    <n v="61801"/>
    <x v="40"/>
    <x v="3"/>
    <s v="2015"/>
    <d v="2015-05-28T00:00:00"/>
    <n v="86.438000000000002"/>
    <n v="43"/>
    <n v="355.92"/>
    <n v="88085"/>
    <x v="0"/>
  </r>
  <r>
    <n v="23153"/>
    <s v="Not Specified"/>
    <n v="0.03"/>
    <n v="48.04"/>
    <n v="19.989999999999998"/>
    <n v="445"/>
    <x v="1"/>
    <s v="Judy Barrett"/>
    <s v="Regular Air"/>
    <x v="2"/>
    <x v="0"/>
    <x v="7"/>
    <s v="Small Box"/>
    <x v="183"/>
    <n v="0.37"/>
    <n v="-4.3850162225936427E-2"/>
    <s v="United States"/>
    <x v="2"/>
    <x v="32"/>
    <s v="Norfolk"/>
    <n v="68701"/>
    <x v="86"/>
    <x v="4"/>
    <s v="2015"/>
    <d v="2015-04-13T00:00:00"/>
    <n v="-4.4599999999999937"/>
    <n v="2"/>
    <n v="101.71"/>
    <n v="88083"/>
    <x v="0"/>
  </r>
  <r>
    <n v="23862"/>
    <s v="High"/>
    <n v="0.09"/>
    <n v="200.98"/>
    <n v="55.96"/>
    <n v="445"/>
    <x v="1"/>
    <s v="Judy Barrett"/>
    <s v="Delivery Truck"/>
    <x v="2"/>
    <x v="1"/>
    <x v="14"/>
    <s v="Jumbo Box"/>
    <x v="161"/>
    <n v="0.75"/>
    <n v="-0.29030271469649288"/>
    <s v="United States"/>
    <x v="2"/>
    <x v="32"/>
    <s v="Norfolk"/>
    <n v="68701"/>
    <x v="96"/>
    <x v="1"/>
    <s v="2015"/>
    <d v="2015-06-24T00:00:00"/>
    <n v="-512.87200000000007"/>
    <n v="9"/>
    <n v="1766.68"/>
    <n v="88084"/>
    <x v="0"/>
  </r>
  <r>
    <n v="23863"/>
    <s v="High"/>
    <n v="0.09"/>
    <n v="2.78"/>
    <n v="0.97"/>
    <n v="445"/>
    <x v="1"/>
    <s v="Judy Barrett"/>
    <s v="Regular Air"/>
    <x v="2"/>
    <x v="0"/>
    <x v="0"/>
    <s v="Wrap Bag"/>
    <x v="184"/>
    <n v="0.59"/>
    <n v="-0.13039283252929015"/>
    <s v="United States"/>
    <x v="2"/>
    <x v="32"/>
    <s v="Norfolk"/>
    <n v="68701"/>
    <x v="96"/>
    <x v="1"/>
    <s v="2015"/>
    <d v="2015-06-24T00:00:00"/>
    <n v="-3.7840000000000003"/>
    <n v="11"/>
    <n v="29.02"/>
    <n v="88084"/>
    <x v="0"/>
  </r>
  <r>
    <n v="19694"/>
    <s v="Not Specified"/>
    <n v="0.04"/>
    <n v="130.97999999999999"/>
    <n v="30"/>
    <n v="447"/>
    <x v="1"/>
    <s v="Valerie Moon"/>
    <s v="Delivery Truck"/>
    <x v="0"/>
    <x v="1"/>
    <x v="1"/>
    <s v="Jumbo Drum"/>
    <x v="185"/>
    <n v="0.78"/>
    <n v="-0.51974170898376282"/>
    <s v="United States"/>
    <x v="2"/>
    <x v="3"/>
    <s v="Roseville"/>
    <n v="55113"/>
    <x v="97"/>
    <x v="1"/>
    <s v="2015"/>
    <d v="2015-06-28T00:00:00"/>
    <n v="-82.903999999999996"/>
    <n v="1"/>
    <n v="159.51"/>
    <n v="90449"/>
    <x v="0"/>
  </r>
  <r>
    <n v="19695"/>
    <s v="Not Specified"/>
    <n v="0.05"/>
    <n v="200.99"/>
    <n v="4.2"/>
    <n v="447"/>
    <x v="1"/>
    <s v="Valerie Moon"/>
    <s v="Regular Air"/>
    <x v="0"/>
    <x v="2"/>
    <x v="5"/>
    <s v="Small Box"/>
    <x v="186"/>
    <n v="0.59"/>
    <n v="0.69"/>
    <s v="United States"/>
    <x v="2"/>
    <x v="3"/>
    <s v="Roseville"/>
    <n v="55113"/>
    <x v="97"/>
    <x v="1"/>
    <s v="2015"/>
    <d v="2015-06-25T00:00:00"/>
    <n v="1268.8064999999999"/>
    <n v="11"/>
    <n v="1838.85"/>
    <n v="90449"/>
    <x v="0"/>
  </r>
  <r>
    <n v="20851"/>
    <s v="High"/>
    <n v="0.03"/>
    <n v="15.99"/>
    <n v="11.28"/>
    <n v="451"/>
    <x v="1"/>
    <s v="Joyce Murray"/>
    <s v="Regular Air"/>
    <x v="1"/>
    <x v="2"/>
    <x v="6"/>
    <s v="Medium Box"/>
    <x v="187"/>
    <n v="0.38"/>
    <n v="-1.5021476888387826"/>
    <s v="United States"/>
    <x v="0"/>
    <x v="1"/>
    <s v="Los Altos"/>
    <n v="94024"/>
    <x v="98"/>
    <x v="4"/>
    <s v="2015"/>
    <d v="2015-04-11T00:00:00"/>
    <n v="-53.296199999999999"/>
    <n v="2"/>
    <n v="35.479999999999997"/>
    <n v="86010"/>
    <x v="0"/>
  </r>
  <r>
    <n v="21117"/>
    <s v="Critical"/>
    <n v="0.04"/>
    <n v="37.700000000000003"/>
    <n v="2.99"/>
    <n v="451"/>
    <x v="1"/>
    <s v="Joyce Murray"/>
    <s v="Regular Air"/>
    <x v="1"/>
    <x v="0"/>
    <x v="8"/>
    <s v="Small Box"/>
    <x v="188"/>
    <n v="0.35"/>
    <n v="0.69000000000000006"/>
    <s v="United States"/>
    <x v="0"/>
    <x v="1"/>
    <s v="Los Altos"/>
    <n v="94024"/>
    <x v="87"/>
    <x v="3"/>
    <s v="2015"/>
    <d v="2015-05-28T00:00:00"/>
    <n v="299.6739"/>
    <n v="12"/>
    <n v="434.31"/>
    <n v="86012"/>
    <x v="0"/>
  </r>
  <r>
    <n v="18536"/>
    <s v="Low"/>
    <n v="0.01"/>
    <n v="8.8800000000000008"/>
    <n v="6.28"/>
    <n v="451"/>
    <x v="1"/>
    <s v="Joyce Murray"/>
    <s v="Regular Air"/>
    <x v="1"/>
    <x v="0"/>
    <x v="8"/>
    <s v="Small Box"/>
    <x v="168"/>
    <n v="0.35"/>
    <n v="-0.77824773413897286"/>
    <s v="United States"/>
    <x v="0"/>
    <x v="1"/>
    <s v="Los Altos"/>
    <n v="94024"/>
    <x v="99"/>
    <x v="0"/>
    <s v="2015"/>
    <d v="2015-01-10T00:00:00"/>
    <n v="-15.456"/>
    <n v="2"/>
    <n v="19.86"/>
    <n v="86013"/>
    <x v="0"/>
  </r>
  <r>
    <n v="18537"/>
    <s v="Low"/>
    <n v="0.06"/>
    <n v="2.88"/>
    <n v="0.99"/>
    <n v="451"/>
    <x v="1"/>
    <s v="Joyce Murray"/>
    <s v="Regular Air"/>
    <x v="1"/>
    <x v="0"/>
    <x v="9"/>
    <s v="Small Box"/>
    <x v="116"/>
    <n v="0.36"/>
    <n v="0.69"/>
    <s v="United States"/>
    <x v="0"/>
    <x v="1"/>
    <s v="Los Altos"/>
    <n v="94024"/>
    <x v="99"/>
    <x v="0"/>
    <s v="2015"/>
    <d v="2015-01-14T00:00:00"/>
    <n v="16.049399999999999"/>
    <n v="8"/>
    <n v="23.26"/>
    <n v="86013"/>
    <x v="0"/>
  </r>
  <r>
    <n v="21118"/>
    <s v="Critical"/>
    <n v="0.01"/>
    <n v="55.99"/>
    <n v="5"/>
    <n v="452"/>
    <x v="0"/>
    <s v="Leslie Rowland"/>
    <s v="Regular Air"/>
    <x v="1"/>
    <x v="2"/>
    <x v="5"/>
    <s v="Small Pack"/>
    <x v="134"/>
    <n v="0.83"/>
    <n v="-4.5513216284005402"/>
    <s v="United States"/>
    <x v="0"/>
    <x v="1"/>
    <s v="Los Banos"/>
    <n v="93635"/>
    <x v="87"/>
    <x v="3"/>
    <s v="2015"/>
    <d v="2015-05-28T00:00:00"/>
    <n v="-235.89500000000001"/>
    <n v="1"/>
    <n v="51.83"/>
    <n v="86012"/>
    <x v="0"/>
  </r>
  <r>
    <n v="22318"/>
    <s v="Not Specified"/>
    <n v="0.03"/>
    <n v="29.34"/>
    <n v="7.87"/>
    <n v="453"/>
    <x v="0"/>
    <s v="George Terry"/>
    <s v="Regular Air"/>
    <x v="0"/>
    <x v="1"/>
    <x v="2"/>
    <s v="Small Box"/>
    <x v="189"/>
    <n v="0.54"/>
    <n v="-1.2753086419753088"/>
    <s v="United States"/>
    <x v="0"/>
    <x v="1"/>
    <s v="Los Gatos"/>
    <n v="95032"/>
    <x v="100"/>
    <x v="3"/>
    <s v="2015"/>
    <d v="2015-05-10T00:00:00"/>
    <n v="-41.32"/>
    <n v="1"/>
    <n v="32.4"/>
    <n v="86011"/>
    <x v="0"/>
  </r>
  <r>
    <n v="22874"/>
    <s v="Low"/>
    <n v="7.0000000000000007E-2"/>
    <n v="16.91"/>
    <n v="6.25"/>
    <n v="460"/>
    <x v="0"/>
    <s v="Anne Armstrong"/>
    <s v="Regular Air"/>
    <x v="1"/>
    <x v="0"/>
    <x v="10"/>
    <s v="Small Box"/>
    <x v="190"/>
    <n v="0.57999999999999996"/>
    <n v="1.6027591803611293E-2"/>
    <s v="United States"/>
    <x v="1"/>
    <x v="2"/>
    <s v="Millville"/>
    <n v="8332"/>
    <x v="94"/>
    <x v="3"/>
    <s v="2015"/>
    <d v="2015-05-30T00:00:00"/>
    <n v="7.9000000000000057"/>
    <n v="31"/>
    <n v="492.9"/>
    <n v="86014"/>
    <x v="0"/>
  </r>
  <r>
    <n v="18467"/>
    <s v="Low"/>
    <n v="7.0000000000000007E-2"/>
    <n v="165.2"/>
    <n v="19.989999999999998"/>
    <n v="463"/>
    <x v="0"/>
    <s v="Debbie Stevenson"/>
    <s v="Regular Air"/>
    <x v="2"/>
    <x v="0"/>
    <x v="10"/>
    <s v="Small Box"/>
    <x v="191"/>
    <n v="0.59"/>
    <n v="0.48235848882149535"/>
    <s v="United States"/>
    <x v="0"/>
    <x v="1"/>
    <s v="West Hollywood"/>
    <n v="90069"/>
    <x v="101"/>
    <x v="0"/>
    <s v="2015"/>
    <d v="2015-01-16T00:00:00"/>
    <n v="521.69000000000005"/>
    <n v="7"/>
    <n v="1081.54"/>
    <n v="88061"/>
    <x v="0"/>
  </r>
  <r>
    <n v="22754"/>
    <s v="Not Specified"/>
    <n v="0.08"/>
    <n v="297.64"/>
    <n v="14.7"/>
    <n v="466"/>
    <x v="0"/>
    <s v="Marc Nash"/>
    <s v="Delivery Truck"/>
    <x v="2"/>
    <x v="2"/>
    <x v="6"/>
    <s v="Jumbo Drum"/>
    <x v="192"/>
    <n v="0.56999999999999995"/>
    <n v="0.43854101196991629"/>
    <s v="United States"/>
    <x v="1"/>
    <x v="15"/>
    <s v="Bellingham"/>
    <n v="2019"/>
    <x v="52"/>
    <x v="0"/>
    <s v="2015"/>
    <d v="2015-01-11T00:00:00"/>
    <n v="496.79679999999996"/>
    <n v="5"/>
    <n v="1132.8399999999999"/>
    <n v="88060"/>
    <x v="0"/>
  </r>
  <r>
    <n v="22755"/>
    <s v="Not Specified"/>
    <n v="0.02"/>
    <n v="12.99"/>
    <n v="14.37"/>
    <n v="467"/>
    <x v="0"/>
    <s v="Maria Thomas"/>
    <s v="Regular Air"/>
    <x v="2"/>
    <x v="1"/>
    <x v="2"/>
    <s v="Large Box"/>
    <x v="193"/>
    <n v="0.73"/>
    <n v="-3.876694283923972"/>
    <s v="United States"/>
    <x v="1"/>
    <x v="15"/>
    <s v="Beverly"/>
    <n v="1915"/>
    <x v="52"/>
    <x v="0"/>
    <s v="2015"/>
    <d v="2015-01-12T00:00:00"/>
    <n v="-556.80960000000005"/>
    <n v="11"/>
    <n v="143.63"/>
    <n v="88060"/>
    <x v="0"/>
  </r>
  <r>
    <n v="22756"/>
    <s v="Not Specified"/>
    <n v="0.06"/>
    <n v="14.42"/>
    <n v="6.75"/>
    <n v="468"/>
    <x v="0"/>
    <s v="Craig Bennett"/>
    <s v="Regular Air"/>
    <x v="2"/>
    <x v="0"/>
    <x v="15"/>
    <s v="Medium Box"/>
    <x v="194"/>
    <n v="0.52"/>
    <n v="-0.37977546549835706"/>
    <s v="United States"/>
    <x v="1"/>
    <x v="15"/>
    <s v="Hanson"/>
    <n v="2341"/>
    <x v="52"/>
    <x v="0"/>
    <s v="2015"/>
    <d v="2015-01-12T00:00:00"/>
    <n v="-27.738800000000001"/>
    <n v="5"/>
    <n v="73.040000000000006"/>
    <n v="88060"/>
    <x v="0"/>
  </r>
  <r>
    <n v="22757"/>
    <s v="Not Specified"/>
    <n v="0.05"/>
    <n v="4.1399999999999997"/>
    <n v="6.6"/>
    <n v="469"/>
    <x v="0"/>
    <s v="Marion Bowling"/>
    <s v="Express Air"/>
    <x v="2"/>
    <x v="1"/>
    <x v="2"/>
    <s v="Small Box"/>
    <x v="16"/>
    <n v="0.49"/>
    <n v="-3.8586866566716638"/>
    <s v="United States"/>
    <x v="1"/>
    <x v="2"/>
    <s v="Hawthorne"/>
    <n v="7506"/>
    <x v="52"/>
    <x v="0"/>
    <s v="2015"/>
    <d v="2015-01-13T00:00:00"/>
    <n v="-128.68719999999999"/>
    <n v="7"/>
    <n v="33.35"/>
    <n v="88060"/>
    <x v="0"/>
  </r>
  <r>
    <n v="22758"/>
    <s v="Not Specified"/>
    <n v="0.03"/>
    <n v="11.34"/>
    <n v="5.01"/>
    <n v="470"/>
    <x v="0"/>
    <s v="Tony Doyle"/>
    <s v="Regular Air"/>
    <x v="2"/>
    <x v="0"/>
    <x v="7"/>
    <s v="Small Box"/>
    <x v="195"/>
    <n v="0.36"/>
    <n v="0.38517264276228419"/>
    <s v="United States"/>
    <x v="1"/>
    <x v="2"/>
    <s v="Trenton"/>
    <n v="8601"/>
    <x v="52"/>
    <x v="0"/>
    <s v="2015"/>
    <d v="2015-01-11T00:00:00"/>
    <n v="23.2028"/>
    <n v="5"/>
    <n v="60.24"/>
    <n v="88060"/>
    <x v="0"/>
  </r>
  <r>
    <n v="462"/>
    <s v="Not Specified"/>
    <n v="7.0000000000000007E-2"/>
    <n v="179.99"/>
    <n v="19.989999999999998"/>
    <n v="471"/>
    <x v="0"/>
    <s v="Ross Simpson"/>
    <s v="Express Air"/>
    <x v="3"/>
    <x v="2"/>
    <x v="13"/>
    <s v="Small Box"/>
    <x v="196"/>
    <n v="0.48"/>
    <n v="-0.79179853209475937"/>
    <s v="United States"/>
    <x v="3"/>
    <x v="29"/>
    <s v="Atlanta"/>
    <n v="30318"/>
    <x v="102"/>
    <x v="2"/>
    <s v="2015"/>
    <d v="2015-02-08T00:00:00"/>
    <n v="-568.53510000000006"/>
    <n v="4"/>
    <n v="718.03"/>
    <n v="3138"/>
    <x v="0"/>
  </r>
  <r>
    <n v="18462"/>
    <s v="Not Specified"/>
    <n v="7.0000000000000007E-2"/>
    <n v="179.99"/>
    <n v="19.989999999999998"/>
    <n v="472"/>
    <x v="0"/>
    <s v="Donna Craven"/>
    <s v="Express Air"/>
    <x v="3"/>
    <x v="2"/>
    <x v="13"/>
    <s v="Small Box"/>
    <x v="196"/>
    <n v="0.48"/>
    <n v="-2.3813158041334748"/>
    <s v="United States"/>
    <x v="1"/>
    <x v="30"/>
    <s v="Randallstown"/>
    <n v="21133"/>
    <x v="102"/>
    <x v="2"/>
    <s v="2015"/>
    <d v="2015-02-08T00:00:00"/>
    <n v="-427.47"/>
    <n v="1"/>
    <n v="179.51"/>
    <n v="88023"/>
    <x v="0"/>
  </r>
  <r>
    <n v="20637"/>
    <s v="Critical"/>
    <n v="0.03"/>
    <n v="11.97"/>
    <n v="4.9800000000000004"/>
    <n v="483"/>
    <x v="1"/>
    <s v="Edgar McKenzie"/>
    <s v="Regular Air"/>
    <x v="0"/>
    <x v="0"/>
    <x v="15"/>
    <s v="Small Box"/>
    <x v="197"/>
    <n v="0.57999999999999996"/>
    <n v="-0.24856518174364581"/>
    <s v="United States"/>
    <x v="2"/>
    <x v="12"/>
    <s v="Oswego"/>
    <n v="60543"/>
    <x v="39"/>
    <x v="0"/>
    <s v="2015"/>
    <d v="2015-01-28T00:00:00"/>
    <n v="-18.190000000000001"/>
    <n v="6"/>
    <n v="73.180000000000007"/>
    <n v="90353"/>
    <x v="0"/>
  </r>
  <r>
    <n v="22864"/>
    <s v="Not Specified"/>
    <n v="0.06"/>
    <n v="3.36"/>
    <n v="6.27"/>
    <n v="483"/>
    <x v="1"/>
    <s v="Edgar McKenzie"/>
    <s v="Regular Air"/>
    <x v="0"/>
    <x v="0"/>
    <x v="8"/>
    <s v="Small Box"/>
    <x v="198"/>
    <n v="0.4"/>
    <n v="-2.7276122448979594"/>
    <s v="United States"/>
    <x v="2"/>
    <x v="12"/>
    <s v="Oswego"/>
    <n v="60543"/>
    <x v="45"/>
    <x v="4"/>
    <s v="2015"/>
    <d v="2015-04-24T00:00:00"/>
    <n v="-24.057540000000003"/>
    <n v="2"/>
    <n v="8.82"/>
    <n v="90354"/>
    <x v="0"/>
  </r>
  <r>
    <n v="22865"/>
    <s v="Not Specified"/>
    <n v="7.0000000000000007E-2"/>
    <n v="699.99"/>
    <n v="24.49"/>
    <n v="483"/>
    <x v="1"/>
    <s v="Edgar McKenzie"/>
    <s v="Regular Air"/>
    <x v="0"/>
    <x v="2"/>
    <x v="16"/>
    <s v="Large Box"/>
    <x v="199"/>
    <n v="0.41"/>
    <n v="0.432316360697379"/>
    <s v="United States"/>
    <x v="2"/>
    <x v="12"/>
    <s v="Oswego"/>
    <n v="60543"/>
    <x v="45"/>
    <x v="4"/>
    <s v="2015"/>
    <d v="2015-04-25T00:00:00"/>
    <n v="2583.5614799999998"/>
    <n v="9"/>
    <n v="5976.09"/>
    <n v="90354"/>
    <x v="0"/>
  </r>
  <r>
    <n v="20668"/>
    <s v="Not Specified"/>
    <n v="0.05"/>
    <n v="2.88"/>
    <n v="0.5"/>
    <n v="485"/>
    <x v="0"/>
    <s v="Edward Leonard"/>
    <s v="Regular Air"/>
    <x v="0"/>
    <x v="0"/>
    <x v="9"/>
    <s v="Small Box"/>
    <x v="200"/>
    <n v="0.36"/>
    <n v="0.69"/>
    <s v="United States"/>
    <x v="0"/>
    <x v="1"/>
    <s v="Fresno"/>
    <n v="93727"/>
    <x v="103"/>
    <x v="5"/>
    <s v="2015"/>
    <d v="2015-03-20T00:00:00"/>
    <n v="6.0512999999999995"/>
    <n v="3"/>
    <n v="8.77"/>
    <n v="91062"/>
    <x v="0"/>
  </r>
  <r>
    <n v="23394"/>
    <s v="Medium"/>
    <n v="0.1"/>
    <n v="3.36"/>
    <n v="6.27"/>
    <n v="487"/>
    <x v="0"/>
    <s v="Molly Vincent"/>
    <s v="Express Air"/>
    <x v="0"/>
    <x v="0"/>
    <x v="8"/>
    <s v="Small Box"/>
    <x v="198"/>
    <n v="0.4"/>
    <n v="-3.213057019645424"/>
    <s v="United States"/>
    <x v="1"/>
    <x v="14"/>
    <s v="Sanford"/>
    <n v="4073"/>
    <x v="73"/>
    <x v="3"/>
    <s v="2015"/>
    <d v="2015-05-19T00:00:00"/>
    <n v="-67.0565"/>
    <n v="5"/>
    <n v="20.87"/>
    <n v="91063"/>
    <x v="0"/>
  </r>
  <r>
    <n v="23395"/>
    <s v="Medium"/>
    <n v="7.0000000000000007E-2"/>
    <n v="12.28"/>
    <n v="4.8600000000000003"/>
    <n v="488"/>
    <x v="0"/>
    <s v="Ronnie Creech"/>
    <s v="Regular Air"/>
    <x v="0"/>
    <x v="0"/>
    <x v="7"/>
    <s v="Small Box"/>
    <x v="94"/>
    <n v="0.38"/>
    <n v="-0.30894941634241246"/>
    <s v="United States"/>
    <x v="1"/>
    <x v="14"/>
    <s v="South Portland"/>
    <n v="4106"/>
    <x v="73"/>
    <x v="3"/>
    <s v="2015"/>
    <d v="2015-05-20T00:00:00"/>
    <n v="-7.94"/>
    <n v="2"/>
    <n v="25.7"/>
    <n v="91063"/>
    <x v="0"/>
  </r>
  <r>
    <n v="23393"/>
    <s v="Medium"/>
    <n v="0.09"/>
    <n v="20.99"/>
    <n v="0.99"/>
    <n v="489"/>
    <x v="0"/>
    <s v="Eileen Cheek"/>
    <s v="Regular Air"/>
    <x v="0"/>
    <x v="2"/>
    <x v="5"/>
    <s v="Wrap Bag"/>
    <x v="201"/>
    <n v="0.56999999999999995"/>
    <n v="0.53270026571416129"/>
    <s v="United States"/>
    <x v="1"/>
    <x v="15"/>
    <s v="Norwood"/>
    <n v="2062"/>
    <x v="73"/>
    <x v="3"/>
    <s v="2015"/>
    <d v="2015-05-18T00:00:00"/>
    <n v="122.292"/>
    <n v="14"/>
    <n v="229.57"/>
    <n v="91063"/>
    <x v="0"/>
  </r>
  <r>
    <n v="1147"/>
    <s v="Medium"/>
    <n v="0.08"/>
    <n v="2.94"/>
    <n v="0.96"/>
    <n v="491"/>
    <x v="1"/>
    <s v="Toni Swanson"/>
    <s v="Regular Air"/>
    <x v="3"/>
    <x v="0"/>
    <x v="0"/>
    <s v="Wrap Bag"/>
    <x v="202"/>
    <n v="0.57999999999999996"/>
    <n v="-3.1784107946026985E-2"/>
    <s v="United States"/>
    <x v="1"/>
    <x v="4"/>
    <s v="New York City"/>
    <n v="10154"/>
    <x v="7"/>
    <x v="3"/>
    <s v="2015"/>
    <d v="2015-05-17T00:00:00"/>
    <n v="-2.12"/>
    <n v="23"/>
    <n v="66.7"/>
    <n v="8353"/>
    <x v="1"/>
  </r>
  <r>
    <n v="1450"/>
    <s v="Critical"/>
    <n v="0.01"/>
    <n v="4.9800000000000004"/>
    <n v="6.07"/>
    <n v="491"/>
    <x v="1"/>
    <s v="Toni Swanson"/>
    <s v="Regular Air"/>
    <x v="3"/>
    <x v="0"/>
    <x v="7"/>
    <s v="Small Box"/>
    <x v="46"/>
    <n v="0.36"/>
    <n v="-0.31829493087557603"/>
    <s v="United States"/>
    <x v="1"/>
    <x v="4"/>
    <s v="New York City"/>
    <n v="10154"/>
    <x v="104"/>
    <x v="2"/>
    <s v="2015"/>
    <d v="2015-02-11T00:00:00"/>
    <n v="-69.069999999999993"/>
    <n v="41"/>
    <n v="217"/>
    <n v="10464"/>
    <x v="0"/>
  </r>
  <r>
    <n v="914"/>
    <s v="Critical"/>
    <n v="0.02"/>
    <n v="1360.14"/>
    <n v="14.7"/>
    <n v="491"/>
    <x v="1"/>
    <s v="Toni Swanson"/>
    <s v="Delivery Truck"/>
    <x v="3"/>
    <x v="2"/>
    <x v="6"/>
    <s v="Jumbo Drum"/>
    <x v="203"/>
    <n v="0.59"/>
    <n v="6.4037940550542141E-2"/>
    <s v="United States"/>
    <x v="1"/>
    <x v="4"/>
    <s v="New York City"/>
    <n v="10154"/>
    <x v="105"/>
    <x v="1"/>
    <s v="2015"/>
    <d v="2015-06-22T00:00:00"/>
    <n v="2028.12"/>
    <n v="22"/>
    <n v="31670.6"/>
    <n v="6562"/>
    <x v="0"/>
  </r>
  <r>
    <n v="6046"/>
    <s v="Not Specified"/>
    <n v="0.02"/>
    <n v="9.06"/>
    <n v="9.86"/>
    <n v="491"/>
    <x v="1"/>
    <s v="Toni Swanson"/>
    <s v="Regular Air"/>
    <x v="3"/>
    <x v="0"/>
    <x v="7"/>
    <s v="Small Box"/>
    <x v="204"/>
    <n v="0.4"/>
    <n v="-0.26482361771328494"/>
    <s v="United States"/>
    <x v="1"/>
    <x v="4"/>
    <s v="New York City"/>
    <n v="10154"/>
    <x v="105"/>
    <x v="1"/>
    <s v="2015"/>
    <d v="2015-06-22T00:00:00"/>
    <n v="-63.51"/>
    <n v="24"/>
    <n v="239.82"/>
    <n v="42852"/>
    <x v="0"/>
  </r>
  <r>
    <n v="18757"/>
    <s v="Not Specified"/>
    <n v="0.02"/>
    <n v="6.48"/>
    <n v="6.6"/>
    <n v="493"/>
    <x v="1"/>
    <s v="Douglas Buck"/>
    <s v="Regular Air"/>
    <x v="3"/>
    <x v="0"/>
    <x v="7"/>
    <s v="Small Box"/>
    <x v="205"/>
    <n v="0.37"/>
    <n v="-1.3798530954879329"/>
    <s v="United States"/>
    <x v="0"/>
    <x v="0"/>
    <s v="Seatac"/>
    <n v="98158"/>
    <x v="13"/>
    <x v="0"/>
    <s v="2015"/>
    <d v="2015-01-22T00:00:00"/>
    <n v="-92.05"/>
    <n v="10"/>
    <n v="66.709999999999994"/>
    <n v="88906"/>
    <x v="0"/>
  </r>
  <r>
    <n v="18758"/>
    <s v="Not Specified"/>
    <n v="0.04"/>
    <n v="17.149999999999999"/>
    <n v="4.96"/>
    <n v="493"/>
    <x v="1"/>
    <s v="Douglas Buck"/>
    <s v="Regular Air"/>
    <x v="3"/>
    <x v="0"/>
    <x v="10"/>
    <s v="Small Box"/>
    <x v="206"/>
    <n v="0.57999999999999996"/>
    <n v="7.0100963744837083E-2"/>
    <s v="United States"/>
    <x v="0"/>
    <x v="0"/>
    <s v="Seatac"/>
    <n v="98158"/>
    <x v="13"/>
    <x v="0"/>
    <s v="2015"/>
    <d v="2015-01-21T00:00:00"/>
    <n v="6.11"/>
    <n v="5"/>
    <n v="87.16"/>
    <n v="88906"/>
    <x v="0"/>
  </r>
  <r>
    <n v="19146"/>
    <s v="Medium"/>
    <n v="0.06"/>
    <n v="8.32"/>
    <n v="2.38"/>
    <n v="494"/>
    <x v="1"/>
    <s v="Jimmy Alston Holder"/>
    <s v="Regular Air"/>
    <x v="3"/>
    <x v="2"/>
    <x v="13"/>
    <s v="Small Pack"/>
    <x v="207"/>
    <n v="0.74"/>
    <n v="-0.36174205016788469"/>
    <s v="United States"/>
    <x v="0"/>
    <x v="0"/>
    <s v="Seattle"/>
    <n v="98115"/>
    <x v="7"/>
    <x v="3"/>
    <s v="2015"/>
    <d v="2015-05-17T00:00:00"/>
    <n v="-36.630000000000003"/>
    <n v="12"/>
    <n v="101.26"/>
    <n v="88905"/>
    <x v="0"/>
  </r>
  <r>
    <n v="19147"/>
    <s v="Medium"/>
    <n v="0.08"/>
    <n v="2.94"/>
    <n v="0.96"/>
    <n v="494"/>
    <x v="1"/>
    <s v="Jimmy Alston Holder"/>
    <s v="Regular Air"/>
    <x v="3"/>
    <x v="0"/>
    <x v="0"/>
    <s v="Wrap Bag"/>
    <x v="202"/>
    <n v="0.57999999999999996"/>
    <n v="-0.12183908045977013"/>
    <s v="United States"/>
    <x v="0"/>
    <x v="0"/>
    <s v="Seattle"/>
    <n v="98115"/>
    <x v="7"/>
    <x v="3"/>
    <s v="2015"/>
    <d v="2015-05-17T00:00:00"/>
    <n v="-2.12"/>
    <n v="6"/>
    <n v="17.399999999999999"/>
    <n v="88905"/>
    <x v="0"/>
  </r>
  <r>
    <n v="19450"/>
    <s v="Critical"/>
    <n v="0.01"/>
    <n v="4.9800000000000004"/>
    <n v="6.07"/>
    <n v="494"/>
    <x v="1"/>
    <s v="Jimmy Alston Holder"/>
    <s v="Regular Air"/>
    <x v="3"/>
    <x v="0"/>
    <x v="7"/>
    <s v="Small Box"/>
    <x v="46"/>
    <n v="0.36"/>
    <n v="-0.67856414131872278"/>
    <s v="United States"/>
    <x v="0"/>
    <x v="0"/>
    <s v="Seattle"/>
    <n v="98115"/>
    <x v="104"/>
    <x v="2"/>
    <s v="2015"/>
    <d v="2015-02-11T00:00:00"/>
    <n v="-35.916399999999996"/>
    <n v="10"/>
    <n v="52.93"/>
    <n v="88907"/>
    <x v="0"/>
  </r>
  <r>
    <n v="18914"/>
    <s v="Critical"/>
    <n v="0.02"/>
    <n v="1360.14"/>
    <n v="14.7"/>
    <n v="494"/>
    <x v="1"/>
    <s v="Jimmy Alston Holder"/>
    <s v="Delivery Truck"/>
    <x v="3"/>
    <x v="2"/>
    <x v="6"/>
    <s v="Jumbo Drum"/>
    <x v="203"/>
    <n v="0.59"/>
    <n v="0.35220852474807346"/>
    <s v="United States"/>
    <x v="0"/>
    <x v="0"/>
    <s v="Seattle"/>
    <n v="98115"/>
    <x v="105"/>
    <x v="1"/>
    <s v="2015"/>
    <d v="2015-06-22T00:00:00"/>
    <n v="3042.18"/>
    <n v="6"/>
    <n v="8637.44"/>
    <n v="88908"/>
    <x v="0"/>
  </r>
  <r>
    <n v="24046"/>
    <s v="Not Specified"/>
    <n v="0.02"/>
    <n v="9.06"/>
    <n v="9.86"/>
    <n v="494"/>
    <x v="1"/>
    <s v="Jimmy Alston Holder"/>
    <s v="Regular Air"/>
    <x v="3"/>
    <x v="0"/>
    <x v="7"/>
    <s v="Small Box"/>
    <x v="204"/>
    <n v="0.4"/>
    <n v="-0.52969140950792326"/>
    <s v="United States"/>
    <x v="0"/>
    <x v="0"/>
    <s v="Seattle"/>
    <n v="98115"/>
    <x v="105"/>
    <x v="1"/>
    <s v="2015"/>
    <d v="2015-06-22T00:00:00"/>
    <n v="-31.754999999999999"/>
    <n v="6"/>
    <n v="59.95"/>
    <n v="88908"/>
    <x v="0"/>
  </r>
  <r>
    <n v="26315"/>
    <s v="Critical"/>
    <n v="7.0000000000000007E-2"/>
    <n v="152.47999999999999"/>
    <n v="6.5"/>
    <n v="497"/>
    <x v="0"/>
    <s v="Steve McKee"/>
    <s v="Regular Air"/>
    <x v="2"/>
    <x v="2"/>
    <x v="13"/>
    <s v="Small Box"/>
    <x v="208"/>
    <n v="0.74"/>
    <n v="3.3943533715622157E-2"/>
    <s v="United States"/>
    <x v="3"/>
    <x v="20"/>
    <s v="Murfreesboro"/>
    <n v="37130"/>
    <x v="50"/>
    <x v="3"/>
    <s v="2015"/>
    <d v="2015-05-16T00:00:00"/>
    <n v="171.83879999999999"/>
    <n v="35"/>
    <n v="5062.49"/>
    <n v="90706"/>
    <x v="0"/>
  </r>
  <r>
    <n v="18303"/>
    <s v="Critical"/>
    <n v="0.01"/>
    <n v="55.98"/>
    <n v="4.8600000000000003"/>
    <n v="507"/>
    <x v="1"/>
    <s v="Carol Saunders"/>
    <s v="Express Air"/>
    <x v="0"/>
    <x v="0"/>
    <x v="7"/>
    <s v="Small Box"/>
    <x v="209"/>
    <n v="0.36"/>
    <n v="5.0915652966907275E-2"/>
    <s v="United States"/>
    <x v="3"/>
    <x v="35"/>
    <s v="Bowling Green"/>
    <n v="42104"/>
    <x v="106"/>
    <x v="4"/>
    <s v="2015"/>
    <d v="2015-04-20T00:00:00"/>
    <n v="32.940899999999999"/>
    <n v="11"/>
    <n v="646.97"/>
    <n v="87357"/>
    <x v="0"/>
  </r>
  <r>
    <n v="18304"/>
    <s v="Critical"/>
    <n v="0.04"/>
    <n v="65.989999999999995"/>
    <n v="8.99"/>
    <n v="507"/>
    <x v="1"/>
    <s v="Carol Saunders"/>
    <s v="Regular Air"/>
    <x v="0"/>
    <x v="2"/>
    <x v="5"/>
    <s v="Small Box"/>
    <x v="210"/>
    <n v="0.56000000000000005"/>
    <n v="0.13878832070506927"/>
    <s v="United States"/>
    <x v="3"/>
    <x v="35"/>
    <s v="Bowling Green"/>
    <n v="42104"/>
    <x v="106"/>
    <x v="4"/>
    <s v="2015"/>
    <d v="2015-04-19T00:00:00"/>
    <n v="131.334"/>
    <n v="17"/>
    <n v="946.29"/>
    <n v="87357"/>
    <x v="0"/>
  </r>
  <r>
    <n v="21958"/>
    <s v="High"/>
    <n v="0.01"/>
    <n v="20.98"/>
    <n v="53.03"/>
    <n v="508"/>
    <x v="1"/>
    <s v="Cameron Owens"/>
    <s v="Delivery Truck"/>
    <x v="0"/>
    <x v="0"/>
    <x v="10"/>
    <s v="Jumbo Drum"/>
    <x v="211"/>
    <n v="0.78"/>
    <n v="-2.2933479674796748"/>
    <s v="United States"/>
    <x v="3"/>
    <x v="35"/>
    <s v="Covington"/>
    <n v="41011"/>
    <x v="67"/>
    <x v="2"/>
    <s v="2015"/>
    <d v="2015-02-23T00:00:00"/>
    <n v="-282.08179999999999"/>
    <n v="5"/>
    <n v="123"/>
    <n v="87356"/>
    <x v="0"/>
  </r>
  <r>
    <n v="18305"/>
    <s v="Critical"/>
    <n v="0.01"/>
    <n v="128.24"/>
    <n v="12.65"/>
    <n v="508"/>
    <x v="1"/>
    <s v="Cameron Owens"/>
    <s v="Regular Air"/>
    <x v="0"/>
    <x v="1"/>
    <x v="1"/>
    <s v="Medium Box"/>
    <x v="212"/>
    <m/>
    <n v="0.25291546347097893"/>
    <s v="United States"/>
    <x v="3"/>
    <x v="35"/>
    <s v="Covington"/>
    <n v="41011"/>
    <x v="106"/>
    <x v="4"/>
    <s v="2015"/>
    <d v="2015-04-21T00:00:00"/>
    <n v="140.1354"/>
    <n v="4"/>
    <n v="554.08000000000004"/>
    <n v="87357"/>
    <x v="0"/>
  </r>
  <r>
    <n v="19895"/>
    <s v="Low"/>
    <n v="0.02"/>
    <n v="48.04"/>
    <n v="5.09"/>
    <n v="510"/>
    <x v="1"/>
    <s v="Gregory Rao"/>
    <s v="Regular Air"/>
    <x v="0"/>
    <x v="0"/>
    <x v="7"/>
    <s v="Small Box"/>
    <x v="213"/>
    <n v="0.37"/>
    <n v="0.69"/>
    <s v="United States"/>
    <x v="0"/>
    <x v="1"/>
    <s v="Manteca"/>
    <n v="95336"/>
    <x v="107"/>
    <x v="0"/>
    <s v="2015"/>
    <d v="2015-01-13T00:00:00"/>
    <n v="105.25259999999999"/>
    <n v="3"/>
    <n v="152.54"/>
    <n v="90058"/>
    <x v="0"/>
  </r>
  <r>
    <n v="20007"/>
    <s v="Critical"/>
    <n v="0.03"/>
    <n v="6.37"/>
    <n v="5.19"/>
    <n v="510"/>
    <x v="1"/>
    <s v="Gregory Rao"/>
    <s v="Regular Air"/>
    <x v="0"/>
    <x v="0"/>
    <x v="8"/>
    <s v="Small Box"/>
    <x v="214"/>
    <n v="0.38"/>
    <n v="-0.32400824145227752"/>
    <s v="United States"/>
    <x v="0"/>
    <x v="1"/>
    <s v="Manteca"/>
    <n v="95336"/>
    <x v="108"/>
    <x v="2"/>
    <s v="2015"/>
    <d v="2015-02-02T00:00:00"/>
    <n v="-29.092700000000001"/>
    <n v="14"/>
    <n v="89.79"/>
    <n v="90059"/>
    <x v="0"/>
  </r>
  <r>
    <n v="20216"/>
    <s v="Low"/>
    <n v="7.0000000000000007E-2"/>
    <n v="12.64"/>
    <n v="4.9800000000000004"/>
    <n v="518"/>
    <x v="0"/>
    <s v="Mark Ritchie"/>
    <s v="Regular Air"/>
    <x v="1"/>
    <x v="1"/>
    <x v="2"/>
    <s v="Small Pack"/>
    <x v="215"/>
    <n v="0.48"/>
    <n v="0.56775630756908291"/>
    <s v="United States"/>
    <x v="2"/>
    <x v="33"/>
    <s v="Clayton"/>
    <n v="63105"/>
    <x v="75"/>
    <x v="1"/>
    <s v="2015"/>
    <d v="2015-06-12T00:00:00"/>
    <n v="113.41499999999999"/>
    <n v="16"/>
    <n v="199.76"/>
    <n v="90867"/>
    <x v="0"/>
  </r>
  <r>
    <n v="23200"/>
    <s v="Medium"/>
    <n v="0.02"/>
    <n v="150.97999999999999"/>
    <n v="13.99"/>
    <n v="522"/>
    <x v="1"/>
    <s v="Aaron Riggs"/>
    <s v="Express Air"/>
    <x v="2"/>
    <x v="2"/>
    <x v="6"/>
    <s v="Medium Box"/>
    <x v="216"/>
    <n v="0.38"/>
    <n v="5.4333118221371018E-2"/>
    <s v="United States"/>
    <x v="0"/>
    <x v="6"/>
    <s v="Redmond"/>
    <n v="97756"/>
    <x v="33"/>
    <x v="1"/>
    <s v="2015"/>
    <d v="2015-06-24T00:00:00"/>
    <n v="26.099999999999998"/>
    <n v="3"/>
    <n v="480.37"/>
    <n v="89327"/>
    <x v="0"/>
  </r>
  <r>
    <n v="23201"/>
    <s v="Medium"/>
    <n v="0.1"/>
    <n v="5.43"/>
    <n v="0.95"/>
    <n v="522"/>
    <x v="1"/>
    <s v="Aaron Riggs"/>
    <s v="Regular Air"/>
    <x v="2"/>
    <x v="0"/>
    <x v="7"/>
    <s v="Wrap Bag"/>
    <x v="217"/>
    <n v="0.36"/>
    <n v="-0.44791666666666669"/>
    <s v="United States"/>
    <x v="0"/>
    <x v="6"/>
    <s v="Redmond"/>
    <n v="97756"/>
    <x v="33"/>
    <x v="1"/>
    <s v="2015"/>
    <d v="2015-06-24T00:00:00"/>
    <n v="-2.58"/>
    <n v="1"/>
    <n v="5.76"/>
    <n v="89327"/>
    <x v="0"/>
  </r>
  <r>
    <n v="23202"/>
    <s v="Medium"/>
    <n v="0.01"/>
    <n v="179.29"/>
    <n v="29.21"/>
    <n v="522"/>
    <x v="1"/>
    <s v="Aaron Riggs"/>
    <s v="Delivery Truck"/>
    <x v="2"/>
    <x v="1"/>
    <x v="11"/>
    <s v="Jumbo Box"/>
    <x v="218"/>
    <n v="0.74"/>
    <n v="0.8997439052995857"/>
    <s v="United States"/>
    <x v="0"/>
    <x v="6"/>
    <s v="Redmond"/>
    <n v="97756"/>
    <x v="33"/>
    <x v="1"/>
    <s v="2015"/>
    <d v="2015-06-23T00:00:00"/>
    <n v="2800.12"/>
    <n v="21"/>
    <n v="3112.13"/>
    <n v="89327"/>
    <x v="0"/>
  </r>
  <r>
    <n v="21517"/>
    <s v="Not Specified"/>
    <n v="0.03"/>
    <n v="1270.99"/>
    <n v="19.989999999999998"/>
    <n v="524"/>
    <x v="1"/>
    <s v="Gina McKnight"/>
    <s v="Regular Air"/>
    <x v="3"/>
    <x v="0"/>
    <x v="8"/>
    <s v="Small Box"/>
    <x v="219"/>
    <n v="0.35"/>
    <n v="0.14042124209639975"/>
    <s v="United States"/>
    <x v="3"/>
    <x v="20"/>
    <s v="Farragut"/>
    <n v="37922"/>
    <x v="13"/>
    <x v="0"/>
    <s v="2015"/>
    <d v="2015-01-22T00:00:00"/>
    <n v="363.55199999999996"/>
    <n v="2"/>
    <n v="2589.0100000000002"/>
    <n v="91127"/>
    <x v="0"/>
  </r>
  <r>
    <n v="21518"/>
    <s v="Not Specified"/>
    <n v="7.0000000000000007E-2"/>
    <n v="2036.48"/>
    <n v="14.7"/>
    <n v="524"/>
    <x v="1"/>
    <s v="Gina McKnight"/>
    <s v="Delivery Truck"/>
    <x v="3"/>
    <x v="2"/>
    <x v="6"/>
    <s v="Jumbo Drum"/>
    <x v="220"/>
    <n v="0.55000000000000004"/>
    <n v="-6.0910382115495296E-3"/>
    <s v="United States"/>
    <x v="3"/>
    <x v="20"/>
    <s v="Farragut"/>
    <n v="37922"/>
    <x v="13"/>
    <x v="0"/>
    <s v="2015"/>
    <d v="2015-01-22T00:00:00"/>
    <n v="-11.536000000000001"/>
    <n v="1"/>
    <n v="1893.93"/>
    <n v="91127"/>
    <x v="0"/>
  </r>
  <r>
    <n v="22176"/>
    <s v="High"/>
    <n v="0.09"/>
    <n v="17.98"/>
    <n v="8.51"/>
    <n v="526"/>
    <x v="1"/>
    <s v="April Hu"/>
    <s v="Regular Air"/>
    <x v="1"/>
    <x v="2"/>
    <x v="6"/>
    <s v="Medium Box"/>
    <x v="18"/>
    <n v="0.4"/>
    <n v="-3.1317197934921666E-2"/>
    <s v="United States"/>
    <x v="0"/>
    <x v="28"/>
    <s v="Mesa"/>
    <n v="85204"/>
    <x v="40"/>
    <x v="3"/>
    <s v="2015"/>
    <d v="2015-05-27T00:00:00"/>
    <n v="-6.6120000000000108"/>
    <n v="12"/>
    <n v="211.13"/>
    <n v="90026"/>
    <x v="0"/>
  </r>
  <r>
    <n v="20494"/>
    <s v="Not Specified"/>
    <n v="0"/>
    <n v="1.88"/>
    <n v="1.49"/>
    <n v="526"/>
    <x v="1"/>
    <s v="April Hu"/>
    <s v="Regular Air"/>
    <x v="1"/>
    <x v="0"/>
    <x v="8"/>
    <s v="Small Box"/>
    <x v="83"/>
    <n v="0.37"/>
    <n v="-0.61282000787711699"/>
    <s v="United States"/>
    <x v="0"/>
    <x v="28"/>
    <s v="Mesa"/>
    <n v="85204"/>
    <x v="60"/>
    <x v="0"/>
    <s v="2015"/>
    <d v="2015-01-18T00:00:00"/>
    <n v="-15.5595"/>
    <n v="13"/>
    <n v="25.39"/>
    <n v="90027"/>
    <x v="0"/>
  </r>
  <r>
    <n v="20495"/>
    <s v="Not Specified"/>
    <n v="0.06"/>
    <n v="5.78"/>
    <n v="5.67"/>
    <n v="526"/>
    <x v="1"/>
    <s v="April Hu"/>
    <s v="Regular Air"/>
    <x v="1"/>
    <x v="0"/>
    <x v="7"/>
    <s v="Small Box"/>
    <x v="221"/>
    <n v="0.36"/>
    <n v="-1.2397158244528474"/>
    <s v="United States"/>
    <x v="0"/>
    <x v="28"/>
    <s v="Mesa"/>
    <n v="85204"/>
    <x v="60"/>
    <x v="0"/>
    <s v="2015"/>
    <d v="2015-01-18T00:00:00"/>
    <n v="-108.19"/>
    <n v="15"/>
    <n v="87.27"/>
    <n v="90027"/>
    <x v="0"/>
  </r>
  <r>
    <n v="26210"/>
    <s v="Low"/>
    <n v="0"/>
    <n v="15.99"/>
    <n v="13.18"/>
    <n v="535"/>
    <x v="0"/>
    <s v="Jill Clements"/>
    <s v="Regular Air"/>
    <x v="0"/>
    <x v="0"/>
    <x v="8"/>
    <s v="Small Box"/>
    <x v="222"/>
    <n v="0.37"/>
    <n v="0.11528332300061996"/>
    <s v="United States"/>
    <x v="3"/>
    <x v="8"/>
    <s v="Montclair"/>
    <n v="22025"/>
    <x v="109"/>
    <x v="4"/>
    <s v="2015"/>
    <d v="2015-04-25T00:00:00"/>
    <n v="46.488"/>
    <n v="23"/>
    <n v="403.25"/>
    <n v="88511"/>
    <x v="0"/>
  </r>
  <r>
    <n v="20811"/>
    <s v="Medium"/>
    <n v="0.05"/>
    <n v="59.78"/>
    <n v="10.29"/>
    <n v="539"/>
    <x v="0"/>
    <s v="Alice Coley"/>
    <s v="Regular Air"/>
    <x v="2"/>
    <x v="0"/>
    <x v="8"/>
    <s v="Small Box"/>
    <x v="223"/>
    <n v="0.39"/>
    <n v="0.38488190306159387"/>
    <s v="United States"/>
    <x v="2"/>
    <x v="12"/>
    <s v="Urbana"/>
    <n v="61801"/>
    <x v="50"/>
    <x v="3"/>
    <s v="2015"/>
    <d v="2015-05-15T00:00:00"/>
    <n v="159.52970000000005"/>
    <n v="7"/>
    <n v="414.49"/>
    <n v="91174"/>
    <x v="0"/>
  </r>
  <r>
    <n v="20812"/>
    <s v="Medium"/>
    <n v="0.08"/>
    <n v="20.99"/>
    <n v="1.25"/>
    <n v="540"/>
    <x v="1"/>
    <s v="Ruth Lamm"/>
    <s v="Regular Air"/>
    <x v="2"/>
    <x v="2"/>
    <x v="5"/>
    <s v="Small Pack"/>
    <x v="224"/>
    <n v="0.83"/>
    <n v="3.2726692073495302E-2"/>
    <s v="United States"/>
    <x v="2"/>
    <x v="12"/>
    <s v="Vernon Hills"/>
    <n v="60061"/>
    <x v="50"/>
    <x v="3"/>
    <s v="2015"/>
    <d v="2015-05-16T00:00:00"/>
    <n v="15.371400000000008"/>
    <n v="28"/>
    <n v="469.69"/>
    <n v="91174"/>
    <x v="0"/>
  </r>
  <r>
    <n v="24783"/>
    <s v="Medium"/>
    <n v="0.05"/>
    <n v="204.1"/>
    <n v="13.99"/>
    <n v="540"/>
    <x v="1"/>
    <s v="Ruth Lamm"/>
    <s v="Regular Air"/>
    <x v="2"/>
    <x v="2"/>
    <x v="6"/>
    <s v="Medium Box"/>
    <x v="225"/>
    <n v="0.37"/>
    <n v="0.69"/>
    <s v="United States"/>
    <x v="2"/>
    <x v="12"/>
    <s v="Vernon Hills"/>
    <n v="60061"/>
    <x v="94"/>
    <x v="3"/>
    <s v="2015"/>
    <d v="2015-05-25T00:00:00"/>
    <n v="5924.1122999999998"/>
    <n v="41"/>
    <n v="8585.67"/>
    <n v="91175"/>
    <x v="0"/>
  </r>
  <r>
    <n v="23401"/>
    <s v="Not Specified"/>
    <n v="0.03"/>
    <n v="13.73"/>
    <n v="6.85"/>
    <n v="547"/>
    <x v="0"/>
    <s v="Henry Ball"/>
    <s v="Express Air"/>
    <x v="0"/>
    <x v="1"/>
    <x v="2"/>
    <s v="Wrap Bag"/>
    <x v="226"/>
    <n v="0.54"/>
    <n v="0.69"/>
    <s v="United States"/>
    <x v="1"/>
    <x v="36"/>
    <s v="Morgantown"/>
    <n v="26501"/>
    <x v="110"/>
    <x v="1"/>
    <s v="2015"/>
    <d v="2015-06-15T00:00:00"/>
    <n v="39.585299999999997"/>
    <n v="4"/>
    <n v="57.37"/>
    <n v="86250"/>
    <x v="0"/>
  </r>
  <r>
    <n v="25806"/>
    <s v="Not Specified"/>
    <n v="0.02"/>
    <n v="7.1"/>
    <n v="6.05"/>
    <n v="549"/>
    <x v="0"/>
    <s v="Dennis Boykin Townsend"/>
    <s v="Regular Air"/>
    <x v="0"/>
    <x v="0"/>
    <x v="8"/>
    <s v="Small Box"/>
    <x v="227"/>
    <n v="0.39"/>
    <n v="-1.0008745476477685"/>
    <s v="United States"/>
    <x v="0"/>
    <x v="27"/>
    <s v="Roswell"/>
    <n v="88201"/>
    <x v="13"/>
    <x v="0"/>
    <s v="2015"/>
    <d v="2015-01-20T00:00:00"/>
    <n v="-66.378"/>
    <n v="9"/>
    <n v="66.319999999999993"/>
    <n v="90908"/>
    <x v="0"/>
  </r>
  <r>
    <n v="24132"/>
    <s v="High"/>
    <n v="0.05"/>
    <n v="1.68"/>
    <n v="1.57"/>
    <n v="550"/>
    <x v="1"/>
    <s v="Edna Monroe Talley"/>
    <s v="Regular Air"/>
    <x v="0"/>
    <x v="0"/>
    <x v="0"/>
    <s v="Wrap Bag"/>
    <x v="15"/>
    <n v="0.59"/>
    <n v="-1.7781333333333336"/>
    <s v="United States"/>
    <x v="2"/>
    <x v="7"/>
    <s v="Seguin"/>
    <n v="78155"/>
    <x v="111"/>
    <x v="0"/>
    <s v="2015"/>
    <d v="2015-01-31T00:00:00"/>
    <n v="-33.340000000000003"/>
    <n v="11"/>
    <n v="18.75"/>
    <n v="90909"/>
    <x v="0"/>
  </r>
  <r>
    <n v="24133"/>
    <s v="High"/>
    <n v="0.1"/>
    <n v="218.75"/>
    <n v="69.64"/>
    <n v="550"/>
    <x v="1"/>
    <s v="Edna Monroe Talley"/>
    <s v="Delivery Truck"/>
    <x v="0"/>
    <x v="1"/>
    <x v="11"/>
    <s v="Jumbo Box"/>
    <x v="228"/>
    <n v="0.77"/>
    <n v="-1.0677205453291603"/>
    <s v="United States"/>
    <x v="2"/>
    <x v="7"/>
    <s v="Seguin"/>
    <n v="78155"/>
    <x v="111"/>
    <x v="0"/>
    <s v="2015"/>
    <d v="2015-02-01T00:00:00"/>
    <n v="-201.27599999999998"/>
    <n v="1"/>
    <n v="188.51"/>
    <n v="90909"/>
    <x v="0"/>
  </r>
  <r>
    <n v="23209"/>
    <s v="Medium"/>
    <n v="0.06"/>
    <n v="549.99"/>
    <n v="49"/>
    <n v="550"/>
    <x v="1"/>
    <s v="Edna Monroe Talley"/>
    <s v="Delivery Truck"/>
    <x v="0"/>
    <x v="2"/>
    <x v="16"/>
    <s v="Jumbo Drum"/>
    <x v="229"/>
    <n v="0.35"/>
    <n v="0.69"/>
    <s v="United States"/>
    <x v="2"/>
    <x v="7"/>
    <s v="Seguin"/>
    <n v="78155"/>
    <x v="20"/>
    <x v="1"/>
    <s v="2015"/>
    <d v="2015-06-13T00:00:00"/>
    <n v="4637.4071999999996"/>
    <n v="13"/>
    <n v="6720.88"/>
    <n v="90910"/>
    <x v="0"/>
  </r>
  <r>
    <n v="23210"/>
    <s v="Medium"/>
    <n v="0.08"/>
    <n v="115.99"/>
    <n v="5.99"/>
    <n v="550"/>
    <x v="1"/>
    <s v="Edna Monroe Talley"/>
    <s v="Express Air"/>
    <x v="0"/>
    <x v="2"/>
    <x v="5"/>
    <s v="Small Box"/>
    <x v="230"/>
    <n v="0.56999999999999995"/>
    <n v="-2.3436209764210938"/>
    <s v="United States"/>
    <x v="2"/>
    <x v="7"/>
    <s v="Seguin"/>
    <n v="78155"/>
    <x v="20"/>
    <x v="1"/>
    <s v="2015"/>
    <d v="2015-06-13T00:00:00"/>
    <n v="-239.54149999999998"/>
    <n v="1"/>
    <n v="102.21"/>
    <n v="90910"/>
    <x v="0"/>
  </r>
  <r>
    <n v="24134"/>
    <s v="High"/>
    <n v="0"/>
    <n v="15.04"/>
    <n v="1.97"/>
    <n v="551"/>
    <x v="0"/>
    <s v="Peggy Chan"/>
    <s v="Regular Air"/>
    <x v="0"/>
    <x v="0"/>
    <x v="7"/>
    <s v="Wrap Bag"/>
    <x v="231"/>
    <n v="0.39"/>
    <n v="0.69"/>
    <s v="United States"/>
    <x v="2"/>
    <x v="7"/>
    <s v="Sherman"/>
    <n v="75090"/>
    <x v="111"/>
    <x v="0"/>
    <s v="2015"/>
    <d v="2015-02-01T00:00:00"/>
    <n v="21.514199999999999"/>
    <n v="2"/>
    <n v="31.18"/>
    <n v="90909"/>
    <x v="0"/>
  </r>
  <r>
    <n v="2368"/>
    <s v="Medium"/>
    <n v="0"/>
    <n v="6.88"/>
    <n v="2"/>
    <n v="553"/>
    <x v="1"/>
    <s v="Kristine Connolly"/>
    <s v="Express Air"/>
    <x v="1"/>
    <x v="0"/>
    <x v="7"/>
    <s v="Wrap Bag"/>
    <x v="232"/>
    <n v="0.39"/>
    <n v="0.12734272791836432"/>
    <s v="United States"/>
    <x v="0"/>
    <x v="1"/>
    <s v="Los Angeles"/>
    <n v="90008"/>
    <x v="9"/>
    <x v="0"/>
    <s v="2015"/>
    <d v="2015-01-29T00:00:00"/>
    <n v="34.068000000000005"/>
    <n v="36"/>
    <n v="267.52999999999997"/>
    <n v="17155"/>
    <x v="1"/>
  </r>
  <r>
    <n v="349"/>
    <s v="Not Specified"/>
    <n v="7.0000000000000007E-2"/>
    <n v="2036.48"/>
    <n v="14.7"/>
    <n v="553"/>
    <x v="1"/>
    <s v="Kristine Connolly"/>
    <s v="Delivery Truck"/>
    <x v="0"/>
    <x v="2"/>
    <x v="6"/>
    <s v="Jumbo Drum"/>
    <x v="220"/>
    <n v="0.55000000000000004"/>
    <n v="9.4625077242590519E-2"/>
    <s v="United States"/>
    <x v="0"/>
    <x v="1"/>
    <s v="Los Angeles"/>
    <n v="90008"/>
    <x v="54"/>
    <x v="2"/>
    <s v="2015"/>
    <d v="2015-02-21T00:00:00"/>
    <n v="4073.25"/>
    <n v="25"/>
    <n v="43046.2"/>
    <n v="2433"/>
    <x v="0"/>
  </r>
  <r>
    <n v="1115"/>
    <s v="Low"/>
    <n v="0.01"/>
    <n v="4.9800000000000004"/>
    <n v="7.44"/>
    <n v="553"/>
    <x v="1"/>
    <s v="Kristine Connolly"/>
    <s v="Regular Air"/>
    <x v="0"/>
    <x v="0"/>
    <x v="7"/>
    <s v="Small Box"/>
    <x v="130"/>
    <n v="0.36"/>
    <n v="-0.54387208140274368"/>
    <s v="United States"/>
    <x v="0"/>
    <x v="1"/>
    <s v="Los Angeles"/>
    <n v="90008"/>
    <x v="112"/>
    <x v="4"/>
    <s v="2015"/>
    <d v="2015-04-24T00:00:00"/>
    <n v="-179.59199999999998"/>
    <n v="63"/>
    <n v="330.21"/>
    <n v="8165"/>
    <x v="0"/>
  </r>
  <r>
    <n v="64"/>
    <s v="Medium"/>
    <n v="0.08"/>
    <n v="124.49"/>
    <n v="51.94"/>
    <n v="553"/>
    <x v="1"/>
    <s v="Kristine Connolly"/>
    <s v="Delivery Truck"/>
    <x v="0"/>
    <x v="1"/>
    <x v="11"/>
    <s v="Jumbo Box"/>
    <x v="156"/>
    <n v="0.63"/>
    <n v="-7.3247386688175292E-2"/>
    <s v="United States"/>
    <x v="0"/>
    <x v="1"/>
    <s v="Los Angeles"/>
    <n v="90008"/>
    <x v="49"/>
    <x v="1"/>
    <s v="2015"/>
    <d v="2015-06-19T00:00:00"/>
    <n v="-500.38"/>
    <n v="56"/>
    <n v="6831.37"/>
    <n v="359"/>
    <x v="0"/>
  </r>
  <r>
    <n v="18349"/>
    <s v="Not Specified"/>
    <n v="7.0000000000000007E-2"/>
    <n v="2036.48"/>
    <n v="14.7"/>
    <n v="555"/>
    <x v="1"/>
    <s v="Walter Young"/>
    <s v="Delivery Truck"/>
    <x v="0"/>
    <x v="2"/>
    <x v="6"/>
    <s v="Jumbo Drum"/>
    <x v="220"/>
    <n v="0.55000000000000004"/>
    <n v="0.58352119669850899"/>
    <s v="United States"/>
    <x v="0"/>
    <x v="17"/>
    <s v="Pleasant Grove"/>
    <n v="84062"/>
    <x v="54"/>
    <x v="2"/>
    <s v="2015"/>
    <d v="2015-02-21T00:00:00"/>
    <n v="6028.41"/>
    <n v="6"/>
    <n v="10331.09"/>
    <n v="86190"/>
    <x v="0"/>
  </r>
  <r>
    <n v="19115"/>
    <s v="Low"/>
    <n v="0.01"/>
    <n v="4.9800000000000004"/>
    <n v="7.44"/>
    <n v="555"/>
    <x v="1"/>
    <s v="Walter Young"/>
    <s v="Regular Air"/>
    <x v="0"/>
    <x v="0"/>
    <x v="7"/>
    <s v="Small Box"/>
    <x v="130"/>
    <n v="0.36"/>
    <n v="-1.9274123539232053"/>
    <s v="United States"/>
    <x v="0"/>
    <x v="17"/>
    <s v="Pleasant Grove"/>
    <n v="84062"/>
    <x v="112"/>
    <x v="4"/>
    <s v="2015"/>
    <d v="2015-04-24T00:00:00"/>
    <n v="-161.6328"/>
    <n v="16"/>
    <n v="83.86"/>
    <n v="86191"/>
    <x v="0"/>
  </r>
  <r>
    <n v="18064"/>
    <s v="Medium"/>
    <n v="0.08"/>
    <n v="124.49"/>
    <n v="51.94"/>
    <n v="555"/>
    <x v="1"/>
    <s v="Walter Young"/>
    <s v="Delivery Truck"/>
    <x v="0"/>
    <x v="1"/>
    <x v="11"/>
    <s v="Jumbo Box"/>
    <x v="156"/>
    <n v="0.63"/>
    <n v="-0.14649498782087317"/>
    <s v="United States"/>
    <x v="0"/>
    <x v="17"/>
    <s v="Pleasant Grove"/>
    <n v="84062"/>
    <x v="49"/>
    <x v="1"/>
    <s v="2015"/>
    <d v="2015-06-19T00:00:00"/>
    <n v="-250.19"/>
    <n v="14"/>
    <n v="1707.84"/>
    <n v="86192"/>
    <x v="0"/>
  </r>
  <r>
    <n v="20368"/>
    <s v="Medium"/>
    <n v="0"/>
    <n v="6.88"/>
    <n v="2"/>
    <n v="556"/>
    <x v="1"/>
    <s v="Kristina Sanders"/>
    <s v="Express Air"/>
    <x v="1"/>
    <x v="0"/>
    <x v="7"/>
    <s v="Wrap Bag"/>
    <x v="232"/>
    <n v="0.39"/>
    <n v="0.69"/>
    <s v="United States"/>
    <x v="0"/>
    <x v="17"/>
    <s v="Provo"/>
    <n v="84604"/>
    <x v="9"/>
    <x v="0"/>
    <s v="2015"/>
    <d v="2015-01-29T00:00:00"/>
    <n v="46.147199999999991"/>
    <n v="9"/>
    <n v="66.88"/>
    <n v="86189"/>
    <x v="0"/>
  </r>
  <r>
    <n v="20369"/>
    <s v="Medium"/>
    <n v="0.03"/>
    <n v="32.479999999999997"/>
    <n v="35"/>
    <n v="556"/>
    <x v="1"/>
    <s v="Kristina Sanders"/>
    <s v="Express Air"/>
    <x v="1"/>
    <x v="0"/>
    <x v="10"/>
    <s v="Large Box"/>
    <x v="233"/>
    <n v="0.81"/>
    <n v="-4.0607282383325449"/>
    <s v="United States"/>
    <x v="0"/>
    <x v="17"/>
    <s v="Provo"/>
    <n v="84604"/>
    <x v="9"/>
    <x v="0"/>
    <s v="2015"/>
    <d v="2015-01-28T00:00:00"/>
    <n v="-1116.3348000000001"/>
    <n v="8"/>
    <n v="274.91000000000003"/>
    <n v="86189"/>
    <x v="0"/>
  </r>
  <r>
    <n v="21966"/>
    <s v="Critical"/>
    <n v="0.02"/>
    <n v="280.98"/>
    <n v="57"/>
    <n v="568"/>
    <x v="1"/>
    <s v="Peter McConnell"/>
    <s v="Delivery Truck"/>
    <x v="3"/>
    <x v="1"/>
    <x v="1"/>
    <s v="Jumbo Drum"/>
    <x v="234"/>
    <n v="0.78"/>
    <n v="1.0115651079965269"/>
    <s v="United States"/>
    <x v="3"/>
    <x v="37"/>
    <s v="Columbus"/>
    <n v="39701"/>
    <x v="30"/>
    <x v="5"/>
    <s v="2015"/>
    <d v="2015-03-05T00:00:00"/>
    <n v="1141.7939999999999"/>
    <n v="4"/>
    <n v="1128.74"/>
    <n v="88879"/>
    <x v="0"/>
  </r>
  <r>
    <n v="22667"/>
    <s v="Not Specified"/>
    <n v="0.09"/>
    <n v="70.97"/>
    <n v="3.5"/>
    <n v="568"/>
    <x v="1"/>
    <s v="Peter McConnell"/>
    <s v="Regular Air"/>
    <x v="3"/>
    <x v="0"/>
    <x v="15"/>
    <s v="Small Box"/>
    <x v="235"/>
    <n v="0.59"/>
    <n v="-0.12353503145200315"/>
    <s v="United States"/>
    <x v="3"/>
    <x v="37"/>
    <s v="Columbus"/>
    <n v="39701"/>
    <x v="112"/>
    <x v="4"/>
    <s v="2015"/>
    <d v="2015-04-15T00:00:00"/>
    <n v="-99.568000000000012"/>
    <n v="12"/>
    <n v="805.99"/>
    <n v="88880"/>
    <x v="0"/>
  </r>
  <r>
    <n v="22736"/>
    <s v="Medium"/>
    <n v="0.08"/>
    <n v="67.28"/>
    <n v="19.989999999999998"/>
    <n v="568"/>
    <x v="1"/>
    <s v="Peter McConnell"/>
    <s v="Express Air"/>
    <x v="3"/>
    <x v="0"/>
    <x v="8"/>
    <s v="Small Box"/>
    <x v="236"/>
    <n v="0.4"/>
    <n v="0.21082247266862938"/>
    <s v="United States"/>
    <x v="3"/>
    <x v="37"/>
    <s v="Columbus"/>
    <n v="39701"/>
    <x v="113"/>
    <x v="4"/>
    <s v="2015"/>
    <d v="2015-04-03T00:00:00"/>
    <n v="224.85059999999999"/>
    <n v="16"/>
    <n v="1066.54"/>
    <n v="88882"/>
    <x v="0"/>
  </r>
  <r>
    <n v="26038"/>
    <s v="Low"/>
    <n v="0.06"/>
    <n v="7.99"/>
    <n v="5.03"/>
    <n v="570"/>
    <x v="0"/>
    <s v="Katharine Bass"/>
    <s v="Regular Air"/>
    <x v="3"/>
    <x v="2"/>
    <x v="5"/>
    <s v="Medium Box"/>
    <x v="145"/>
    <n v="0.6"/>
    <n v="-1.857818679647095"/>
    <s v="United States"/>
    <x v="0"/>
    <x v="34"/>
    <s v="Henderson"/>
    <n v="89015"/>
    <x v="107"/>
    <x v="0"/>
    <s v="2015"/>
    <d v="2015-01-13T00:00:00"/>
    <n v="-122.13300000000001"/>
    <n v="10"/>
    <n v="65.739999999999995"/>
    <n v="88881"/>
    <x v="0"/>
  </r>
  <r>
    <n v="23719"/>
    <s v="Critical"/>
    <n v="0.05"/>
    <n v="4.13"/>
    <n v="5.04"/>
    <n v="573"/>
    <x v="1"/>
    <s v="Vanessa Winstead"/>
    <s v="Regular Air"/>
    <x v="1"/>
    <x v="0"/>
    <x v="8"/>
    <s v="Small Box"/>
    <x v="237"/>
    <n v="0.38"/>
    <n v="-2.0814212328767123"/>
    <s v="United States"/>
    <x v="2"/>
    <x v="12"/>
    <s v="Pekin"/>
    <n v="61554"/>
    <x v="114"/>
    <x v="5"/>
    <s v="2015"/>
    <d v="2015-03-14T00:00:00"/>
    <n v="-12.1555"/>
    <n v="1"/>
    <n v="5.84"/>
    <n v="86555"/>
    <x v="0"/>
  </r>
  <r>
    <n v="21992"/>
    <s v="High"/>
    <n v="0.08"/>
    <n v="415.88"/>
    <n v="11.37"/>
    <n v="573"/>
    <x v="1"/>
    <s v="Vanessa Winstead"/>
    <s v="Regular Air"/>
    <x v="0"/>
    <x v="0"/>
    <x v="10"/>
    <s v="Small Box"/>
    <x v="165"/>
    <n v="0.56999999999999995"/>
    <n v="-0.66347215030697537"/>
    <s v="United States"/>
    <x v="2"/>
    <x v="12"/>
    <s v="Pekin"/>
    <n v="61554"/>
    <x v="115"/>
    <x v="2"/>
    <s v="2015"/>
    <d v="2015-02-27T00:00:00"/>
    <n v="-269.08440000000002"/>
    <n v="1"/>
    <n v="405.57"/>
    <n v="86556"/>
    <x v="0"/>
  </r>
  <r>
    <n v="21325"/>
    <s v="Low"/>
    <n v="0.06"/>
    <n v="4.4800000000000004"/>
    <n v="49"/>
    <n v="576"/>
    <x v="0"/>
    <s v="Gordon Lyon"/>
    <s v="Regular Air"/>
    <x v="0"/>
    <x v="0"/>
    <x v="15"/>
    <s v="Large Box"/>
    <x v="238"/>
    <n v="0.6"/>
    <n v="-17.361963190184049"/>
    <s v="United States"/>
    <x v="0"/>
    <x v="1"/>
    <s v="Pomona"/>
    <n v="91767"/>
    <x v="107"/>
    <x v="0"/>
    <s v="2015"/>
    <d v="2015-01-17T00:00:00"/>
    <n v="-566"/>
    <n v="4"/>
    <n v="32.6"/>
    <n v="88645"/>
    <x v="0"/>
  </r>
  <r>
    <n v="18664"/>
    <s v="Medium"/>
    <n v="0.03"/>
    <n v="162.93"/>
    <n v="19.989999999999998"/>
    <n v="578"/>
    <x v="0"/>
    <s v="Evan K Bullard"/>
    <s v="Regular Air"/>
    <x v="0"/>
    <x v="0"/>
    <x v="4"/>
    <s v="Small Box"/>
    <x v="239"/>
    <n v="0.39"/>
    <n v="0.56823292238505074"/>
    <s v="United States"/>
    <x v="1"/>
    <x v="18"/>
    <s v="Naugatuck"/>
    <n v="6770"/>
    <x v="116"/>
    <x v="3"/>
    <s v="2015"/>
    <d v="2015-05-14T00:00:00"/>
    <n v="293.14"/>
    <n v="3"/>
    <n v="515.88"/>
    <n v="88644"/>
    <x v="0"/>
  </r>
  <r>
    <n v="18665"/>
    <s v="Medium"/>
    <n v="0.01"/>
    <n v="11.58"/>
    <n v="5.72"/>
    <n v="579"/>
    <x v="0"/>
    <s v="Marlene Abrams"/>
    <s v="Regular Air"/>
    <x v="0"/>
    <x v="0"/>
    <x v="4"/>
    <s v="Small Box"/>
    <x v="240"/>
    <n v="0.35"/>
    <n v="-0.26376695929768557"/>
    <s v="United States"/>
    <x v="1"/>
    <x v="18"/>
    <s v="Seymour"/>
    <n v="6478"/>
    <x v="116"/>
    <x v="3"/>
    <s v="2015"/>
    <d v="2015-05-15T00:00:00"/>
    <n v="-6.61"/>
    <n v="2"/>
    <n v="25.06"/>
    <n v="88644"/>
    <x v="0"/>
  </r>
  <r>
    <n v="18662"/>
    <s v="Medium"/>
    <n v="0.01"/>
    <n v="55.99"/>
    <n v="5"/>
    <n v="580"/>
    <x v="0"/>
    <s v="Kathryn Patrick"/>
    <s v="Regular Air"/>
    <x v="0"/>
    <x v="2"/>
    <x v="5"/>
    <s v="Small Pack"/>
    <x v="241"/>
    <n v="0.8"/>
    <n v="-9.9510583840619823E-2"/>
    <s v="United States"/>
    <x v="1"/>
    <x v="14"/>
    <s v="Auburn"/>
    <n v="4210"/>
    <x v="116"/>
    <x v="3"/>
    <s v="2015"/>
    <d v="2015-05-14T00:00:00"/>
    <n v="-57.541000000000004"/>
    <n v="12"/>
    <n v="578.24"/>
    <n v="88644"/>
    <x v="0"/>
  </r>
  <r>
    <n v="24180"/>
    <s v="Not Specified"/>
    <n v="0.04"/>
    <n v="15.51"/>
    <n v="17.78"/>
    <n v="584"/>
    <x v="0"/>
    <s v="Timothy Currie"/>
    <s v="Regular Air"/>
    <x v="0"/>
    <x v="0"/>
    <x v="10"/>
    <s v="Small Box"/>
    <x v="242"/>
    <n v="0.59"/>
    <n v="-2.2767467715727361"/>
    <s v="United States"/>
    <x v="1"/>
    <x v="15"/>
    <s v="Woburn"/>
    <n v="1801"/>
    <x v="72"/>
    <x v="0"/>
    <s v="2015"/>
    <d v="2015-01-23T00:00:00"/>
    <n v="-266.22000000000003"/>
    <n v="7"/>
    <n v="116.93"/>
    <n v="88646"/>
    <x v="0"/>
  </r>
  <r>
    <n v="18663"/>
    <s v="Medium"/>
    <n v="0.06"/>
    <n v="13.9"/>
    <n v="7.59"/>
    <n v="585"/>
    <x v="0"/>
    <s v="William Larson"/>
    <s v="Regular Air"/>
    <x v="0"/>
    <x v="0"/>
    <x v="12"/>
    <s v="Small Pack"/>
    <x v="243"/>
    <n v="0.56000000000000005"/>
    <n v="-0.39653857436198303"/>
    <s v="United States"/>
    <x v="1"/>
    <x v="16"/>
    <s v="Concord"/>
    <n v="3301"/>
    <x v="116"/>
    <x v="3"/>
    <s v="2015"/>
    <d v="2015-05-14T00:00:00"/>
    <n v="-67.59"/>
    <n v="12"/>
    <n v="170.45"/>
    <n v="88644"/>
    <x v="0"/>
  </r>
  <r>
    <n v="19781"/>
    <s v="Critical"/>
    <n v="0.08"/>
    <n v="30.53"/>
    <n v="19.989999999999998"/>
    <n v="592"/>
    <x v="0"/>
    <s v="Eva Silverman"/>
    <s v="Regular Air"/>
    <x v="2"/>
    <x v="0"/>
    <x v="9"/>
    <s v="Small Box"/>
    <x v="244"/>
    <n v="0.39"/>
    <n v="-0.83907230559345158"/>
    <s v="United States"/>
    <x v="2"/>
    <x v="12"/>
    <s v="Wilmette"/>
    <n v="60091"/>
    <x v="60"/>
    <x v="0"/>
    <s v="2015"/>
    <d v="2015-01-17T00:00:00"/>
    <n v="-239.8656"/>
    <n v="10"/>
    <n v="285.87"/>
    <n v="86307"/>
    <x v="0"/>
  </r>
  <r>
    <n v="19782"/>
    <s v="Critical"/>
    <n v="0.01"/>
    <n v="1.68"/>
    <n v="1.57"/>
    <n v="593"/>
    <x v="0"/>
    <s v="Joel Huffman"/>
    <s v="Regular Air"/>
    <x v="2"/>
    <x v="0"/>
    <x v="0"/>
    <s v="Wrap Bag"/>
    <x v="15"/>
    <n v="0.59"/>
    <n v="-2.6236622484045165"/>
    <s v="United States"/>
    <x v="2"/>
    <x v="12"/>
    <s v="Woodridge"/>
    <n v="60517"/>
    <x v="60"/>
    <x v="0"/>
    <s v="2015"/>
    <d v="2015-01-19T00:00:00"/>
    <n v="-53.444000000000003"/>
    <n v="12"/>
    <n v="20.37"/>
    <n v="86307"/>
    <x v="0"/>
  </r>
  <r>
    <n v="22996"/>
    <s v="Critical"/>
    <n v="0.09"/>
    <n v="13.79"/>
    <n v="8.7799999999999994"/>
    <n v="594"/>
    <x v="1"/>
    <s v="Charlie Moore"/>
    <s v="Regular Air"/>
    <x v="3"/>
    <x v="1"/>
    <x v="2"/>
    <s v="Small Box"/>
    <x v="245"/>
    <n v="0.43"/>
    <n v="-1.2683486238532109"/>
    <s v="United States"/>
    <x v="2"/>
    <x v="38"/>
    <s v="Anderson"/>
    <n v="46016"/>
    <x v="24"/>
    <x v="5"/>
    <s v="2015"/>
    <d v="2015-03-17T00:00:00"/>
    <n v="-22.12"/>
    <n v="1"/>
    <n v="17.440000000000001"/>
    <n v="86309"/>
    <x v="0"/>
  </r>
  <r>
    <n v="21662"/>
    <s v="Critical"/>
    <n v="0.04"/>
    <n v="39.479999999999997"/>
    <n v="1.99"/>
    <n v="594"/>
    <x v="1"/>
    <s v="Charlie Moore"/>
    <s v="Regular Air"/>
    <x v="3"/>
    <x v="2"/>
    <x v="13"/>
    <s v="Small Pack"/>
    <x v="246"/>
    <n v="0.54"/>
    <n v="0.69"/>
    <s v="United States"/>
    <x v="2"/>
    <x v="38"/>
    <s v="Anderson"/>
    <n v="46016"/>
    <x v="117"/>
    <x v="1"/>
    <s v="2015"/>
    <d v="2015-06-22T00:00:00"/>
    <n v="484.84919999999994"/>
    <n v="18"/>
    <n v="702.68"/>
    <n v="86311"/>
    <x v="0"/>
  </r>
  <r>
    <n v="21663"/>
    <s v="Critical"/>
    <n v="0.04"/>
    <n v="3.7"/>
    <n v="1.61"/>
    <n v="594"/>
    <x v="1"/>
    <s v="Charlie Moore"/>
    <s v="Regular Air"/>
    <x v="3"/>
    <x v="1"/>
    <x v="2"/>
    <s v="Wrap Bag"/>
    <x v="247"/>
    <n v="0.44"/>
    <n v="0.26769779892920881"/>
    <s v="United States"/>
    <x v="2"/>
    <x v="38"/>
    <s v="Anderson"/>
    <n v="46016"/>
    <x v="117"/>
    <x v="1"/>
    <s v="2015"/>
    <d v="2015-06-20T00:00:00"/>
    <n v="18"/>
    <n v="18"/>
    <n v="67.239999999999995"/>
    <n v="86311"/>
    <x v="0"/>
  </r>
  <r>
    <n v="24480"/>
    <s v="Critical"/>
    <n v="0.03"/>
    <n v="3.8"/>
    <n v="1.49"/>
    <n v="596"/>
    <x v="1"/>
    <s v="Doris Fitzpatrick"/>
    <s v="Regular Air"/>
    <x v="3"/>
    <x v="0"/>
    <x v="8"/>
    <s v="Small Box"/>
    <x v="27"/>
    <n v="0.38"/>
    <n v="0.62935723114956732"/>
    <s v="United States"/>
    <x v="2"/>
    <x v="38"/>
    <s v="Carmel"/>
    <n v="46032"/>
    <x v="2"/>
    <x v="2"/>
    <s v="2015"/>
    <d v="2015-02-17T00:00:00"/>
    <n v="15.2745"/>
    <n v="6"/>
    <n v="24.27"/>
    <n v="86308"/>
    <x v="0"/>
  </r>
  <r>
    <n v="24481"/>
    <s v="Critical"/>
    <n v="7.0000000000000007E-2"/>
    <n v="7.98"/>
    <n v="1.25"/>
    <n v="596"/>
    <x v="1"/>
    <s v="Doris Fitzpatrick"/>
    <s v="Regular Air"/>
    <x v="3"/>
    <x v="0"/>
    <x v="7"/>
    <s v="Wrap Bag"/>
    <x v="248"/>
    <n v="0.35"/>
    <n v="0.69"/>
    <s v="United States"/>
    <x v="2"/>
    <x v="38"/>
    <s v="Carmel"/>
    <n v="46032"/>
    <x v="2"/>
    <x v="2"/>
    <s v="2015"/>
    <d v="2015-02-17T00:00:00"/>
    <n v="26.585699999999999"/>
    <n v="5"/>
    <n v="38.53"/>
    <n v="86308"/>
    <x v="0"/>
  </r>
  <r>
    <n v="24482"/>
    <s v="Critical"/>
    <n v="7.0000000000000007E-2"/>
    <n v="417.4"/>
    <n v="75.23"/>
    <n v="596"/>
    <x v="1"/>
    <s v="Doris Fitzpatrick"/>
    <s v="Delivery Truck"/>
    <x v="3"/>
    <x v="1"/>
    <x v="11"/>
    <s v="Jumbo Box"/>
    <x v="249"/>
    <n v="0.79"/>
    <n v="-0.11716245275641859"/>
    <s v="United States"/>
    <x v="2"/>
    <x v="38"/>
    <s v="Carmel"/>
    <n v="46032"/>
    <x v="2"/>
    <x v="2"/>
    <s v="2015"/>
    <d v="2015-02-16T00:00:00"/>
    <n v="-575.35199999999998"/>
    <n v="12"/>
    <n v="4910.72"/>
    <n v="86308"/>
    <x v="0"/>
  </r>
  <r>
    <n v="25949"/>
    <s v="Not Specified"/>
    <n v="0.1"/>
    <n v="6.48"/>
    <n v="5.9"/>
    <n v="597"/>
    <x v="0"/>
    <s v="Alexandra Wise"/>
    <s v="Regular Air"/>
    <x v="2"/>
    <x v="0"/>
    <x v="7"/>
    <s v="Small Box"/>
    <x v="250"/>
    <n v="0.37"/>
    <n v="-0.44208047945205481"/>
    <s v="United States"/>
    <x v="2"/>
    <x v="38"/>
    <s v="Columbus"/>
    <n v="47201"/>
    <x v="69"/>
    <x v="1"/>
    <s v="2015"/>
    <d v="2015-06-10T00:00:00"/>
    <n v="-51.634999999999998"/>
    <n v="19"/>
    <n v="116.8"/>
    <n v="86310"/>
    <x v="0"/>
  </r>
  <r>
    <n v="21274"/>
    <s v="Medium"/>
    <n v="0.06"/>
    <n v="6.48"/>
    <n v="7.37"/>
    <n v="600"/>
    <x v="0"/>
    <s v="Vickie Morse"/>
    <s v="Regular Air"/>
    <x v="0"/>
    <x v="0"/>
    <x v="7"/>
    <s v="Small Box"/>
    <x v="251"/>
    <n v="0.37"/>
    <n v="-2.3291139240506329"/>
    <s v="United States"/>
    <x v="1"/>
    <x v="30"/>
    <s v="Reisterstown"/>
    <n v="21136"/>
    <x v="114"/>
    <x v="5"/>
    <s v="2015"/>
    <d v="2015-03-14T00:00:00"/>
    <n v="-75.44"/>
    <n v="5"/>
    <n v="32.39"/>
    <n v="87579"/>
    <x v="0"/>
  </r>
  <r>
    <n v="20929"/>
    <s v="Not Specified"/>
    <n v="0.02"/>
    <n v="35.99"/>
    <n v="5"/>
    <n v="603"/>
    <x v="0"/>
    <s v="Gretchen Ball"/>
    <s v="Regular Air"/>
    <x v="1"/>
    <x v="2"/>
    <x v="5"/>
    <s v="Small Box"/>
    <x v="252"/>
    <n v="0.85"/>
    <n v="-0.53090126871241061"/>
    <s v="United States"/>
    <x v="0"/>
    <x v="21"/>
    <s v="Pueblo"/>
    <n v="81001"/>
    <x v="118"/>
    <x v="2"/>
    <s v="2015"/>
    <d v="2015-02-05T00:00:00"/>
    <n v="-120.934"/>
    <n v="7"/>
    <n v="227.79"/>
    <n v="87020"/>
    <x v="0"/>
  </r>
  <r>
    <n v="4015"/>
    <s v="Critical"/>
    <n v="0.09"/>
    <n v="154.13"/>
    <n v="69"/>
    <n v="604"/>
    <x v="1"/>
    <s v="Lindsay P Ashley"/>
    <s v="Express Air"/>
    <x v="0"/>
    <x v="1"/>
    <x v="11"/>
    <s v="Large Box"/>
    <x v="66"/>
    <n v="0.68"/>
    <n v="-0.31054137710644614"/>
    <s v="United States"/>
    <x v="0"/>
    <x v="1"/>
    <s v="Los Angeles"/>
    <n v="90045"/>
    <x v="88"/>
    <x v="5"/>
    <s v="2015"/>
    <d v="2015-03-15T00:00:00"/>
    <n v="-1763.7477000000003"/>
    <n v="38"/>
    <n v="5679.59"/>
    <n v="28647"/>
    <x v="0"/>
  </r>
  <r>
    <n v="4903"/>
    <s v="Critical"/>
    <n v="0.03"/>
    <n v="1.88"/>
    <n v="1.49"/>
    <n v="604"/>
    <x v="1"/>
    <s v="Lindsay P Ashley"/>
    <s v="Regular Air"/>
    <x v="1"/>
    <x v="0"/>
    <x v="8"/>
    <s v="Small Box"/>
    <x v="83"/>
    <n v="0.37"/>
    <n v="-0.1475713448006255"/>
    <s v="United States"/>
    <x v="0"/>
    <x v="1"/>
    <s v="Los Angeles"/>
    <n v="90045"/>
    <x v="76"/>
    <x v="0"/>
    <s v="2015"/>
    <d v="2015-01-25T00:00:00"/>
    <n v="-15.099500000000001"/>
    <n v="52"/>
    <n v="102.32"/>
    <n v="34882"/>
    <x v="0"/>
  </r>
  <r>
    <n v="22015"/>
    <s v="Critical"/>
    <n v="0.09"/>
    <n v="154.13"/>
    <n v="69"/>
    <n v="605"/>
    <x v="0"/>
    <s v="Alison Peters Wooten"/>
    <s v="Express Air"/>
    <x v="0"/>
    <x v="1"/>
    <x v="11"/>
    <s v="Large Box"/>
    <x v="66"/>
    <n v="0.68"/>
    <n v="-1.1800564019188697"/>
    <s v="United States"/>
    <x v="1"/>
    <x v="4"/>
    <s v="West Islip"/>
    <n v="11795"/>
    <x v="88"/>
    <x v="5"/>
    <s v="2015"/>
    <d v="2015-03-15T00:00:00"/>
    <n v="-1763.7477000000003"/>
    <n v="10"/>
    <n v="1494.63"/>
    <n v="91144"/>
    <x v="0"/>
  </r>
  <r>
    <n v="18492"/>
    <s v="Not Specified"/>
    <n v="0.02"/>
    <n v="15.57"/>
    <n v="1.39"/>
    <n v="617"/>
    <x v="1"/>
    <s v="Brett Schultz"/>
    <s v="Regular Air"/>
    <x v="3"/>
    <x v="0"/>
    <x v="4"/>
    <s v="Small Box"/>
    <x v="253"/>
    <n v="0.38"/>
    <n v="0.50925373134328356"/>
    <s v="United States"/>
    <x v="0"/>
    <x v="21"/>
    <s v="Pueblo"/>
    <n v="81001"/>
    <x v="119"/>
    <x v="4"/>
    <s v="2015"/>
    <d v="2015-04-30T00:00:00"/>
    <n v="23.5428"/>
    <n v="3"/>
    <n v="46.23"/>
    <n v="88198"/>
    <x v="0"/>
  </r>
  <r>
    <n v="18493"/>
    <s v="Not Specified"/>
    <n v="0.02"/>
    <n v="20.89"/>
    <n v="11.52"/>
    <n v="617"/>
    <x v="1"/>
    <s v="Brett Schultz"/>
    <s v="Regular Air"/>
    <x v="3"/>
    <x v="0"/>
    <x v="10"/>
    <s v="Small Box"/>
    <x v="254"/>
    <n v="0.83"/>
    <n v="-0.98865940991120027"/>
    <s v="United States"/>
    <x v="0"/>
    <x v="21"/>
    <s v="Pueblo"/>
    <n v="81001"/>
    <x v="119"/>
    <x v="4"/>
    <s v="2015"/>
    <d v="2015-04-30T00:00:00"/>
    <n v="-276.11279999999999"/>
    <n v="13"/>
    <n v="279.27999999999997"/>
    <n v="88198"/>
    <x v="0"/>
  </r>
  <r>
    <n v="22196"/>
    <s v="Critical"/>
    <n v="0.06"/>
    <n v="17.98"/>
    <n v="4"/>
    <n v="618"/>
    <x v="1"/>
    <s v="Robert Cowan"/>
    <s v="Regular Air"/>
    <x v="3"/>
    <x v="2"/>
    <x v="13"/>
    <s v="Small Box"/>
    <x v="49"/>
    <n v="0.79"/>
    <n v="-1.1151869825863545"/>
    <s v="United States"/>
    <x v="0"/>
    <x v="21"/>
    <s v="Pueblo West"/>
    <n v="81007"/>
    <x v="120"/>
    <x v="5"/>
    <s v="2015"/>
    <d v="2015-03-25T00:00:00"/>
    <n v="-78.13"/>
    <n v="4"/>
    <n v="70.06"/>
    <n v="88197"/>
    <x v="0"/>
  </r>
  <r>
    <n v="18490"/>
    <s v="Not Specified"/>
    <n v="0.06"/>
    <n v="5.38"/>
    <n v="5.24"/>
    <n v="618"/>
    <x v="1"/>
    <s v="Robert Cowan"/>
    <s v="Express Air"/>
    <x v="3"/>
    <x v="0"/>
    <x v="8"/>
    <s v="Small Box"/>
    <x v="255"/>
    <n v="0.36"/>
    <n v="-0.79040503544365692"/>
    <s v="United States"/>
    <x v="0"/>
    <x v="21"/>
    <s v="Pueblo West"/>
    <n v="81007"/>
    <x v="119"/>
    <x v="4"/>
    <s v="2015"/>
    <d v="2015-04-30T00:00:00"/>
    <n v="-64.670940000000002"/>
    <n v="14"/>
    <n v="81.819999999999993"/>
    <n v="88198"/>
    <x v="0"/>
  </r>
  <r>
    <n v="18491"/>
    <s v="Not Specified"/>
    <n v="0.03"/>
    <n v="7.35"/>
    <n v="5.96"/>
    <n v="618"/>
    <x v="1"/>
    <s v="Robert Cowan"/>
    <s v="Regular Air"/>
    <x v="3"/>
    <x v="0"/>
    <x v="7"/>
    <s v="Small Box"/>
    <x v="256"/>
    <n v="0.38"/>
    <n v="-0.84446808510638294"/>
    <s v="United States"/>
    <x v="0"/>
    <x v="21"/>
    <s v="Pueblo West"/>
    <n v="81007"/>
    <x v="119"/>
    <x v="4"/>
    <s v="2015"/>
    <d v="2015-04-30T00:00:00"/>
    <n v="-11.113199999999999"/>
    <n v="1"/>
    <n v="13.16"/>
    <n v="88198"/>
    <x v="0"/>
  </r>
  <r>
    <n v="25539"/>
    <s v="Critical"/>
    <n v="0.03"/>
    <n v="14.2"/>
    <n v="5.3"/>
    <n v="619"/>
    <x v="0"/>
    <s v="Howard Rogers"/>
    <s v="Regular Air"/>
    <x v="3"/>
    <x v="1"/>
    <x v="2"/>
    <s v="Wrap Bag"/>
    <x v="257"/>
    <n v="0.46"/>
    <n v="0.51956500631129232"/>
    <s v="United States"/>
    <x v="2"/>
    <x v="22"/>
    <s v="Southgate"/>
    <n v="48195"/>
    <x v="0"/>
    <x v="0"/>
    <s v="2015"/>
    <d v="2015-01-08T00:00:00"/>
    <n v="107.02"/>
    <n v="14"/>
    <n v="205.98"/>
    <n v="88196"/>
    <x v="0"/>
  </r>
  <r>
    <n v="22248"/>
    <s v="Medium"/>
    <n v="0.1"/>
    <n v="6.88"/>
    <n v="2"/>
    <n v="621"/>
    <x v="0"/>
    <s v="Heather Stern"/>
    <s v="Regular Air"/>
    <x v="1"/>
    <x v="0"/>
    <x v="7"/>
    <s v="Wrap Bag"/>
    <x v="232"/>
    <n v="0.39"/>
    <n v="0.58550540368722193"/>
    <s v="United States"/>
    <x v="1"/>
    <x v="18"/>
    <s v="Newington"/>
    <n v="6111"/>
    <x v="115"/>
    <x v="2"/>
    <s v="2015"/>
    <d v="2015-02-27T00:00:00"/>
    <n v="18.420000000000002"/>
    <n v="5"/>
    <n v="31.46"/>
    <n v="91432"/>
    <x v="0"/>
  </r>
  <r>
    <n v="22247"/>
    <s v="Medium"/>
    <n v="0.06"/>
    <n v="195.99"/>
    <n v="8.99"/>
    <n v="622"/>
    <x v="0"/>
    <s v="Hazel Khan"/>
    <s v="Regular Air"/>
    <x v="1"/>
    <x v="2"/>
    <x v="5"/>
    <s v="Small Box"/>
    <x v="258"/>
    <n v="0.6"/>
    <n v="0.36826243189984931"/>
    <s v="United States"/>
    <x v="1"/>
    <x v="14"/>
    <s v="Auburn"/>
    <n v="4210"/>
    <x v="115"/>
    <x v="2"/>
    <s v="2015"/>
    <d v="2015-02-28T00:00:00"/>
    <n v="349.47"/>
    <n v="6"/>
    <n v="948.97"/>
    <n v="91432"/>
    <x v="0"/>
  </r>
  <r>
    <n v="24880"/>
    <s v="High"/>
    <n v="0.05"/>
    <n v="6.48"/>
    <n v="8.4"/>
    <n v="623"/>
    <x v="0"/>
    <s v="Jenny Petty"/>
    <s v="Regular Air"/>
    <x v="1"/>
    <x v="0"/>
    <x v="7"/>
    <s v="Small Box"/>
    <x v="259"/>
    <n v="0.37"/>
    <n v="-1.6522841083290751"/>
    <s v="United States"/>
    <x v="1"/>
    <x v="16"/>
    <s v="Manchester"/>
    <n v="3101"/>
    <x v="113"/>
    <x v="4"/>
    <s v="2015"/>
    <d v="2015-04-03T00:00:00"/>
    <n v="-226.34640000000002"/>
    <n v="21"/>
    <n v="136.99"/>
    <n v="91433"/>
    <x v="0"/>
  </r>
  <r>
    <n v="24881"/>
    <s v="High"/>
    <n v="0.05"/>
    <n v="55.99"/>
    <n v="5"/>
    <n v="624"/>
    <x v="0"/>
    <s v="Terry Klein"/>
    <s v="Regular Air"/>
    <x v="1"/>
    <x v="2"/>
    <x v="5"/>
    <s v="Small Pack"/>
    <x v="241"/>
    <n v="0.8"/>
    <n v="-2.8298695652173911"/>
    <s v="United States"/>
    <x v="1"/>
    <x v="9"/>
    <s v="Rutland"/>
    <n v="5701"/>
    <x v="113"/>
    <x v="4"/>
    <s v="2015"/>
    <d v="2015-04-01T00:00:00"/>
    <n v="-281.17583999999999"/>
    <n v="2"/>
    <n v="99.36"/>
    <n v="91433"/>
    <x v="0"/>
  </r>
  <r>
    <n v="21718"/>
    <s v="Medium"/>
    <n v="0.02"/>
    <n v="419.19"/>
    <n v="19.989999999999998"/>
    <n v="627"/>
    <x v="0"/>
    <s v="Scott McKenna"/>
    <s v="Regular Air"/>
    <x v="0"/>
    <x v="0"/>
    <x v="10"/>
    <s v="Small Box"/>
    <x v="260"/>
    <n v="0.57999999999999996"/>
    <n v="0.69"/>
    <s v="United States"/>
    <x v="1"/>
    <x v="10"/>
    <s v="Steubenville"/>
    <n v="43952"/>
    <x v="109"/>
    <x v="4"/>
    <s v="2015"/>
    <d v="2015-04-22T00:00:00"/>
    <n v="6610.2"/>
    <n v="22"/>
    <n v="9580"/>
    <n v="90469"/>
    <x v="0"/>
  </r>
  <r>
    <n v="19364"/>
    <s v="High"/>
    <n v="0.01"/>
    <n v="2.08"/>
    <n v="5.33"/>
    <n v="635"/>
    <x v="1"/>
    <s v="Juan Justice"/>
    <s v="Regular Air"/>
    <x v="0"/>
    <x v="1"/>
    <x v="2"/>
    <s v="Small Box"/>
    <x v="261"/>
    <n v="0.43"/>
    <n v="-3.6621610169491525"/>
    <s v="United States"/>
    <x v="2"/>
    <x v="3"/>
    <s v="Saint Paul"/>
    <n v="55106"/>
    <x v="121"/>
    <x v="4"/>
    <s v="2015"/>
    <d v="2015-04-05T00:00:00"/>
    <n v="-103.7124"/>
    <n v="12"/>
    <n v="28.32"/>
    <n v="89284"/>
    <x v="0"/>
  </r>
  <r>
    <n v="19365"/>
    <s v="High"/>
    <n v="0.03"/>
    <n v="370.98"/>
    <n v="99"/>
    <n v="635"/>
    <x v="1"/>
    <s v="Juan Justice"/>
    <s v="Delivery Truck"/>
    <x v="0"/>
    <x v="0"/>
    <x v="10"/>
    <s v="Jumbo Drum"/>
    <x v="262"/>
    <n v="0.65"/>
    <n v="-5.3815517711702586E-2"/>
    <s v="United States"/>
    <x v="2"/>
    <x v="3"/>
    <s v="Saint Paul"/>
    <n v="55106"/>
    <x v="121"/>
    <x v="4"/>
    <s v="2015"/>
    <d v="2015-04-06T00:00:00"/>
    <n v="-124.2864"/>
    <n v="6"/>
    <n v="2309.4899999999998"/>
    <n v="89284"/>
    <x v="0"/>
  </r>
  <r>
    <n v="19539"/>
    <s v="Low"/>
    <n v="0.06"/>
    <n v="160.97999999999999"/>
    <n v="35.020000000000003"/>
    <n v="637"/>
    <x v="0"/>
    <s v="Christopher Bryant"/>
    <s v="Delivery Truck"/>
    <x v="3"/>
    <x v="1"/>
    <x v="14"/>
    <s v="Jumbo Box"/>
    <x v="263"/>
    <n v="0.72"/>
    <n v="-0.18642705822193004"/>
    <s v="United States"/>
    <x v="0"/>
    <x v="1"/>
    <s v="Santa Clara"/>
    <n v="95051"/>
    <x v="80"/>
    <x v="5"/>
    <s v="2015"/>
    <d v="2015-03-24T00:00:00"/>
    <n v="-229.68"/>
    <n v="8"/>
    <n v="1232.01"/>
    <n v="87953"/>
    <x v="0"/>
  </r>
  <r>
    <n v="24387"/>
    <s v="Critical"/>
    <n v="0.06"/>
    <n v="65.989999999999995"/>
    <n v="8.8000000000000007"/>
    <n v="638"/>
    <x v="1"/>
    <s v="Brooke Shepherd"/>
    <s v="Express Air"/>
    <x v="3"/>
    <x v="2"/>
    <x v="5"/>
    <s v="Small Box"/>
    <x v="264"/>
    <n v="0.57999999999999996"/>
    <n v="0.56892057348236502"/>
    <s v="United States"/>
    <x v="0"/>
    <x v="1"/>
    <s v="Santa Cruz"/>
    <n v="95062"/>
    <x v="122"/>
    <x v="4"/>
    <s v="2015"/>
    <d v="2015-05-01T00:00:00"/>
    <n v="288.08999999999997"/>
    <n v="9"/>
    <n v="506.38"/>
    <n v="87954"/>
    <x v="0"/>
  </r>
  <r>
    <n v="24388"/>
    <s v="Critical"/>
    <n v="0"/>
    <n v="195.99"/>
    <n v="4.2"/>
    <n v="638"/>
    <x v="1"/>
    <s v="Brooke Shepherd"/>
    <s v="Express Air"/>
    <x v="3"/>
    <x v="2"/>
    <x v="5"/>
    <s v="Small Box"/>
    <x v="265"/>
    <n v="0.56999999999999995"/>
    <n v="0.69"/>
    <s v="United States"/>
    <x v="0"/>
    <x v="1"/>
    <s v="Santa Cruz"/>
    <n v="95062"/>
    <x v="122"/>
    <x v="4"/>
    <s v="2015"/>
    <d v="2015-05-02T00:00:00"/>
    <n v="719.47679999999991"/>
    <n v="6"/>
    <n v="1042.72"/>
    <n v="87954"/>
    <x v="0"/>
  </r>
  <r>
    <n v="25893"/>
    <s v="Not Specified"/>
    <n v="0"/>
    <n v="236.97"/>
    <n v="59.24"/>
    <n v="639"/>
    <x v="0"/>
    <s v="Lois Rowland"/>
    <s v="Delivery Truck"/>
    <x v="3"/>
    <x v="1"/>
    <x v="11"/>
    <s v="Jumbo Box"/>
    <x v="266"/>
    <n v="0.61"/>
    <n v="0.67350317247769653"/>
    <s v="United States"/>
    <x v="0"/>
    <x v="1"/>
    <s v="Santa Maria"/>
    <n v="93454"/>
    <x v="79"/>
    <x v="2"/>
    <s v="2015"/>
    <d v="2015-02-15T00:00:00"/>
    <n v="1192.04"/>
    <n v="9"/>
    <n v="1769.91"/>
    <n v="87952"/>
    <x v="0"/>
  </r>
  <r>
    <n v="7893"/>
    <s v="Not Specified"/>
    <n v="0"/>
    <n v="236.97"/>
    <n v="59.24"/>
    <n v="640"/>
    <x v="1"/>
    <s v="Neal Wolfe"/>
    <s v="Delivery Truck"/>
    <x v="3"/>
    <x v="1"/>
    <x v="11"/>
    <s v="Jumbo Box"/>
    <x v="266"/>
    <n v="0.61"/>
    <n v="0.17827989602682484"/>
    <s v="United States"/>
    <x v="0"/>
    <x v="0"/>
    <s v="Seattle"/>
    <n v="98119"/>
    <x v="79"/>
    <x v="2"/>
    <s v="2015"/>
    <d v="2015-02-15T00:00:00"/>
    <n v="1192.04"/>
    <n v="34"/>
    <n v="6686.34"/>
    <n v="56452"/>
    <x v="1"/>
  </r>
  <r>
    <n v="1539"/>
    <s v="Low"/>
    <n v="0.06"/>
    <n v="160.97999999999999"/>
    <n v="35.020000000000003"/>
    <n v="640"/>
    <x v="1"/>
    <s v="Neal Wolfe"/>
    <s v="Delivery Truck"/>
    <x v="3"/>
    <x v="1"/>
    <x v="14"/>
    <s v="Jumbo Box"/>
    <x v="263"/>
    <n v="0.72"/>
    <n v="-4.9713747686713348E-2"/>
    <s v="United States"/>
    <x v="0"/>
    <x v="0"/>
    <s v="Seattle"/>
    <n v="98119"/>
    <x v="80"/>
    <x v="5"/>
    <s v="2015"/>
    <d v="2015-03-24T00:00:00"/>
    <n v="-229.68"/>
    <n v="30"/>
    <n v="4620.05"/>
    <n v="11077"/>
    <x v="0"/>
  </r>
  <r>
    <n v="6387"/>
    <s v="Critical"/>
    <n v="0.06"/>
    <n v="65.989999999999995"/>
    <n v="8.8000000000000007"/>
    <n v="640"/>
    <x v="1"/>
    <s v="Neal Wolfe"/>
    <s v="Express Air"/>
    <x v="3"/>
    <x v="2"/>
    <x v="5"/>
    <s v="Small Box"/>
    <x v="264"/>
    <n v="0.57999999999999996"/>
    <n v="0.15059749709876735"/>
    <s v="United States"/>
    <x v="0"/>
    <x v="0"/>
    <s v="Seattle"/>
    <n v="98119"/>
    <x v="122"/>
    <x v="4"/>
    <s v="2015"/>
    <d v="2015-05-01T00:00:00"/>
    <n v="288.08999999999997"/>
    <n v="34"/>
    <n v="1912.98"/>
    <n v="45380"/>
    <x v="0"/>
  </r>
  <r>
    <n v="6388"/>
    <s v="Critical"/>
    <n v="0"/>
    <n v="195.99"/>
    <n v="4.2"/>
    <n v="640"/>
    <x v="1"/>
    <s v="Neal Wolfe"/>
    <s v="Express Air"/>
    <x v="3"/>
    <x v="2"/>
    <x v="5"/>
    <s v="Small Box"/>
    <x v="265"/>
    <n v="0.56999999999999995"/>
    <n v="0.24707291284552144"/>
    <s v="United States"/>
    <x v="0"/>
    <x v="0"/>
    <s v="Seattle"/>
    <n v="98119"/>
    <x v="122"/>
    <x v="4"/>
    <s v="2015"/>
    <d v="2015-05-02T00:00:00"/>
    <n v="1030.509"/>
    <n v="24"/>
    <n v="4170.87"/>
    <n v="45380"/>
    <x v="0"/>
  </r>
  <r>
    <n v="24869"/>
    <s v="Low"/>
    <n v="0.03"/>
    <n v="51.75"/>
    <n v="19.989999999999998"/>
    <n v="646"/>
    <x v="0"/>
    <s v="Robin High"/>
    <s v="Regular Air"/>
    <x v="0"/>
    <x v="1"/>
    <x v="2"/>
    <s v="Small Box"/>
    <x v="267"/>
    <n v="0.55000000000000004"/>
    <n v="0.31929751712851584"/>
    <s v="United States"/>
    <x v="2"/>
    <x v="3"/>
    <s v="Shakopee"/>
    <n v="55379"/>
    <x v="77"/>
    <x v="1"/>
    <s v="2015"/>
    <d v="2015-06-22T00:00:00"/>
    <n v="261.44400000000002"/>
    <n v="16"/>
    <n v="818.81"/>
    <n v="90735"/>
    <x v="0"/>
  </r>
  <r>
    <n v="21760"/>
    <s v="Not Specified"/>
    <n v="0.02"/>
    <n v="25.38"/>
    <n v="8.99"/>
    <n v="648"/>
    <x v="0"/>
    <s v="Steve O'Brien"/>
    <s v="Regular Air"/>
    <x v="1"/>
    <x v="1"/>
    <x v="2"/>
    <s v="Small Pack"/>
    <x v="268"/>
    <n v="0.5"/>
    <n v="-0.30372324831427733"/>
    <s v="United States"/>
    <x v="2"/>
    <x v="12"/>
    <s v="Bolingbrook"/>
    <n v="60440"/>
    <x v="123"/>
    <x v="1"/>
    <s v="2015"/>
    <d v="2015-06-22T00:00:00"/>
    <n v="-10.36"/>
    <n v="1"/>
    <n v="34.11"/>
    <n v="91365"/>
    <x v="0"/>
  </r>
  <r>
    <n v="23154"/>
    <s v="Medium"/>
    <n v="0.02"/>
    <n v="3.78"/>
    <n v="0.71"/>
    <n v="649"/>
    <x v="0"/>
    <s v="Roger Meyer"/>
    <s v="Regular Air"/>
    <x v="1"/>
    <x v="0"/>
    <x v="3"/>
    <s v="Wrap Bag"/>
    <x v="269"/>
    <n v="0.39"/>
    <n v="0.69"/>
    <s v="United States"/>
    <x v="2"/>
    <x v="12"/>
    <s v="Buffalo Grove"/>
    <n v="60089"/>
    <x v="124"/>
    <x v="3"/>
    <s v="2015"/>
    <d v="2015-05-30T00:00:00"/>
    <n v="106.7499"/>
    <n v="40"/>
    <n v="154.71"/>
    <n v="91366"/>
    <x v="0"/>
  </r>
  <r>
    <n v="24199"/>
    <s v="High"/>
    <n v="0.08"/>
    <n v="15.99"/>
    <n v="13.18"/>
    <n v="651"/>
    <x v="1"/>
    <s v="Leah Clapp"/>
    <s v="Regular Air"/>
    <x v="3"/>
    <x v="0"/>
    <x v="8"/>
    <s v="Small Box"/>
    <x v="222"/>
    <n v="0.37"/>
    <n v="-1.2838671034160036"/>
    <s v="United States"/>
    <x v="0"/>
    <x v="34"/>
    <s v="Las Vegas"/>
    <n v="89115"/>
    <x v="0"/>
    <x v="0"/>
    <s v="2015"/>
    <d v="2015-01-08T00:00:00"/>
    <n v="-246.92615999999998"/>
    <n v="12"/>
    <n v="192.33"/>
    <n v="91575"/>
    <x v="0"/>
  </r>
  <r>
    <n v="23433"/>
    <s v="Low"/>
    <n v="0.04"/>
    <n v="880.98"/>
    <n v="44.55"/>
    <n v="651"/>
    <x v="1"/>
    <s v="Leah Clapp"/>
    <s v="Delivery Truck"/>
    <x v="3"/>
    <x v="1"/>
    <x v="14"/>
    <s v="Jumbo Box"/>
    <x v="270"/>
    <n v="0.62"/>
    <n v="0.6134046440862162"/>
    <s v="United States"/>
    <x v="0"/>
    <x v="34"/>
    <s v="Las Vegas"/>
    <n v="89115"/>
    <x v="2"/>
    <x v="2"/>
    <s v="2015"/>
    <d v="2015-02-19T00:00:00"/>
    <n v="4233.2587999999996"/>
    <n v="8"/>
    <n v="6901.25"/>
    <n v="91576"/>
    <x v="0"/>
  </r>
  <r>
    <n v="23434"/>
    <s v="Low"/>
    <n v="7.0000000000000007E-2"/>
    <n v="13.4"/>
    <n v="4.95"/>
    <n v="651"/>
    <x v="1"/>
    <s v="Leah Clapp"/>
    <s v="Regular Air"/>
    <x v="3"/>
    <x v="1"/>
    <x v="2"/>
    <s v="Small Pack"/>
    <x v="271"/>
    <n v="0.37"/>
    <n v="0.69"/>
    <s v="United States"/>
    <x v="0"/>
    <x v="34"/>
    <s v="Las Vegas"/>
    <n v="89115"/>
    <x v="2"/>
    <x v="2"/>
    <s v="2015"/>
    <d v="2015-02-20T00:00:00"/>
    <n v="102.76859999999999"/>
    <n v="11"/>
    <n v="148.94"/>
    <n v="91576"/>
    <x v="0"/>
  </r>
  <r>
    <n v="23435"/>
    <s v="Low"/>
    <n v="0.01"/>
    <n v="15.99"/>
    <n v="11.28"/>
    <n v="651"/>
    <x v="1"/>
    <s v="Leah Clapp"/>
    <s v="Regular Air"/>
    <x v="3"/>
    <x v="2"/>
    <x v="6"/>
    <s v="Medium Box"/>
    <x v="187"/>
    <n v="0.38"/>
    <n v="-0.18273641618497108"/>
    <s v="United States"/>
    <x v="0"/>
    <x v="34"/>
    <s v="Las Vegas"/>
    <n v="89115"/>
    <x v="2"/>
    <x v="2"/>
    <s v="2015"/>
    <d v="2015-02-22T00:00:00"/>
    <n v="-36.671543999999997"/>
    <n v="12"/>
    <n v="200.68"/>
    <n v="91576"/>
    <x v="0"/>
  </r>
  <r>
    <n v="25055"/>
    <s v="Not Specified"/>
    <n v="0"/>
    <n v="2.78"/>
    <n v="1.49"/>
    <n v="653"/>
    <x v="0"/>
    <s v="Ann Katz"/>
    <s v="Express Air"/>
    <x v="3"/>
    <x v="0"/>
    <x v="8"/>
    <s v="Small Box"/>
    <x v="272"/>
    <n v="0.36"/>
    <n v="0.69"/>
    <s v="United States"/>
    <x v="0"/>
    <x v="1"/>
    <s v="Rancho Cucamonga"/>
    <n v="91730"/>
    <x v="125"/>
    <x v="4"/>
    <s v="2015"/>
    <d v="2015-04-17T00:00:00"/>
    <n v="20.6448"/>
    <n v="9"/>
    <n v="29.92"/>
    <n v="91213"/>
    <x v="0"/>
  </r>
  <r>
    <n v="20874"/>
    <s v="Critical"/>
    <n v="0.1"/>
    <n v="18.97"/>
    <n v="9.0299999999999994"/>
    <n v="657"/>
    <x v="0"/>
    <s v="Derek McCormick"/>
    <s v="Regular Air"/>
    <x v="3"/>
    <x v="0"/>
    <x v="7"/>
    <s v="Small Box"/>
    <x v="273"/>
    <n v="0.37"/>
    <n v="-1.2268018246325392"/>
    <s v="United States"/>
    <x v="1"/>
    <x v="15"/>
    <s v="Oxford"/>
    <n v="1540"/>
    <x v="71"/>
    <x v="0"/>
    <s v="2015"/>
    <d v="2015-01-21T00:00:00"/>
    <n v="-24.204799999999999"/>
    <n v="1"/>
    <n v="19.73"/>
    <n v="91212"/>
    <x v="0"/>
  </r>
  <r>
    <n v="20875"/>
    <s v="Critical"/>
    <n v="0"/>
    <n v="119.99"/>
    <n v="56.14"/>
    <n v="659"/>
    <x v="0"/>
    <s v="Marjorie Arthur"/>
    <s v="Delivery Truck"/>
    <x v="3"/>
    <x v="2"/>
    <x v="6"/>
    <s v="Jumbo Box"/>
    <x v="102"/>
    <n v="0.39"/>
    <n v="-0.20479218247392533"/>
    <s v="United States"/>
    <x v="1"/>
    <x v="9"/>
    <s v="South Burlington"/>
    <n v="5403"/>
    <x v="71"/>
    <x v="0"/>
    <s v="2015"/>
    <d v="2015-01-20T00:00:00"/>
    <n v="-126.05777999999999"/>
    <n v="5"/>
    <n v="615.54"/>
    <n v="91212"/>
    <x v="0"/>
  </r>
  <r>
    <n v="23487"/>
    <s v="Critical"/>
    <n v="0.02"/>
    <n v="14.58"/>
    <n v="7.4"/>
    <n v="663"/>
    <x v="0"/>
    <s v="Hilda Bennett"/>
    <s v="Regular Air"/>
    <x v="1"/>
    <x v="1"/>
    <x v="2"/>
    <s v="Small Box"/>
    <x v="274"/>
    <n v="0.48"/>
    <n v="4.1333129256906721E-2"/>
    <s v="United States"/>
    <x v="1"/>
    <x v="10"/>
    <s v="Steubenville"/>
    <n v="43952"/>
    <x v="124"/>
    <x v="3"/>
    <s v="2015"/>
    <d v="2015-06-01T00:00:00"/>
    <n v="10.802000000000001"/>
    <n v="17"/>
    <n v="261.33999999999997"/>
    <n v="90922"/>
    <x v="0"/>
  </r>
  <r>
    <n v="21086"/>
    <s v="Low"/>
    <n v="0.04"/>
    <n v="22.72"/>
    <n v="8.99"/>
    <n v="665"/>
    <x v="1"/>
    <s v="Miriam Mueller"/>
    <s v="Regular Air"/>
    <x v="0"/>
    <x v="1"/>
    <x v="2"/>
    <s v="Small Pack"/>
    <x v="275"/>
    <n v="0.44"/>
    <n v="-3.3520873474630699"/>
    <s v="United States"/>
    <x v="3"/>
    <x v="20"/>
    <s v="Murfreesboro"/>
    <n v="37130"/>
    <x v="59"/>
    <x v="0"/>
    <s v="2015"/>
    <d v="2015-01-20T00:00:00"/>
    <n v="-678.49599999999998"/>
    <n v="9"/>
    <n v="202.41"/>
    <n v="88677"/>
    <x v="0"/>
  </r>
  <r>
    <n v="18667"/>
    <s v="Critical"/>
    <n v="0.02"/>
    <n v="130.97999999999999"/>
    <n v="30"/>
    <n v="665"/>
    <x v="1"/>
    <s v="Miriam Mueller"/>
    <s v="Delivery Truck"/>
    <x v="0"/>
    <x v="1"/>
    <x v="1"/>
    <s v="Jumbo Drum"/>
    <x v="185"/>
    <n v="0.78"/>
    <n v="0.11439771108786348"/>
    <s v="United States"/>
    <x v="3"/>
    <x v="20"/>
    <s v="Murfreesboro"/>
    <n v="37130"/>
    <x v="106"/>
    <x v="4"/>
    <s v="2015"/>
    <d v="2015-04-19T00:00:00"/>
    <n v="90.762"/>
    <n v="6"/>
    <n v="793.39"/>
    <n v="88678"/>
    <x v="0"/>
  </r>
  <r>
    <n v="24776"/>
    <s v="Low"/>
    <n v="0.02"/>
    <n v="4.57"/>
    <n v="5.42"/>
    <n v="666"/>
    <x v="0"/>
    <s v="Emily Sims"/>
    <s v="Regular Air"/>
    <x v="0"/>
    <x v="0"/>
    <x v="8"/>
    <s v="Small Box"/>
    <x v="276"/>
    <n v="0.37"/>
    <n v="-6.5287564766839372"/>
    <s v="United States"/>
    <x v="3"/>
    <x v="20"/>
    <s v="Nashville"/>
    <n v="37211"/>
    <x v="126"/>
    <x v="4"/>
    <s v="2015"/>
    <d v="2015-04-26T00:00:00"/>
    <n v="-352.81399999999996"/>
    <n v="11"/>
    <n v="54.04"/>
    <n v="88679"/>
    <x v="0"/>
  </r>
  <r>
    <n v="3086"/>
    <s v="Low"/>
    <n v="0.04"/>
    <n v="22.72"/>
    <n v="8.99"/>
    <n v="667"/>
    <x v="1"/>
    <s v="Allison Kirby"/>
    <s v="Regular Air"/>
    <x v="0"/>
    <x v="1"/>
    <x v="2"/>
    <s v="Small Pack"/>
    <x v="275"/>
    <n v="0.44"/>
    <n v="8.4154108683634973E-2"/>
    <s v="United States"/>
    <x v="2"/>
    <x v="7"/>
    <s v="Dallas"/>
    <n v="75203"/>
    <x v="59"/>
    <x v="0"/>
    <s v="2015"/>
    <d v="2015-01-20T00:00:00"/>
    <n v="70.028000000000006"/>
    <n v="37"/>
    <n v="832.14"/>
    <n v="22147"/>
    <x v="0"/>
  </r>
  <r>
    <n v="6776"/>
    <s v="Low"/>
    <n v="0.02"/>
    <n v="4.57"/>
    <n v="5.42"/>
    <n v="667"/>
    <x v="1"/>
    <s v="Allison Kirby"/>
    <s v="Regular Air"/>
    <x v="0"/>
    <x v="0"/>
    <x v="8"/>
    <s v="Small Box"/>
    <x v="276"/>
    <n v="0.37"/>
    <n v="-0.56220256943816149"/>
    <s v="United States"/>
    <x v="2"/>
    <x v="7"/>
    <s v="Dallas"/>
    <n v="75203"/>
    <x v="126"/>
    <x v="4"/>
    <s v="2015"/>
    <d v="2015-04-26T00:00:00"/>
    <n v="-124.28049999999999"/>
    <n v="45"/>
    <n v="221.06"/>
    <n v="48257"/>
    <x v="0"/>
  </r>
  <r>
    <n v="24882"/>
    <s v="Medium"/>
    <n v="0.09"/>
    <n v="2.89"/>
    <n v="0.5"/>
    <n v="669"/>
    <x v="1"/>
    <s v="Amy Shea"/>
    <s v="Regular Air"/>
    <x v="1"/>
    <x v="0"/>
    <x v="9"/>
    <s v="Small Box"/>
    <x v="277"/>
    <n v="0.38"/>
    <n v="0.69"/>
    <s v="United States"/>
    <x v="2"/>
    <x v="25"/>
    <s v="Ottumwa"/>
    <n v="52501"/>
    <x v="80"/>
    <x v="5"/>
    <s v="2015"/>
    <d v="2015-03-22T00:00:00"/>
    <n v="40.482299999999995"/>
    <n v="22"/>
    <n v="58.67"/>
    <n v="88475"/>
    <x v="0"/>
  </r>
  <r>
    <n v="24883"/>
    <s v="Medium"/>
    <n v="0.02"/>
    <n v="48.91"/>
    <n v="5.81"/>
    <n v="669"/>
    <x v="1"/>
    <s v="Amy Shea"/>
    <s v="Regular Air"/>
    <x v="1"/>
    <x v="0"/>
    <x v="7"/>
    <s v="Small Box"/>
    <x v="278"/>
    <n v="0.38"/>
    <n v="0.32515337423312884"/>
    <s v="United States"/>
    <x v="2"/>
    <x v="25"/>
    <s v="Ottumwa"/>
    <n v="52501"/>
    <x v="80"/>
    <x v="5"/>
    <s v="2015"/>
    <d v="2015-03-21T00:00:00"/>
    <n v="32.86"/>
    <n v="2"/>
    <n v="101.06"/>
    <n v="88475"/>
    <x v="0"/>
  </r>
  <r>
    <n v="18808"/>
    <s v="Low"/>
    <n v="0.08"/>
    <n v="296.18"/>
    <n v="54.12"/>
    <n v="670"/>
    <x v="0"/>
    <s v="Lewis Baldwin"/>
    <s v="Delivery Truck"/>
    <x v="1"/>
    <x v="1"/>
    <x v="11"/>
    <s v="Jumbo Box"/>
    <x v="37"/>
    <n v="0.76"/>
    <n v="-0.13094187339576585"/>
    <s v="United States"/>
    <x v="3"/>
    <x v="8"/>
    <s v="Montclair"/>
    <n v="22025"/>
    <x v="93"/>
    <x v="5"/>
    <s v="2015"/>
    <d v="2015-03-12T00:00:00"/>
    <n v="-187.22199999999998"/>
    <n v="5"/>
    <n v="1429.81"/>
    <n v="88474"/>
    <x v="0"/>
  </r>
  <r>
    <n v="19423"/>
    <s v="Low"/>
    <n v="7.0000000000000007E-2"/>
    <n v="2.88"/>
    <n v="1.01"/>
    <n v="672"/>
    <x v="1"/>
    <s v="Brian Leach"/>
    <s v="Regular Air"/>
    <x v="2"/>
    <x v="0"/>
    <x v="0"/>
    <s v="Wrap Bag"/>
    <x v="279"/>
    <n v="0.55000000000000004"/>
    <n v="0.27423505862167574"/>
    <s v="United States"/>
    <x v="2"/>
    <x v="25"/>
    <s v="Newton"/>
    <n v="50208"/>
    <x v="64"/>
    <x v="2"/>
    <s v="2015"/>
    <d v="2015-02-09T00:00:00"/>
    <n v="9.59"/>
    <n v="12"/>
    <n v="34.97"/>
    <n v="88173"/>
    <x v="0"/>
  </r>
  <r>
    <n v="19424"/>
    <s v="Low"/>
    <n v="0.1"/>
    <n v="195.99"/>
    <n v="3.99"/>
    <n v="672"/>
    <x v="1"/>
    <s v="Brian Leach"/>
    <s v="Regular Air"/>
    <x v="2"/>
    <x v="2"/>
    <x v="5"/>
    <s v="Small Box"/>
    <x v="280"/>
    <n v="0.57999999999999996"/>
    <n v="-2.1220747264132616"/>
    <s v="United States"/>
    <x v="2"/>
    <x v="25"/>
    <s v="Newton"/>
    <n v="50208"/>
    <x v="64"/>
    <x v="2"/>
    <s v="2015"/>
    <d v="2015-02-12T00:00:00"/>
    <n v="-655.42399999999998"/>
    <n v="2"/>
    <n v="308.86"/>
    <n v="88173"/>
    <x v="0"/>
  </r>
  <r>
    <n v="25059"/>
    <s v="Critical"/>
    <n v="0.06"/>
    <n v="161.55000000000001"/>
    <n v="19.989999999999998"/>
    <n v="674"/>
    <x v="0"/>
    <s v="Albert Frost"/>
    <s v="Regular Air"/>
    <x v="2"/>
    <x v="0"/>
    <x v="10"/>
    <s v="Small Box"/>
    <x v="40"/>
    <n v="0.66"/>
    <n v="-1.5628543741366241E-2"/>
    <s v="United States"/>
    <x v="2"/>
    <x v="33"/>
    <s v="Raytown"/>
    <n v="64133"/>
    <x v="22"/>
    <x v="0"/>
    <s v="2015"/>
    <d v="2015-01-03T00:00:00"/>
    <n v="-7.5800000000000409"/>
    <n v="3"/>
    <n v="485.01"/>
    <n v="88174"/>
    <x v="0"/>
  </r>
  <r>
    <n v="19326"/>
    <s v="Medium"/>
    <n v="0.04"/>
    <n v="15.42"/>
    <n v="10.68"/>
    <n v="678"/>
    <x v="0"/>
    <s v="Edward McKenzie"/>
    <s v="Express Air"/>
    <x v="0"/>
    <x v="0"/>
    <x v="10"/>
    <s v="Small Box"/>
    <x v="144"/>
    <n v="0.57999999999999996"/>
    <n v="-1.3520335223071236"/>
    <s v="United States"/>
    <x v="3"/>
    <x v="8"/>
    <s v="Rose Hill"/>
    <n v="24281"/>
    <x v="126"/>
    <x v="4"/>
    <s v="2015"/>
    <d v="2015-04-23T00:00:00"/>
    <n v="-109.70400000000001"/>
    <n v="5"/>
    <n v="81.14"/>
    <n v="88889"/>
    <x v="0"/>
  </r>
  <r>
    <n v="21609"/>
    <s v="Medium"/>
    <n v="0.01"/>
    <n v="3.95"/>
    <n v="5.13"/>
    <n v="679"/>
    <x v="1"/>
    <s v="Katie Dougherty"/>
    <s v="Regular Air"/>
    <x v="0"/>
    <x v="0"/>
    <x v="15"/>
    <s v="Small Box"/>
    <x v="281"/>
    <n v="0.59"/>
    <n v="-1.9713155291790307"/>
    <s v="United States"/>
    <x v="0"/>
    <x v="0"/>
    <s v="Spanaway"/>
    <n v="98387"/>
    <x v="30"/>
    <x v="5"/>
    <s v="2015"/>
    <d v="2015-03-05T00:00:00"/>
    <n v="-19.93"/>
    <n v="2"/>
    <n v="10.11"/>
    <n v="88890"/>
    <x v="0"/>
  </r>
  <r>
    <n v="21610"/>
    <s v="Medium"/>
    <n v="0.02"/>
    <n v="367.99"/>
    <n v="19.989999999999998"/>
    <n v="679"/>
    <x v="1"/>
    <s v="Katie Dougherty"/>
    <s v="Regular Air"/>
    <x v="0"/>
    <x v="0"/>
    <x v="8"/>
    <s v="Small Box"/>
    <x v="282"/>
    <n v="0.4"/>
    <n v="0.69"/>
    <s v="United States"/>
    <x v="0"/>
    <x v="0"/>
    <s v="Spanaway"/>
    <n v="98387"/>
    <x v="30"/>
    <x v="5"/>
    <s v="2015"/>
    <d v="2015-03-05T00:00:00"/>
    <n v="4568.6072999999997"/>
    <n v="17"/>
    <n v="6621.17"/>
    <n v="88890"/>
    <x v="0"/>
  </r>
  <r>
    <n v="21612"/>
    <s v="Medium"/>
    <n v="0.04"/>
    <n v="95.99"/>
    <n v="4.9000000000000004"/>
    <n v="680"/>
    <x v="0"/>
    <s v="Laurence Poe"/>
    <s v="Regular Air"/>
    <x v="0"/>
    <x v="2"/>
    <x v="5"/>
    <s v="Small Box"/>
    <x v="75"/>
    <n v="0.56000000000000005"/>
    <n v="-1.0175151706202223"/>
    <s v="United States"/>
    <x v="0"/>
    <x v="0"/>
    <s v="Spokane"/>
    <n v="99207"/>
    <x v="30"/>
    <x v="5"/>
    <s v="2015"/>
    <d v="2015-03-06T00:00:00"/>
    <n v="-258.22500000000002"/>
    <n v="3"/>
    <n v="253.78"/>
    <n v="88890"/>
    <x v="0"/>
  </r>
  <r>
    <n v="18555"/>
    <s v="Medium"/>
    <n v="0.06"/>
    <n v="17.670000000000002"/>
    <n v="8.99"/>
    <n v="683"/>
    <x v="0"/>
    <s v="Seth Merrill"/>
    <s v="Express Air"/>
    <x v="2"/>
    <x v="1"/>
    <x v="2"/>
    <s v="Small Pack"/>
    <x v="283"/>
    <n v="0.47"/>
    <n v="0.5440251572327045"/>
    <s v="United States"/>
    <x v="2"/>
    <x v="32"/>
    <s v="Papillion"/>
    <n v="68046"/>
    <x v="74"/>
    <x v="4"/>
    <s v="2015"/>
    <d v="2015-04-08T00:00:00"/>
    <n v="38.06"/>
    <n v="4"/>
    <n v="69.959999999999994"/>
    <n v="87765"/>
    <x v="0"/>
  </r>
  <r>
    <n v="21411"/>
    <s v="Critical"/>
    <n v="7.0000000000000007E-2"/>
    <n v="279.48"/>
    <n v="35"/>
    <n v="688"/>
    <x v="1"/>
    <s v="Ashley Reese"/>
    <s v="Regular Air"/>
    <x v="2"/>
    <x v="0"/>
    <x v="10"/>
    <s v="Large Box"/>
    <x v="284"/>
    <n v="0.8"/>
    <n v="-7.6315586007827424E-2"/>
    <s v="United States"/>
    <x v="2"/>
    <x v="33"/>
    <s v="Saint Louis"/>
    <n v="63116"/>
    <x v="41"/>
    <x v="3"/>
    <s v="2015"/>
    <d v="2015-05-16T00:00:00"/>
    <n v="-207.28"/>
    <n v="10"/>
    <n v="2716.09"/>
    <n v="88503"/>
    <x v="0"/>
  </r>
  <r>
    <n v="19325"/>
    <s v="Low"/>
    <n v="0.06"/>
    <n v="4.18"/>
    <n v="2.99"/>
    <n v="688"/>
    <x v="1"/>
    <s v="Ashley Reese"/>
    <s v="Regular Air"/>
    <x v="2"/>
    <x v="0"/>
    <x v="8"/>
    <s v="Small Box"/>
    <x v="285"/>
    <n v="0.37"/>
    <n v="-0.59601686972821"/>
    <s v="United States"/>
    <x v="2"/>
    <x v="33"/>
    <s v="Saint Louis"/>
    <n v="63116"/>
    <x v="127"/>
    <x v="5"/>
    <s v="2015"/>
    <d v="2015-03-08T00:00:00"/>
    <n v="-12.719000000000001"/>
    <n v="5"/>
    <n v="21.34"/>
    <n v="88504"/>
    <x v="0"/>
  </r>
  <r>
    <n v="26321"/>
    <s v="Medium"/>
    <n v="7.0000000000000007E-2"/>
    <n v="1.7"/>
    <n v="1.99"/>
    <n v="689"/>
    <x v="0"/>
    <s v="Tommy Honeycutt"/>
    <s v="Regular Air"/>
    <x v="2"/>
    <x v="2"/>
    <x v="13"/>
    <s v="Small Pack"/>
    <x v="286"/>
    <n v="0.51"/>
    <n v="-2.9517795637198621"/>
    <s v="United States"/>
    <x v="2"/>
    <x v="33"/>
    <s v="Saint Peters"/>
    <n v="63376"/>
    <x v="128"/>
    <x v="2"/>
    <s v="2015"/>
    <d v="2015-02-05T00:00:00"/>
    <n v="-51.42"/>
    <n v="10"/>
    <n v="17.420000000000002"/>
    <n v="88502"/>
    <x v="0"/>
  </r>
  <r>
    <n v="19933"/>
    <s v="High"/>
    <n v="0.09"/>
    <n v="6.48"/>
    <n v="6.35"/>
    <n v="691"/>
    <x v="0"/>
    <s v="Alicia Curtis"/>
    <s v="Regular Air"/>
    <x v="1"/>
    <x v="0"/>
    <x v="7"/>
    <s v="Small Box"/>
    <x v="287"/>
    <n v="0.37"/>
    <n v="-1.7787592852840792"/>
    <s v="United States"/>
    <x v="0"/>
    <x v="0"/>
    <s v="Tacoma"/>
    <n v="98408"/>
    <x v="68"/>
    <x v="5"/>
    <s v="2015"/>
    <d v="2015-03-22T00:00:00"/>
    <n v="-88.6"/>
    <n v="8"/>
    <n v="49.81"/>
    <n v="89915"/>
    <x v="0"/>
  </r>
  <r>
    <n v="19400"/>
    <s v="Low"/>
    <n v="0.02"/>
    <n v="500.98"/>
    <n v="41.44"/>
    <n v="693"/>
    <x v="1"/>
    <s v="Richard McClure"/>
    <s v="Delivery Truck"/>
    <x v="2"/>
    <x v="1"/>
    <x v="14"/>
    <s v="Jumbo Box"/>
    <x v="288"/>
    <n v="0.66"/>
    <n v="0.69"/>
    <s v="United States"/>
    <x v="0"/>
    <x v="21"/>
    <s v="Thornton"/>
    <n v="80229"/>
    <x v="78"/>
    <x v="5"/>
    <s v="2015"/>
    <d v="2015-03-25T00:00:00"/>
    <n v="2568.4628999999995"/>
    <n v="7"/>
    <n v="3722.41"/>
    <n v="87811"/>
    <x v="0"/>
  </r>
  <r>
    <n v="18736"/>
    <s v="Low"/>
    <n v="0.09"/>
    <n v="5.34"/>
    <n v="2.99"/>
    <n v="693"/>
    <x v="1"/>
    <s v="Richard McClure"/>
    <s v="Express Air"/>
    <x v="2"/>
    <x v="0"/>
    <x v="8"/>
    <s v="Small Box"/>
    <x v="289"/>
    <n v="0.38"/>
    <n v="9.974763406940064E-2"/>
    <s v="United States"/>
    <x v="0"/>
    <x v="21"/>
    <s v="Thornton"/>
    <n v="80229"/>
    <x v="129"/>
    <x v="5"/>
    <s v="2015"/>
    <d v="2015-03-15T00:00:00"/>
    <n v="9.4860000000000007"/>
    <n v="17"/>
    <n v="95.1"/>
    <n v="87812"/>
    <x v="0"/>
  </r>
  <r>
    <n v="18737"/>
    <s v="Low"/>
    <n v="7.0000000000000007E-2"/>
    <n v="140.97999999999999"/>
    <n v="53.48"/>
    <n v="693"/>
    <x v="1"/>
    <s v="Richard McClure"/>
    <s v="Delivery Truck"/>
    <x v="2"/>
    <x v="1"/>
    <x v="14"/>
    <s v="Jumbo Box"/>
    <x v="290"/>
    <n v="0.65"/>
    <n v="-0.35883441761711621"/>
    <s v="United States"/>
    <x v="0"/>
    <x v="21"/>
    <s v="Thornton"/>
    <n v="80229"/>
    <x v="129"/>
    <x v="5"/>
    <s v="2015"/>
    <d v="2015-03-15T00:00:00"/>
    <n v="-263.64999999999998"/>
    <n v="5"/>
    <n v="734.74"/>
    <n v="87812"/>
    <x v="0"/>
  </r>
  <r>
    <n v="18738"/>
    <s v="Low"/>
    <n v="0.06"/>
    <n v="205.99"/>
    <n v="5.26"/>
    <n v="693"/>
    <x v="1"/>
    <s v="Richard McClure"/>
    <s v="Regular Air"/>
    <x v="2"/>
    <x v="2"/>
    <x v="5"/>
    <s v="Small Box"/>
    <x v="291"/>
    <n v="0.56000000000000005"/>
    <n v="0.47277878982616967"/>
    <s v="United States"/>
    <x v="0"/>
    <x v="21"/>
    <s v="Thornton"/>
    <n v="80229"/>
    <x v="129"/>
    <x v="5"/>
    <s v="2015"/>
    <d v="2015-03-15T00:00:00"/>
    <n v="890.18100000000004"/>
    <n v="11"/>
    <n v="1882.87"/>
    <n v="87812"/>
    <x v="0"/>
  </r>
  <r>
    <n v="18810"/>
    <s v="High"/>
    <n v="0"/>
    <n v="230.98"/>
    <n v="23.78"/>
    <n v="693"/>
    <x v="1"/>
    <s v="Richard McClure"/>
    <s v="Delivery Truck"/>
    <x v="2"/>
    <x v="1"/>
    <x v="11"/>
    <s v="Jumbo Box"/>
    <x v="292"/>
    <n v="0.6"/>
    <n v="0.69"/>
    <s v="United States"/>
    <x v="0"/>
    <x v="21"/>
    <s v="Thornton"/>
    <n v="80229"/>
    <x v="130"/>
    <x v="3"/>
    <s v="2015"/>
    <d v="2015-05-07T00:00:00"/>
    <n v="6095.8601999999992"/>
    <n v="36"/>
    <n v="8834.58"/>
    <n v="87813"/>
    <x v="0"/>
  </r>
  <r>
    <n v="22613"/>
    <s v="Medium"/>
    <n v="0.06"/>
    <n v="8.1199999999999992"/>
    <n v="2.83"/>
    <n v="696"/>
    <x v="1"/>
    <s v="Johnny Reid"/>
    <s v="Regular Air"/>
    <x v="0"/>
    <x v="2"/>
    <x v="13"/>
    <s v="Small Pack"/>
    <x v="293"/>
    <n v="0.77"/>
    <n v="-1.0546218487394956"/>
    <s v="United States"/>
    <x v="2"/>
    <x v="38"/>
    <s v="Crown Point"/>
    <n v="46307"/>
    <x v="12"/>
    <x v="5"/>
    <s v="2015"/>
    <d v="2015-03-28T00:00:00"/>
    <n v="-82.83"/>
    <n v="10"/>
    <n v="78.540000000000006"/>
    <n v="89847"/>
    <x v="0"/>
  </r>
  <r>
    <n v="22614"/>
    <s v="Medium"/>
    <n v="0.05"/>
    <n v="51.65"/>
    <n v="18.45"/>
    <n v="696"/>
    <x v="1"/>
    <s v="Johnny Reid"/>
    <s v="Regular Air"/>
    <x v="0"/>
    <x v="1"/>
    <x v="2"/>
    <s v="Medium Box"/>
    <x v="294"/>
    <n v="0.65"/>
    <n v="4.1381589819864485E-2"/>
    <s v="United States"/>
    <x v="2"/>
    <x v="38"/>
    <s v="Crown Point"/>
    <n v="46307"/>
    <x v="12"/>
    <x v="5"/>
    <s v="2015"/>
    <d v="2015-03-28T00:00:00"/>
    <n v="25.04"/>
    <n v="12"/>
    <n v="605.1"/>
    <n v="89847"/>
    <x v="0"/>
  </r>
  <r>
    <n v="19225"/>
    <s v="Low"/>
    <n v="0.1"/>
    <n v="40.479999999999997"/>
    <n v="19.989999999999998"/>
    <n v="696"/>
    <x v="1"/>
    <s v="Johnny Reid"/>
    <s v="Regular Air"/>
    <x v="0"/>
    <x v="2"/>
    <x v="13"/>
    <s v="Small Box"/>
    <x v="295"/>
    <n v="0.77"/>
    <n v="-1.6308453237410074"/>
    <s v="United States"/>
    <x v="2"/>
    <x v="38"/>
    <s v="Crown Point"/>
    <n v="46307"/>
    <x v="74"/>
    <x v="4"/>
    <s v="2015"/>
    <d v="2015-04-09T00:00:00"/>
    <n v="-580.32000000000005"/>
    <n v="9"/>
    <n v="355.84"/>
    <n v="89848"/>
    <x v="0"/>
  </r>
  <r>
    <n v="22616"/>
    <s v="Medium"/>
    <n v="0.1"/>
    <n v="175.99"/>
    <n v="8.99"/>
    <n v="697"/>
    <x v="1"/>
    <s v="Adam G Sawyer"/>
    <s v="Regular Air"/>
    <x v="0"/>
    <x v="2"/>
    <x v="5"/>
    <s v="Small Box"/>
    <x v="44"/>
    <n v="0.56999999999999995"/>
    <n v="0.69"/>
    <s v="United States"/>
    <x v="2"/>
    <x v="38"/>
    <s v="East Chicago"/>
    <n v="46312"/>
    <x v="12"/>
    <x v="5"/>
    <s v="2015"/>
    <d v="2015-03-28T00:00:00"/>
    <n v="928.96079999999984"/>
    <n v="10"/>
    <n v="1346.32"/>
    <n v="89847"/>
    <x v="0"/>
  </r>
  <r>
    <n v="25480"/>
    <s v="Critical"/>
    <n v="0.08"/>
    <n v="14.81"/>
    <n v="13.32"/>
    <n v="697"/>
    <x v="1"/>
    <s v="Adam G Sawyer"/>
    <s v="Regular Air"/>
    <x v="0"/>
    <x v="0"/>
    <x v="15"/>
    <s v="Small Box"/>
    <x v="296"/>
    <n v="0.43"/>
    <n v="-0.45046615100280657"/>
    <s v="United States"/>
    <x v="2"/>
    <x v="38"/>
    <s v="East Chicago"/>
    <n v="46312"/>
    <x v="131"/>
    <x v="2"/>
    <s v="2015"/>
    <d v="2015-02-09T00:00:00"/>
    <n v="-131.61720000000003"/>
    <n v="20"/>
    <n v="292.18"/>
    <n v="89849"/>
    <x v="0"/>
  </r>
  <r>
    <n v="4613"/>
    <s v="Medium"/>
    <n v="0.06"/>
    <n v="8.1199999999999992"/>
    <n v="2.83"/>
    <n v="698"/>
    <x v="1"/>
    <s v="Nelson Hensley"/>
    <s v="Regular Air"/>
    <x v="0"/>
    <x v="2"/>
    <x v="13"/>
    <s v="Small Pack"/>
    <x v="293"/>
    <n v="0.77"/>
    <n v="-0.25721206098810673"/>
    <s v="United States"/>
    <x v="0"/>
    <x v="0"/>
    <s v="Seattle"/>
    <n v="98105"/>
    <x v="12"/>
    <x v="5"/>
    <s v="2015"/>
    <d v="2015-03-28T00:00:00"/>
    <n v="-82.83"/>
    <n v="41"/>
    <n v="322.02999999999997"/>
    <n v="32869"/>
    <x v="0"/>
  </r>
  <r>
    <n v="4614"/>
    <s v="Medium"/>
    <n v="0.05"/>
    <n v="51.65"/>
    <n v="18.45"/>
    <n v="698"/>
    <x v="1"/>
    <s v="Nelson Hensley"/>
    <s v="Regular Air"/>
    <x v="0"/>
    <x v="1"/>
    <x v="2"/>
    <s v="Medium Box"/>
    <x v="294"/>
    <n v="0.65"/>
    <n v="1.0134205371452622E-2"/>
    <s v="United States"/>
    <x v="0"/>
    <x v="0"/>
    <s v="Seattle"/>
    <n v="98105"/>
    <x v="12"/>
    <x v="5"/>
    <s v="2015"/>
    <d v="2015-03-28T00:00:00"/>
    <n v="25.04"/>
    <n v="49"/>
    <n v="2470.84"/>
    <n v="32869"/>
    <x v="0"/>
  </r>
  <r>
    <n v="4616"/>
    <s v="Medium"/>
    <n v="0.1"/>
    <n v="175.99"/>
    <n v="8.99"/>
    <n v="698"/>
    <x v="1"/>
    <s v="Nelson Hensley"/>
    <s v="Regular Air"/>
    <x v="0"/>
    <x v="2"/>
    <x v="5"/>
    <s v="Small Box"/>
    <x v="44"/>
    <n v="0.56999999999999995"/>
    <n v="0.17730856692301541"/>
    <s v="United States"/>
    <x v="0"/>
    <x v="0"/>
    <s v="Seattle"/>
    <n v="98105"/>
    <x v="12"/>
    <x v="5"/>
    <s v="2015"/>
    <d v="2015-03-28T00:00:00"/>
    <n v="930.98700000000008"/>
    <n v="39"/>
    <n v="5250.66"/>
    <n v="32869"/>
    <x v="0"/>
  </r>
  <r>
    <n v="1225"/>
    <s v="Low"/>
    <n v="0.1"/>
    <n v="40.479999999999997"/>
    <n v="19.989999999999998"/>
    <n v="698"/>
    <x v="1"/>
    <s v="Nelson Hensley"/>
    <s v="Regular Air"/>
    <x v="0"/>
    <x v="2"/>
    <x v="13"/>
    <s v="Small Box"/>
    <x v="295"/>
    <n v="0.77"/>
    <n v="-0.40771419538412906"/>
    <s v="United States"/>
    <x v="0"/>
    <x v="0"/>
    <s v="Seattle"/>
    <n v="98105"/>
    <x v="74"/>
    <x v="4"/>
    <s v="2015"/>
    <d v="2015-04-09T00:00:00"/>
    <n v="-580.32000000000005"/>
    <n v="36"/>
    <n v="1423.35"/>
    <n v="8994"/>
    <x v="0"/>
  </r>
  <r>
    <n v="7480"/>
    <s v="Critical"/>
    <n v="0.08"/>
    <n v="14.81"/>
    <n v="13.32"/>
    <n v="698"/>
    <x v="1"/>
    <s v="Nelson Hensley"/>
    <s v="Regular Air"/>
    <x v="0"/>
    <x v="0"/>
    <x v="15"/>
    <s v="Small Box"/>
    <x v="296"/>
    <n v="0.43"/>
    <n v="-0.21930995043842932"/>
    <s v="United States"/>
    <x v="0"/>
    <x v="0"/>
    <s v="Seattle"/>
    <n v="98105"/>
    <x v="131"/>
    <x v="2"/>
    <s v="2015"/>
    <d v="2015-02-09T00:00:00"/>
    <n v="-253.11"/>
    <n v="79"/>
    <n v="1154.1199999999999"/>
    <n v="53410"/>
    <x v="0"/>
  </r>
  <r>
    <n v="6289"/>
    <s v="Medium"/>
    <n v="0.03"/>
    <n v="5.28"/>
    <n v="5.61"/>
    <n v="699"/>
    <x v="1"/>
    <s v="Jenny Gold"/>
    <s v="Regular Air"/>
    <x v="3"/>
    <x v="0"/>
    <x v="7"/>
    <s v="Small Box"/>
    <x v="297"/>
    <n v="0.4"/>
    <n v="-0.51292307692307693"/>
    <s v="United States"/>
    <x v="0"/>
    <x v="1"/>
    <s v="Los Angeles"/>
    <n v="90041"/>
    <x v="45"/>
    <x v="4"/>
    <s v="2015"/>
    <d v="2015-04-24T00:00:00"/>
    <n v="-16.670000000000002"/>
    <n v="5"/>
    <n v="32.5"/>
    <n v="44517"/>
    <x v="0"/>
  </r>
  <r>
    <n v="7733"/>
    <s v="Critical"/>
    <n v="0.02"/>
    <n v="6.47"/>
    <n v="1.22"/>
    <n v="699"/>
    <x v="1"/>
    <s v="Jenny Gold"/>
    <s v="Regular Air"/>
    <x v="3"/>
    <x v="0"/>
    <x v="0"/>
    <s v="Wrap Bag"/>
    <x v="298"/>
    <n v="0.4"/>
    <n v="0.20726991492652749"/>
    <s v="United States"/>
    <x v="0"/>
    <x v="1"/>
    <s v="Los Angeles"/>
    <n v="90041"/>
    <x v="132"/>
    <x v="1"/>
    <s v="2015"/>
    <d v="2015-06-07T00:00:00"/>
    <n v="40.200000000000003"/>
    <n v="30"/>
    <n v="193.95"/>
    <n v="55392"/>
    <x v="0"/>
  </r>
  <r>
    <n v="7734"/>
    <s v="Critical"/>
    <n v="7.0000000000000007E-2"/>
    <n v="2.84"/>
    <n v="0.93"/>
    <n v="699"/>
    <x v="1"/>
    <s v="Jenny Gold"/>
    <s v="Regular Air"/>
    <x v="3"/>
    <x v="0"/>
    <x v="0"/>
    <s v="Wrap Bag"/>
    <x v="0"/>
    <n v="0.54"/>
    <n v="2.0214105793450881E-2"/>
    <s v="United States"/>
    <x v="0"/>
    <x v="1"/>
    <s v="Los Angeles"/>
    <n v="90041"/>
    <x v="132"/>
    <x v="1"/>
    <s v="2015"/>
    <d v="2015-06-08T00:00:00"/>
    <n v="3.21"/>
    <n v="59"/>
    <n v="158.80000000000001"/>
    <n v="55392"/>
    <x v="0"/>
  </r>
  <r>
    <n v="5140"/>
    <s v="High"/>
    <n v="0.01"/>
    <n v="7.89"/>
    <n v="2.82"/>
    <n v="699"/>
    <x v="1"/>
    <s v="Jenny Gold"/>
    <s v="Regular Air"/>
    <x v="3"/>
    <x v="0"/>
    <x v="3"/>
    <s v="Wrap Bag"/>
    <x v="299"/>
    <n v="0.4"/>
    <n v="0.14110697877926057"/>
    <s v="United States"/>
    <x v="0"/>
    <x v="1"/>
    <s v="Los Angeles"/>
    <n v="90041"/>
    <x v="133"/>
    <x v="1"/>
    <s v="2015"/>
    <d v="2015-07-01T00:00:00"/>
    <n v="38.700000000000003"/>
    <n v="32"/>
    <n v="274.26"/>
    <n v="36647"/>
    <x v="0"/>
  </r>
  <r>
    <n v="5141"/>
    <s v="High"/>
    <n v="0.09"/>
    <n v="3.68"/>
    <n v="1.32"/>
    <n v="699"/>
    <x v="1"/>
    <s v="Jenny Gold"/>
    <s v="Regular Air"/>
    <x v="3"/>
    <x v="0"/>
    <x v="12"/>
    <s v="Wrap Bag"/>
    <x v="300"/>
    <n v="0.83"/>
    <n v="-0.26346801346801346"/>
    <s v="United States"/>
    <x v="0"/>
    <x v="1"/>
    <s v="Los Angeles"/>
    <n v="90041"/>
    <x v="133"/>
    <x v="1"/>
    <s v="2015"/>
    <d v="2015-07-01T00:00:00"/>
    <n v="-21.91"/>
    <n v="24"/>
    <n v="83.16"/>
    <n v="36647"/>
    <x v="0"/>
  </r>
  <r>
    <n v="5142"/>
    <s v="High"/>
    <n v="0.1"/>
    <n v="9.7100000000000009"/>
    <n v="9.4499999999999993"/>
    <n v="699"/>
    <x v="1"/>
    <s v="Jenny Gold"/>
    <s v="Regular Air"/>
    <x v="3"/>
    <x v="0"/>
    <x v="10"/>
    <s v="Small Box"/>
    <x v="173"/>
    <n v="0.6"/>
    <n v="-0.45725957316840377"/>
    <s v="United States"/>
    <x v="0"/>
    <x v="1"/>
    <s v="Los Angeles"/>
    <n v="90041"/>
    <x v="133"/>
    <x v="1"/>
    <s v="2015"/>
    <d v="2015-07-03T00:00:00"/>
    <n v="-119.77"/>
    <n v="27"/>
    <n v="261.93"/>
    <n v="36647"/>
    <x v="0"/>
  </r>
  <r>
    <n v="4556"/>
    <s v="Medium"/>
    <n v="7.0000000000000007E-2"/>
    <n v="5.0199999999999996"/>
    <n v="5.14"/>
    <n v="699"/>
    <x v="1"/>
    <s v="Jenny Gold"/>
    <s v="Regular Air"/>
    <x v="3"/>
    <x v="2"/>
    <x v="13"/>
    <s v="Small Pack"/>
    <x v="301"/>
    <n v="0.79"/>
    <n v="-0.8030461684911947"/>
    <s v="United States"/>
    <x v="0"/>
    <x v="1"/>
    <s v="Los Angeles"/>
    <n v="90041"/>
    <x v="134"/>
    <x v="0"/>
    <s v="2015"/>
    <d v="2015-01-31T00:00:00"/>
    <n v="-168.72"/>
    <n v="42"/>
    <n v="210.1"/>
    <n v="32420"/>
    <x v="0"/>
  </r>
  <r>
    <n v="4557"/>
    <s v="Medium"/>
    <n v="7.0000000000000007E-2"/>
    <n v="280.98"/>
    <n v="57"/>
    <n v="699"/>
    <x v="1"/>
    <s v="Jenny Gold"/>
    <s v="Delivery Truck"/>
    <x v="3"/>
    <x v="1"/>
    <x v="1"/>
    <s v="Jumbo Drum"/>
    <x v="234"/>
    <n v="0.78"/>
    <n v="-6.7635198857823306E-2"/>
    <s v="United States"/>
    <x v="0"/>
    <x v="1"/>
    <s v="Los Angeles"/>
    <n v="90041"/>
    <x v="134"/>
    <x v="0"/>
    <s v="2015"/>
    <d v="2015-01-31T00:00:00"/>
    <n v="-439.62"/>
    <n v="23"/>
    <n v="6499.87"/>
    <n v="32420"/>
    <x v="0"/>
  </r>
  <r>
    <n v="448"/>
    <s v="Medium"/>
    <n v="0.1"/>
    <n v="4.26"/>
    <n v="1.2"/>
    <n v="699"/>
    <x v="1"/>
    <s v="Jenny Gold"/>
    <s v="Regular Air"/>
    <x v="3"/>
    <x v="0"/>
    <x v="0"/>
    <s v="Wrap Bag"/>
    <x v="54"/>
    <n v="0.44"/>
    <n v="4.3861645238366137E-2"/>
    <s v="United States"/>
    <x v="0"/>
    <x v="1"/>
    <s v="Los Angeles"/>
    <n v="90041"/>
    <x v="135"/>
    <x v="3"/>
    <s v="2015"/>
    <d v="2015-05-21T00:00:00"/>
    <n v="15.42"/>
    <n v="88"/>
    <n v="351.56"/>
    <n v="3042"/>
    <x v="0"/>
  </r>
  <r>
    <n v="18448"/>
    <s v="Medium"/>
    <n v="0.1"/>
    <n v="4.26"/>
    <n v="1.2"/>
    <n v="700"/>
    <x v="0"/>
    <s v="Joseph Grossman"/>
    <s v="Regular Air"/>
    <x v="3"/>
    <x v="0"/>
    <x v="0"/>
    <s v="Wrap Bag"/>
    <x v="54"/>
    <n v="0.44"/>
    <n v="0.38598247809762204"/>
    <s v="United States"/>
    <x v="0"/>
    <x v="1"/>
    <s v="Santa Maria"/>
    <n v="93454"/>
    <x v="135"/>
    <x v="3"/>
    <s v="2015"/>
    <d v="2015-05-21T00:00:00"/>
    <n v="33.923999999999999"/>
    <n v="22"/>
    <n v="87.89"/>
    <n v="87980"/>
    <x v="0"/>
  </r>
  <r>
    <n v="24289"/>
    <s v="Medium"/>
    <n v="0.03"/>
    <n v="5.28"/>
    <n v="5.61"/>
    <n v="702"/>
    <x v="1"/>
    <s v="Kelly O'Connor"/>
    <s v="Regular Air"/>
    <x v="3"/>
    <x v="0"/>
    <x v="7"/>
    <s v="Small Box"/>
    <x v="297"/>
    <n v="0.4"/>
    <n v="-2.5646153846153847"/>
    <s v="United States"/>
    <x v="0"/>
    <x v="1"/>
    <s v="Santa Rosa"/>
    <n v="95404"/>
    <x v="45"/>
    <x v="4"/>
    <s v="2015"/>
    <d v="2015-04-24T00:00:00"/>
    <n v="-16.670000000000002"/>
    <n v="1"/>
    <n v="6.5"/>
    <n v="87977"/>
    <x v="0"/>
  </r>
  <r>
    <n v="23140"/>
    <s v="High"/>
    <n v="0.01"/>
    <n v="7.89"/>
    <n v="2.82"/>
    <n v="702"/>
    <x v="1"/>
    <s v="Kelly O'Connor"/>
    <s v="Regular Air"/>
    <x v="3"/>
    <x v="0"/>
    <x v="3"/>
    <s v="Wrap Bag"/>
    <x v="299"/>
    <n v="0.4"/>
    <n v="0.67736289381563597"/>
    <s v="United States"/>
    <x v="0"/>
    <x v="1"/>
    <s v="Santa Rosa"/>
    <n v="95404"/>
    <x v="133"/>
    <x v="1"/>
    <s v="2015"/>
    <d v="2015-07-01T00:00:00"/>
    <n v="46.440000000000005"/>
    <n v="8"/>
    <n v="68.56"/>
    <n v="87979"/>
    <x v="0"/>
  </r>
  <r>
    <n v="23141"/>
    <s v="High"/>
    <n v="0.09"/>
    <n v="3.68"/>
    <n v="1.32"/>
    <n v="702"/>
    <x v="1"/>
    <s v="Kelly O'Connor"/>
    <s v="Regular Air"/>
    <x v="3"/>
    <x v="0"/>
    <x v="12"/>
    <s v="Wrap Bag"/>
    <x v="300"/>
    <n v="0.83"/>
    <n v="-0.84309764309764312"/>
    <s v="United States"/>
    <x v="0"/>
    <x v="1"/>
    <s v="Santa Rosa"/>
    <n v="95404"/>
    <x v="133"/>
    <x v="1"/>
    <s v="2015"/>
    <d v="2015-07-01T00:00:00"/>
    <n v="-17.527999999999999"/>
    <n v="6"/>
    <n v="20.79"/>
    <n v="87979"/>
    <x v="0"/>
  </r>
  <r>
    <n v="23142"/>
    <s v="High"/>
    <n v="0.1"/>
    <n v="9.7100000000000009"/>
    <n v="9.4499999999999993"/>
    <n v="702"/>
    <x v="1"/>
    <s v="Kelly O'Connor"/>
    <s v="Regular Air"/>
    <x v="3"/>
    <x v="0"/>
    <x v="10"/>
    <s v="Small Box"/>
    <x v="173"/>
    <n v="0.6"/>
    <n v="-1.4109262258872037"/>
    <s v="United States"/>
    <x v="0"/>
    <x v="1"/>
    <s v="Santa Rosa"/>
    <n v="95404"/>
    <x v="133"/>
    <x v="1"/>
    <s v="2015"/>
    <d v="2015-07-03T00:00:00"/>
    <n v="-95.816000000000003"/>
    <n v="7"/>
    <n v="67.91"/>
    <n v="87979"/>
    <x v="0"/>
  </r>
  <r>
    <n v="25734"/>
    <s v="Critical"/>
    <n v="7.0000000000000007E-2"/>
    <n v="2.84"/>
    <n v="0.93"/>
    <n v="711"/>
    <x v="0"/>
    <s v="Pam Anthony"/>
    <s v="Regular Air"/>
    <x v="3"/>
    <x v="0"/>
    <x v="0"/>
    <s v="Wrap Bag"/>
    <x v="0"/>
    <n v="0.54"/>
    <n v="9.5417389150359175E-2"/>
    <s v="United States"/>
    <x v="1"/>
    <x v="15"/>
    <s v="Winthrop"/>
    <n v="2152"/>
    <x v="132"/>
    <x v="1"/>
    <s v="2015"/>
    <d v="2015-06-08T00:00:00"/>
    <n v="3.8519999999999999"/>
    <n v="15"/>
    <n v="40.369999999999997"/>
    <n v="87978"/>
    <x v="0"/>
  </r>
  <r>
    <n v="20789"/>
    <s v="Not Specified"/>
    <n v="0"/>
    <n v="8.5"/>
    <n v="1.99"/>
    <n v="719"/>
    <x v="1"/>
    <s v="Stephen Lam"/>
    <s v="Regular Air"/>
    <x v="0"/>
    <x v="2"/>
    <x v="13"/>
    <s v="Small Pack"/>
    <x v="302"/>
    <n v="0.49"/>
    <n v="0.58679427402862994"/>
    <s v="United States"/>
    <x v="0"/>
    <x v="34"/>
    <s v="Pahrump"/>
    <n v="89041"/>
    <x v="136"/>
    <x v="2"/>
    <s v="2015"/>
    <d v="2015-03-02T00:00:00"/>
    <n v="71.735600000000005"/>
    <n v="14"/>
    <n v="122.25"/>
    <n v="89344"/>
    <x v="0"/>
  </r>
  <r>
    <n v="20790"/>
    <s v="Not Specified"/>
    <n v="0.03"/>
    <n v="95.43"/>
    <n v="19.989999999999998"/>
    <n v="719"/>
    <x v="1"/>
    <s v="Stephen Lam"/>
    <s v="Regular Air"/>
    <x v="0"/>
    <x v="0"/>
    <x v="10"/>
    <s v="Small Box"/>
    <x v="303"/>
    <n v="0.79"/>
    <n v="-0.38488427386093454"/>
    <s v="United States"/>
    <x v="0"/>
    <x v="34"/>
    <s v="Pahrump"/>
    <n v="89041"/>
    <x v="136"/>
    <x v="2"/>
    <s v="2015"/>
    <d v="2015-03-02T00:00:00"/>
    <n v="-79.320800000000006"/>
    <n v="2"/>
    <n v="206.09"/>
    <n v="89344"/>
    <x v="0"/>
  </r>
  <r>
    <n v="20633"/>
    <s v="Not Specified"/>
    <n v="0.04"/>
    <n v="10.64"/>
    <n v="5.16"/>
    <n v="721"/>
    <x v="1"/>
    <s v="Melvin Duke"/>
    <s v="Regular Air"/>
    <x v="0"/>
    <x v="1"/>
    <x v="2"/>
    <s v="Small Box"/>
    <x v="304"/>
    <n v="0.56999999999999995"/>
    <n v="0.36017937219730933"/>
    <s v="United States"/>
    <x v="2"/>
    <x v="38"/>
    <s v="Frankfort"/>
    <n v="46041"/>
    <x v="137"/>
    <x v="1"/>
    <s v="2015"/>
    <d v="2015-06-25T00:00:00"/>
    <n v="24.095999999999997"/>
    <n v="6"/>
    <n v="66.900000000000006"/>
    <n v="91053"/>
    <x v="0"/>
  </r>
  <r>
    <n v="20634"/>
    <s v="Not Specified"/>
    <n v="0.03"/>
    <n v="2.78"/>
    <n v="1.34"/>
    <n v="721"/>
    <x v="1"/>
    <s v="Melvin Duke"/>
    <s v="Express Air"/>
    <x v="0"/>
    <x v="0"/>
    <x v="0"/>
    <s v="Wrap Bag"/>
    <x v="305"/>
    <n v="0.45"/>
    <n v="0.16165082309297471"/>
    <s v="United States"/>
    <x v="2"/>
    <x v="38"/>
    <s v="Frankfort"/>
    <n v="46041"/>
    <x v="137"/>
    <x v="1"/>
    <s v="2015"/>
    <d v="2015-06-26T00:00:00"/>
    <n v="6.9719999999999995"/>
    <n v="15"/>
    <n v="43.13"/>
    <n v="91053"/>
    <x v="0"/>
  </r>
  <r>
    <n v="24574"/>
    <s v="Medium"/>
    <n v="0.01"/>
    <n v="7.28"/>
    <n v="11.15"/>
    <n v="721"/>
    <x v="1"/>
    <s v="Melvin Duke"/>
    <s v="Regular Air"/>
    <x v="0"/>
    <x v="0"/>
    <x v="7"/>
    <s v="Small Box"/>
    <x v="306"/>
    <n v="0.37"/>
    <n v="-2.1628902765388043"/>
    <s v="United States"/>
    <x v="2"/>
    <x v="38"/>
    <s v="Frankfort"/>
    <n v="46041"/>
    <x v="86"/>
    <x v="4"/>
    <s v="2015"/>
    <d v="2015-04-13T00:00:00"/>
    <n v="-24.245999999999999"/>
    <n v="1"/>
    <n v="11.21"/>
    <n v="91054"/>
    <x v="0"/>
  </r>
  <r>
    <n v="19601"/>
    <s v="Medium"/>
    <n v="0.09"/>
    <n v="125.99"/>
    <n v="8.99"/>
    <n v="724"/>
    <x v="0"/>
    <s v="Beverly Cooke Brooks"/>
    <s v="Regular Air"/>
    <x v="3"/>
    <x v="2"/>
    <x v="5"/>
    <s v="Small Box"/>
    <x v="307"/>
    <n v="0.55000000000000004"/>
    <n v="-6.0308228730822879"/>
    <s v="United States"/>
    <x v="1"/>
    <x v="18"/>
    <s v="Stratford"/>
    <n v="6614"/>
    <x v="24"/>
    <x v="5"/>
    <s v="2015"/>
    <d v="2015-03-16T00:00:00"/>
    <n v="-605.37400000000002"/>
    <n v="1"/>
    <n v="100.38"/>
    <n v="90359"/>
    <x v="0"/>
  </r>
  <r>
    <n v="19600"/>
    <s v="Medium"/>
    <n v="0.1"/>
    <n v="17.98"/>
    <n v="4"/>
    <n v="727"/>
    <x v="0"/>
    <s v="Lindsay Link"/>
    <s v="Regular Air"/>
    <x v="3"/>
    <x v="2"/>
    <x v="13"/>
    <s v="Small Box"/>
    <x v="49"/>
    <n v="0.79"/>
    <n v="-1.5010554885404102"/>
    <s v="United States"/>
    <x v="1"/>
    <x v="14"/>
    <s v="Lewiston"/>
    <n v="4240"/>
    <x v="24"/>
    <x v="5"/>
    <s v="2015"/>
    <d v="2015-03-16T00:00:00"/>
    <n v="-99.55"/>
    <n v="4"/>
    <n v="66.319999999999993"/>
    <n v="90359"/>
    <x v="0"/>
  </r>
  <r>
    <n v="23436"/>
    <s v="High"/>
    <n v="0.09"/>
    <n v="101.41"/>
    <n v="35"/>
    <n v="731"/>
    <x v="0"/>
    <s v="June Herbert"/>
    <s v="Regular Air"/>
    <x v="3"/>
    <x v="0"/>
    <x v="10"/>
    <s v="Large Box"/>
    <x v="308"/>
    <n v="0.82"/>
    <n v="-0.67991275714576682"/>
    <s v="United States"/>
    <x v="1"/>
    <x v="15"/>
    <s v="Burlington"/>
    <n v="1803"/>
    <x v="138"/>
    <x v="4"/>
    <s v="2015"/>
    <d v="2015-04-27T00:00:00"/>
    <n v="-801.15479999999991"/>
    <n v="12"/>
    <n v="1178.32"/>
    <n v="90362"/>
    <x v="0"/>
  </r>
  <r>
    <n v="21950"/>
    <s v="Not Specified"/>
    <n v="0.06"/>
    <n v="350.98"/>
    <n v="30"/>
    <n v="736"/>
    <x v="0"/>
    <s v="Meredith Walters"/>
    <s v="Delivery Truck"/>
    <x v="3"/>
    <x v="1"/>
    <x v="1"/>
    <s v="Jumbo Drum"/>
    <x v="309"/>
    <n v="0.61"/>
    <n v="0.39569909538168546"/>
    <s v="United States"/>
    <x v="1"/>
    <x v="16"/>
    <s v="Salem"/>
    <n v="3079"/>
    <x v="15"/>
    <x v="1"/>
    <s v="2015"/>
    <d v="2015-06-17T00:00:00"/>
    <n v="797.85599999999999"/>
    <n v="6"/>
    <n v="2016.32"/>
    <n v="90361"/>
    <x v="0"/>
  </r>
  <r>
    <n v="23613"/>
    <s v="Low"/>
    <n v="0.02"/>
    <n v="48.04"/>
    <n v="5.79"/>
    <n v="737"/>
    <x v="0"/>
    <s v="Danny Vaughn"/>
    <s v="Regular Air"/>
    <x v="3"/>
    <x v="0"/>
    <x v="7"/>
    <s v="Small Box"/>
    <x v="310"/>
    <n v="0.37"/>
    <n v="0.69"/>
    <s v="United States"/>
    <x v="1"/>
    <x v="2"/>
    <s v="Bloomfield"/>
    <n v="7003"/>
    <x v="31"/>
    <x v="1"/>
    <s v="2015"/>
    <d v="2015-06-14T00:00:00"/>
    <n v="422.45249999999999"/>
    <n v="12"/>
    <n v="612.25"/>
    <n v="90360"/>
    <x v="0"/>
  </r>
  <r>
    <n v="21949"/>
    <s v="Not Specified"/>
    <n v="0.02"/>
    <n v="70.98"/>
    <n v="46.74"/>
    <n v="738"/>
    <x v="0"/>
    <s v="Peggy Rowe"/>
    <s v="Delivery Truck"/>
    <x v="3"/>
    <x v="1"/>
    <x v="14"/>
    <s v="Jumbo Box"/>
    <x v="311"/>
    <n v="0.56000000000000005"/>
    <n v="-0.56823645697159075"/>
    <s v="United States"/>
    <x v="1"/>
    <x v="2"/>
    <s v="Cranford"/>
    <n v="7016"/>
    <x v="15"/>
    <x v="1"/>
    <s v="2015"/>
    <d v="2015-06-16T00:00:00"/>
    <n v="-178.21600000000001"/>
    <n v="4"/>
    <n v="313.63"/>
    <n v="90361"/>
    <x v="0"/>
  </r>
  <r>
    <n v="21951"/>
    <s v="Not Specified"/>
    <n v="0.04"/>
    <n v="27.48"/>
    <n v="4"/>
    <n v="741"/>
    <x v="0"/>
    <s v="Stacey Hale"/>
    <s v="Regular Air"/>
    <x v="3"/>
    <x v="2"/>
    <x v="13"/>
    <s v="Small Box"/>
    <x v="312"/>
    <n v="0.75"/>
    <n v="-6.7114837475136579E-2"/>
    <s v="United States"/>
    <x v="1"/>
    <x v="2"/>
    <s v="Summit"/>
    <n v="7901"/>
    <x v="15"/>
    <x v="1"/>
    <s v="2015"/>
    <d v="2015-06-17T00:00:00"/>
    <n v="-26.655999999999999"/>
    <n v="15"/>
    <n v="397.17"/>
    <n v="90361"/>
    <x v="0"/>
  </r>
  <r>
    <n v="19209"/>
    <s v="Low"/>
    <n v="0.02"/>
    <n v="59.98"/>
    <n v="3.99"/>
    <n v="744"/>
    <x v="1"/>
    <s v="Joy Maxwell"/>
    <s v="Regular Air"/>
    <x v="0"/>
    <x v="0"/>
    <x v="15"/>
    <s v="Small Box"/>
    <x v="313"/>
    <n v="0.56999999999999995"/>
    <n v="-0.86045998739760554"/>
    <s v="United States"/>
    <x v="0"/>
    <x v="28"/>
    <s v="Oro Valley"/>
    <n v="85737"/>
    <x v="9"/>
    <x v="0"/>
    <s v="2015"/>
    <d v="2015-02-06T00:00:00"/>
    <n v="-54.622"/>
    <n v="1"/>
    <n v="63.48"/>
    <n v="87725"/>
    <x v="0"/>
  </r>
  <r>
    <n v="19210"/>
    <s v="Low"/>
    <n v="0.03"/>
    <n v="5.18"/>
    <n v="5.74"/>
    <n v="744"/>
    <x v="1"/>
    <s v="Joy Maxwell"/>
    <s v="Regular Air"/>
    <x v="0"/>
    <x v="0"/>
    <x v="8"/>
    <s v="Small Box"/>
    <x v="314"/>
    <n v="0.36"/>
    <n v="-2.6619265323257766"/>
    <s v="United States"/>
    <x v="0"/>
    <x v="28"/>
    <s v="Oro Valley"/>
    <n v="85737"/>
    <x v="9"/>
    <x v="0"/>
    <s v="2015"/>
    <d v="2015-02-01T00:00:00"/>
    <n v="-126.81418000000001"/>
    <n v="9"/>
    <n v="47.64"/>
    <n v="87725"/>
    <x v="0"/>
  </r>
  <r>
    <n v="19638"/>
    <s v="Medium"/>
    <n v="0.03"/>
    <n v="119.99"/>
    <n v="56.14"/>
    <n v="744"/>
    <x v="1"/>
    <s v="Joy Maxwell"/>
    <s v="Delivery Truck"/>
    <x v="3"/>
    <x v="2"/>
    <x v="6"/>
    <s v="Jumbo Box"/>
    <x v="102"/>
    <n v="0.39"/>
    <n v="0.90587352320811598"/>
    <s v="United States"/>
    <x v="0"/>
    <x v="28"/>
    <s v="Oro Valley"/>
    <n v="85737"/>
    <x v="60"/>
    <x v="0"/>
    <s v="2015"/>
    <d v="2015-01-19T00:00:00"/>
    <n v="1400.1"/>
    <n v="13"/>
    <n v="1545.58"/>
    <n v="87726"/>
    <x v="0"/>
  </r>
  <r>
    <n v="19505"/>
    <s v="Low"/>
    <n v="0.09"/>
    <n v="125.99"/>
    <n v="8.99"/>
    <n v="744"/>
    <x v="1"/>
    <s v="Joy Maxwell"/>
    <s v="Regular Air"/>
    <x v="3"/>
    <x v="2"/>
    <x v="5"/>
    <s v="Small Box"/>
    <x v="307"/>
    <n v="0.55000000000000004"/>
    <n v="0.43547978850255831"/>
    <s v="United States"/>
    <x v="0"/>
    <x v="28"/>
    <s v="Oro Valley"/>
    <n v="85737"/>
    <x v="40"/>
    <x v="3"/>
    <s v="2015"/>
    <d v="2015-06-02T00:00:00"/>
    <n v="916.68060000000014"/>
    <n v="20"/>
    <n v="2104.9899999999998"/>
    <n v="87727"/>
    <x v="0"/>
  </r>
  <r>
    <n v="19639"/>
    <s v="Medium"/>
    <n v="0.05"/>
    <n v="115.79"/>
    <n v="1.99"/>
    <n v="745"/>
    <x v="0"/>
    <s v="Mary Page"/>
    <s v="Regular Air"/>
    <x v="3"/>
    <x v="2"/>
    <x v="13"/>
    <s v="Small Pack"/>
    <x v="315"/>
    <n v="0.49"/>
    <n v="0.19144718210138748"/>
    <s v="United States"/>
    <x v="0"/>
    <x v="28"/>
    <s v="Peoria"/>
    <n v="85345"/>
    <x v="60"/>
    <x v="0"/>
    <s v="2015"/>
    <d v="2015-01-19T00:00:00"/>
    <n v="67.599999999999923"/>
    <n v="3"/>
    <n v="353.1"/>
    <n v="87726"/>
    <x v="0"/>
  </r>
  <r>
    <n v="20855"/>
    <s v="Not Specified"/>
    <n v="0.09"/>
    <n v="27.75"/>
    <n v="19.989999999999998"/>
    <n v="750"/>
    <x v="0"/>
    <s v="Jordan Wilkinson"/>
    <s v="Regular Air"/>
    <x v="0"/>
    <x v="0"/>
    <x v="10"/>
    <s v="Small Box"/>
    <x v="316"/>
    <n v="0.67"/>
    <n v="-0.872336129232681"/>
    <s v="United States"/>
    <x v="3"/>
    <x v="35"/>
    <s v="Florence"/>
    <n v="41042"/>
    <x v="38"/>
    <x v="0"/>
    <s v="2015"/>
    <d v="2015-01-13T00:00:00"/>
    <n v="-224.64400000000001"/>
    <n v="10"/>
    <n v="257.52"/>
    <n v="91200"/>
    <x v="0"/>
  </r>
  <r>
    <n v="23629"/>
    <s v="Low"/>
    <n v="0.06"/>
    <n v="130.97999999999999"/>
    <n v="54.74"/>
    <n v="751"/>
    <x v="0"/>
    <s v="David Wrenn"/>
    <s v="Delivery Truck"/>
    <x v="0"/>
    <x v="1"/>
    <x v="14"/>
    <s v="Jumbo Box"/>
    <x v="136"/>
    <n v="0.69"/>
    <n v="3.5856573705179286E-2"/>
    <s v="United States"/>
    <x v="3"/>
    <x v="35"/>
    <s v="Georgetown"/>
    <n v="40324"/>
    <x v="139"/>
    <x v="2"/>
    <s v="2015"/>
    <d v="2015-03-06T00:00:00"/>
    <n v="14.76"/>
    <n v="3"/>
    <n v="411.64"/>
    <n v="91201"/>
    <x v="0"/>
  </r>
  <r>
    <n v="19679"/>
    <s v="Critical"/>
    <n v="0.06"/>
    <n v="2.61"/>
    <n v="0.5"/>
    <n v="753"/>
    <x v="1"/>
    <s v="Elisabeth Massey"/>
    <s v="Express Air"/>
    <x v="0"/>
    <x v="0"/>
    <x v="9"/>
    <s v="Small Box"/>
    <x v="317"/>
    <n v="0.39"/>
    <n v="0.61682774303581578"/>
    <s v="United States"/>
    <x v="0"/>
    <x v="28"/>
    <s v="Prescott"/>
    <n v="86301"/>
    <x v="140"/>
    <x v="5"/>
    <s v="2015"/>
    <d v="2015-03-11T00:00:00"/>
    <n v="10.85"/>
    <n v="1"/>
    <n v="17.59"/>
    <n v="90438"/>
    <x v="0"/>
  </r>
  <r>
    <n v="19680"/>
    <s v="Critical"/>
    <n v="0.01"/>
    <n v="6.35"/>
    <n v="1.02"/>
    <n v="753"/>
    <x v="1"/>
    <s v="Elisabeth Massey"/>
    <s v="Regular Air"/>
    <x v="0"/>
    <x v="0"/>
    <x v="7"/>
    <s v="Wrap Bag"/>
    <x v="318"/>
    <n v="0.39"/>
    <n v="0.69"/>
    <s v="United States"/>
    <x v="0"/>
    <x v="28"/>
    <s v="Prescott"/>
    <n v="86301"/>
    <x v="140"/>
    <x v="5"/>
    <s v="2015"/>
    <d v="2015-03-13T00:00:00"/>
    <n v="97.662599999999983"/>
    <n v="22"/>
    <n v="141.54"/>
    <n v="90438"/>
    <x v="0"/>
  </r>
  <r>
    <n v="25291"/>
    <s v="High"/>
    <n v="0.06"/>
    <n v="218.75"/>
    <n v="69.64"/>
    <n v="754"/>
    <x v="1"/>
    <s v="Helen Lyons"/>
    <s v="Delivery Truck"/>
    <x v="0"/>
    <x v="1"/>
    <x v="11"/>
    <s v="Jumbo Box"/>
    <x v="228"/>
    <n v="0.77"/>
    <n v="-0.50055224210293792"/>
    <s v="United States"/>
    <x v="0"/>
    <x v="28"/>
    <s v="Prescott Valley"/>
    <n v="86314"/>
    <x v="141"/>
    <x v="1"/>
    <s v="2015"/>
    <d v="2015-06-05T00:00:00"/>
    <n v="-453.2"/>
    <n v="4"/>
    <n v="905.4"/>
    <n v="90437"/>
    <x v="0"/>
  </r>
  <r>
    <n v="25117"/>
    <s v="Low"/>
    <n v="0.06"/>
    <n v="119.99"/>
    <n v="14"/>
    <n v="754"/>
    <x v="1"/>
    <s v="Helen Lyons"/>
    <s v="Delivery Truck"/>
    <x v="3"/>
    <x v="2"/>
    <x v="6"/>
    <s v="Jumbo Drum"/>
    <x v="319"/>
    <n v="0.36"/>
    <n v="-0.85163531534486991"/>
    <s v="United States"/>
    <x v="0"/>
    <x v="28"/>
    <s v="Prescott Valley"/>
    <n v="86314"/>
    <x v="142"/>
    <x v="4"/>
    <s v="2015"/>
    <d v="2015-04-19T00:00:00"/>
    <n v="-207.679788"/>
    <n v="2"/>
    <n v="243.86"/>
    <n v="90439"/>
    <x v="0"/>
  </r>
  <r>
    <n v="25856"/>
    <s v="Not Specified"/>
    <n v="0.03"/>
    <n v="37.94"/>
    <n v="5.08"/>
    <n v="757"/>
    <x v="0"/>
    <s v="Neil Hogan"/>
    <s v="Regular Air"/>
    <x v="1"/>
    <x v="0"/>
    <x v="7"/>
    <s v="Wrap Bag"/>
    <x v="320"/>
    <n v="0.38"/>
    <n v="-0.18825118839129348"/>
    <s v="United States"/>
    <x v="0"/>
    <x v="6"/>
    <s v="Tualatin"/>
    <n v="97062"/>
    <x v="143"/>
    <x v="2"/>
    <s v="2015"/>
    <d v="2015-02-13T00:00:00"/>
    <n v="-7.5244000000000009"/>
    <n v="1"/>
    <n v="39.97"/>
    <n v="90258"/>
    <x v="0"/>
  </r>
  <r>
    <n v="21110"/>
    <s v="Low"/>
    <n v="0"/>
    <n v="20.99"/>
    <n v="3.3"/>
    <n v="759"/>
    <x v="0"/>
    <s v="Bernice F Day"/>
    <s v="Regular Air"/>
    <x v="2"/>
    <x v="2"/>
    <x v="5"/>
    <s v="Small Pack"/>
    <x v="321"/>
    <n v="0.81"/>
    <n v="-1.0000107573149744"/>
    <s v="United States"/>
    <x v="2"/>
    <x v="12"/>
    <s v="Quincy"/>
    <n v="62301"/>
    <x v="124"/>
    <x v="3"/>
    <s v="2015"/>
    <d v="2015-06-05T00:00:00"/>
    <n v="-92.961000000000013"/>
    <n v="5"/>
    <n v="92.96"/>
    <n v="86639"/>
    <x v="0"/>
  </r>
  <r>
    <n v="20377"/>
    <s v="Not Specified"/>
    <n v="0"/>
    <n v="125.99"/>
    <n v="8.99"/>
    <n v="762"/>
    <x v="0"/>
    <s v="Stuart Holloway"/>
    <s v="Regular Air"/>
    <x v="2"/>
    <x v="2"/>
    <x v="5"/>
    <s v="Small Box"/>
    <x v="322"/>
    <n v="0.56999999999999995"/>
    <n v="0.45066492438702099"/>
    <s v="United States"/>
    <x v="0"/>
    <x v="0"/>
    <s v="Vancouver"/>
    <n v="98661"/>
    <x v="58"/>
    <x v="4"/>
    <s v="2015"/>
    <d v="2015-04-29T00:00:00"/>
    <n v="613.89576"/>
    <n v="12"/>
    <n v="1362.2"/>
    <n v="87525"/>
    <x v="0"/>
  </r>
  <r>
    <n v="18735"/>
    <s v="Critical"/>
    <n v="0.1"/>
    <n v="31.78"/>
    <n v="1.99"/>
    <n v="767"/>
    <x v="0"/>
    <s v="Jeffrey Mueller"/>
    <s v="Regular Air"/>
    <x v="0"/>
    <x v="2"/>
    <x v="13"/>
    <s v="Small Pack"/>
    <x v="323"/>
    <n v="0.42"/>
    <n v="0.69"/>
    <s v="United States"/>
    <x v="2"/>
    <x v="12"/>
    <s v="Rock Island"/>
    <n v="61201"/>
    <x v="111"/>
    <x v="0"/>
    <s v="2015"/>
    <d v="2015-02-01T00:00:00"/>
    <n v="232.28159999999997"/>
    <n v="11"/>
    <n v="336.64"/>
    <n v="86279"/>
    <x v="0"/>
  </r>
  <r>
    <n v="18659"/>
    <s v="Critical"/>
    <n v="0.08"/>
    <n v="30.73"/>
    <n v="4"/>
    <n v="770"/>
    <x v="0"/>
    <s v="Geraldine Puckett"/>
    <s v="Regular Air"/>
    <x v="2"/>
    <x v="2"/>
    <x v="13"/>
    <s v="Small Box"/>
    <x v="88"/>
    <n v="0.75"/>
    <n v="-0.10497752311741551"/>
    <s v="United States"/>
    <x v="0"/>
    <x v="6"/>
    <s v="Tualatin"/>
    <n v="97062"/>
    <x v="91"/>
    <x v="5"/>
    <s v="2015"/>
    <d v="2015-03-19T00:00:00"/>
    <n v="-45.07"/>
    <n v="14"/>
    <n v="429.33"/>
    <n v="88667"/>
    <x v="0"/>
  </r>
  <r>
    <n v="18660"/>
    <s v="Critical"/>
    <n v="0.05"/>
    <n v="14.56"/>
    <n v="3.5"/>
    <n v="771"/>
    <x v="1"/>
    <s v="Deborah Paul"/>
    <s v="Regular Air"/>
    <x v="2"/>
    <x v="0"/>
    <x v="15"/>
    <s v="Small Box"/>
    <x v="324"/>
    <n v="0.57999999999999996"/>
    <n v="-0.1909986565158979"/>
    <s v="United States"/>
    <x v="0"/>
    <x v="6"/>
    <s v="West Linn"/>
    <n v="97068"/>
    <x v="91"/>
    <x v="5"/>
    <s v="2015"/>
    <d v="2015-03-21T00:00:00"/>
    <n v="-8.5299999999999994"/>
    <n v="3"/>
    <n v="44.66"/>
    <n v="88667"/>
    <x v="0"/>
  </r>
  <r>
    <n v="18661"/>
    <s v="Critical"/>
    <n v="0"/>
    <n v="299.99"/>
    <n v="11.64"/>
    <n v="771"/>
    <x v="1"/>
    <s v="Deborah Paul"/>
    <s v="Regular Air"/>
    <x v="2"/>
    <x v="2"/>
    <x v="16"/>
    <s v="Large Box"/>
    <x v="325"/>
    <n v="0.5"/>
    <n v="0.17651779375906662"/>
    <s v="United States"/>
    <x v="0"/>
    <x v="6"/>
    <s v="West Linn"/>
    <n v="97068"/>
    <x v="91"/>
    <x v="5"/>
    <s v="2015"/>
    <d v="2015-03-21T00:00:00"/>
    <n v="285.95"/>
    <n v="5"/>
    <n v="1619.95"/>
    <n v="88667"/>
    <x v="0"/>
  </r>
  <r>
    <n v="22875"/>
    <s v="Critical"/>
    <n v="0.08"/>
    <n v="7.77"/>
    <n v="9.23"/>
    <n v="772"/>
    <x v="1"/>
    <s v="Jean Webster"/>
    <s v="Regular Air"/>
    <x v="2"/>
    <x v="0"/>
    <x v="15"/>
    <s v="Small Box"/>
    <x v="149"/>
    <n v="0.57999999999999996"/>
    <n v="-3.7074769666902907"/>
    <s v="United States"/>
    <x v="1"/>
    <x v="19"/>
    <s v="Allentown"/>
    <n v="18103"/>
    <x v="101"/>
    <x v="0"/>
    <s v="2015"/>
    <d v="2015-01-16T00:00:00"/>
    <n v="-209.25"/>
    <n v="7"/>
    <n v="56.44"/>
    <n v="88666"/>
    <x v="0"/>
  </r>
  <r>
    <n v="22877"/>
    <s v="Critical"/>
    <n v="0.1"/>
    <n v="18.97"/>
    <n v="9.5399999999999991"/>
    <n v="772"/>
    <x v="1"/>
    <s v="Jean Webster"/>
    <s v="Express Air"/>
    <x v="2"/>
    <x v="0"/>
    <x v="7"/>
    <s v="Small Box"/>
    <x v="62"/>
    <n v="0.37"/>
    <n v="-0.16153005464480874"/>
    <s v="United States"/>
    <x v="1"/>
    <x v="19"/>
    <s v="Allentown"/>
    <n v="18103"/>
    <x v="101"/>
    <x v="0"/>
    <s v="2015"/>
    <d v="2015-01-16T00:00:00"/>
    <n v="-9.1635999999999989"/>
    <n v="3"/>
    <n v="56.73"/>
    <n v="88666"/>
    <x v="0"/>
  </r>
  <r>
    <n v="20967"/>
    <s v="Low"/>
    <n v="0.02"/>
    <n v="4.0599999999999996"/>
    <n v="6.89"/>
    <n v="772"/>
    <x v="1"/>
    <s v="Jean Webster"/>
    <s v="Express Air"/>
    <x v="2"/>
    <x v="0"/>
    <x v="15"/>
    <s v="Small Box"/>
    <x v="326"/>
    <n v="0.6"/>
    <n v="0.19726750504580062"/>
    <s v="United States"/>
    <x v="1"/>
    <x v="19"/>
    <s v="Allentown"/>
    <n v="18103"/>
    <x v="28"/>
    <x v="3"/>
    <s v="2015"/>
    <d v="2015-05-21T00:00:00"/>
    <n v="12.706000000000017"/>
    <n v="12"/>
    <n v="64.41"/>
    <n v="88668"/>
    <x v="0"/>
  </r>
  <r>
    <n v="20968"/>
    <s v="Low"/>
    <n v="7.0000000000000007E-2"/>
    <n v="9.49"/>
    <n v="5.76"/>
    <n v="772"/>
    <x v="1"/>
    <s v="Jean Webster"/>
    <s v="Regular Air"/>
    <x v="2"/>
    <x v="2"/>
    <x v="6"/>
    <s v="Medium Box"/>
    <x v="327"/>
    <n v="0.39"/>
    <n v="2.2390689845314463E-2"/>
    <s v="United States"/>
    <x v="1"/>
    <x v="19"/>
    <s v="Allentown"/>
    <n v="18103"/>
    <x v="28"/>
    <x v="3"/>
    <s v="2015"/>
    <d v="2015-05-21T00:00:00"/>
    <n v="7.7151600000000045"/>
    <n v="37"/>
    <n v="344.57"/>
    <n v="88668"/>
    <x v="0"/>
  </r>
  <r>
    <n v="20434"/>
    <s v="High"/>
    <n v="0.04"/>
    <n v="34.76"/>
    <n v="5.49"/>
    <n v="782"/>
    <x v="0"/>
    <s v="Sarah N Becker"/>
    <s v="Regular Air"/>
    <x v="2"/>
    <x v="0"/>
    <x v="10"/>
    <s v="Small Box"/>
    <x v="328"/>
    <n v="0.6"/>
    <n v="0.69"/>
    <s v="United States"/>
    <x v="0"/>
    <x v="1"/>
    <s v="Whittier"/>
    <n v="90604"/>
    <x v="119"/>
    <x v="4"/>
    <s v="2015"/>
    <d v="2015-04-30T00:00:00"/>
    <n v="192.51689999999999"/>
    <n v="8"/>
    <n v="279.01"/>
    <n v="90962"/>
    <x v="0"/>
  </r>
  <r>
    <n v="24773"/>
    <s v="Low"/>
    <n v="0.02"/>
    <n v="100.98"/>
    <n v="35.840000000000003"/>
    <n v="783"/>
    <x v="0"/>
    <s v="Carlos Byrd"/>
    <s v="Delivery Truck"/>
    <x v="2"/>
    <x v="1"/>
    <x v="14"/>
    <s v="Jumbo Box"/>
    <x v="77"/>
    <n v="0.62"/>
    <n v="-0.2193726727263858"/>
    <s v="United States"/>
    <x v="1"/>
    <x v="18"/>
    <s v="Bristol"/>
    <n v="6010"/>
    <x v="61"/>
    <x v="0"/>
    <s v="2015"/>
    <d v="2015-01-06T00:00:00"/>
    <n v="-134.91200000000001"/>
    <n v="6"/>
    <n v="614.99"/>
    <n v="90961"/>
    <x v="0"/>
  </r>
  <r>
    <n v="22969"/>
    <s v="Medium"/>
    <n v="0"/>
    <n v="8.34"/>
    <n v="4.82"/>
    <n v="786"/>
    <x v="0"/>
    <s v="Jason Bray"/>
    <s v="Regular Air"/>
    <x v="1"/>
    <x v="0"/>
    <x v="7"/>
    <s v="Small Box"/>
    <x v="329"/>
    <n v="0.4"/>
    <n v="-6.6246884428702607E-2"/>
    <s v="United States"/>
    <x v="0"/>
    <x v="1"/>
    <s v="Mission Viejo"/>
    <n v="92691"/>
    <x v="34"/>
    <x v="4"/>
    <s v="2015"/>
    <d v="2015-04-07T00:00:00"/>
    <n v="-5.05"/>
    <n v="9"/>
    <n v="76.23"/>
    <n v="91513"/>
    <x v="0"/>
  </r>
  <r>
    <n v="24629"/>
    <s v="Not Specified"/>
    <n v="0.09"/>
    <n v="6.48"/>
    <n v="9.68"/>
    <n v="792"/>
    <x v="0"/>
    <s v="Holly Pate"/>
    <s v="Regular Air"/>
    <x v="0"/>
    <x v="0"/>
    <x v="7"/>
    <s v="Small Box"/>
    <x v="330"/>
    <n v="0.36"/>
    <n v="-2.0432345876701361"/>
    <s v="United States"/>
    <x v="2"/>
    <x v="23"/>
    <s v="Mustang"/>
    <n v="73064"/>
    <x v="123"/>
    <x v="1"/>
    <s v="2015"/>
    <d v="2015-06-22T00:00:00"/>
    <n v="-204.16"/>
    <n v="16"/>
    <n v="99.92"/>
    <n v="88753"/>
    <x v="0"/>
  </r>
  <r>
    <n v="18347"/>
    <s v="Not Specified"/>
    <n v="0.06"/>
    <n v="8.6"/>
    <n v="6.19"/>
    <n v="796"/>
    <x v="1"/>
    <s v="Amanda Conner"/>
    <s v="Regular Air"/>
    <x v="0"/>
    <x v="0"/>
    <x v="8"/>
    <s v="Small Box"/>
    <x v="331"/>
    <n v="0.38"/>
    <n v="-0.58079345088161205"/>
    <s v="United States"/>
    <x v="2"/>
    <x v="32"/>
    <s v="Papillion"/>
    <n v="68046"/>
    <x v="140"/>
    <x v="5"/>
    <s v="2015"/>
    <d v="2015-03-12T00:00:00"/>
    <n v="-46.115000000000002"/>
    <n v="9"/>
    <n v="79.400000000000006"/>
    <n v="86867"/>
    <x v="0"/>
  </r>
  <r>
    <n v="18184"/>
    <s v="Not Specified"/>
    <n v="0.1"/>
    <n v="14.42"/>
    <n v="6.75"/>
    <n v="796"/>
    <x v="1"/>
    <s v="Amanda Conner"/>
    <s v="Regular Air"/>
    <x v="0"/>
    <x v="0"/>
    <x v="15"/>
    <s v="Medium Box"/>
    <x v="194"/>
    <n v="0.52"/>
    <n v="-1.2978695932859909"/>
    <s v="United States"/>
    <x v="2"/>
    <x v="32"/>
    <s v="Papillion"/>
    <n v="68046"/>
    <x v="117"/>
    <x v="1"/>
    <s v="2015"/>
    <d v="2015-06-22T00:00:00"/>
    <n v="-20.103999999999999"/>
    <n v="1"/>
    <n v="15.49"/>
    <n v="86869"/>
    <x v="0"/>
  </r>
  <r>
    <n v="19011"/>
    <s v="Not Specified"/>
    <n v="0.04"/>
    <n v="9.11"/>
    <n v="2.25"/>
    <n v="797"/>
    <x v="1"/>
    <s v="Eileen Riddle"/>
    <s v="Regular Air"/>
    <x v="0"/>
    <x v="0"/>
    <x v="0"/>
    <s v="Wrap Bag"/>
    <x v="332"/>
    <n v="0.52"/>
    <n v="-0.18805809575040344"/>
    <s v="United States"/>
    <x v="0"/>
    <x v="17"/>
    <s v="Roy"/>
    <n v="84067"/>
    <x v="144"/>
    <x v="1"/>
    <s v="2015"/>
    <d v="2015-06-04T00:00:00"/>
    <n v="-3.496"/>
    <n v="2"/>
    <n v="18.59"/>
    <n v="86868"/>
    <x v="0"/>
  </r>
  <r>
    <n v="19012"/>
    <s v="Not Specified"/>
    <n v="7.0000000000000007E-2"/>
    <n v="64.650000000000006"/>
    <n v="35"/>
    <n v="797"/>
    <x v="1"/>
    <s v="Eileen Riddle"/>
    <s v="Regular Air"/>
    <x v="0"/>
    <x v="0"/>
    <x v="10"/>
    <s v="Large Box"/>
    <x v="333"/>
    <n v="0.8"/>
    <n v="-0.85971609437943597"/>
    <s v="United States"/>
    <x v="0"/>
    <x v="17"/>
    <s v="Roy"/>
    <n v="84067"/>
    <x v="144"/>
    <x v="1"/>
    <s v="2015"/>
    <d v="2015-06-03T00:00:00"/>
    <n v="-717.072"/>
    <n v="13"/>
    <n v="834.08"/>
    <n v="86868"/>
    <x v="0"/>
  </r>
  <r>
    <n v="24851"/>
    <s v="Low"/>
    <n v="0.09"/>
    <n v="6.48"/>
    <n v="6.86"/>
    <n v="797"/>
    <x v="1"/>
    <s v="Eileen Riddle"/>
    <s v="Regular Air"/>
    <x v="0"/>
    <x v="0"/>
    <x v="7"/>
    <s v="Small Box"/>
    <x v="334"/>
    <n v="0.37"/>
    <n v="-1.223073899371069"/>
    <s v="United States"/>
    <x v="0"/>
    <x v="17"/>
    <s v="Roy"/>
    <n v="84067"/>
    <x v="127"/>
    <x v="5"/>
    <s v="2015"/>
    <d v="2015-03-08T00:00:00"/>
    <n v="-62.23"/>
    <n v="8"/>
    <n v="50.88"/>
    <n v="86870"/>
    <x v="0"/>
  </r>
  <r>
    <n v="20001"/>
    <s v="Not Specified"/>
    <n v="0.01"/>
    <n v="150.97999999999999"/>
    <n v="30"/>
    <n v="799"/>
    <x v="1"/>
    <s v="Lee McKenna Gregory"/>
    <s v="Delivery Truck"/>
    <x v="3"/>
    <x v="1"/>
    <x v="1"/>
    <s v="Jumbo Drum"/>
    <x v="335"/>
    <n v="0.74"/>
    <n v="0.13707614297936271"/>
    <s v="United States"/>
    <x v="3"/>
    <x v="39"/>
    <s v="Hilton Head Island"/>
    <n v="29915"/>
    <x v="61"/>
    <x v="0"/>
    <s v="2015"/>
    <d v="2015-01-08T00:00:00"/>
    <n v="131.38200000000001"/>
    <n v="6"/>
    <n v="958.46"/>
    <n v="89909"/>
    <x v="0"/>
  </r>
  <r>
    <n v="20002"/>
    <s v="Not Specified"/>
    <n v="0.01"/>
    <n v="28.28"/>
    <n v="13.99"/>
    <n v="799"/>
    <x v="1"/>
    <s v="Lee McKenna Gregory"/>
    <s v="Express Air"/>
    <x v="3"/>
    <x v="0"/>
    <x v="10"/>
    <s v="Medium Box"/>
    <x v="336"/>
    <n v="0.57999999999999996"/>
    <n v="-0.2420887105520009"/>
    <s v="United States"/>
    <x v="3"/>
    <x v="39"/>
    <s v="Hilton Head Island"/>
    <n v="29915"/>
    <x v="61"/>
    <x v="0"/>
    <s v="2015"/>
    <d v="2015-01-08T00:00:00"/>
    <n v="-89.292000000000002"/>
    <n v="12"/>
    <n v="368.84"/>
    <n v="89909"/>
    <x v="0"/>
  </r>
  <r>
    <n v="20003"/>
    <s v="Not Specified"/>
    <n v="0.03"/>
    <n v="35.99"/>
    <n v="1.1000000000000001"/>
    <n v="799"/>
    <x v="1"/>
    <s v="Lee McKenna Gregory"/>
    <s v="Regular Air"/>
    <x v="3"/>
    <x v="2"/>
    <x v="5"/>
    <s v="Small Box"/>
    <x v="337"/>
    <n v="0.55000000000000004"/>
    <n v="-6.8384964355152302"/>
    <s v="United States"/>
    <x v="3"/>
    <x v="39"/>
    <s v="Hilton Head Island"/>
    <n v="29915"/>
    <x v="61"/>
    <x v="0"/>
    <s v="2015"/>
    <d v="2015-01-07T00:00:00"/>
    <n v="-211.036"/>
    <n v="1"/>
    <n v="30.86"/>
    <n v="89909"/>
    <x v="0"/>
  </r>
  <r>
    <n v="19265"/>
    <s v="Low"/>
    <n v="0.04"/>
    <n v="50.98"/>
    <n v="6.5"/>
    <n v="800"/>
    <x v="1"/>
    <s v="Cheryl Guthrie"/>
    <s v="Regular Air"/>
    <x v="3"/>
    <x v="2"/>
    <x v="13"/>
    <s v="Small Box"/>
    <x v="338"/>
    <n v="0.73"/>
    <n v="-2.3369995600527934E-2"/>
    <s v="United States"/>
    <x v="0"/>
    <x v="17"/>
    <s v="Roy"/>
    <n v="84067"/>
    <x v="145"/>
    <x v="5"/>
    <s v="2015"/>
    <d v="2015-04-03T00:00:00"/>
    <n v="-13.28"/>
    <n v="11"/>
    <n v="568.25"/>
    <n v="89910"/>
    <x v="0"/>
  </r>
  <r>
    <n v="19266"/>
    <s v="Low"/>
    <n v="0.02"/>
    <n v="6.48"/>
    <n v="5.14"/>
    <n v="800"/>
    <x v="1"/>
    <s v="Cheryl Guthrie"/>
    <s v="Regular Air"/>
    <x v="3"/>
    <x v="0"/>
    <x v="7"/>
    <s v="Small Box"/>
    <x v="339"/>
    <n v="0.37"/>
    <n v="-0.38433601768514131"/>
    <s v="United States"/>
    <x v="0"/>
    <x v="17"/>
    <s v="Roy"/>
    <n v="84067"/>
    <x v="145"/>
    <x v="5"/>
    <s v="2015"/>
    <d v="2015-03-30T00:00:00"/>
    <n v="-48.68"/>
    <n v="19"/>
    <n v="126.66"/>
    <n v="89910"/>
    <x v="0"/>
  </r>
  <r>
    <n v="22484"/>
    <s v="Medium"/>
    <n v="0.03"/>
    <n v="35.99"/>
    <n v="5"/>
    <n v="803"/>
    <x v="0"/>
    <s v="Marianne Goldstein"/>
    <s v="Regular Air"/>
    <x v="2"/>
    <x v="2"/>
    <x v="5"/>
    <s v="Small Box"/>
    <x v="252"/>
    <n v="0.85"/>
    <n v="-1.9670432743551483"/>
    <s v="United States"/>
    <x v="3"/>
    <x v="26"/>
    <s v="New Smyrna Beach"/>
    <n v="32168"/>
    <x v="119"/>
    <x v="4"/>
    <s v="2015"/>
    <d v="2015-04-30T00:00:00"/>
    <n v="-184.548"/>
    <n v="3"/>
    <n v="93.82"/>
    <n v="90048"/>
    <x v="0"/>
  </r>
  <r>
    <n v="5722"/>
    <s v="Critical"/>
    <n v="0.06"/>
    <n v="179.99"/>
    <n v="13.99"/>
    <n v="806"/>
    <x v="0"/>
    <s v="Judy Singer"/>
    <s v="Express Air"/>
    <x v="2"/>
    <x v="2"/>
    <x v="5"/>
    <s v="Medium Box"/>
    <x v="340"/>
    <n v="0.56999999999999995"/>
    <n v="0.14641197852850923"/>
    <s v="United States"/>
    <x v="3"/>
    <x v="26"/>
    <s v="Miami"/>
    <n v="33132"/>
    <x v="85"/>
    <x v="0"/>
    <s v="2015"/>
    <d v="2015-01-11T00:00:00"/>
    <n v="1220.03784"/>
    <n v="54"/>
    <n v="8332.91"/>
    <n v="40547"/>
    <x v="0"/>
  </r>
  <r>
    <n v="21942"/>
    <s v="Low"/>
    <n v="0.09"/>
    <n v="5.84"/>
    <n v="0.83"/>
    <n v="820"/>
    <x v="0"/>
    <s v="Catherine Mullins"/>
    <s v="Regular Air"/>
    <x v="2"/>
    <x v="0"/>
    <x v="0"/>
    <s v="Wrap Bag"/>
    <x v="341"/>
    <n v="0.49"/>
    <n v="-0.48644067796610169"/>
    <s v="United States"/>
    <x v="0"/>
    <x v="0"/>
    <s v="Walla Walla"/>
    <n v="99362"/>
    <x v="8"/>
    <x v="3"/>
    <s v="2015"/>
    <d v="2015-05-25T00:00:00"/>
    <n v="-2.87"/>
    <n v="1"/>
    <n v="5.9"/>
    <n v="90244"/>
    <x v="0"/>
  </r>
  <r>
    <n v="20661"/>
    <s v="Low"/>
    <n v="0.04"/>
    <n v="6.24"/>
    <n v="5.22"/>
    <n v="823"/>
    <x v="0"/>
    <s v="Christian Albright"/>
    <s v="Regular Air"/>
    <x v="2"/>
    <x v="1"/>
    <x v="2"/>
    <s v="Small Box"/>
    <x v="342"/>
    <n v="0.6"/>
    <n v="5.4604262744609243E-2"/>
    <s v="United States"/>
    <x v="3"/>
    <x v="20"/>
    <s v="Smyrna"/>
    <n v="37167"/>
    <x v="38"/>
    <x v="0"/>
    <s v="2015"/>
    <d v="2015-01-17T00:00:00"/>
    <n v="4.3808999999999996"/>
    <n v="13"/>
    <n v="80.23"/>
    <n v="89257"/>
    <x v="0"/>
  </r>
  <r>
    <n v="20663"/>
    <s v="Low"/>
    <n v="0.09"/>
    <n v="260.98"/>
    <n v="41.91"/>
    <n v="824"/>
    <x v="0"/>
    <s v="Joann Moser"/>
    <s v="Delivery Truck"/>
    <x v="2"/>
    <x v="1"/>
    <x v="14"/>
    <s v="Jumbo Box"/>
    <x v="343"/>
    <n v="0.59"/>
    <n v="-4.9265978776468287E-2"/>
    <s v="United States"/>
    <x v="3"/>
    <x v="20"/>
    <s v="Spring Hill"/>
    <n v="37174"/>
    <x v="38"/>
    <x v="0"/>
    <s v="2015"/>
    <d v="2015-01-19T00:00:00"/>
    <n v="-100.744"/>
    <n v="8"/>
    <n v="2044.9"/>
    <n v="89257"/>
    <x v="0"/>
  </r>
  <r>
    <n v="21350"/>
    <s v="Critical"/>
    <n v="0"/>
    <n v="11.97"/>
    <n v="4.9800000000000004"/>
    <n v="825"/>
    <x v="0"/>
    <s v="Marvin Hunt"/>
    <s v="Regular Air"/>
    <x v="1"/>
    <x v="0"/>
    <x v="15"/>
    <s v="Small Box"/>
    <x v="197"/>
    <n v="0.57999999999999996"/>
    <n v="6.3489681050656735E-2"/>
    <s v="United States"/>
    <x v="2"/>
    <x v="7"/>
    <s v="Abilene"/>
    <n v="79605"/>
    <x v="8"/>
    <x v="3"/>
    <s v="2015"/>
    <d v="2015-05-24T00:00:00"/>
    <n v="3.3840000000000039"/>
    <n v="4"/>
    <n v="53.3"/>
    <n v="89258"/>
    <x v="0"/>
  </r>
  <r>
    <n v="24842"/>
    <s v="Medium"/>
    <n v="0.01"/>
    <n v="6.98"/>
    <n v="1.6"/>
    <n v="827"/>
    <x v="0"/>
    <s v="Sheryl Marsh"/>
    <s v="Regular Air"/>
    <x v="1"/>
    <x v="0"/>
    <x v="7"/>
    <s v="Wrap Bag"/>
    <x v="344"/>
    <n v="0.38"/>
    <n v="1.5777473780209762E-2"/>
    <s v="United States"/>
    <x v="2"/>
    <x v="7"/>
    <s v="Amarillo"/>
    <n v="79109"/>
    <x v="40"/>
    <x v="3"/>
    <s v="2015"/>
    <d v="2015-05-26T00:00:00"/>
    <n v="0.34600000000000009"/>
    <n v="3"/>
    <n v="21.93"/>
    <n v="89259"/>
    <x v="0"/>
  </r>
  <r>
    <n v="24236"/>
    <s v="Not Specified"/>
    <n v="0.01"/>
    <n v="5.18"/>
    <n v="2.04"/>
    <n v="829"/>
    <x v="0"/>
    <s v="Monica Law Thompson"/>
    <s v="Regular Air"/>
    <x v="0"/>
    <x v="0"/>
    <x v="7"/>
    <s v="Wrap Bag"/>
    <x v="43"/>
    <n v="0.36"/>
    <n v="-0.62030920590302174"/>
    <s v="United States"/>
    <x v="3"/>
    <x v="40"/>
    <s v="Texarkana"/>
    <n v="71854"/>
    <x v="11"/>
    <x v="2"/>
    <s v="2015"/>
    <d v="2015-02-24T00:00:00"/>
    <n v="-17.654"/>
    <n v="5"/>
    <n v="28.46"/>
    <n v="90271"/>
    <x v="0"/>
  </r>
  <r>
    <n v="20664"/>
    <s v="High"/>
    <n v="0.01"/>
    <n v="14.42"/>
    <n v="6.75"/>
    <n v="830"/>
    <x v="0"/>
    <s v="Douglas Sutton"/>
    <s v="Regular Air"/>
    <x v="0"/>
    <x v="0"/>
    <x v="15"/>
    <s v="Medium Box"/>
    <x v="194"/>
    <n v="0.52"/>
    <n v="-0.15377599822044269"/>
    <s v="United States"/>
    <x v="0"/>
    <x v="21"/>
    <s v="Wheat Ridge"/>
    <n v="80033"/>
    <x v="76"/>
    <x v="0"/>
    <s v="2015"/>
    <d v="2015-01-24T00:00:00"/>
    <n v="-13.826000000000001"/>
    <n v="6"/>
    <n v="89.91"/>
    <n v="90270"/>
    <x v="0"/>
  </r>
  <r>
    <n v="19173"/>
    <s v="High"/>
    <n v="0"/>
    <n v="11.66"/>
    <n v="8.99"/>
    <n v="833"/>
    <x v="0"/>
    <s v="Gerald Love"/>
    <s v="Express Air"/>
    <x v="0"/>
    <x v="0"/>
    <x v="0"/>
    <s v="Small Pack"/>
    <x v="345"/>
    <n v="0.59"/>
    <n v="-1.4704353476283303"/>
    <s v="United States"/>
    <x v="0"/>
    <x v="1"/>
    <s v="Gilroy"/>
    <n v="95020"/>
    <x v="85"/>
    <x v="0"/>
    <s v="2015"/>
    <d v="2015-01-11T00:00:00"/>
    <n v="-203.67000000000002"/>
    <n v="11"/>
    <n v="138.51"/>
    <n v="89770"/>
    <x v="0"/>
  </r>
  <r>
    <n v="19383"/>
    <s v="Not Specified"/>
    <n v="7.0000000000000007E-2"/>
    <n v="6.08"/>
    <n v="0.91"/>
    <n v="850"/>
    <x v="0"/>
    <s v="Jesse Hutchinson"/>
    <s v="Regular Air"/>
    <x v="0"/>
    <x v="0"/>
    <x v="0"/>
    <s v="Wrap Bag"/>
    <x v="346"/>
    <n v="0.51"/>
    <n v="0.46639656816015251"/>
    <s v="United States"/>
    <x v="0"/>
    <x v="1"/>
    <s v="Goleta"/>
    <n v="93117"/>
    <x v="146"/>
    <x v="5"/>
    <s v="2015"/>
    <d v="2015-03-08T00:00:00"/>
    <n v="19.57"/>
    <n v="7"/>
    <n v="41.96"/>
    <n v="88569"/>
    <x v="0"/>
  </r>
  <r>
    <n v="20604"/>
    <s v="Low"/>
    <n v="0.1"/>
    <n v="50.98"/>
    <n v="22.24"/>
    <n v="851"/>
    <x v="1"/>
    <s v="Helen H Heller"/>
    <s v="Regular Air"/>
    <x v="0"/>
    <x v="1"/>
    <x v="2"/>
    <s v="Large Box"/>
    <x v="347"/>
    <n v="0.55000000000000004"/>
    <n v="0.32638126600804979"/>
    <s v="United States"/>
    <x v="0"/>
    <x v="1"/>
    <s v="Hacienda Heights"/>
    <n v="91745"/>
    <x v="147"/>
    <x v="2"/>
    <s v="2015"/>
    <d v="2015-02-27T00:00:00"/>
    <n v="98.12"/>
    <n v="6"/>
    <n v="300.63"/>
    <n v="88568"/>
    <x v="0"/>
  </r>
  <r>
    <n v="19384"/>
    <s v="Not Specified"/>
    <n v="0.08"/>
    <n v="19.899999999999999"/>
    <n v="5.29"/>
    <n v="851"/>
    <x v="1"/>
    <s v="Helen H Heller"/>
    <s v="Regular Air"/>
    <x v="0"/>
    <x v="0"/>
    <x v="15"/>
    <s v="Medium Box"/>
    <x v="348"/>
    <n v="0.4"/>
    <n v="0.44543791067121347"/>
    <s v="United States"/>
    <x v="0"/>
    <x v="1"/>
    <s v="Hacienda Heights"/>
    <n v="91745"/>
    <x v="146"/>
    <x v="5"/>
    <s v="2015"/>
    <d v="2015-03-09T00:00:00"/>
    <n v="107.11"/>
    <n v="13"/>
    <n v="240.46"/>
    <n v="88569"/>
    <x v="0"/>
  </r>
  <r>
    <n v="19385"/>
    <s v="Not Specified"/>
    <n v="0.02"/>
    <n v="3.36"/>
    <n v="6.27"/>
    <n v="851"/>
    <x v="1"/>
    <s v="Helen H Heller"/>
    <s v="Regular Air"/>
    <x v="0"/>
    <x v="0"/>
    <x v="8"/>
    <s v="Small Box"/>
    <x v="198"/>
    <n v="0.4"/>
    <n v="-2.9178455723542118"/>
    <s v="United States"/>
    <x v="0"/>
    <x v="1"/>
    <s v="Hacienda Heights"/>
    <n v="91745"/>
    <x v="146"/>
    <x v="5"/>
    <s v="2015"/>
    <d v="2015-03-09T00:00:00"/>
    <n v="-216.154"/>
    <n v="21"/>
    <n v="74.08"/>
    <n v="88569"/>
    <x v="0"/>
  </r>
  <r>
    <n v="21353"/>
    <s v="Critical"/>
    <n v="0.06"/>
    <n v="1.26"/>
    <n v="0.7"/>
    <n v="851"/>
    <x v="1"/>
    <s v="Helen H Heller"/>
    <s v="Regular Air"/>
    <x v="0"/>
    <x v="0"/>
    <x v="3"/>
    <s v="Wrap Bag"/>
    <x v="349"/>
    <n v="0.81"/>
    <n v="-1.2518181818181817"/>
    <s v="United States"/>
    <x v="0"/>
    <x v="1"/>
    <s v="Hacienda Heights"/>
    <n v="91745"/>
    <x v="122"/>
    <x v="4"/>
    <s v="2015"/>
    <d v="2015-04-30T00:00:00"/>
    <n v="-6.6096000000000004"/>
    <n v="4"/>
    <n v="5.28"/>
    <n v="88571"/>
    <x v="0"/>
  </r>
  <r>
    <n v="26093"/>
    <s v="High"/>
    <n v="0.05"/>
    <n v="4.24"/>
    <n v="5.41"/>
    <n v="853"/>
    <x v="0"/>
    <s v="Leah Davenport"/>
    <s v="Regular Air"/>
    <x v="2"/>
    <x v="0"/>
    <x v="8"/>
    <s v="Small Box"/>
    <x v="21"/>
    <n v="0.35"/>
    <n v="-1.7552036199095022"/>
    <s v="United States"/>
    <x v="0"/>
    <x v="1"/>
    <s v="Hesperia"/>
    <n v="92345"/>
    <x v="44"/>
    <x v="5"/>
    <s v="2015"/>
    <d v="2015-03-18T00:00:00"/>
    <n v="-89.216999999999999"/>
    <n v="12"/>
    <n v="50.83"/>
    <n v="88570"/>
    <x v="0"/>
  </r>
  <r>
    <n v="21351"/>
    <s v="Critical"/>
    <n v="0.06"/>
    <n v="1.76"/>
    <n v="0.7"/>
    <n v="854"/>
    <x v="0"/>
    <s v="Karen Hendricks"/>
    <s v="Regular Air"/>
    <x v="0"/>
    <x v="0"/>
    <x v="0"/>
    <s v="Wrap Bag"/>
    <x v="28"/>
    <n v="0.56000000000000005"/>
    <n v="3.1166581762608253E-2"/>
    <s v="United States"/>
    <x v="1"/>
    <x v="18"/>
    <s v="Branford"/>
    <n v="6405"/>
    <x v="122"/>
    <x v="4"/>
    <s v="2015"/>
    <d v="2015-05-02T00:00:00"/>
    <n v="1.2236"/>
    <n v="22"/>
    <n v="39.26"/>
    <n v="88571"/>
    <x v="0"/>
  </r>
  <r>
    <n v="21352"/>
    <s v="Critical"/>
    <n v="0.02"/>
    <n v="24.98"/>
    <n v="8.7899999999999991"/>
    <n v="855"/>
    <x v="0"/>
    <s v="Jacob Lanier"/>
    <s v="Regular Air"/>
    <x v="0"/>
    <x v="0"/>
    <x v="10"/>
    <s v="Small Box"/>
    <x v="350"/>
    <n v="0.66"/>
    <n v="7.114144861585135E-3"/>
    <s v="United States"/>
    <x v="1"/>
    <x v="18"/>
    <s v="Danbury"/>
    <n v="6810"/>
    <x v="122"/>
    <x v="4"/>
    <s v="2015"/>
    <d v="2015-05-01T00:00:00"/>
    <n v="4.3148"/>
    <n v="23"/>
    <n v="606.51"/>
    <n v="88571"/>
    <x v="0"/>
  </r>
  <r>
    <n v="21354"/>
    <s v="Critical"/>
    <n v="0.05"/>
    <n v="35.99"/>
    <n v="5.99"/>
    <n v="858"/>
    <x v="0"/>
    <s v="Arthur Brady"/>
    <s v="Express Air"/>
    <x v="0"/>
    <x v="2"/>
    <x v="5"/>
    <s v="Wrap Bag"/>
    <x v="351"/>
    <n v="0.38"/>
    <n v="-1.9391733703190013"/>
    <s v="United States"/>
    <x v="1"/>
    <x v="14"/>
    <s v="Lewiston"/>
    <n v="4240"/>
    <x v="122"/>
    <x v="4"/>
    <s v="2015"/>
    <d v="2015-05-02T00:00:00"/>
    <n v="-125.83296"/>
    <n v="2"/>
    <n v="64.89"/>
    <n v="88571"/>
    <x v="0"/>
  </r>
  <r>
    <n v="21214"/>
    <s v="Critical"/>
    <n v="0.03"/>
    <n v="14.2"/>
    <n v="5.3"/>
    <n v="865"/>
    <x v="1"/>
    <s v="Dana Burgess"/>
    <s v="Regular Air"/>
    <x v="0"/>
    <x v="1"/>
    <x v="2"/>
    <s v="Wrap Bag"/>
    <x v="257"/>
    <n v="0.46"/>
    <n v="0.45737275449101794"/>
    <s v="United States"/>
    <x v="2"/>
    <x v="38"/>
    <s v="East Chicago"/>
    <n v="46312"/>
    <x v="87"/>
    <x v="3"/>
    <s v="2015"/>
    <d v="2015-05-28T00:00:00"/>
    <n v="122.21"/>
    <n v="18"/>
    <n v="267.2"/>
    <n v="90674"/>
    <x v="0"/>
  </r>
  <r>
    <n v="19947"/>
    <s v="Low"/>
    <n v="0.04"/>
    <n v="6.48"/>
    <n v="5.16"/>
    <n v="865"/>
    <x v="1"/>
    <s v="Dana Burgess"/>
    <s v="Express Air"/>
    <x v="0"/>
    <x v="0"/>
    <x v="7"/>
    <s v="Small Box"/>
    <x v="352"/>
    <n v="0.37"/>
    <n v="-0.1282774513192764"/>
    <s v="United States"/>
    <x v="2"/>
    <x v="38"/>
    <s v="East Chicago"/>
    <n v="46312"/>
    <x v="115"/>
    <x v="2"/>
    <s v="2015"/>
    <d v="2015-03-02T00:00:00"/>
    <n v="-11.1332"/>
    <n v="12"/>
    <n v="86.79"/>
    <n v="90675"/>
    <x v="0"/>
  </r>
  <r>
    <n v="24774"/>
    <s v="Not Specified"/>
    <n v="0.04"/>
    <n v="29.18"/>
    <n v="8.5500000000000007"/>
    <n v="868"/>
    <x v="1"/>
    <s v="Sharon Ellis"/>
    <s v="Express Air"/>
    <x v="0"/>
    <x v="1"/>
    <x v="2"/>
    <s v="Small Box"/>
    <x v="353"/>
    <n v="0.42"/>
    <n v="0.69"/>
    <s v="United States"/>
    <x v="2"/>
    <x v="3"/>
    <s v="Shoreview"/>
    <n v="55126"/>
    <x v="147"/>
    <x v="2"/>
    <s v="2015"/>
    <d v="2015-02-27T00:00:00"/>
    <n v="201.7353"/>
    <n v="10"/>
    <n v="292.37"/>
    <n v="91194"/>
    <x v="0"/>
  </r>
  <r>
    <n v="24775"/>
    <s v="Not Specified"/>
    <n v="0"/>
    <n v="80.98"/>
    <n v="35"/>
    <n v="868"/>
    <x v="1"/>
    <s v="Sharon Ellis"/>
    <s v="Regular Air"/>
    <x v="0"/>
    <x v="0"/>
    <x v="10"/>
    <s v="Large Box"/>
    <x v="354"/>
    <n v="0.83"/>
    <n v="-1.0029145125148289"/>
    <s v="United States"/>
    <x v="2"/>
    <x v="3"/>
    <s v="Shoreview"/>
    <n v="55126"/>
    <x v="147"/>
    <x v="2"/>
    <s v="2015"/>
    <d v="2015-02-27T00:00:00"/>
    <n v="-684.78"/>
    <n v="8"/>
    <n v="682.79"/>
    <n v="91194"/>
    <x v="0"/>
  </r>
  <r>
    <n v="24763"/>
    <s v="Critical"/>
    <n v="0.06"/>
    <n v="6.48"/>
    <n v="8.8800000000000008"/>
    <n v="868"/>
    <x v="1"/>
    <s v="Sharon Ellis"/>
    <s v="Regular Air"/>
    <x v="0"/>
    <x v="0"/>
    <x v="7"/>
    <s v="Small Box"/>
    <x v="355"/>
    <n v="0.37"/>
    <n v="-1.8881291245925103"/>
    <s v="United States"/>
    <x v="2"/>
    <x v="3"/>
    <s v="Shoreview"/>
    <n v="55126"/>
    <x v="127"/>
    <x v="5"/>
    <s v="2015"/>
    <d v="2015-03-07T00:00:00"/>
    <n v="-237.47"/>
    <n v="20"/>
    <n v="125.77"/>
    <n v="91195"/>
    <x v="0"/>
  </r>
  <r>
    <n v="24764"/>
    <s v="Critical"/>
    <n v="0.09"/>
    <n v="349.45"/>
    <n v="60"/>
    <n v="868"/>
    <x v="1"/>
    <s v="Sharon Ellis"/>
    <s v="Delivery Truck"/>
    <x v="0"/>
    <x v="1"/>
    <x v="11"/>
    <s v="Jumbo Drum"/>
    <x v="356"/>
    <m/>
    <n v="-0.75173922806444526"/>
    <s v="United States"/>
    <x v="2"/>
    <x v="3"/>
    <s v="Shoreview"/>
    <n v="55126"/>
    <x v="127"/>
    <x v="5"/>
    <s v="2015"/>
    <d v="2015-03-07T00:00:00"/>
    <n v="-2946.0509999999999"/>
    <n v="12"/>
    <n v="3918.98"/>
    <n v="91195"/>
    <x v="0"/>
  </r>
  <r>
    <n v="25507"/>
    <s v="Not Specified"/>
    <n v="0.03"/>
    <n v="14.2"/>
    <n v="5.3"/>
    <n v="871"/>
    <x v="1"/>
    <s v="Sandy Ellington"/>
    <s v="Regular Air"/>
    <x v="1"/>
    <x v="1"/>
    <x v="2"/>
    <s v="Wrap Bag"/>
    <x v="257"/>
    <n v="0.46"/>
    <n v="0.69"/>
    <s v="United States"/>
    <x v="0"/>
    <x v="34"/>
    <s v="Reno"/>
    <n v="89502"/>
    <x v="24"/>
    <x v="5"/>
    <s v="2015"/>
    <d v="2015-03-17T00:00:00"/>
    <n v="21.555599999999998"/>
    <n v="2"/>
    <n v="31.24"/>
    <n v="90577"/>
    <x v="0"/>
  </r>
  <r>
    <n v="22547"/>
    <s v="Not Specified"/>
    <n v="0.01"/>
    <n v="5.94"/>
    <n v="9.92"/>
    <n v="871"/>
    <x v="1"/>
    <s v="Sandy Ellington"/>
    <s v="Regular Air"/>
    <x v="1"/>
    <x v="0"/>
    <x v="8"/>
    <s v="Small Box"/>
    <x v="113"/>
    <n v="0.38"/>
    <n v="-3.2006820917480274"/>
    <s v="United States"/>
    <x v="0"/>
    <x v="34"/>
    <s v="Reno"/>
    <n v="89502"/>
    <x v="135"/>
    <x v="3"/>
    <s v="2015"/>
    <d v="2015-05-23T00:00:00"/>
    <n v="-239.315"/>
    <n v="12"/>
    <n v="74.77"/>
    <n v="90578"/>
    <x v="0"/>
  </r>
  <r>
    <n v="22548"/>
    <s v="Not Specified"/>
    <n v="0"/>
    <n v="6.48"/>
    <n v="5.1100000000000003"/>
    <n v="871"/>
    <x v="1"/>
    <s v="Sandy Ellington"/>
    <s v="Regular Air"/>
    <x v="1"/>
    <x v="0"/>
    <x v="7"/>
    <s v="Small Box"/>
    <x v="357"/>
    <n v="0.37"/>
    <n v="-0.26062123464517645"/>
    <s v="United States"/>
    <x v="0"/>
    <x v="34"/>
    <s v="Reno"/>
    <n v="89502"/>
    <x v="135"/>
    <x v="3"/>
    <s v="2015"/>
    <d v="2015-05-22T00:00:00"/>
    <n v="-33.31"/>
    <n v="18"/>
    <n v="127.81"/>
    <n v="90578"/>
    <x v="0"/>
  </r>
  <r>
    <n v="19262"/>
    <s v="High"/>
    <n v="0.04"/>
    <n v="4.37"/>
    <n v="5.15"/>
    <n v="875"/>
    <x v="1"/>
    <s v="Erika Fink"/>
    <s v="Regular Air"/>
    <x v="2"/>
    <x v="0"/>
    <x v="15"/>
    <s v="Small Box"/>
    <x v="358"/>
    <n v="0.59"/>
    <n v="-0.94769818043008003"/>
    <s v="United States"/>
    <x v="0"/>
    <x v="17"/>
    <s v="Salt Lake City"/>
    <n v="84106"/>
    <x v="54"/>
    <x v="2"/>
    <s v="2015"/>
    <d v="2015-02-22T00:00:00"/>
    <n v="-74.479599999999991"/>
    <n v="18"/>
    <n v="78.59"/>
    <n v="89059"/>
    <x v="0"/>
  </r>
  <r>
    <n v="19263"/>
    <s v="High"/>
    <n v="0.09"/>
    <n v="155.99"/>
    <n v="8.99"/>
    <n v="875"/>
    <x v="1"/>
    <s v="Erika Fink"/>
    <s v="Regular Air"/>
    <x v="2"/>
    <x v="2"/>
    <x v="5"/>
    <s v="Small Box"/>
    <x v="359"/>
    <n v="0.57999999999999996"/>
    <n v="-0.46714119611353627"/>
    <s v="United States"/>
    <x v="0"/>
    <x v="17"/>
    <s v="Salt Lake City"/>
    <n v="84106"/>
    <x v="54"/>
    <x v="2"/>
    <s v="2015"/>
    <d v="2015-02-23T00:00:00"/>
    <n v="-232.22056000000003"/>
    <n v="4"/>
    <n v="497.11"/>
    <n v="89059"/>
    <x v="0"/>
  </r>
  <r>
    <n v="18054"/>
    <s v="Critical"/>
    <n v="7.0000000000000007E-2"/>
    <n v="5.68"/>
    <n v="1.39"/>
    <n v="880"/>
    <x v="1"/>
    <s v="Ellen Beck"/>
    <s v="Regular Air"/>
    <x v="2"/>
    <x v="0"/>
    <x v="4"/>
    <s v="Small Box"/>
    <x v="360"/>
    <n v="0.38"/>
    <n v="0.69"/>
    <s v="United States"/>
    <x v="0"/>
    <x v="28"/>
    <s v="Scottsdale"/>
    <n v="85254"/>
    <x v="78"/>
    <x v="5"/>
    <s v="2015"/>
    <d v="2015-03-27T00:00:00"/>
    <n v="18.643799999999999"/>
    <n v="5"/>
    <n v="27.02"/>
    <n v="86153"/>
    <x v="0"/>
  </r>
  <r>
    <n v="18055"/>
    <s v="Critical"/>
    <n v="0.06"/>
    <n v="22.84"/>
    <n v="11.54"/>
    <n v="880"/>
    <x v="1"/>
    <s v="Ellen Beck"/>
    <s v="Regular Air"/>
    <x v="2"/>
    <x v="0"/>
    <x v="7"/>
    <s v="Small Box"/>
    <x v="64"/>
    <n v="0.39"/>
    <n v="-1.1290205999277194"/>
    <s v="United States"/>
    <x v="0"/>
    <x v="28"/>
    <s v="Scottsdale"/>
    <n v="85254"/>
    <x v="78"/>
    <x v="5"/>
    <s v="2015"/>
    <d v="2015-03-27T00:00:00"/>
    <n v="-31.24"/>
    <n v="1"/>
    <n v="27.67"/>
    <n v="86153"/>
    <x v="0"/>
  </r>
  <r>
    <n v="19401"/>
    <s v="Critical"/>
    <n v="0.06"/>
    <n v="25.98"/>
    <n v="14.36"/>
    <n v="885"/>
    <x v="0"/>
    <s v="Malcolm Robertson"/>
    <s v="Delivery Truck"/>
    <x v="0"/>
    <x v="1"/>
    <x v="1"/>
    <s v="Jumbo Drum"/>
    <x v="361"/>
    <n v="0.6"/>
    <n v="5.4073300050311579E-2"/>
    <s v="United States"/>
    <x v="2"/>
    <x v="7"/>
    <s v="Amarillo"/>
    <n v="79109"/>
    <x v="84"/>
    <x v="3"/>
    <s v="2015"/>
    <d v="2015-05-25T00:00:00"/>
    <n v="55.888000000000034"/>
    <n v="41"/>
    <n v="1033.56"/>
    <n v="89537"/>
    <x v="0"/>
  </r>
  <r>
    <n v="26011"/>
    <s v="Critical"/>
    <n v="0.08"/>
    <n v="1.81"/>
    <n v="0.75"/>
    <n v="890"/>
    <x v="1"/>
    <s v="Billie Fowler"/>
    <s v="Regular Air"/>
    <x v="3"/>
    <x v="1"/>
    <x v="1"/>
    <s v="Jumbo Drum"/>
    <x v="362"/>
    <n v="0.57999999999999996"/>
    <n v="6.6219328993490242E-2"/>
    <s v="United States"/>
    <x v="2"/>
    <x v="7"/>
    <s v="Bedford"/>
    <n v="76021"/>
    <x v="99"/>
    <x v="0"/>
    <s v="2015"/>
    <d v="2015-01-06T00:00:00"/>
    <n v="1.3224"/>
    <n v="11"/>
    <n v="19.97"/>
    <n v="89536"/>
    <x v="0"/>
  </r>
  <r>
    <n v="26015"/>
    <s v="Critical"/>
    <n v="0.04"/>
    <n v="125.99"/>
    <n v="5.26"/>
    <n v="890"/>
    <x v="1"/>
    <s v="Billie Fowler"/>
    <s v="Regular Air"/>
    <x v="3"/>
    <x v="2"/>
    <x v="5"/>
    <s v="Small Box"/>
    <x v="363"/>
    <n v="0.55000000000000004"/>
    <n v="0.69"/>
    <s v="United States"/>
    <x v="2"/>
    <x v="7"/>
    <s v="Bedford"/>
    <n v="76021"/>
    <x v="99"/>
    <x v="0"/>
    <s v="2015"/>
    <d v="2015-01-05T00:00:00"/>
    <n v="455.42069999999995"/>
    <n v="6"/>
    <n v="660.03"/>
    <n v="89536"/>
    <x v="0"/>
  </r>
  <r>
    <n v="2045"/>
    <s v="Critical"/>
    <n v="0.01"/>
    <n v="8.34"/>
    <n v="0.96"/>
    <n v="894"/>
    <x v="1"/>
    <s v="Gail Rankin Cole"/>
    <s v="Regular Air"/>
    <x v="0"/>
    <x v="1"/>
    <x v="2"/>
    <s v="Wrap Bag"/>
    <x v="364"/>
    <n v="0.43"/>
    <n v="0.14730815588589796"/>
    <s v="United States"/>
    <x v="1"/>
    <x v="41"/>
    <s v="Washington"/>
    <n v="20024"/>
    <x v="56"/>
    <x v="0"/>
    <s v="2015"/>
    <d v="2015-01-12T00:00:00"/>
    <n v="29.332000000000001"/>
    <n v="24"/>
    <n v="199.12"/>
    <n v="14596"/>
    <x v="0"/>
  </r>
  <r>
    <n v="2046"/>
    <s v="Critical"/>
    <n v="0.06"/>
    <n v="3.28"/>
    <n v="3.97"/>
    <n v="894"/>
    <x v="1"/>
    <s v="Gail Rankin Cole"/>
    <s v="Regular Air"/>
    <x v="0"/>
    <x v="0"/>
    <x v="0"/>
    <s v="Wrap Bag"/>
    <x v="365"/>
    <n v="0.56000000000000005"/>
    <n v="-1.3620525815647766"/>
    <s v="United States"/>
    <x v="1"/>
    <x v="41"/>
    <s v="Washington"/>
    <n v="20024"/>
    <x v="56"/>
    <x v="0"/>
    <s v="2015"/>
    <d v="2015-01-11T00:00:00"/>
    <n v="-86"/>
    <n v="19"/>
    <n v="63.14"/>
    <n v="14596"/>
    <x v="0"/>
  </r>
  <r>
    <n v="5421"/>
    <s v="Low"/>
    <n v="0.02"/>
    <n v="1.1399999999999999"/>
    <n v="0.7"/>
    <n v="894"/>
    <x v="1"/>
    <s v="Gail Rankin Cole"/>
    <s v="Regular Air"/>
    <x v="0"/>
    <x v="0"/>
    <x v="3"/>
    <s v="Wrap Bag"/>
    <x v="366"/>
    <n v="0.38"/>
    <n v="-1.092530657748049E-2"/>
    <s v="United States"/>
    <x v="1"/>
    <x v="41"/>
    <s v="Washington"/>
    <n v="20024"/>
    <x v="23"/>
    <x v="2"/>
    <s v="2015"/>
    <d v="2015-02-02T00:00:00"/>
    <n v="-0.49"/>
    <n v="38"/>
    <n v="44.85"/>
    <n v="38529"/>
    <x v="0"/>
  </r>
  <r>
    <n v="20045"/>
    <s v="Critical"/>
    <n v="0.01"/>
    <n v="8.34"/>
    <n v="0.96"/>
    <n v="896"/>
    <x v="1"/>
    <s v="Jennifer Siegel"/>
    <s v="Regular Air"/>
    <x v="0"/>
    <x v="1"/>
    <x v="2"/>
    <s v="Wrap Bag"/>
    <x v="364"/>
    <n v="0.43"/>
    <n v="0.69"/>
    <s v="United States"/>
    <x v="2"/>
    <x v="7"/>
    <s v="Denton"/>
    <n v="76201"/>
    <x v="56"/>
    <x v="0"/>
    <s v="2015"/>
    <d v="2015-01-12T00:00:00"/>
    <n v="34.348199999999999"/>
    <n v="6"/>
    <n v="49.78"/>
    <n v="90166"/>
    <x v="0"/>
  </r>
  <r>
    <n v="20046"/>
    <s v="Critical"/>
    <n v="0.06"/>
    <n v="3.28"/>
    <n v="3.97"/>
    <n v="896"/>
    <x v="1"/>
    <s v="Jennifer Siegel"/>
    <s v="Regular Air"/>
    <x v="0"/>
    <x v="0"/>
    <x v="0"/>
    <s v="Wrap Bag"/>
    <x v="365"/>
    <n v="0.56000000000000005"/>
    <n v="-4.0102286401925396"/>
    <s v="United States"/>
    <x v="2"/>
    <x v="7"/>
    <s v="Denton"/>
    <n v="76201"/>
    <x v="56"/>
    <x v="0"/>
    <s v="2015"/>
    <d v="2015-01-11T00:00:00"/>
    <n v="-66.650000000000006"/>
    <n v="5"/>
    <n v="16.62"/>
    <n v="90166"/>
    <x v="0"/>
  </r>
  <r>
    <n v="19470"/>
    <s v="Critical"/>
    <n v="0.06"/>
    <n v="47.98"/>
    <n v="3.61"/>
    <n v="896"/>
    <x v="1"/>
    <s v="Jennifer Siegel"/>
    <s v="Regular Air"/>
    <x v="0"/>
    <x v="2"/>
    <x v="13"/>
    <s v="Small Pack"/>
    <x v="367"/>
    <n v="0.71"/>
    <n v="6.9454102920723224E-2"/>
    <s v="United States"/>
    <x v="2"/>
    <x v="7"/>
    <s v="Denton"/>
    <n v="76201"/>
    <x v="105"/>
    <x v="1"/>
    <s v="2015"/>
    <d v="2015-06-22T00:00:00"/>
    <n v="35.954999999999998"/>
    <n v="11"/>
    <n v="517.67999999999995"/>
    <n v="90167"/>
    <x v="0"/>
  </r>
  <r>
    <n v="4724"/>
    <s v="High"/>
    <n v="0.04"/>
    <n v="90.97"/>
    <n v="28"/>
    <n v="898"/>
    <x v="1"/>
    <s v="Harriet Hodges"/>
    <s v="Delivery Truck"/>
    <x v="2"/>
    <x v="2"/>
    <x v="6"/>
    <s v="Jumbo Drum"/>
    <x v="368"/>
    <n v="0.38"/>
    <n v="-0.30192252010256238"/>
    <s v="United States"/>
    <x v="1"/>
    <x v="4"/>
    <s v="New York City"/>
    <n v="10039"/>
    <x v="38"/>
    <x v="0"/>
    <s v="2015"/>
    <d v="2015-01-13T00:00:00"/>
    <n v="-173.09520000000001"/>
    <n v="6"/>
    <n v="573.30999999999995"/>
    <n v="33635"/>
    <x v="0"/>
  </r>
  <r>
    <n v="4725"/>
    <s v="High"/>
    <n v="7.0000000000000007E-2"/>
    <n v="20.34"/>
    <n v="35"/>
    <n v="898"/>
    <x v="1"/>
    <s v="Harriet Hodges"/>
    <s v="Regular Air"/>
    <x v="2"/>
    <x v="0"/>
    <x v="10"/>
    <s v="Large Box"/>
    <x v="126"/>
    <n v="0.84"/>
    <n v="-0.68573058546673327"/>
    <s v="United States"/>
    <x v="1"/>
    <x v="4"/>
    <s v="New York City"/>
    <n v="10039"/>
    <x v="38"/>
    <x v="0"/>
    <s v="2015"/>
    <d v="2015-01-13T00:00:00"/>
    <n v="-96.16"/>
    <n v="5"/>
    <n v="140.22999999999999"/>
    <n v="33635"/>
    <x v="0"/>
  </r>
  <r>
    <n v="1311"/>
    <s v="Not Specified"/>
    <n v="0.02"/>
    <n v="12.53"/>
    <n v="0.49"/>
    <n v="898"/>
    <x v="1"/>
    <s v="Harriet Hodges"/>
    <s v="Regular Air"/>
    <x v="2"/>
    <x v="0"/>
    <x v="9"/>
    <s v="Small Box"/>
    <x v="369"/>
    <n v="0.38"/>
    <n v="0.44310611668124611"/>
    <s v="United States"/>
    <x v="1"/>
    <x v="4"/>
    <s v="New York City"/>
    <n v="10039"/>
    <x v="39"/>
    <x v="0"/>
    <s v="2015"/>
    <d v="2015-01-27T00:00:00"/>
    <n v="263.39999999999998"/>
    <n v="47"/>
    <n v="594.44000000000005"/>
    <n v="9606"/>
    <x v="0"/>
  </r>
  <r>
    <n v="1312"/>
    <s v="Not Specified"/>
    <n v="7.0000000000000007E-2"/>
    <n v="5.18"/>
    <n v="2.04"/>
    <n v="898"/>
    <x v="1"/>
    <s v="Harriet Hodges"/>
    <s v="Express Air"/>
    <x v="2"/>
    <x v="0"/>
    <x v="7"/>
    <s v="Wrap Bag"/>
    <x v="43"/>
    <n v="0.36"/>
    <n v="0.16328227571115975"/>
    <s v="United States"/>
    <x v="1"/>
    <x v="4"/>
    <s v="New York City"/>
    <n v="10039"/>
    <x v="39"/>
    <x v="0"/>
    <s v="2015"/>
    <d v="2015-01-29T00:00:00"/>
    <n v="37.31"/>
    <n v="44"/>
    <n v="228.5"/>
    <n v="9606"/>
    <x v="0"/>
  </r>
  <r>
    <n v="22724"/>
    <s v="High"/>
    <n v="0.04"/>
    <n v="90.97"/>
    <n v="28"/>
    <n v="899"/>
    <x v="1"/>
    <s v="Jordan Berry"/>
    <s v="Delivery Truck"/>
    <x v="2"/>
    <x v="2"/>
    <x v="6"/>
    <s v="Jumbo Drum"/>
    <x v="368"/>
    <n v="0.38"/>
    <n v="-0.90578335949764521"/>
    <s v="United States"/>
    <x v="1"/>
    <x v="19"/>
    <s v="Altoona"/>
    <n v="16602"/>
    <x v="38"/>
    <x v="0"/>
    <s v="2015"/>
    <d v="2015-01-13T00:00:00"/>
    <n v="-173.09520000000001"/>
    <n v="2"/>
    <n v="191.1"/>
    <n v="86263"/>
    <x v="0"/>
  </r>
  <r>
    <n v="22725"/>
    <s v="High"/>
    <n v="7.0000000000000007E-2"/>
    <n v="20.34"/>
    <n v="35"/>
    <n v="899"/>
    <x v="1"/>
    <s v="Jordan Berry"/>
    <s v="Regular Air"/>
    <x v="2"/>
    <x v="0"/>
    <x v="10"/>
    <s v="Large Box"/>
    <x v="126"/>
    <n v="0.84"/>
    <n v="-3.4281639928698748"/>
    <s v="United States"/>
    <x v="1"/>
    <x v="19"/>
    <s v="Altoona"/>
    <n v="16602"/>
    <x v="38"/>
    <x v="0"/>
    <s v="2015"/>
    <d v="2015-01-13T00:00:00"/>
    <n v="-96.16"/>
    <n v="1"/>
    <n v="28.05"/>
    <n v="86263"/>
    <x v="0"/>
  </r>
  <r>
    <n v="19311"/>
    <s v="Not Specified"/>
    <n v="0.02"/>
    <n v="12.53"/>
    <n v="0.49"/>
    <n v="899"/>
    <x v="1"/>
    <s v="Jordan Berry"/>
    <s v="Regular Air"/>
    <x v="2"/>
    <x v="0"/>
    <x v="9"/>
    <s v="Small Box"/>
    <x v="369"/>
    <n v="0.38"/>
    <n v="0.69"/>
    <s v="United States"/>
    <x v="1"/>
    <x v="19"/>
    <s v="Altoona"/>
    <n v="16602"/>
    <x v="39"/>
    <x v="0"/>
    <s v="2015"/>
    <d v="2015-01-27T00:00:00"/>
    <n v="104.7213"/>
    <n v="12"/>
    <n v="151.77000000000001"/>
    <n v="86264"/>
    <x v="0"/>
  </r>
  <r>
    <n v="19312"/>
    <s v="Not Specified"/>
    <n v="7.0000000000000007E-2"/>
    <n v="5.18"/>
    <n v="2.04"/>
    <n v="899"/>
    <x v="1"/>
    <s v="Jordan Berry"/>
    <s v="Express Air"/>
    <x v="2"/>
    <x v="0"/>
    <x v="7"/>
    <s v="Wrap Bag"/>
    <x v="43"/>
    <n v="0.36"/>
    <n v="0.65307194118676704"/>
    <s v="United States"/>
    <x v="1"/>
    <x v="19"/>
    <s v="Altoona"/>
    <n v="16602"/>
    <x v="39"/>
    <x v="0"/>
    <s v="2015"/>
    <d v="2015-01-29T00:00:00"/>
    <n v="37.31"/>
    <n v="11"/>
    <n v="57.13"/>
    <n v="86264"/>
    <x v="0"/>
  </r>
  <r>
    <n v="24981"/>
    <s v="Not Specified"/>
    <n v="0"/>
    <n v="5.98"/>
    <n v="1.49"/>
    <n v="903"/>
    <x v="0"/>
    <s v="Francis Spivey"/>
    <s v="Regular Air"/>
    <x v="3"/>
    <x v="0"/>
    <x v="8"/>
    <s v="Small Box"/>
    <x v="370"/>
    <n v="0.39"/>
    <n v="0.69"/>
    <s v="United States"/>
    <x v="1"/>
    <x v="15"/>
    <s v="Wilmington"/>
    <n v="1887"/>
    <x v="14"/>
    <x v="5"/>
    <s v="2015"/>
    <d v="2015-03-14T00:00:00"/>
    <n v="80.674799999999991"/>
    <n v="18"/>
    <n v="116.92"/>
    <n v="90806"/>
    <x v="0"/>
  </r>
  <r>
    <n v="22288"/>
    <s v="Critical"/>
    <n v="0.09"/>
    <n v="35.99"/>
    <n v="5.99"/>
    <n v="907"/>
    <x v="1"/>
    <s v="Rachel Casey"/>
    <s v="Regular Air"/>
    <x v="1"/>
    <x v="2"/>
    <x v="5"/>
    <s v="Wrap Bag"/>
    <x v="351"/>
    <n v="0.38"/>
    <n v="0.75406662269129299"/>
    <s v="United States"/>
    <x v="3"/>
    <x v="35"/>
    <s v="Henderson"/>
    <n v="42420"/>
    <x v="115"/>
    <x v="2"/>
    <s v="2015"/>
    <d v="2015-02-27T00:00:00"/>
    <n v="114.3165"/>
    <n v="5"/>
    <n v="151.6"/>
    <n v="86459"/>
    <x v="0"/>
  </r>
  <r>
    <n v="21345"/>
    <s v="Medium"/>
    <n v="0.09"/>
    <n v="2.6"/>
    <n v="2.4"/>
    <n v="907"/>
    <x v="1"/>
    <s v="Rachel Casey"/>
    <s v="Regular Air"/>
    <x v="1"/>
    <x v="0"/>
    <x v="0"/>
    <s v="Wrap Bag"/>
    <x v="371"/>
    <n v="0.57999999999999996"/>
    <n v="34.900976993381654"/>
    <s v="United States"/>
    <x v="3"/>
    <x v="35"/>
    <s v="Henderson"/>
    <n v="42420"/>
    <x v="77"/>
    <x v="1"/>
    <s v="2015"/>
    <d v="2015-06-19T00:00:00"/>
    <n v="1107.4079999999999"/>
    <n v="12"/>
    <n v="31.73"/>
    <n v="86460"/>
    <x v="0"/>
  </r>
  <r>
    <n v="19480"/>
    <s v="Critical"/>
    <n v="0"/>
    <n v="5.28"/>
    <n v="5.61"/>
    <n v="910"/>
    <x v="0"/>
    <s v="Carla Hauser"/>
    <s v="Regular Air"/>
    <x v="0"/>
    <x v="0"/>
    <x v="7"/>
    <s v="Small Box"/>
    <x v="297"/>
    <n v="0.4"/>
    <n v="-1.7500821018062396"/>
    <s v="United States"/>
    <x v="3"/>
    <x v="40"/>
    <s v="Texarkana"/>
    <n v="71854"/>
    <x v="50"/>
    <x v="3"/>
    <s v="2015"/>
    <d v="2015-05-14T00:00:00"/>
    <n v="-149.21199999999999"/>
    <n v="15"/>
    <n v="85.26"/>
    <n v="90187"/>
    <x v="0"/>
  </r>
  <r>
    <n v="25356"/>
    <s v="Not Specified"/>
    <n v="0.05"/>
    <n v="7.64"/>
    <n v="5.83"/>
    <n v="911"/>
    <x v="1"/>
    <s v="Marsha P Joyner"/>
    <s v="Regular Air"/>
    <x v="0"/>
    <x v="0"/>
    <x v="7"/>
    <s v="Wrap Bag"/>
    <x v="372"/>
    <n v="0.36"/>
    <n v="-1.266144578313253"/>
    <s v="United States"/>
    <x v="1"/>
    <x v="36"/>
    <s v="Wheeling"/>
    <n v="26003"/>
    <x v="70"/>
    <x v="0"/>
    <s v="2015"/>
    <d v="2015-02-02T00:00:00"/>
    <n v="-21.018000000000001"/>
    <n v="2"/>
    <n v="16.600000000000001"/>
    <n v="90185"/>
    <x v="0"/>
  </r>
  <r>
    <n v="25357"/>
    <s v="Not Specified"/>
    <n v="0.04"/>
    <n v="218.75"/>
    <n v="69.64"/>
    <n v="911"/>
    <x v="1"/>
    <s v="Marsha P Joyner"/>
    <s v="Delivery Truck"/>
    <x v="0"/>
    <x v="1"/>
    <x v="11"/>
    <s v="Jumbo Box"/>
    <x v="228"/>
    <n v="0.72"/>
    <n v="-0.28683250488971351"/>
    <s v="United States"/>
    <x v="1"/>
    <x v="36"/>
    <s v="Wheeling"/>
    <n v="26003"/>
    <x v="70"/>
    <x v="0"/>
    <s v="2015"/>
    <d v="2015-02-01T00:00:00"/>
    <n v="-655.52987500000006"/>
    <n v="10"/>
    <n v="2285.41"/>
    <n v="90185"/>
    <x v="0"/>
  </r>
  <r>
    <n v="24028"/>
    <s v="High"/>
    <n v="0.01"/>
    <n v="59.76"/>
    <n v="9.7100000000000009"/>
    <n v="911"/>
    <x v="1"/>
    <s v="Marsha P Joyner"/>
    <s v="Regular Air"/>
    <x v="0"/>
    <x v="0"/>
    <x v="10"/>
    <s v="Small Box"/>
    <x v="373"/>
    <n v="0.56999999999999995"/>
    <n v="0.69"/>
    <s v="United States"/>
    <x v="1"/>
    <x v="36"/>
    <s v="Wheeling"/>
    <n v="26003"/>
    <x v="36"/>
    <x v="4"/>
    <s v="2015"/>
    <d v="2015-04-06T00:00:00"/>
    <n v="354.32879999999994"/>
    <n v="8"/>
    <n v="513.52"/>
    <n v="90186"/>
    <x v="0"/>
  </r>
  <r>
    <n v="24953"/>
    <s v="High"/>
    <n v="0.06"/>
    <n v="350.98"/>
    <n v="30"/>
    <n v="915"/>
    <x v="0"/>
    <s v="Carol Sherrill"/>
    <s v="Delivery Truck"/>
    <x v="1"/>
    <x v="1"/>
    <x v="1"/>
    <s v="Jumbo Drum"/>
    <x v="309"/>
    <n v="0.61"/>
    <n v="-1.4123733117857555"/>
    <s v="United States"/>
    <x v="2"/>
    <x v="7"/>
    <s v="Bryan"/>
    <n v="77803"/>
    <x v="148"/>
    <x v="0"/>
    <s v="2015"/>
    <d v="2015-01-05T00:00:00"/>
    <n v="-489.41559999999998"/>
    <n v="1"/>
    <n v="346.52"/>
    <n v="86356"/>
    <x v="0"/>
  </r>
  <r>
    <n v="25833"/>
    <s v="Low"/>
    <n v="0.05"/>
    <n v="161.55000000000001"/>
    <n v="19.989999999999998"/>
    <n v="916"/>
    <x v="0"/>
    <s v="Marion Wilcox"/>
    <s v="Regular Air"/>
    <x v="0"/>
    <x v="0"/>
    <x v="10"/>
    <s v="Small Box"/>
    <x v="40"/>
    <n v="0.66"/>
    <n v="7.0717590274578926E-2"/>
    <s v="United States"/>
    <x v="2"/>
    <x v="7"/>
    <s v="Burleson"/>
    <n v="76028"/>
    <x v="148"/>
    <x v="0"/>
    <s v="2015"/>
    <d v="2015-01-11T00:00:00"/>
    <n v="35.31"/>
    <n v="3"/>
    <n v="499.31"/>
    <n v="86357"/>
    <x v="0"/>
  </r>
  <r>
    <n v="25676"/>
    <s v="High"/>
    <n v="0.05"/>
    <n v="35.51"/>
    <n v="6.31"/>
    <n v="918"/>
    <x v="1"/>
    <s v="Kerry Jernigan"/>
    <s v="Regular Air"/>
    <x v="3"/>
    <x v="0"/>
    <x v="10"/>
    <s v="Small Box"/>
    <x v="374"/>
    <n v="0.57999999999999996"/>
    <n v="8.358413132694939E-2"/>
    <s v="United States"/>
    <x v="0"/>
    <x v="1"/>
    <s v="Rancho Cucamonga"/>
    <n v="91730"/>
    <x v="142"/>
    <x v="4"/>
    <s v="2015"/>
    <d v="2015-04-14T00:00:00"/>
    <n v="6.11"/>
    <n v="2"/>
    <n v="73.099999999999994"/>
    <n v="90492"/>
    <x v="0"/>
  </r>
  <r>
    <n v="19772"/>
    <s v="Critical"/>
    <n v="0.09"/>
    <n v="58.14"/>
    <n v="36.61"/>
    <n v="918"/>
    <x v="1"/>
    <s v="Kerry Jernigan"/>
    <s v="Delivery Truck"/>
    <x v="0"/>
    <x v="1"/>
    <x v="14"/>
    <s v="Jumbo Box"/>
    <x v="375"/>
    <n v="0.61"/>
    <n v="8.8608360992123283E-2"/>
    <s v="United States"/>
    <x v="0"/>
    <x v="1"/>
    <s v="Rancho Cucamonga"/>
    <n v="91730"/>
    <x v="135"/>
    <x v="3"/>
    <s v="2015"/>
    <d v="2015-05-21T00:00:00"/>
    <n v="187.41200000000026"/>
    <n v="39"/>
    <n v="2115.06"/>
    <n v="90493"/>
    <x v="0"/>
  </r>
  <r>
    <n v="25677"/>
    <s v="High"/>
    <n v="0.1"/>
    <n v="8.34"/>
    <n v="2.64"/>
    <n v="919"/>
    <x v="0"/>
    <s v="Tracy Livingston"/>
    <s v="Regular Air"/>
    <x v="3"/>
    <x v="0"/>
    <x v="12"/>
    <s v="Small Pack"/>
    <x v="120"/>
    <n v="0.59"/>
    <n v="-0.1322210636079249"/>
    <s v="United States"/>
    <x v="0"/>
    <x v="1"/>
    <s v="Redding"/>
    <n v="96003"/>
    <x v="142"/>
    <x v="4"/>
    <s v="2015"/>
    <d v="2015-04-12T00:00:00"/>
    <n v="-6.34"/>
    <n v="6"/>
    <n v="47.95"/>
    <n v="90492"/>
    <x v="0"/>
  </r>
  <r>
    <n v="21970"/>
    <s v="Low"/>
    <n v="0.1"/>
    <n v="15.98"/>
    <n v="4"/>
    <n v="920"/>
    <x v="1"/>
    <s v="Jessie Kelly"/>
    <s v="Regular Air"/>
    <x v="0"/>
    <x v="2"/>
    <x v="13"/>
    <s v="Small Box"/>
    <x v="174"/>
    <n v="0.37"/>
    <n v="0.69"/>
    <s v="United States"/>
    <x v="0"/>
    <x v="1"/>
    <s v="Redlands"/>
    <n v="92374"/>
    <x v="12"/>
    <x v="5"/>
    <s v="2015"/>
    <d v="2015-04-01T00:00:00"/>
    <n v="92.722199999999987"/>
    <n v="9"/>
    <n v="134.38"/>
    <n v="90491"/>
    <x v="0"/>
  </r>
  <r>
    <n v="25678"/>
    <s v="High"/>
    <n v="0.03"/>
    <n v="8.0399999999999991"/>
    <n v="8.94"/>
    <n v="920"/>
    <x v="1"/>
    <s v="Jessie Kelly"/>
    <s v="Regular Air"/>
    <x v="3"/>
    <x v="0"/>
    <x v="8"/>
    <s v="Small Box"/>
    <x v="376"/>
    <n v="0.4"/>
    <n v="-2.0877360948287094"/>
    <s v="United States"/>
    <x v="0"/>
    <x v="1"/>
    <s v="Redlands"/>
    <n v="92374"/>
    <x v="142"/>
    <x v="4"/>
    <s v="2015"/>
    <d v="2015-04-14T00:00:00"/>
    <n v="-160.27549999999999"/>
    <n v="9"/>
    <n v="76.77"/>
    <n v="90492"/>
    <x v="0"/>
  </r>
  <r>
    <n v="18395"/>
    <s v="Not Specified"/>
    <n v="0.01"/>
    <n v="65.989999999999995"/>
    <n v="8.99"/>
    <n v="922"/>
    <x v="0"/>
    <s v="Dolores Abrams"/>
    <s v="Express Air"/>
    <x v="2"/>
    <x v="2"/>
    <x v="5"/>
    <s v="Small Box"/>
    <x v="377"/>
    <n v="0.56000000000000005"/>
    <n v="0.50763682864450121"/>
    <s v="United States"/>
    <x v="0"/>
    <x v="1"/>
    <s v="Rancho Cucamonga"/>
    <n v="91730"/>
    <x v="135"/>
    <x v="3"/>
    <s v="2015"/>
    <d v="2015-05-21T00:00:00"/>
    <n v="396.97199999999998"/>
    <n v="14"/>
    <n v="782"/>
    <n v="87135"/>
    <x v="0"/>
  </r>
  <r>
    <n v="19973"/>
    <s v="Critical"/>
    <n v="0.03"/>
    <n v="2.1800000000000002"/>
    <n v="1.38"/>
    <n v="925"/>
    <x v="0"/>
    <s v="Ruth Dudley"/>
    <s v="Regular Air"/>
    <x v="2"/>
    <x v="0"/>
    <x v="3"/>
    <s v="Wrap Bag"/>
    <x v="378"/>
    <n v="0.44"/>
    <n v="-0.44755244755244755"/>
    <s v="United States"/>
    <x v="1"/>
    <x v="14"/>
    <s v="Augusta"/>
    <n v="4330"/>
    <x v="34"/>
    <x v="4"/>
    <s v="2015"/>
    <d v="2015-04-06T00:00:00"/>
    <n v="-7.04"/>
    <n v="7"/>
    <n v="15.73"/>
    <n v="87134"/>
    <x v="0"/>
  </r>
  <r>
    <n v="19974"/>
    <s v="Critical"/>
    <n v="0.01"/>
    <n v="170.98"/>
    <n v="35.89"/>
    <n v="929"/>
    <x v="0"/>
    <s v="Calvin Conway"/>
    <s v="Delivery Truck"/>
    <x v="2"/>
    <x v="1"/>
    <x v="14"/>
    <s v="Jumbo Box"/>
    <x v="379"/>
    <n v="0.66"/>
    <n v="0.31326240350887397"/>
    <s v="United States"/>
    <x v="1"/>
    <x v="2"/>
    <s v="Old Bridge"/>
    <n v="8857"/>
    <x v="34"/>
    <x v="4"/>
    <s v="2015"/>
    <d v="2015-04-08T00:00:00"/>
    <n v="538.52"/>
    <n v="10"/>
    <n v="1719.07"/>
    <n v="87134"/>
    <x v="0"/>
  </r>
  <r>
    <n v="21077"/>
    <s v="Critical"/>
    <n v="0.05"/>
    <n v="6.04"/>
    <n v="2.14"/>
    <n v="936"/>
    <x v="1"/>
    <s v="Robyn Garner"/>
    <s v="Express Air"/>
    <x v="0"/>
    <x v="0"/>
    <x v="7"/>
    <s v="Wrap Bag"/>
    <x v="380"/>
    <n v="0.38"/>
    <n v="-0.4922711058263971"/>
    <s v="United States"/>
    <x v="0"/>
    <x v="1"/>
    <s v="Redlands"/>
    <n v="92374"/>
    <x v="149"/>
    <x v="2"/>
    <s v="2015"/>
    <d v="2015-02-19T00:00:00"/>
    <n v="-4.1399999999999997"/>
    <n v="1"/>
    <n v="8.41"/>
    <n v="90588"/>
    <x v="0"/>
  </r>
  <r>
    <n v="23716"/>
    <s v="Not Specified"/>
    <n v="0.05"/>
    <n v="5.98"/>
    <n v="5.46"/>
    <n v="936"/>
    <x v="1"/>
    <s v="Robyn Garner"/>
    <s v="Regular Air"/>
    <x v="0"/>
    <x v="0"/>
    <x v="7"/>
    <s v="Small Box"/>
    <x v="381"/>
    <n v="0.36"/>
    <n v="-0.30381133873272986"/>
    <s v="United States"/>
    <x v="0"/>
    <x v="1"/>
    <s v="Redlands"/>
    <n v="92374"/>
    <x v="150"/>
    <x v="1"/>
    <s v="2015"/>
    <d v="2015-06-27T00:00:00"/>
    <n v="-31.885000000000002"/>
    <n v="17"/>
    <n v="104.95"/>
    <n v="90589"/>
    <x v="0"/>
  </r>
  <r>
    <n v="23717"/>
    <s v="Not Specified"/>
    <n v="0.01"/>
    <n v="65.989999999999995"/>
    <n v="3.99"/>
    <n v="937"/>
    <x v="0"/>
    <s v="Kelly Shaw"/>
    <s v="Regular Air"/>
    <x v="0"/>
    <x v="2"/>
    <x v="5"/>
    <s v="Small Box"/>
    <x v="382"/>
    <n v="0.59"/>
    <n v="-0.57152590191488084"/>
    <s v="United States"/>
    <x v="0"/>
    <x v="1"/>
    <s v="Redondo Beach"/>
    <n v="90278"/>
    <x v="150"/>
    <x v="1"/>
    <s v="2015"/>
    <d v="2015-06-28T00:00:00"/>
    <n v="-95.21050000000001"/>
    <n v="3"/>
    <n v="166.59"/>
    <n v="90589"/>
    <x v="0"/>
  </r>
  <r>
    <n v="22638"/>
    <s v="Low"/>
    <n v="0.09"/>
    <n v="100.98"/>
    <n v="35.840000000000003"/>
    <n v="940"/>
    <x v="0"/>
    <s v="Albert Maxwell"/>
    <s v="Delivery Truck"/>
    <x v="1"/>
    <x v="1"/>
    <x v="14"/>
    <s v="Jumbo Box"/>
    <x v="77"/>
    <n v="0.62"/>
    <n v="-0.4886039526489816"/>
    <s v="United States"/>
    <x v="1"/>
    <x v="18"/>
    <s v="New Milford"/>
    <n v="6776"/>
    <x v="81"/>
    <x v="4"/>
    <s v="2015"/>
    <d v="2015-04-19T00:00:00"/>
    <n v="-193.58"/>
    <n v="4"/>
    <n v="396.19"/>
    <n v="90844"/>
    <x v="0"/>
  </r>
  <r>
    <n v="23479"/>
    <s v="Not Specified"/>
    <n v="0.03"/>
    <n v="31.74"/>
    <n v="12.62"/>
    <n v="945"/>
    <x v="0"/>
    <s v="Stephanie Sun Perry"/>
    <s v="Regular Air"/>
    <x v="1"/>
    <x v="0"/>
    <x v="8"/>
    <s v="Small Box"/>
    <x v="383"/>
    <n v="0.37"/>
    <n v="-4.3576494427558198E-2"/>
    <s v="United States"/>
    <x v="0"/>
    <x v="1"/>
    <s v="Saratoga"/>
    <n v="95070"/>
    <x v="127"/>
    <x v="5"/>
    <s v="2015"/>
    <d v="2015-03-06T00:00:00"/>
    <n v="-4.3009999999999939"/>
    <n v="3"/>
    <n v="98.7"/>
    <n v="86567"/>
    <x v="0"/>
  </r>
  <r>
    <n v="24459"/>
    <s v="Critical"/>
    <n v="0.09"/>
    <n v="90.98"/>
    <n v="56.2"/>
    <n v="946"/>
    <x v="0"/>
    <s v="Denise Parks"/>
    <s v="Express Air"/>
    <x v="1"/>
    <x v="1"/>
    <x v="2"/>
    <s v="Medium Box"/>
    <x v="384"/>
    <n v="0.74"/>
    <n v="-0.8809945916833104"/>
    <s v="United States"/>
    <x v="1"/>
    <x v="14"/>
    <s v="Auburn"/>
    <n v="4210"/>
    <x v="151"/>
    <x v="5"/>
    <s v="2015"/>
    <d v="2015-03-02T00:00:00"/>
    <n v="-1570.32"/>
    <n v="20"/>
    <n v="1782.44"/>
    <n v="86566"/>
    <x v="0"/>
  </r>
  <r>
    <n v="24693"/>
    <s v="Critical"/>
    <n v="0.08"/>
    <n v="14.2"/>
    <n v="5.3"/>
    <n v="947"/>
    <x v="0"/>
    <s v="Dorothy Buchanan"/>
    <s v="Express Air"/>
    <x v="1"/>
    <x v="1"/>
    <x v="2"/>
    <s v="Wrap Bag"/>
    <x v="257"/>
    <n v="0.46"/>
    <n v="0.37761752877548194"/>
    <s v="United States"/>
    <x v="1"/>
    <x v="2"/>
    <s v="Bayonne"/>
    <n v="7002"/>
    <x v="52"/>
    <x v="0"/>
    <s v="2015"/>
    <d v="2015-01-13T00:00:00"/>
    <n v="27.23"/>
    <n v="5"/>
    <n v="72.11"/>
    <n v="86565"/>
    <x v="0"/>
  </r>
  <r>
    <n v="1279"/>
    <s v="Critical "/>
    <n v="0.06"/>
    <n v="40.98"/>
    <n v="2.99"/>
    <n v="949"/>
    <x v="1"/>
    <s v="Ernest Oh"/>
    <s v="Regular Air"/>
    <x v="3"/>
    <x v="0"/>
    <x v="8"/>
    <s v="Small Box"/>
    <x v="385"/>
    <n v="0.36"/>
    <n v="-0.15302619982373208"/>
    <s v="United States"/>
    <x v="0"/>
    <x v="1"/>
    <s v="Los Angeles"/>
    <n v="90049"/>
    <x v="22"/>
    <x v="0"/>
    <s v="2015"/>
    <d v="2015-01-04T00:00:00"/>
    <n v="-19.099200000000003"/>
    <n v="3"/>
    <n v="124.81"/>
    <n v="9285"/>
    <x v="0"/>
  </r>
  <r>
    <n v="1128"/>
    <s v="Low"/>
    <n v="0.02"/>
    <n v="48.04"/>
    <n v="5.09"/>
    <n v="949"/>
    <x v="1"/>
    <s v="Ernest Oh"/>
    <s v="Regular Air"/>
    <x v="3"/>
    <x v="0"/>
    <x v="7"/>
    <s v="Small Box"/>
    <x v="213"/>
    <n v="0.37"/>
    <n v="0.42398901647528708"/>
    <s v="United States"/>
    <x v="0"/>
    <x v="1"/>
    <s v="Los Angeles"/>
    <n v="90049"/>
    <x v="27"/>
    <x v="5"/>
    <s v="2015"/>
    <d v="2015-03-26T00:00:00"/>
    <n v="373.67"/>
    <n v="18"/>
    <n v="881.32"/>
    <n v="8257"/>
    <x v="0"/>
  </r>
  <r>
    <n v="19279"/>
    <s v="Critical"/>
    <n v="0.06"/>
    <n v="40.98"/>
    <n v="2.99"/>
    <n v="950"/>
    <x v="1"/>
    <s v="Jane Shah"/>
    <s v="Regular Air"/>
    <x v="3"/>
    <x v="0"/>
    <x v="8"/>
    <s v="Small Box"/>
    <x v="385"/>
    <n v="0.36"/>
    <n v="-0.35581442307692307"/>
    <s v="United States"/>
    <x v="2"/>
    <x v="3"/>
    <s v="Prior Lake"/>
    <n v="55372"/>
    <x v="22"/>
    <x v="0"/>
    <s v="2015"/>
    <d v="2015-01-04T00:00:00"/>
    <n v="-14.801880000000001"/>
    <n v="1"/>
    <n v="41.6"/>
    <n v="89083"/>
    <x v="0"/>
  </r>
  <r>
    <n v="19127"/>
    <s v="Low"/>
    <n v="0.05"/>
    <n v="1500.97"/>
    <n v="29.7"/>
    <n v="950"/>
    <x v="1"/>
    <s v="Jane Shah"/>
    <s v="Delivery Truck"/>
    <x v="3"/>
    <x v="2"/>
    <x v="6"/>
    <s v="Jumbo Drum"/>
    <x v="386"/>
    <n v="0.56999999999999995"/>
    <n v="-1.7107195335354857"/>
    <s v="United States"/>
    <x v="2"/>
    <x v="3"/>
    <s v="Prior Lake"/>
    <n v="55372"/>
    <x v="27"/>
    <x v="5"/>
    <s v="2015"/>
    <d v="2015-03-22T00:00:00"/>
    <n v="-2561.3235"/>
    <n v="1"/>
    <n v="1497.22"/>
    <n v="89084"/>
    <x v="0"/>
  </r>
  <r>
    <n v="19128"/>
    <s v="Low"/>
    <n v="0.02"/>
    <n v="48.04"/>
    <n v="5.09"/>
    <n v="950"/>
    <x v="1"/>
    <s v="Jane Shah"/>
    <s v="Regular Air"/>
    <x v="3"/>
    <x v="0"/>
    <x v="7"/>
    <s v="Small Box"/>
    <x v="213"/>
    <n v="0.37"/>
    <n v="0.69"/>
    <s v="United States"/>
    <x v="2"/>
    <x v="3"/>
    <s v="Prior Lake"/>
    <n v="55372"/>
    <x v="27"/>
    <x v="5"/>
    <s v="2015"/>
    <d v="2015-03-26T00:00:00"/>
    <n v="168.91889999999998"/>
    <n v="5"/>
    <n v="244.81"/>
    <n v="89084"/>
    <x v="0"/>
  </r>
  <r>
    <n v="19129"/>
    <s v="Low"/>
    <n v="0.03"/>
    <n v="4.28"/>
    <n v="1.6"/>
    <n v="950"/>
    <x v="1"/>
    <s v="Jane Shah"/>
    <s v="Regular Air"/>
    <x v="3"/>
    <x v="0"/>
    <x v="0"/>
    <s v="Wrap Bag"/>
    <x v="387"/>
    <n v="0.57999999999999996"/>
    <n v="-1.3626373626373627"/>
    <s v="United States"/>
    <x v="2"/>
    <x v="3"/>
    <s v="Prior Lake"/>
    <n v="55372"/>
    <x v="27"/>
    <x v="5"/>
    <s v="2015"/>
    <d v="2015-03-29T00:00:00"/>
    <n v="-6.2"/>
    <n v="1"/>
    <n v="4.55"/>
    <n v="89084"/>
    <x v="0"/>
  </r>
  <r>
    <n v="20073"/>
    <s v="Low"/>
    <n v="0.1"/>
    <n v="7.31"/>
    <n v="0.49"/>
    <n v="954"/>
    <x v="1"/>
    <s v="Tony Chandler"/>
    <s v="Regular Air"/>
    <x v="2"/>
    <x v="0"/>
    <x v="9"/>
    <s v="Small Box"/>
    <x v="388"/>
    <n v="0.38"/>
    <n v="0.69"/>
    <s v="United States"/>
    <x v="2"/>
    <x v="7"/>
    <s v="Highland Village"/>
    <n v="75067"/>
    <x v="6"/>
    <x v="2"/>
    <s v="2015"/>
    <d v="2015-02-21T00:00:00"/>
    <n v="19.064699999999998"/>
    <n v="4"/>
    <n v="27.63"/>
    <n v="90771"/>
    <x v="0"/>
  </r>
  <r>
    <n v="20074"/>
    <s v="Low"/>
    <n v="0.08"/>
    <n v="6.7"/>
    <n v="1.56"/>
    <n v="954"/>
    <x v="1"/>
    <s v="Tony Chandler"/>
    <s v="Regular Air"/>
    <x v="2"/>
    <x v="0"/>
    <x v="0"/>
    <s v="Wrap Bag"/>
    <x v="389"/>
    <n v="0.52"/>
    <n v="0.33835309195770585"/>
    <s v="United States"/>
    <x v="2"/>
    <x v="7"/>
    <s v="Highland Village"/>
    <n v="75067"/>
    <x v="6"/>
    <x v="2"/>
    <s v="2015"/>
    <d v="2015-02-12T00:00:00"/>
    <n v="10.56"/>
    <n v="5"/>
    <n v="31.21"/>
    <n v="90771"/>
    <x v="0"/>
  </r>
  <r>
    <n v="25795"/>
    <s v="Not Specified"/>
    <n v="0.01"/>
    <n v="145.44999999999999"/>
    <n v="17.850000000000001"/>
    <n v="959"/>
    <x v="0"/>
    <s v="Sally House"/>
    <s v="Delivery Truck"/>
    <x v="0"/>
    <x v="2"/>
    <x v="6"/>
    <s v="Jumbo Drum"/>
    <x v="390"/>
    <n v="0.56000000000000005"/>
    <n v="0.69"/>
    <s v="United States"/>
    <x v="2"/>
    <x v="7"/>
    <s v="Burleson"/>
    <n v="76028"/>
    <x v="27"/>
    <x v="5"/>
    <s v="2015"/>
    <d v="2015-03-23T00:00:00"/>
    <n v="837.68069999999989"/>
    <n v="8"/>
    <n v="1214.03"/>
    <n v="91581"/>
    <x v="0"/>
  </r>
  <r>
    <n v="20428"/>
    <s v="Low"/>
    <n v="0.03"/>
    <n v="2.94"/>
    <n v="0.96"/>
    <n v="960"/>
    <x v="0"/>
    <s v="Phillip Chappell"/>
    <s v="Regular Air"/>
    <x v="1"/>
    <x v="0"/>
    <x v="0"/>
    <s v="Wrap Bag"/>
    <x v="202"/>
    <n v="0.57999999999999996"/>
    <n v="-1.1965811965811968"/>
    <s v="United States"/>
    <x v="0"/>
    <x v="1"/>
    <s v="Redondo Beach"/>
    <n v="90278"/>
    <x v="128"/>
    <x v="2"/>
    <s v="2015"/>
    <d v="2015-02-08T00:00:00"/>
    <n v="-4.2"/>
    <n v="1"/>
    <n v="3.51"/>
    <n v="89401"/>
    <x v="0"/>
  </r>
  <r>
    <n v="20685"/>
    <s v="Not Specified"/>
    <n v="0.05"/>
    <n v="124.49"/>
    <n v="51.94"/>
    <n v="961"/>
    <x v="0"/>
    <s v="Benjamin Chan"/>
    <s v="Delivery Truck"/>
    <x v="1"/>
    <x v="1"/>
    <x v="11"/>
    <s v="Jumbo Box"/>
    <x v="156"/>
    <n v="0.63"/>
    <n v="-0.36766233766233769"/>
    <s v="United States"/>
    <x v="0"/>
    <x v="1"/>
    <s v="Redwood City"/>
    <n v="94061"/>
    <x v="152"/>
    <x v="2"/>
    <s v="2015"/>
    <d v="2015-02-24T00:00:00"/>
    <n v="-44.163600000000002"/>
    <n v="1"/>
    <n v="120.12"/>
    <n v="89402"/>
    <x v="0"/>
  </r>
  <r>
    <n v="2428"/>
    <s v="Low"/>
    <n v="0.03"/>
    <n v="2.94"/>
    <n v="0.96"/>
    <n v="962"/>
    <x v="0"/>
    <s v="Yvonne Clarke"/>
    <s v="Regular Air"/>
    <x v="1"/>
    <x v="0"/>
    <x v="0"/>
    <s v="Wrap Bag"/>
    <x v="202"/>
    <n v="0.57999999999999996"/>
    <n v="-0.59914407988587737"/>
    <s v="United States"/>
    <x v="2"/>
    <x v="12"/>
    <s v="Chicago"/>
    <n v="60610"/>
    <x v="128"/>
    <x v="2"/>
    <s v="2015"/>
    <d v="2015-02-08T00:00:00"/>
    <n v="-4.2"/>
    <n v="2"/>
    <n v="7.01"/>
    <n v="17636"/>
    <x v="0"/>
  </r>
  <r>
    <n v="25093"/>
    <s v="Medium"/>
    <n v="0"/>
    <n v="170.98"/>
    <n v="35.89"/>
    <n v="970"/>
    <x v="0"/>
    <s v="Lynn Payne"/>
    <s v="Delivery Truck"/>
    <x v="3"/>
    <x v="1"/>
    <x v="14"/>
    <s v="Jumbo Box"/>
    <x v="379"/>
    <n v="0.66"/>
    <n v="-7.0695092894820205E-2"/>
    <s v="United States"/>
    <x v="3"/>
    <x v="8"/>
    <s v="Rose Hill"/>
    <n v="24281"/>
    <x v="18"/>
    <x v="4"/>
    <s v="2015"/>
    <d v="2015-04-21T00:00:00"/>
    <n v="-102.66200000000001"/>
    <n v="8"/>
    <n v="1452.18"/>
    <n v="86173"/>
    <x v="0"/>
  </r>
  <r>
    <n v="20536"/>
    <s v="Low"/>
    <n v="0.03"/>
    <n v="284.98"/>
    <n v="69.55"/>
    <n v="972"/>
    <x v="1"/>
    <s v="Gregory Holden"/>
    <s v="Delivery Truck"/>
    <x v="0"/>
    <x v="1"/>
    <x v="1"/>
    <s v="Jumbo Drum"/>
    <x v="391"/>
    <n v="0.6"/>
    <n v="-0.18822693661403339"/>
    <s v="United States"/>
    <x v="0"/>
    <x v="1"/>
    <s v="Riverside"/>
    <n v="92503"/>
    <x v="136"/>
    <x v="2"/>
    <s v="2015"/>
    <d v="2015-03-05T00:00:00"/>
    <n v="-116.584"/>
    <n v="2"/>
    <n v="619.38"/>
    <n v="87259"/>
    <x v="0"/>
  </r>
  <r>
    <n v="20537"/>
    <s v="Low"/>
    <n v="0"/>
    <n v="12.99"/>
    <n v="14.37"/>
    <n v="972"/>
    <x v="1"/>
    <s v="Gregory Holden"/>
    <s v="Regular Air"/>
    <x v="0"/>
    <x v="1"/>
    <x v="2"/>
    <s v="Large Box"/>
    <x v="193"/>
    <n v="0.73"/>
    <n v="0.69"/>
    <s v="United States"/>
    <x v="0"/>
    <x v="1"/>
    <s v="Riverside"/>
    <n v="92503"/>
    <x v="136"/>
    <x v="2"/>
    <s v="2015"/>
    <d v="2015-02-28T00:00:00"/>
    <n v="12.896100000000001"/>
    <n v="1"/>
    <n v="18.690000000000001"/>
    <n v="87259"/>
    <x v="0"/>
  </r>
  <r>
    <n v="24298"/>
    <s v="Low"/>
    <n v="0.1"/>
    <n v="2.2200000000000002"/>
    <n v="5"/>
    <n v="975"/>
    <x v="0"/>
    <s v="Francis Evans"/>
    <s v="Regular Air"/>
    <x v="0"/>
    <x v="0"/>
    <x v="15"/>
    <s v="Small Box"/>
    <x v="392"/>
    <n v="0.55000000000000004"/>
    <n v="-2.4226363636363635"/>
    <s v="United States"/>
    <x v="1"/>
    <x v="15"/>
    <s v="Boston"/>
    <n v="2108"/>
    <x v="36"/>
    <x v="4"/>
    <s v="2015"/>
    <d v="2015-04-09T00:00:00"/>
    <n v="-21.319199999999999"/>
    <n v="3"/>
    <n v="8.8000000000000007"/>
    <n v="87260"/>
    <x v="0"/>
  </r>
  <r>
    <n v="22646"/>
    <s v="Medium"/>
    <n v="0"/>
    <n v="37.76"/>
    <n v="12.9"/>
    <n v="980"/>
    <x v="0"/>
    <s v="Howard Burnett"/>
    <s v="Regular Air"/>
    <x v="0"/>
    <x v="0"/>
    <x v="10"/>
    <s v="Small Box"/>
    <x v="393"/>
    <n v="0.56999999999999995"/>
    <n v="0.19666135792120704"/>
    <s v="United States"/>
    <x v="1"/>
    <x v="9"/>
    <s v="South Burlington"/>
    <n v="5403"/>
    <x v="64"/>
    <x v="2"/>
    <s v="2015"/>
    <d v="2015-02-06T00:00:00"/>
    <n v="93.846800000000002"/>
    <n v="12"/>
    <n v="477.2"/>
    <n v="87258"/>
    <x v="0"/>
  </r>
  <r>
    <n v="20010"/>
    <s v="Low"/>
    <n v="0.09"/>
    <n v="300.97000000000003"/>
    <n v="7.18"/>
    <n v="983"/>
    <x v="0"/>
    <s v="Sue Drake"/>
    <s v="Regular Air"/>
    <x v="0"/>
    <x v="2"/>
    <x v="13"/>
    <s v="Small Box"/>
    <x v="394"/>
    <n v="0.48"/>
    <n v="6.2393360436458611E-3"/>
    <s v="United States"/>
    <x v="3"/>
    <x v="40"/>
    <s v="Searcy"/>
    <n v="72143"/>
    <x v="58"/>
    <x v="4"/>
    <s v="2015"/>
    <d v="2015-04-27T00:00:00"/>
    <n v="17.771999999999998"/>
    <n v="10"/>
    <n v="2848.38"/>
    <n v="90201"/>
    <x v="0"/>
  </r>
  <r>
    <n v="25895"/>
    <s v="High"/>
    <n v="0.05"/>
    <n v="4.28"/>
    <n v="5.17"/>
    <n v="993"/>
    <x v="0"/>
    <s v="Gail Currin"/>
    <s v="Regular Air"/>
    <x v="2"/>
    <x v="0"/>
    <x v="7"/>
    <s v="Small Box"/>
    <x v="162"/>
    <n v="0.4"/>
    <n v="-2.7104717470191808"/>
    <s v="United States"/>
    <x v="0"/>
    <x v="1"/>
    <s v="Oxnard"/>
    <n v="93030"/>
    <x v="153"/>
    <x v="2"/>
    <s v="2015"/>
    <d v="2015-02-19T00:00:00"/>
    <n v="-104.57"/>
    <n v="9"/>
    <n v="38.58"/>
    <n v="89432"/>
    <x v="0"/>
  </r>
  <r>
    <n v="19004"/>
    <s v="High"/>
    <n v="0.1"/>
    <n v="400.98"/>
    <n v="76.37"/>
    <n v="994"/>
    <x v="0"/>
    <s v="Neal Weber"/>
    <s v="Delivery Truck"/>
    <x v="2"/>
    <x v="1"/>
    <x v="11"/>
    <s v="Jumbo Box"/>
    <x v="395"/>
    <n v="0.6"/>
    <n v="-1.1956622280898739"/>
    <s v="United States"/>
    <x v="1"/>
    <x v="14"/>
    <s v="Sanford"/>
    <n v="4073"/>
    <x v="88"/>
    <x v="5"/>
    <s v="2015"/>
    <d v="2015-03-15T00:00:00"/>
    <n v="-969.0483660000001"/>
    <n v="2"/>
    <n v="810.47"/>
    <n v="89433"/>
    <x v="0"/>
  </r>
  <r>
    <n v="23840"/>
    <s v="Low"/>
    <n v="0.09"/>
    <n v="7.64"/>
    <n v="5.83"/>
    <n v="995"/>
    <x v="0"/>
    <s v="Lloyd Spencer"/>
    <s v="Regular Air"/>
    <x v="2"/>
    <x v="0"/>
    <x v="7"/>
    <s v="Wrap Bag"/>
    <x v="372"/>
    <n v="0.36"/>
    <n v="5.5361801455444233E-2"/>
    <s v="United States"/>
    <x v="1"/>
    <x v="14"/>
    <s v="West Scarborough"/>
    <n v="4070"/>
    <x v="16"/>
    <x v="3"/>
    <s v="2015"/>
    <d v="2015-05-15T00:00:00"/>
    <n v="4.0320000000000036"/>
    <n v="9"/>
    <n v="72.83"/>
    <n v="89434"/>
    <x v="0"/>
  </r>
  <r>
    <n v="22639"/>
    <s v="Low"/>
    <n v="0.08"/>
    <n v="67.84"/>
    <n v="0.99"/>
    <n v="997"/>
    <x v="0"/>
    <s v="Phillip Pollard"/>
    <s v="Regular Air"/>
    <x v="2"/>
    <x v="0"/>
    <x v="15"/>
    <s v="Small Box"/>
    <x v="396"/>
    <n v="0.57999999999999996"/>
    <n v="-0.37125981778196671"/>
    <s v="United States"/>
    <x v="1"/>
    <x v="2"/>
    <s v="Bayonne"/>
    <n v="7002"/>
    <x v="76"/>
    <x v="0"/>
    <s v="2015"/>
    <d v="2015-01-29T00:00:00"/>
    <n v="-23.634399999999999"/>
    <n v="1"/>
    <n v="63.66"/>
    <n v="89431"/>
    <x v="0"/>
  </r>
  <r>
    <n v="19003"/>
    <s v="High"/>
    <n v="0.08"/>
    <n v="45.19"/>
    <n v="1.99"/>
    <n v="999"/>
    <x v="0"/>
    <s v="Rita Barton"/>
    <s v="Regular Air"/>
    <x v="2"/>
    <x v="2"/>
    <x v="13"/>
    <s v="Small Pack"/>
    <x v="397"/>
    <n v="0.55000000000000004"/>
    <n v="-0.56461248231410155"/>
    <s v="United States"/>
    <x v="1"/>
    <x v="2"/>
    <s v="Ridgewood"/>
    <n v="7450"/>
    <x v="88"/>
    <x v="5"/>
    <s v="2015"/>
    <d v="2015-03-15T00:00:00"/>
    <n v="-71.83"/>
    <n v="3"/>
    <n v="127.22"/>
    <n v="89433"/>
    <x v="0"/>
  </r>
  <r>
    <n v="19002"/>
    <s v="High"/>
    <n v="0.03"/>
    <n v="33.979999999999997"/>
    <n v="19.989999999999998"/>
    <n v="1000"/>
    <x v="0"/>
    <s v="Lynn Bell"/>
    <s v="Regular Air"/>
    <x v="2"/>
    <x v="1"/>
    <x v="2"/>
    <s v="Small Box"/>
    <x v="398"/>
    <n v="0.55000000000000004"/>
    <n v="-1.7112200536490822E-3"/>
    <s v="United States"/>
    <x v="1"/>
    <x v="9"/>
    <s v="Bennington"/>
    <n v="5201"/>
    <x v="88"/>
    <x v="5"/>
    <s v="2015"/>
    <d v="2015-03-15T00:00:00"/>
    <n v="-0.74000000000000909"/>
    <n v="12"/>
    <n v="432.44"/>
    <n v="89433"/>
    <x v="0"/>
  </r>
  <r>
    <n v="19380"/>
    <s v="Low"/>
    <n v="0.06"/>
    <n v="10.14"/>
    <n v="2.27"/>
    <n v="1005"/>
    <x v="1"/>
    <s v="Lloyd Dickson"/>
    <s v="Regular Air"/>
    <x v="2"/>
    <x v="0"/>
    <x v="7"/>
    <s v="Wrap Bag"/>
    <x v="82"/>
    <n v="0.36"/>
    <n v="-0.31855500821018062"/>
    <s v="United States"/>
    <x v="2"/>
    <x v="12"/>
    <s v="Buffalo Grove"/>
    <n v="60089"/>
    <x v="30"/>
    <x v="5"/>
    <s v="2015"/>
    <d v="2015-03-04T00:00:00"/>
    <n v="-3.88"/>
    <n v="1"/>
    <n v="12.18"/>
    <n v="90043"/>
    <x v="0"/>
  </r>
  <r>
    <n v="20167"/>
    <s v="High"/>
    <n v="0.02"/>
    <n v="40.99"/>
    <n v="17.48"/>
    <n v="1005"/>
    <x v="1"/>
    <s v="Lloyd Dickson"/>
    <s v="Regular Air"/>
    <x v="2"/>
    <x v="0"/>
    <x v="7"/>
    <s v="Small Box"/>
    <x v="399"/>
    <n v="0.36"/>
    <n v="0.57983523247372248"/>
    <s v="United States"/>
    <x v="2"/>
    <x v="12"/>
    <s v="Buffalo Grove"/>
    <n v="60089"/>
    <x v="139"/>
    <x v="2"/>
    <s v="2015"/>
    <d v="2015-02-28T00:00:00"/>
    <n v="551.09280000000001"/>
    <n v="23"/>
    <n v="950.43"/>
    <n v="90044"/>
    <x v="0"/>
  </r>
  <r>
    <n v="18529"/>
    <s v="High"/>
    <n v="0.01"/>
    <n v="3.15"/>
    <n v="0.49"/>
    <n v="1008"/>
    <x v="0"/>
    <s v="Priscilla Frank"/>
    <s v="Regular Air"/>
    <x v="1"/>
    <x v="0"/>
    <x v="9"/>
    <s v="Small Box"/>
    <x v="400"/>
    <n v="0.37"/>
    <n v="0.69"/>
    <s v="United States"/>
    <x v="1"/>
    <x v="14"/>
    <s v="Gorham"/>
    <n v="4038"/>
    <x v="40"/>
    <x v="3"/>
    <s v="2015"/>
    <d v="2015-05-27T00:00:00"/>
    <n v="17.505299999999998"/>
    <n v="8"/>
    <n v="25.37"/>
    <n v="88371"/>
    <x v="0"/>
  </r>
  <r>
    <n v="18886"/>
    <s v="High"/>
    <n v="0.1"/>
    <n v="550.98"/>
    <n v="45.7"/>
    <n v="1009"/>
    <x v="0"/>
    <s v="Kristin George"/>
    <s v="Delivery Truck"/>
    <x v="0"/>
    <x v="1"/>
    <x v="11"/>
    <s v="Jumbo Box"/>
    <x v="401"/>
    <n v="0.71"/>
    <n v="0.11754522758832626"/>
    <s v="United States"/>
    <x v="1"/>
    <x v="14"/>
    <s v="Saco"/>
    <n v="4072"/>
    <x v="117"/>
    <x v="1"/>
    <s v="2015"/>
    <d v="2015-06-21T00:00:00"/>
    <n v="818.54617499999995"/>
    <n v="14"/>
    <n v="6963.67"/>
    <n v="88372"/>
    <x v="0"/>
  </r>
  <r>
    <n v="21184"/>
    <s v="Critical"/>
    <n v="0.09"/>
    <n v="28.48"/>
    <n v="1.99"/>
    <n v="1014"/>
    <x v="1"/>
    <s v="Theresa Winters"/>
    <s v="Regular Air"/>
    <x v="1"/>
    <x v="2"/>
    <x v="13"/>
    <s v="Small Pack"/>
    <x v="137"/>
    <n v="0.4"/>
    <n v="-0.1070737341574577"/>
    <s v="United States"/>
    <x v="3"/>
    <x v="40"/>
    <s v="Bryant"/>
    <n v="72022"/>
    <x v="151"/>
    <x v="5"/>
    <s v="2015"/>
    <d v="2015-03-02T00:00:00"/>
    <n v="-17.149999999999999"/>
    <n v="6"/>
    <n v="160.16999999999999"/>
    <n v="88387"/>
    <x v="0"/>
  </r>
  <r>
    <n v="21185"/>
    <s v="Critical"/>
    <n v="0"/>
    <n v="2.08"/>
    <n v="5.33"/>
    <n v="1014"/>
    <x v="1"/>
    <s v="Theresa Winters"/>
    <s v="Regular Air"/>
    <x v="1"/>
    <x v="1"/>
    <x v="2"/>
    <s v="Small Box"/>
    <x v="261"/>
    <n v="0.43"/>
    <n v="-3.954484605087015"/>
    <s v="United States"/>
    <x v="3"/>
    <x v="40"/>
    <s v="Bryant"/>
    <n v="72022"/>
    <x v="151"/>
    <x v="5"/>
    <s v="2015"/>
    <d v="2015-03-03T00:00:00"/>
    <n v="-29.540000000000003"/>
    <n v="3"/>
    <n v="7.47"/>
    <n v="88387"/>
    <x v="0"/>
  </r>
  <r>
    <n v="21186"/>
    <s v="Critical"/>
    <n v="0.06"/>
    <n v="45.99"/>
    <n v="4.99"/>
    <n v="1014"/>
    <x v="1"/>
    <s v="Theresa Winters"/>
    <s v="Express Air"/>
    <x v="1"/>
    <x v="2"/>
    <x v="5"/>
    <s v="Small Box"/>
    <x v="402"/>
    <n v="0.56000000000000005"/>
    <n v="-0.88936112834065961"/>
    <s v="United States"/>
    <x v="3"/>
    <x v="40"/>
    <s v="Bryant"/>
    <n v="72022"/>
    <x v="151"/>
    <x v="5"/>
    <s v="2015"/>
    <d v="2015-03-02T00:00:00"/>
    <n v="-329.78399999999999"/>
    <n v="10"/>
    <n v="370.81"/>
    <n v="88387"/>
    <x v="0"/>
  </r>
  <r>
    <n v="20880"/>
    <s v="Not Specified"/>
    <n v="0.08"/>
    <n v="10.91"/>
    <n v="2.99"/>
    <n v="1014"/>
    <x v="1"/>
    <s v="Theresa Winters"/>
    <s v="Regular Air"/>
    <x v="1"/>
    <x v="0"/>
    <x v="8"/>
    <s v="Small Box"/>
    <x v="403"/>
    <n v="0.38"/>
    <n v="-1.7501458454871242E-2"/>
    <s v="United States"/>
    <x v="3"/>
    <x v="40"/>
    <s v="Bryant"/>
    <n v="72022"/>
    <x v="93"/>
    <x v="5"/>
    <s v="2015"/>
    <d v="2015-03-06T00:00:00"/>
    <n v="-2.1"/>
    <n v="11"/>
    <n v="119.99"/>
    <n v="88388"/>
    <x v="0"/>
  </r>
  <r>
    <n v="20531"/>
    <s v="Medium"/>
    <n v="0"/>
    <n v="43.98"/>
    <n v="8.99"/>
    <n v="1015"/>
    <x v="0"/>
    <s v="Beverly Cameron"/>
    <s v="Regular Air"/>
    <x v="1"/>
    <x v="0"/>
    <x v="0"/>
    <s v="Small Pack"/>
    <x v="404"/>
    <n v="0.57999999999999996"/>
    <n v="1.2747302904564315"/>
    <s v="United States"/>
    <x v="3"/>
    <x v="24"/>
    <s v="Apex"/>
    <n v="27502"/>
    <x v="103"/>
    <x v="5"/>
    <s v="2015"/>
    <d v="2015-03-18T00:00:00"/>
    <n v="829.46699999999998"/>
    <n v="14"/>
    <n v="650.70000000000005"/>
    <n v="88390"/>
    <x v="0"/>
  </r>
  <r>
    <n v="24752"/>
    <s v="High"/>
    <n v="0.02"/>
    <n v="6.48"/>
    <n v="7.86"/>
    <n v="1016"/>
    <x v="0"/>
    <s v="Francis Sherrill"/>
    <s v="Express Air"/>
    <x v="1"/>
    <x v="0"/>
    <x v="7"/>
    <s v="Small Box"/>
    <x v="405"/>
    <n v="0.37"/>
    <n v="9.7477651183172647"/>
    <s v="United States"/>
    <x v="3"/>
    <x v="24"/>
    <s v="Asheville"/>
    <n v="28806"/>
    <x v="20"/>
    <x v="1"/>
    <s v="2015"/>
    <d v="2015-06-13T00:00:00"/>
    <n v="111.22199999999999"/>
    <n v="1"/>
    <n v="11.41"/>
    <n v="88389"/>
    <x v="0"/>
  </r>
  <r>
    <n v="25027"/>
    <s v="Medium"/>
    <n v="0.05"/>
    <n v="35.89"/>
    <n v="14.72"/>
    <n v="1018"/>
    <x v="1"/>
    <s v="Meredith Humphrey"/>
    <s v="Regular Air"/>
    <x v="1"/>
    <x v="0"/>
    <x v="4"/>
    <s v="Small Box"/>
    <x v="406"/>
    <n v="0.4"/>
    <n v="3.3607195872955214E-2"/>
    <s v="United States"/>
    <x v="3"/>
    <x v="24"/>
    <s v="Cary"/>
    <n v="27511"/>
    <x v="4"/>
    <x v="4"/>
    <s v="2015"/>
    <d v="2015-04-09T00:00:00"/>
    <n v="22.866"/>
    <n v="19"/>
    <n v="680.39"/>
    <n v="88391"/>
    <x v="0"/>
  </r>
  <r>
    <n v="25028"/>
    <s v="Medium"/>
    <n v="0"/>
    <n v="11.48"/>
    <n v="5.43"/>
    <n v="1018"/>
    <x v="1"/>
    <s v="Meredith Humphrey"/>
    <s v="Regular Air"/>
    <x v="1"/>
    <x v="0"/>
    <x v="7"/>
    <s v="Small Box"/>
    <x v="407"/>
    <n v="0.36"/>
    <n v="1.5324152542372882"/>
    <s v="United States"/>
    <x v="3"/>
    <x v="24"/>
    <s v="Cary"/>
    <n v="27511"/>
    <x v="4"/>
    <x v="4"/>
    <s v="2015"/>
    <d v="2015-04-08T00:00:00"/>
    <n v="115.72799999999999"/>
    <n v="6"/>
    <n v="75.52"/>
    <n v="88391"/>
    <x v="0"/>
  </r>
  <r>
    <n v="24926"/>
    <s v="Critical"/>
    <n v="0.09"/>
    <n v="517.48"/>
    <n v="16.63"/>
    <n v="1020"/>
    <x v="1"/>
    <s v="Julie Porter"/>
    <s v="Delivery Truck"/>
    <x v="2"/>
    <x v="2"/>
    <x v="6"/>
    <s v="Jumbo Box"/>
    <x v="408"/>
    <n v="0.59"/>
    <n v="0.38621556652254796"/>
    <s v="United States"/>
    <x v="2"/>
    <x v="13"/>
    <s v="Pittsburg"/>
    <n v="66762"/>
    <x v="146"/>
    <x v="5"/>
    <s v="2015"/>
    <d v="2015-03-07T00:00:00"/>
    <n v="909.36"/>
    <n v="5"/>
    <n v="2354.54"/>
    <n v="88632"/>
    <x v="0"/>
  </r>
  <r>
    <n v="23562"/>
    <s v="Critical"/>
    <n v="7.0000000000000007E-2"/>
    <n v="4.13"/>
    <n v="5.04"/>
    <n v="1020"/>
    <x v="1"/>
    <s v="Julie Porter"/>
    <s v="Regular Air"/>
    <x v="2"/>
    <x v="0"/>
    <x v="8"/>
    <s v="Small Box"/>
    <x v="237"/>
    <n v="0.38"/>
    <n v="-0.96666329370098658"/>
    <s v="United States"/>
    <x v="2"/>
    <x v="13"/>
    <s v="Pittsburg"/>
    <n v="66762"/>
    <x v="92"/>
    <x v="2"/>
    <s v="2015"/>
    <d v="2015-02-07T00:00:00"/>
    <n v="-76.424400000000006"/>
    <n v="20"/>
    <n v="79.06"/>
    <n v="88634"/>
    <x v="0"/>
  </r>
  <r>
    <n v="23563"/>
    <s v="Critical"/>
    <n v="0"/>
    <n v="4.4800000000000004"/>
    <n v="2.5"/>
    <n v="1020"/>
    <x v="1"/>
    <s v="Julie Porter"/>
    <s v="Regular Air"/>
    <x v="2"/>
    <x v="0"/>
    <x v="4"/>
    <s v="Small Box"/>
    <x v="409"/>
    <n v="0.37"/>
    <n v="0.13404973902364137"/>
    <s v="United States"/>
    <x v="2"/>
    <x v="13"/>
    <s v="Pittsburg"/>
    <n v="66762"/>
    <x v="92"/>
    <x v="2"/>
    <s v="2015"/>
    <d v="2015-02-08T00:00:00"/>
    <n v="8.7319999999999993"/>
    <n v="14"/>
    <n v="65.14"/>
    <n v="88634"/>
    <x v="0"/>
  </r>
  <r>
    <n v="18921"/>
    <s v="Critical"/>
    <n v="0.02"/>
    <n v="39.06"/>
    <n v="10.55"/>
    <n v="1023"/>
    <x v="1"/>
    <s v="Glen Newman"/>
    <s v="Regular Air"/>
    <x v="2"/>
    <x v="0"/>
    <x v="8"/>
    <s v="Small Box"/>
    <x v="410"/>
    <n v="0.37"/>
    <n v="0.69"/>
    <s v="United States"/>
    <x v="1"/>
    <x v="19"/>
    <s v="Wilkinsburg"/>
    <n v="15221"/>
    <x v="7"/>
    <x v="3"/>
    <s v="2015"/>
    <d v="2015-05-15T00:00:00"/>
    <n v="442.0899"/>
    <n v="16"/>
    <n v="640.71"/>
    <n v="88633"/>
    <x v="0"/>
  </r>
  <r>
    <n v="18922"/>
    <s v="Critical"/>
    <n v="0.1"/>
    <n v="37.700000000000003"/>
    <n v="2.99"/>
    <n v="1023"/>
    <x v="1"/>
    <s v="Glen Newman"/>
    <s v="Regular Air"/>
    <x v="2"/>
    <x v="0"/>
    <x v="8"/>
    <s v="Small Box"/>
    <x v="188"/>
    <n v="0.35"/>
    <n v="0.69"/>
    <s v="United States"/>
    <x v="1"/>
    <x v="19"/>
    <s v="Wilkinsburg"/>
    <n v="15221"/>
    <x v="7"/>
    <x v="3"/>
    <s v="2015"/>
    <d v="2015-05-16T00:00:00"/>
    <n v="455.12399999999997"/>
    <n v="18"/>
    <n v="659.6"/>
    <n v="88633"/>
    <x v="0"/>
  </r>
  <r>
    <n v="21402"/>
    <s v="Not Specified"/>
    <n v="0.08"/>
    <n v="65.989999999999995"/>
    <n v="5.92"/>
    <n v="1026"/>
    <x v="1"/>
    <s v="Eugene Kerr"/>
    <s v="Regular Air"/>
    <x v="2"/>
    <x v="2"/>
    <x v="5"/>
    <s v="Small Box"/>
    <x v="411"/>
    <n v="0.57999999999999996"/>
    <n v="0.54887626582278481"/>
    <s v="United States"/>
    <x v="1"/>
    <x v="4"/>
    <s v="Central Islip"/>
    <n v="11722"/>
    <x v="131"/>
    <x v="2"/>
    <s v="2015"/>
    <d v="2015-02-07T00:00:00"/>
    <n v="624.40163999999993"/>
    <n v="22"/>
    <n v="1137.5999999999999"/>
    <n v="89005"/>
    <x v="0"/>
  </r>
  <r>
    <n v="20872"/>
    <s v="High"/>
    <n v="0.1"/>
    <n v="5.98"/>
    <n v="3.85"/>
    <n v="1026"/>
    <x v="1"/>
    <s v="Eugene Kerr"/>
    <s v="Regular Air"/>
    <x v="2"/>
    <x v="2"/>
    <x v="13"/>
    <s v="Small Pack"/>
    <x v="412"/>
    <n v="0.68"/>
    <n v="0.12485648300890802"/>
    <s v="United States"/>
    <x v="1"/>
    <x v="4"/>
    <s v="Central Islip"/>
    <n v="11722"/>
    <x v="124"/>
    <x v="3"/>
    <s v="2015"/>
    <d v="2015-05-30T00:00:00"/>
    <n v="18.922000000000011"/>
    <n v="26"/>
    <n v="151.55000000000001"/>
    <n v="89008"/>
    <x v="0"/>
  </r>
  <r>
    <n v="20873"/>
    <s v="High"/>
    <n v="7.0000000000000007E-2"/>
    <n v="2.61"/>
    <n v="0.5"/>
    <n v="1026"/>
    <x v="1"/>
    <s v="Eugene Kerr"/>
    <s v="Regular Air"/>
    <x v="2"/>
    <x v="0"/>
    <x v="9"/>
    <s v="Small Box"/>
    <x v="413"/>
    <n v="0.39"/>
    <n v="0.69"/>
    <s v="United States"/>
    <x v="1"/>
    <x v="4"/>
    <s v="Central Islip"/>
    <n v="11722"/>
    <x v="124"/>
    <x v="3"/>
    <s v="2015"/>
    <d v="2015-06-01T00:00:00"/>
    <n v="39.350699999999996"/>
    <n v="22"/>
    <n v="57.03"/>
    <n v="89008"/>
    <x v="0"/>
  </r>
  <r>
    <n v="22662"/>
    <s v="High"/>
    <n v="0.1"/>
    <n v="73.98"/>
    <n v="4"/>
    <n v="1027"/>
    <x v="1"/>
    <s v="Brian Bennett"/>
    <s v="Regular Air"/>
    <x v="2"/>
    <x v="2"/>
    <x v="13"/>
    <s v="Small Box"/>
    <x v="414"/>
    <n v="0.79"/>
    <n v="-0.66201077095873051"/>
    <s v="United States"/>
    <x v="1"/>
    <x v="4"/>
    <s v="Cheektowaga"/>
    <n v="14225"/>
    <x v="14"/>
    <x v="5"/>
    <s v="2015"/>
    <d v="2015-03-13T00:00:00"/>
    <n v="-229.87"/>
    <n v="5"/>
    <n v="347.23"/>
    <n v="89004"/>
    <x v="0"/>
  </r>
  <r>
    <n v="22663"/>
    <s v="High"/>
    <n v="0.05"/>
    <n v="51.98"/>
    <n v="10.17"/>
    <n v="1027"/>
    <x v="1"/>
    <s v="Brian Bennett"/>
    <s v="Regular Air"/>
    <x v="2"/>
    <x v="2"/>
    <x v="6"/>
    <s v="Medium Box"/>
    <x v="415"/>
    <n v="0.37"/>
    <n v="0.69"/>
    <s v="United States"/>
    <x v="1"/>
    <x v="4"/>
    <s v="Cheektowaga"/>
    <n v="14225"/>
    <x v="14"/>
    <x v="5"/>
    <s v="2015"/>
    <d v="2015-03-13T00:00:00"/>
    <n v="329.9787"/>
    <n v="9"/>
    <n v="478.23"/>
    <n v="89004"/>
    <x v="0"/>
  </r>
  <r>
    <n v="24325"/>
    <s v="Medium"/>
    <n v="7.0000000000000007E-2"/>
    <n v="7.08"/>
    <n v="2.35"/>
    <n v="1028"/>
    <x v="1"/>
    <s v="Marguerite Rodgers"/>
    <s v="Express Air"/>
    <x v="2"/>
    <x v="0"/>
    <x v="0"/>
    <s v="Wrap Bag"/>
    <x v="416"/>
    <n v="0.47"/>
    <n v="0.32498401193775317"/>
    <s v="United States"/>
    <x v="1"/>
    <x v="4"/>
    <s v="Commack"/>
    <n v="11725"/>
    <x v="48"/>
    <x v="5"/>
    <s v="2015"/>
    <d v="2015-03-30T00:00:00"/>
    <n v="30.49"/>
    <n v="13"/>
    <n v="93.82"/>
    <n v="89006"/>
    <x v="0"/>
  </r>
  <r>
    <n v="23398"/>
    <s v="Not Specified"/>
    <n v="0.05"/>
    <n v="83.1"/>
    <n v="6.13"/>
    <n v="1028"/>
    <x v="1"/>
    <s v="Marguerite Rodgers"/>
    <s v="Express Air"/>
    <x v="2"/>
    <x v="2"/>
    <x v="13"/>
    <s v="Small Box"/>
    <x v="417"/>
    <n v="0.45"/>
    <n v="0.69"/>
    <s v="United States"/>
    <x v="1"/>
    <x v="4"/>
    <s v="Commack"/>
    <n v="11725"/>
    <x v="100"/>
    <x v="3"/>
    <s v="2015"/>
    <d v="2015-05-09T00:00:00"/>
    <n v="1152.5276999999999"/>
    <n v="20"/>
    <n v="1670.33"/>
    <n v="89007"/>
    <x v="0"/>
  </r>
  <r>
    <n v="21959"/>
    <s v="Critical"/>
    <n v="7.0000000000000007E-2"/>
    <n v="125.99"/>
    <n v="2.5"/>
    <n v="1035"/>
    <x v="0"/>
    <s v="Kent Burton"/>
    <s v="Regular Air"/>
    <x v="1"/>
    <x v="2"/>
    <x v="5"/>
    <s v="Small Box"/>
    <x v="418"/>
    <n v="0.6"/>
    <n v="-6.00860920568645"/>
    <s v="United States"/>
    <x v="1"/>
    <x v="10"/>
    <s v="Delaware"/>
    <n v="43015"/>
    <x v="114"/>
    <x v="5"/>
    <s v="2015"/>
    <d v="2015-03-13T00:00:00"/>
    <n v="-604.40600000000006"/>
    <n v="1"/>
    <n v="100.59"/>
    <n v="90710"/>
    <x v="0"/>
  </r>
  <r>
    <n v="21960"/>
    <s v="Critical"/>
    <n v="0.03"/>
    <n v="99.99"/>
    <n v="19.989999999999998"/>
    <n v="1036"/>
    <x v="0"/>
    <s v="Jessica Huffman"/>
    <s v="Regular Air"/>
    <x v="1"/>
    <x v="2"/>
    <x v="13"/>
    <s v="Small Box"/>
    <x v="419"/>
    <n v="0.52"/>
    <n v="0.49075838096193058"/>
    <s v="United States"/>
    <x v="1"/>
    <x v="10"/>
    <s v="Dublin"/>
    <n v="43017"/>
    <x v="114"/>
    <x v="5"/>
    <s v="2015"/>
    <d v="2015-03-14T00:00:00"/>
    <n v="293.66000000000003"/>
    <n v="6"/>
    <n v="598.38"/>
    <n v="90710"/>
    <x v="0"/>
  </r>
  <r>
    <n v="20669"/>
    <s v="Critical"/>
    <n v="0.1"/>
    <n v="7.64"/>
    <n v="5.83"/>
    <n v="1038"/>
    <x v="0"/>
    <s v="Jon Hale"/>
    <s v="Regular Air"/>
    <x v="0"/>
    <x v="0"/>
    <x v="7"/>
    <s v="Wrap Bag"/>
    <x v="372"/>
    <n v="0.36"/>
    <n v="-10.243582317073169"/>
    <s v="United States"/>
    <x v="3"/>
    <x v="26"/>
    <s v="Belle Glade"/>
    <n v="33430"/>
    <x v="154"/>
    <x v="1"/>
    <s v="2015"/>
    <d v="2015-06-17T00:00:00"/>
    <n v="-403.18739999999997"/>
    <n v="5"/>
    <n v="39.36"/>
    <n v="90641"/>
    <x v="0"/>
  </r>
  <r>
    <n v="18404"/>
    <s v="Critical"/>
    <n v="0.06"/>
    <n v="55.94"/>
    <n v="4"/>
    <n v="1041"/>
    <x v="1"/>
    <s v="Mildred Chase"/>
    <s v="Regular Air"/>
    <x v="2"/>
    <x v="2"/>
    <x v="13"/>
    <s v="Small Box"/>
    <x v="420"/>
    <n v="0.74"/>
    <n v="-4.266195743098801E-2"/>
    <s v="United States"/>
    <x v="0"/>
    <x v="1"/>
    <s v="Woodland"/>
    <n v="95695"/>
    <x v="89"/>
    <x v="4"/>
    <s v="2015"/>
    <d v="2015-04-18T00:00:00"/>
    <n v="-13.77"/>
    <n v="6"/>
    <n v="322.77"/>
    <n v="87846"/>
    <x v="0"/>
  </r>
  <r>
    <n v="18405"/>
    <s v="Critical"/>
    <n v="7.0000000000000007E-2"/>
    <n v="6.3"/>
    <n v="0.5"/>
    <n v="1041"/>
    <x v="1"/>
    <s v="Mildred Chase"/>
    <s v="Regular Air"/>
    <x v="2"/>
    <x v="0"/>
    <x v="9"/>
    <s v="Small Box"/>
    <x v="421"/>
    <n v="0.39"/>
    <n v="0.69"/>
    <s v="United States"/>
    <x v="0"/>
    <x v="1"/>
    <s v="Woodland"/>
    <n v="95695"/>
    <x v="89"/>
    <x v="4"/>
    <s v="2015"/>
    <d v="2015-04-17T00:00:00"/>
    <n v="44.912100000000002"/>
    <n v="11"/>
    <n v="65.09"/>
    <n v="87846"/>
    <x v="0"/>
  </r>
  <r>
    <n v="20937"/>
    <s v="Critical"/>
    <n v="0"/>
    <n v="14.42"/>
    <n v="6.75"/>
    <n v="1042"/>
    <x v="0"/>
    <s v="Jerome Burch"/>
    <s v="Express Air"/>
    <x v="2"/>
    <x v="0"/>
    <x v="15"/>
    <s v="Medium Box"/>
    <x v="194"/>
    <n v="0.52"/>
    <n v="9.4280517380759904E-2"/>
    <s v="United States"/>
    <x v="0"/>
    <x v="1"/>
    <s v="Yuba City"/>
    <n v="95991"/>
    <x v="41"/>
    <x v="3"/>
    <s v="2015"/>
    <d v="2015-05-17T00:00:00"/>
    <n v="9.33"/>
    <n v="6"/>
    <n v="98.96"/>
    <n v="87847"/>
    <x v="0"/>
  </r>
  <r>
    <n v="3926"/>
    <s v="Critical"/>
    <n v="0.02"/>
    <n v="209.84"/>
    <n v="21.21"/>
    <n v="1044"/>
    <x v="1"/>
    <s v="Erin Ballard"/>
    <s v="Regular Air"/>
    <x v="1"/>
    <x v="1"/>
    <x v="2"/>
    <s v="Large Box"/>
    <x v="422"/>
    <n v="0.59"/>
    <n v="0.19141887393020118"/>
    <s v="United States"/>
    <x v="0"/>
    <x v="1"/>
    <s v="Los Angeles"/>
    <n v="90004"/>
    <x v="110"/>
    <x v="1"/>
    <s v="2015"/>
    <d v="2015-06-14T00:00:00"/>
    <n v="2593.14"/>
    <n v="62"/>
    <n v="13546.94"/>
    <n v="28001"/>
    <x v="0"/>
  </r>
  <r>
    <n v="3927"/>
    <s v="Critical"/>
    <n v="0.01"/>
    <n v="194.3"/>
    <n v="11.54"/>
    <n v="1044"/>
    <x v="1"/>
    <s v="Erin Ballard"/>
    <s v="Regular Air"/>
    <x v="1"/>
    <x v="1"/>
    <x v="2"/>
    <s v="Large Box"/>
    <x v="423"/>
    <n v="0.59"/>
    <n v="0.18163442237548133"/>
    <s v="United States"/>
    <x v="0"/>
    <x v="1"/>
    <s v="Los Angeles"/>
    <n v="90004"/>
    <x v="110"/>
    <x v="1"/>
    <s v="2015"/>
    <d v="2015-06-16T00:00:00"/>
    <n v="1162.76"/>
    <n v="32"/>
    <n v="6401.65"/>
    <n v="28001"/>
    <x v="0"/>
  </r>
  <r>
    <n v="6711"/>
    <s v="High"/>
    <n v="0"/>
    <n v="6.68"/>
    <n v="5.66"/>
    <n v="1044"/>
    <x v="1"/>
    <s v="Erin Ballard"/>
    <s v="Regular Air"/>
    <x v="1"/>
    <x v="0"/>
    <x v="7"/>
    <s v="Small Box"/>
    <x v="424"/>
    <n v="0.37"/>
    <n v="-0.12461937155814706"/>
    <s v="United States"/>
    <x v="0"/>
    <x v="1"/>
    <s v="Los Angeles"/>
    <n v="90004"/>
    <x v="139"/>
    <x v="2"/>
    <s v="2015"/>
    <d v="2015-02-28T00:00:00"/>
    <n v="-76.94"/>
    <n v="90"/>
    <n v="617.4"/>
    <n v="47813"/>
    <x v="1"/>
  </r>
  <r>
    <n v="24711"/>
    <s v="High"/>
    <n v="0"/>
    <n v="6.68"/>
    <n v="5.66"/>
    <n v="1047"/>
    <x v="0"/>
    <s v="Gayle Pearson"/>
    <s v="Regular Air"/>
    <x v="1"/>
    <x v="0"/>
    <x v="7"/>
    <s v="Small Box"/>
    <x v="424"/>
    <n v="0.37"/>
    <n v="-0.25357332995309928"/>
    <s v="United States"/>
    <x v="1"/>
    <x v="15"/>
    <s v="Boston"/>
    <n v="2109"/>
    <x v="139"/>
    <x v="2"/>
    <s v="2015"/>
    <d v="2015-02-28T00:00:00"/>
    <n v="-40.008800000000001"/>
    <n v="23"/>
    <n v="157.78"/>
    <n v="89389"/>
    <x v="0"/>
  </r>
  <r>
    <n v="26259"/>
    <s v="Not Specified"/>
    <n v="0.03"/>
    <n v="5.44"/>
    <n v="7.46"/>
    <n v="1054"/>
    <x v="1"/>
    <s v="Keith R Atkinson"/>
    <s v="Express Air"/>
    <x v="0"/>
    <x v="0"/>
    <x v="8"/>
    <s v="Small Box"/>
    <x v="425"/>
    <n v="0.36"/>
    <n v="-1.9651843405549223"/>
    <s v="United States"/>
    <x v="0"/>
    <x v="28"/>
    <s v="Surprise"/>
    <n v="85374"/>
    <x v="40"/>
    <x v="3"/>
    <s v="2015"/>
    <d v="2015-05-27T00:00:00"/>
    <n v="-51.704000000000001"/>
    <n v="4"/>
    <n v="26.31"/>
    <n v="90069"/>
    <x v="0"/>
  </r>
  <r>
    <n v="26260"/>
    <s v="Not Specified"/>
    <n v="0.08"/>
    <n v="26.38"/>
    <n v="5.58"/>
    <n v="1054"/>
    <x v="1"/>
    <s v="Keith R Atkinson"/>
    <s v="Regular Air"/>
    <x v="0"/>
    <x v="0"/>
    <x v="7"/>
    <s v="Small Box"/>
    <x v="426"/>
    <n v="0.39"/>
    <n v="0.69"/>
    <s v="United States"/>
    <x v="0"/>
    <x v="28"/>
    <s v="Surprise"/>
    <n v="85374"/>
    <x v="40"/>
    <x v="3"/>
    <s v="2015"/>
    <d v="2015-05-26T00:00:00"/>
    <n v="144.7482"/>
    <n v="8"/>
    <n v="209.78"/>
    <n v="90069"/>
    <x v="0"/>
  </r>
  <r>
    <n v="26261"/>
    <s v="Not Specified"/>
    <n v="0.06"/>
    <n v="20.99"/>
    <n v="2.5"/>
    <n v="1054"/>
    <x v="1"/>
    <s v="Keith R Atkinson"/>
    <s v="Regular Air"/>
    <x v="0"/>
    <x v="2"/>
    <x v="5"/>
    <s v="Wrap Bag"/>
    <x v="427"/>
    <n v="0.81"/>
    <n v="-6.2921480650588899"/>
    <s v="United States"/>
    <x v="0"/>
    <x v="28"/>
    <s v="Surprise"/>
    <n v="85374"/>
    <x v="40"/>
    <x v="3"/>
    <s v="2015"/>
    <d v="2015-05-27T00:00:00"/>
    <n v="-112.18899999999999"/>
    <n v="1"/>
    <n v="17.829999999999998"/>
    <n v="90069"/>
    <x v="0"/>
  </r>
  <r>
    <n v="8200"/>
    <s v="Medium"/>
    <n v="0.09"/>
    <n v="138.75"/>
    <n v="52.42"/>
    <n v="1060"/>
    <x v="1"/>
    <s v="Gene Gilliam"/>
    <s v="Delivery Truck"/>
    <x v="2"/>
    <x v="1"/>
    <x v="11"/>
    <s v="Jumbo Box"/>
    <x v="428"/>
    <n v="0.74"/>
    <n v="-0.17642754194375326"/>
    <s v="United States"/>
    <x v="3"/>
    <x v="29"/>
    <s v="Atlanta"/>
    <n v="30318"/>
    <x v="120"/>
    <x v="5"/>
    <s v="2015"/>
    <d v="2015-03-25T00:00:00"/>
    <n v="-445.97177625000006"/>
    <n v="23"/>
    <n v="2527.79"/>
    <n v="58628"/>
    <x v="0"/>
  </r>
  <r>
    <n v="7980"/>
    <s v="Low"/>
    <n v="7.0000000000000007E-2"/>
    <n v="6.3"/>
    <n v="0.5"/>
    <n v="1060"/>
    <x v="1"/>
    <s v="Gene Gilliam"/>
    <s v="Regular Air"/>
    <x v="2"/>
    <x v="0"/>
    <x v="9"/>
    <s v="Small Box"/>
    <x v="57"/>
    <n v="0.39"/>
    <n v="3.4195454172478865E-2"/>
    <s v="United States"/>
    <x v="3"/>
    <x v="29"/>
    <s v="Atlanta"/>
    <n v="30318"/>
    <x v="155"/>
    <x v="3"/>
    <s v="2015"/>
    <d v="2015-05-30T00:00:00"/>
    <n v="4.1673999999999998"/>
    <n v="20"/>
    <n v="121.87"/>
    <n v="57061"/>
    <x v="0"/>
  </r>
  <r>
    <n v="26200"/>
    <s v="Medium"/>
    <n v="0.09"/>
    <n v="138.75"/>
    <n v="52.42"/>
    <n v="1062"/>
    <x v="1"/>
    <s v="Willie Robinson"/>
    <s v="Delivery Truck"/>
    <x v="2"/>
    <x v="1"/>
    <x v="11"/>
    <s v="Jumbo Box"/>
    <x v="428"/>
    <n v="0.74"/>
    <n v="-0.50850311637499634"/>
    <s v="United States"/>
    <x v="1"/>
    <x v="4"/>
    <s v="Coram"/>
    <n v="11727"/>
    <x v="120"/>
    <x v="5"/>
    <s v="2015"/>
    <d v="2015-03-25T00:00:00"/>
    <n v="-335.31712500000003"/>
    <n v="6"/>
    <n v="659.42"/>
    <n v="91354"/>
    <x v="0"/>
  </r>
  <r>
    <n v="25979"/>
    <s v="Low"/>
    <n v="0.04"/>
    <n v="22.38"/>
    <n v="15.1"/>
    <n v="1062"/>
    <x v="1"/>
    <s v="Willie Robinson"/>
    <s v="Regular Air"/>
    <x v="2"/>
    <x v="0"/>
    <x v="8"/>
    <s v="Small Box"/>
    <x v="429"/>
    <n v="0.38"/>
    <n v="3.9704111218496804E-2"/>
    <s v="United States"/>
    <x v="1"/>
    <x v="4"/>
    <s v="Coram"/>
    <n v="11727"/>
    <x v="155"/>
    <x v="3"/>
    <s v="2015"/>
    <d v="2015-06-07T00:00:00"/>
    <n v="16.021800000000013"/>
    <n v="18"/>
    <n v="403.53"/>
    <n v="91355"/>
    <x v="0"/>
  </r>
  <r>
    <n v="25981"/>
    <s v="Low"/>
    <n v="0.06"/>
    <n v="17.78"/>
    <n v="5.03"/>
    <n v="1062"/>
    <x v="1"/>
    <s v="Willie Robinson"/>
    <s v="Regular Air"/>
    <x v="2"/>
    <x v="1"/>
    <x v="2"/>
    <s v="Small Box"/>
    <x v="430"/>
    <n v="0.54"/>
    <n v="0.69"/>
    <s v="United States"/>
    <x v="1"/>
    <x v="4"/>
    <s v="Coram"/>
    <n v="11727"/>
    <x v="155"/>
    <x v="3"/>
    <s v="2015"/>
    <d v="2015-06-02T00:00:00"/>
    <n v="38.067299999999996"/>
    <n v="3"/>
    <n v="55.17"/>
    <n v="91355"/>
    <x v="0"/>
  </r>
  <r>
    <n v="19445"/>
    <s v="Critical"/>
    <n v="0.01"/>
    <n v="15.99"/>
    <n v="13.18"/>
    <n v="1065"/>
    <x v="0"/>
    <s v="Vicki Bond"/>
    <s v="Regular Air"/>
    <x v="0"/>
    <x v="0"/>
    <x v="8"/>
    <s v="Small Box"/>
    <x v="222"/>
    <n v="0.37"/>
    <n v="-0.26344701144552779"/>
    <s v="United States"/>
    <x v="2"/>
    <x v="12"/>
    <s v="Burbank"/>
    <n v="60459"/>
    <x v="29"/>
    <x v="2"/>
    <s v="2015"/>
    <d v="2015-02-20T00:00:00"/>
    <n v="-99.435440000000014"/>
    <n v="23"/>
    <n v="377.44"/>
    <n v="88899"/>
    <x v="0"/>
  </r>
  <r>
    <n v="20445"/>
    <s v="Low"/>
    <n v="0.04"/>
    <n v="22.84"/>
    <n v="16.87"/>
    <n v="1068"/>
    <x v="0"/>
    <s v="Erik Barr"/>
    <s v="Regular Air"/>
    <x v="1"/>
    <x v="0"/>
    <x v="7"/>
    <s v="Small Box"/>
    <x v="431"/>
    <n v="0.39"/>
    <n v="-0.33966480446927377"/>
    <s v="United States"/>
    <x v="2"/>
    <x v="12"/>
    <s v="Calumet City"/>
    <n v="60409"/>
    <x v="44"/>
    <x v="5"/>
    <s v="2015"/>
    <d v="2015-03-16T00:00:00"/>
    <n v="-97.28"/>
    <n v="12"/>
    <n v="286.39999999999998"/>
    <n v="87109"/>
    <x v="0"/>
  </r>
  <r>
    <n v="24737"/>
    <s v="Medium"/>
    <n v="0.02"/>
    <n v="15.94"/>
    <n v="5.45"/>
    <n v="1069"/>
    <x v="0"/>
    <s v="Pam Bennett"/>
    <s v="Regular Air"/>
    <x v="1"/>
    <x v="0"/>
    <x v="0"/>
    <s v="Small Pack"/>
    <x v="432"/>
    <n v="0.55000000000000004"/>
    <n v="0.21015142848541413"/>
    <s v="United States"/>
    <x v="2"/>
    <x v="12"/>
    <s v="Carbondale"/>
    <n v="62901"/>
    <x v="50"/>
    <x v="3"/>
    <s v="2015"/>
    <d v="2015-05-15T00:00:00"/>
    <n v="139.61200000000002"/>
    <n v="41"/>
    <n v="664.34"/>
    <n v="87110"/>
    <x v="0"/>
  </r>
  <r>
    <n v="22685"/>
    <s v="Not Specified"/>
    <n v="0.01"/>
    <n v="150.88999999999999"/>
    <n v="60.2"/>
    <n v="1072"/>
    <x v="0"/>
    <s v="Marion Owens"/>
    <s v="Delivery Truck"/>
    <x v="0"/>
    <x v="1"/>
    <x v="1"/>
    <s v="Jumbo Drum"/>
    <x v="433"/>
    <n v="0.77"/>
    <n v="-1.0680632694866219"/>
    <s v="United States"/>
    <x v="1"/>
    <x v="19"/>
    <s v="Bethlehem"/>
    <n v="18018"/>
    <x v="12"/>
    <x v="5"/>
    <s v="2015"/>
    <d v="2015-03-30T00:00:00"/>
    <n v="-505.76"/>
    <n v="3"/>
    <n v="473.53"/>
    <n v="89631"/>
    <x v="0"/>
  </r>
  <r>
    <n v="26176"/>
    <s v="High"/>
    <n v="0.04"/>
    <n v="19.23"/>
    <n v="6.15"/>
    <n v="1075"/>
    <x v="0"/>
    <s v="Theodore Tyson"/>
    <s v="Regular Air"/>
    <x v="1"/>
    <x v="1"/>
    <x v="2"/>
    <s v="Small Pack"/>
    <x v="159"/>
    <n v="0.44"/>
    <n v="0.68999999999999984"/>
    <s v="United States"/>
    <x v="2"/>
    <x v="12"/>
    <s v="Romeoville"/>
    <n v="60441"/>
    <x v="156"/>
    <x v="5"/>
    <s v="2015"/>
    <d v="2015-03-10T00:00:00"/>
    <n v="152.43479999999997"/>
    <n v="11"/>
    <n v="220.92"/>
    <n v="86422"/>
    <x v="0"/>
  </r>
  <r>
    <n v="23312"/>
    <s v="Not Specified"/>
    <n v="0.08"/>
    <n v="13.9"/>
    <n v="7.59"/>
    <n v="1080"/>
    <x v="0"/>
    <s v="Colleen Fletcher"/>
    <s v="Regular Air"/>
    <x v="0"/>
    <x v="0"/>
    <x v="12"/>
    <s v="Small Pack"/>
    <x v="243"/>
    <n v="0.56000000000000005"/>
    <n v="5.021129270403752E-2"/>
    <s v="United States"/>
    <x v="2"/>
    <x v="12"/>
    <s v="Saint Charles"/>
    <n v="60174"/>
    <x v="100"/>
    <x v="3"/>
    <s v="2015"/>
    <d v="2015-05-09T00:00:00"/>
    <n v="9.862000000000009"/>
    <n v="14"/>
    <n v="196.41"/>
    <n v="88461"/>
    <x v="0"/>
  </r>
  <r>
    <n v="24324"/>
    <s v="Not Specified"/>
    <n v="7.0000000000000007E-2"/>
    <n v="55.99"/>
    <n v="5"/>
    <n v="1083"/>
    <x v="0"/>
    <s v="Hazel Dale"/>
    <s v="Express Air"/>
    <x v="0"/>
    <x v="2"/>
    <x v="5"/>
    <s v="Small Pack"/>
    <x v="134"/>
    <n v="0.83"/>
    <n v="-4.3082655325443788"/>
    <s v="United States"/>
    <x v="2"/>
    <x v="12"/>
    <s v="Springfield"/>
    <n v="62701"/>
    <x v="157"/>
    <x v="5"/>
    <s v="2015"/>
    <d v="2015-04-02T00:00:00"/>
    <n v="-232.99100000000001"/>
    <n v="1"/>
    <n v="54.08"/>
    <n v="88460"/>
    <x v="0"/>
  </r>
  <r>
    <n v="18047"/>
    <s v="Not Specified"/>
    <n v="0.05"/>
    <n v="7.64"/>
    <n v="5.83"/>
    <n v="1085"/>
    <x v="1"/>
    <s v="Ted Dunlap"/>
    <s v="Regular Air"/>
    <x v="1"/>
    <x v="0"/>
    <x v="7"/>
    <s v="Wrap Bag"/>
    <x v="372"/>
    <n v="0.36"/>
    <n v="-0.85364985163204743"/>
    <s v="United States"/>
    <x v="1"/>
    <x v="4"/>
    <s v="Deer Park"/>
    <n v="11729"/>
    <x v="99"/>
    <x v="0"/>
    <s v="2015"/>
    <d v="2015-01-06T00:00:00"/>
    <n v="-40.275199999999998"/>
    <n v="6"/>
    <n v="47.18"/>
    <n v="86122"/>
    <x v="0"/>
  </r>
  <r>
    <n v="25279"/>
    <s v="High"/>
    <n v="0.04"/>
    <n v="9.06"/>
    <n v="9.86"/>
    <n v="1085"/>
    <x v="1"/>
    <s v="Ted Dunlap"/>
    <s v="Regular Air"/>
    <x v="1"/>
    <x v="0"/>
    <x v="7"/>
    <s v="Small Box"/>
    <x v="204"/>
    <n v="0.4"/>
    <n v="-1.7249757045675413"/>
    <s v="United States"/>
    <x v="1"/>
    <x v="4"/>
    <s v="Deer Park"/>
    <n v="11729"/>
    <x v="158"/>
    <x v="4"/>
    <s v="2015"/>
    <d v="2015-04-25T00:00:00"/>
    <n v="-53.25"/>
    <n v="3"/>
    <n v="30.87"/>
    <n v="86123"/>
    <x v="0"/>
  </r>
  <r>
    <n v="23104"/>
    <s v="Not Specified"/>
    <n v="0.06"/>
    <n v="30.42"/>
    <n v="8.65"/>
    <n v="1085"/>
    <x v="1"/>
    <s v="Ted Dunlap"/>
    <s v="Regular Air"/>
    <x v="0"/>
    <x v="2"/>
    <x v="13"/>
    <s v="Small Box"/>
    <x v="434"/>
    <n v="0.74"/>
    <n v="-0.51528878822197055"/>
    <s v="United States"/>
    <x v="1"/>
    <x v="4"/>
    <s v="Deer Park"/>
    <n v="11729"/>
    <x v="116"/>
    <x v="3"/>
    <s v="2015"/>
    <d v="2015-05-15T00:00:00"/>
    <n v="-159.25"/>
    <n v="10"/>
    <n v="309.05"/>
    <n v="86124"/>
    <x v="0"/>
  </r>
  <r>
    <n v="23105"/>
    <s v="Not Specified"/>
    <n v="0.02"/>
    <n v="37.94"/>
    <n v="5.08"/>
    <n v="1085"/>
    <x v="1"/>
    <s v="Ted Dunlap"/>
    <s v="Regular Air"/>
    <x v="0"/>
    <x v="0"/>
    <x v="7"/>
    <s v="Wrap Bag"/>
    <x v="320"/>
    <n v="0.38"/>
    <n v="0.69"/>
    <s v="United States"/>
    <x v="1"/>
    <x v="4"/>
    <s v="Deer Park"/>
    <n v="11729"/>
    <x v="116"/>
    <x v="3"/>
    <s v="2015"/>
    <d v="2015-05-14T00:00:00"/>
    <n v="206.517"/>
    <n v="8"/>
    <n v="299.3"/>
    <n v="86124"/>
    <x v="0"/>
  </r>
  <r>
    <n v="25280"/>
    <s v="High"/>
    <n v="0.04"/>
    <n v="14.27"/>
    <n v="7.27"/>
    <n v="1086"/>
    <x v="0"/>
    <s v="Leon Peele"/>
    <s v="Regular Air"/>
    <x v="1"/>
    <x v="0"/>
    <x v="8"/>
    <s v="Small Box"/>
    <x v="435"/>
    <n v="0.38"/>
    <n v="4.6971706454465072E-2"/>
    <s v="United States"/>
    <x v="1"/>
    <x v="4"/>
    <s v="Dix Hills"/>
    <n v="11746"/>
    <x v="158"/>
    <x v="4"/>
    <s v="2015"/>
    <d v="2015-04-25T00:00:00"/>
    <n v="2.125"/>
    <n v="3"/>
    <n v="45.24"/>
    <n v="86123"/>
    <x v="0"/>
  </r>
  <r>
    <n v="22537"/>
    <s v="Medium"/>
    <n v="0.02"/>
    <n v="15.14"/>
    <n v="4.53"/>
    <n v="1101"/>
    <x v="0"/>
    <s v="Kimberly McCarthy"/>
    <s v="Regular Air"/>
    <x v="2"/>
    <x v="0"/>
    <x v="10"/>
    <s v="Small Box"/>
    <x v="436"/>
    <n v="0.81"/>
    <n v="0.11532732261858109"/>
    <s v="United States"/>
    <x v="0"/>
    <x v="1"/>
    <s v="Oxnard"/>
    <n v="93030"/>
    <x v="130"/>
    <x v="3"/>
    <s v="2015"/>
    <d v="2015-05-06T00:00:00"/>
    <n v="5.8840000000000074"/>
    <n v="3"/>
    <n v="51.02"/>
    <n v="91488"/>
    <x v="0"/>
  </r>
  <r>
    <n v="21847"/>
    <s v="Not Specified"/>
    <n v="0.05"/>
    <n v="328.14"/>
    <n v="91.05"/>
    <n v="1103"/>
    <x v="0"/>
    <s v="Sidney Bowling"/>
    <s v="Delivery Truck"/>
    <x v="1"/>
    <x v="0"/>
    <x v="15"/>
    <s v="Jumbo Drum"/>
    <x v="158"/>
    <n v="0.56999999999999995"/>
    <n v="0.33693085856183363"/>
    <s v="United States"/>
    <x v="2"/>
    <x v="32"/>
    <s v="Omaha"/>
    <n v="68046"/>
    <x v="98"/>
    <x v="4"/>
    <s v="2015"/>
    <d v="2015-04-11T00:00:00"/>
    <n v="772.04"/>
    <n v="7"/>
    <n v="2291.39"/>
    <n v="90977"/>
    <x v="0"/>
  </r>
  <r>
    <n v="3847"/>
    <s v="Not Specified"/>
    <n v="0.05"/>
    <n v="328.14"/>
    <n v="91.05"/>
    <n v="1104"/>
    <x v="0"/>
    <s v="Timothy Ross"/>
    <s v="Delivery Truck"/>
    <x v="1"/>
    <x v="0"/>
    <x v="15"/>
    <s v="Jumbo Drum"/>
    <x v="158"/>
    <n v="0.56999999999999995"/>
    <n v="8.1327979167632292E-2"/>
    <s v="United States"/>
    <x v="1"/>
    <x v="4"/>
    <s v="New York City"/>
    <n v="10282"/>
    <x v="98"/>
    <x v="4"/>
    <s v="2015"/>
    <d v="2015-04-11T00:00:00"/>
    <n v="772.04"/>
    <n v="29"/>
    <n v="9492.92"/>
    <n v="27456"/>
    <x v="0"/>
  </r>
  <r>
    <n v="2808"/>
    <s v="Medium"/>
    <n v="0.04"/>
    <n v="6.35"/>
    <n v="1.02"/>
    <n v="1106"/>
    <x v="1"/>
    <s v="Maxine Collier Grady"/>
    <s v="Regular Air"/>
    <x v="2"/>
    <x v="0"/>
    <x v="7"/>
    <s v="Wrap Bag"/>
    <x v="318"/>
    <n v="0.39"/>
    <n v="0.25719848023361697"/>
    <s v="United States"/>
    <x v="2"/>
    <x v="7"/>
    <s v="Dallas"/>
    <n v="75220"/>
    <x v="135"/>
    <x v="3"/>
    <s v="2015"/>
    <d v="2015-05-23T00:00:00"/>
    <n v="81.91"/>
    <n v="52"/>
    <n v="318.47000000000003"/>
    <n v="20261"/>
    <x v="0"/>
  </r>
  <r>
    <n v="106"/>
    <s v="High"/>
    <n v="0.01"/>
    <n v="9.31"/>
    <n v="3.98"/>
    <n v="1106"/>
    <x v="1"/>
    <s v="Maxine Collier Grady"/>
    <s v="Regular Air"/>
    <x v="2"/>
    <x v="0"/>
    <x v="12"/>
    <s v="Small Pack"/>
    <x v="437"/>
    <n v="0.56000000000000005"/>
    <n v="-1.8570260324383261E-2"/>
    <s v="United States"/>
    <x v="2"/>
    <x v="7"/>
    <s v="Dallas"/>
    <n v="75220"/>
    <x v="8"/>
    <x v="3"/>
    <s v="2015"/>
    <d v="2015-05-22T00:00:00"/>
    <n v="-10.9"/>
    <n v="61"/>
    <n v="586.96"/>
    <n v="646"/>
    <x v="0"/>
  </r>
  <r>
    <n v="6443"/>
    <s v="Not Specified"/>
    <n v="0.08"/>
    <n v="140.81"/>
    <n v="24.49"/>
    <n v="1106"/>
    <x v="1"/>
    <s v="Maxine Collier Grady"/>
    <s v="Regular Air"/>
    <x v="3"/>
    <x v="1"/>
    <x v="1"/>
    <s v="Large Box"/>
    <x v="438"/>
    <n v="0.56999999999999995"/>
    <n v="0.10935998871617179"/>
    <s v="United States"/>
    <x v="2"/>
    <x v="7"/>
    <s v="Dallas"/>
    <n v="75220"/>
    <x v="132"/>
    <x v="1"/>
    <s v="2015"/>
    <d v="2015-06-08T00:00:00"/>
    <n v="1232.79"/>
    <n v="81"/>
    <n v="11272.77"/>
    <n v="45824"/>
    <x v="0"/>
  </r>
  <r>
    <n v="18106"/>
    <s v="High"/>
    <n v="0.01"/>
    <n v="9.31"/>
    <n v="3.98"/>
    <n v="1107"/>
    <x v="0"/>
    <s v="Joanna Keith"/>
    <s v="Regular Air"/>
    <x v="2"/>
    <x v="0"/>
    <x v="12"/>
    <s v="Small Pack"/>
    <x v="437"/>
    <n v="0.56000000000000005"/>
    <n v="1.510427492551792E-2"/>
    <s v="United States"/>
    <x v="2"/>
    <x v="7"/>
    <s v="Lake Jackson"/>
    <n v="77566"/>
    <x v="8"/>
    <x v="3"/>
    <s v="2015"/>
    <d v="2015-05-22T00:00:00"/>
    <n v="2.1800000000000015"/>
    <n v="15"/>
    <n v="144.33000000000001"/>
    <n v="86411"/>
    <x v="0"/>
  </r>
  <r>
    <n v="20807"/>
    <s v="Medium"/>
    <n v="0.09"/>
    <n v="31.74"/>
    <n v="12.62"/>
    <n v="1108"/>
    <x v="1"/>
    <s v="Dwight Bishop"/>
    <s v="Express Air"/>
    <x v="2"/>
    <x v="0"/>
    <x v="8"/>
    <s v="Small Box"/>
    <x v="383"/>
    <n v="0.37"/>
    <n v="0.24804102753649973"/>
    <s v="United States"/>
    <x v="2"/>
    <x v="7"/>
    <s v="Lancaster"/>
    <n v="75146"/>
    <x v="135"/>
    <x v="3"/>
    <s v="2015"/>
    <d v="2015-05-20T00:00:00"/>
    <n v="67.107500000000002"/>
    <n v="9"/>
    <n v="270.55"/>
    <n v="86409"/>
    <x v="0"/>
  </r>
  <r>
    <n v="20808"/>
    <s v="Medium"/>
    <n v="0.04"/>
    <n v="6.35"/>
    <n v="1.02"/>
    <n v="1108"/>
    <x v="1"/>
    <s v="Dwight Bishop"/>
    <s v="Regular Air"/>
    <x v="2"/>
    <x v="0"/>
    <x v="7"/>
    <s v="Wrap Bag"/>
    <x v="318"/>
    <n v="0.39"/>
    <n v="0.69"/>
    <s v="United States"/>
    <x v="2"/>
    <x v="7"/>
    <s v="Lancaster"/>
    <n v="75146"/>
    <x v="135"/>
    <x v="3"/>
    <s v="2015"/>
    <d v="2015-05-23T00:00:00"/>
    <n v="54.937799999999996"/>
    <n v="13"/>
    <n v="79.62"/>
    <n v="86409"/>
    <x v="0"/>
  </r>
  <r>
    <n v="20809"/>
    <s v="Medium"/>
    <n v="0.02"/>
    <n v="65.989999999999995"/>
    <n v="8.99"/>
    <n v="1108"/>
    <x v="1"/>
    <s v="Dwight Bishop"/>
    <s v="Express Air"/>
    <x v="2"/>
    <x v="2"/>
    <x v="5"/>
    <s v="Small Box"/>
    <x v="210"/>
    <n v="0.56000000000000005"/>
    <n v="0.35064715813168257"/>
    <s v="United States"/>
    <x v="2"/>
    <x v="7"/>
    <s v="Lancaster"/>
    <n v="75146"/>
    <x v="135"/>
    <x v="3"/>
    <s v="2015"/>
    <d v="2015-05-21T00:00:00"/>
    <n v="168.23699999999999"/>
    <n v="8"/>
    <n v="479.79"/>
    <n v="86409"/>
    <x v="0"/>
  </r>
  <r>
    <n v="22480"/>
    <s v="Medium"/>
    <n v="0.08"/>
    <n v="8.3699999999999992"/>
    <n v="10.16"/>
    <n v="1109"/>
    <x v="0"/>
    <s v="Dennis Welch"/>
    <s v="Regular Air"/>
    <x v="3"/>
    <x v="1"/>
    <x v="2"/>
    <s v="Large Box"/>
    <x v="439"/>
    <n v="0.59"/>
    <n v="-1.5527296082209379"/>
    <s v="United States"/>
    <x v="2"/>
    <x v="7"/>
    <s v="Laredo"/>
    <n v="78041"/>
    <x v="159"/>
    <x v="1"/>
    <s v="2015"/>
    <d v="2015-06-29T00:00:00"/>
    <n v="-169.232"/>
    <n v="13"/>
    <n v="108.99"/>
    <n v="86410"/>
    <x v="0"/>
  </r>
  <r>
    <n v="20176"/>
    <s v="Not Specified"/>
    <n v="0.03"/>
    <n v="300.98"/>
    <n v="54.92"/>
    <n v="1112"/>
    <x v="1"/>
    <s v="Luis Kerr"/>
    <s v="Delivery Truck"/>
    <x v="0"/>
    <x v="1"/>
    <x v="14"/>
    <s v="Jumbo Box"/>
    <x v="52"/>
    <n v="0.55000000000000004"/>
    <n v="0.36072724798884293"/>
    <s v="United States"/>
    <x v="0"/>
    <x v="1"/>
    <s v="Yucaipa"/>
    <n v="92399"/>
    <x v="57"/>
    <x v="4"/>
    <s v="2015"/>
    <d v="2015-04-04T00:00:00"/>
    <n v="1272.5808"/>
    <n v="12"/>
    <n v="3527.82"/>
    <n v="90832"/>
    <x v="0"/>
  </r>
  <r>
    <n v="20177"/>
    <s v="Not Specified"/>
    <n v="0.02"/>
    <n v="2550.14"/>
    <n v="29.7"/>
    <n v="1112"/>
    <x v="1"/>
    <s v="Luis Kerr"/>
    <s v="Delivery Truck"/>
    <x v="0"/>
    <x v="2"/>
    <x v="6"/>
    <s v="Jumbo Drum"/>
    <x v="440"/>
    <n v="0.56999999999999995"/>
    <n v="-1.1474027112453467"/>
    <s v="United States"/>
    <x v="0"/>
    <x v="1"/>
    <s v="Yucaipa"/>
    <n v="92399"/>
    <x v="57"/>
    <x v="4"/>
    <s v="2015"/>
    <d v="2015-04-04T00:00:00"/>
    <n v="-5390.7388920000003"/>
    <n v="2"/>
    <n v="4698.21"/>
    <n v="90832"/>
    <x v="0"/>
  </r>
  <r>
    <n v="26060"/>
    <s v="Critical"/>
    <n v="0.01"/>
    <n v="2.89"/>
    <n v="0.5"/>
    <n v="1113"/>
    <x v="1"/>
    <s v="Julia Reynolds"/>
    <s v="Regular Air"/>
    <x v="0"/>
    <x v="0"/>
    <x v="9"/>
    <s v="Small Box"/>
    <x v="277"/>
    <n v="0.38"/>
    <n v="0.69"/>
    <s v="United States"/>
    <x v="0"/>
    <x v="21"/>
    <s v="Arvada"/>
    <n v="80004"/>
    <x v="34"/>
    <x v="4"/>
    <s v="2015"/>
    <d v="2015-04-07T00:00:00"/>
    <n v="29.725199999999997"/>
    <n v="14"/>
    <n v="43.08"/>
    <n v="90833"/>
    <x v="0"/>
  </r>
  <r>
    <n v="26061"/>
    <s v="Critical"/>
    <n v="0"/>
    <n v="55.99"/>
    <n v="5"/>
    <n v="1113"/>
    <x v="1"/>
    <s v="Julia Reynolds"/>
    <s v="Regular Air"/>
    <x v="0"/>
    <x v="2"/>
    <x v="5"/>
    <s v="Small Pack"/>
    <x v="241"/>
    <n v="0.8"/>
    <n v="-0.72262773722627738"/>
    <s v="United States"/>
    <x v="0"/>
    <x v="21"/>
    <s v="Arvada"/>
    <n v="80004"/>
    <x v="34"/>
    <x v="4"/>
    <s v="2015"/>
    <d v="2015-04-08T00:00:00"/>
    <n v="-187.11"/>
    <n v="5"/>
    <n v="258.93"/>
    <n v="90833"/>
    <x v="0"/>
  </r>
  <r>
    <n v="21579"/>
    <s v="Not Specified"/>
    <n v="0.06"/>
    <n v="64.650000000000006"/>
    <n v="35"/>
    <n v="1117"/>
    <x v="0"/>
    <s v="Samantha Koch"/>
    <s v="Regular Air"/>
    <x v="1"/>
    <x v="0"/>
    <x v="10"/>
    <s v="Large Box"/>
    <x v="333"/>
    <n v="0.8"/>
    <n v="-0.50175504322766573"/>
    <s v="United States"/>
    <x v="0"/>
    <x v="28"/>
    <s v="Tucson"/>
    <n v="85705"/>
    <x v="64"/>
    <x v="2"/>
    <s v="2015"/>
    <d v="2015-02-06T00:00:00"/>
    <n v="-139.28720000000001"/>
    <n v="4"/>
    <n v="277.60000000000002"/>
    <n v="86768"/>
    <x v="0"/>
  </r>
  <r>
    <n v="21329"/>
    <s v="Low"/>
    <n v="0.04"/>
    <n v="19.98"/>
    <n v="8.68"/>
    <n v="1121"/>
    <x v="1"/>
    <s v="Tonya Proctor"/>
    <s v="Regular Air"/>
    <x v="3"/>
    <x v="0"/>
    <x v="7"/>
    <s v="Small Box"/>
    <x v="441"/>
    <n v="0.37"/>
    <n v="0.64270411806712691"/>
    <s v="United States"/>
    <x v="0"/>
    <x v="1"/>
    <s v="Temecula"/>
    <n v="92592"/>
    <x v="131"/>
    <x v="2"/>
    <s v="2015"/>
    <d v="2015-02-14T00:00:00"/>
    <n v="108"/>
    <n v="8"/>
    <n v="168.04"/>
    <n v="86767"/>
    <x v="0"/>
  </r>
  <r>
    <n v="21330"/>
    <s v="Low"/>
    <n v="0.08"/>
    <n v="125.99"/>
    <n v="7.69"/>
    <n v="1121"/>
    <x v="1"/>
    <s v="Tonya Proctor"/>
    <s v="Regular Air"/>
    <x v="3"/>
    <x v="2"/>
    <x v="5"/>
    <s v="Small Box"/>
    <x v="442"/>
    <n v="0.57999999999999996"/>
    <n v="0.53614135842833988"/>
    <s v="United States"/>
    <x v="0"/>
    <x v="1"/>
    <s v="Temecula"/>
    <n v="92592"/>
    <x v="131"/>
    <x v="2"/>
    <s v="2015"/>
    <d v="2015-02-09T00:00:00"/>
    <n v="377.154"/>
    <n v="7"/>
    <n v="703.46"/>
    <n v="86767"/>
    <x v="0"/>
  </r>
  <r>
    <n v="20612"/>
    <s v="High"/>
    <n v="0.03"/>
    <n v="7.3"/>
    <n v="7.72"/>
    <n v="1123"/>
    <x v="1"/>
    <s v="Peggy Lanier"/>
    <s v="Regular Air"/>
    <x v="2"/>
    <x v="0"/>
    <x v="8"/>
    <s v="Small Box"/>
    <x v="443"/>
    <n v="0.38"/>
    <n v="-1.2262522922497829"/>
    <s v="United States"/>
    <x v="0"/>
    <x v="1"/>
    <s v="Roseville"/>
    <n v="95661"/>
    <x v="24"/>
    <x v="5"/>
    <s v="2015"/>
    <d v="2015-03-18T00:00:00"/>
    <n v="-127.05200000000001"/>
    <n v="14"/>
    <n v="103.61"/>
    <n v="87015"/>
    <x v="0"/>
  </r>
  <r>
    <n v="18212"/>
    <s v="High"/>
    <n v="0.09"/>
    <n v="175.99"/>
    <n v="4.99"/>
    <n v="1123"/>
    <x v="1"/>
    <s v="Peggy Lanier"/>
    <s v="Regular Air"/>
    <x v="2"/>
    <x v="2"/>
    <x v="5"/>
    <s v="Small Box"/>
    <x v="32"/>
    <n v="0.59"/>
    <n v="0.69000000000000006"/>
    <s v="United States"/>
    <x v="0"/>
    <x v="1"/>
    <s v="Roseville"/>
    <n v="95661"/>
    <x v="105"/>
    <x v="1"/>
    <s v="2015"/>
    <d v="2015-06-22T00:00:00"/>
    <n v="2169.7464"/>
    <n v="22"/>
    <n v="3144.56"/>
    <n v="87016"/>
    <x v="0"/>
  </r>
  <r>
    <n v="18211"/>
    <s v="High"/>
    <n v="0.09"/>
    <n v="160.97999999999999"/>
    <n v="35.020000000000003"/>
    <n v="1124"/>
    <x v="0"/>
    <s v="Randy Jiang"/>
    <s v="Delivery Truck"/>
    <x v="2"/>
    <x v="1"/>
    <x v="14"/>
    <s v="Jumbo Box"/>
    <x v="263"/>
    <n v="0.72"/>
    <n v="-8.6667269752960782E-2"/>
    <s v="United States"/>
    <x v="1"/>
    <x v="18"/>
    <s v="Norwich"/>
    <n v="6360"/>
    <x v="105"/>
    <x v="1"/>
    <s v="2015"/>
    <d v="2015-06-21T00:00:00"/>
    <n v="-229.93"/>
    <n v="18"/>
    <n v="2653.02"/>
    <n v="87016"/>
    <x v="0"/>
  </r>
  <r>
    <n v="22052"/>
    <s v="Medium"/>
    <n v="0.02"/>
    <n v="4.0599999999999996"/>
    <n v="6.89"/>
    <n v="1127"/>
    <x v="1"/>
    <s v="Ray Grady"/>
    <s v="Regular Air"/>
    <x v="3"/>
    <x v="0"/>
    <x v="15"/>
    <s v="Small Box"/>
    <x v="326"/>
    <n v="0.6"/>
    <n v="-1.4030115252207751"/>
    <s v="United States"/>
    <x v="2"/>
    <x v="7"/>
    <s v="Eagle Pass"/>
    <n v="78852"/>
    <x v="152"/>
    <x v="2"/>
    <s v="2015"/>
    <d v="2015-02-26T00:00:00"/>
    <n v="-93.735199999999992"/>
    <n v="16"/>
    <n v="66.81"/>
    <n v="87221"/>
    <x v="0"/>
  </r>
  <r>
    <n v="26377"/>
    <s v="Low"/>
    <n v="0.04"/>
    <n v="4.71"/>
    <n v="0.7"/>
    <n v="1127"/>
    <x v="1"/>
    <s v="Ray Grady"/>
    <s v="Regular Air"/>
    <x v="3"/>
    <x v="0"/>
    <x v="3"/>
    <s v="Wrap Bag"/>
    <x v="444"/>
    <n v="0.8"/>
    <n v="5.0044189129474156E-2"/>
    <s v="United States"/>
    <x v="2"/>
    <x v="7"/>
    <s v="Eagle Pass"/>
    <n v="78852"/>
    <x v="33"/>
    <x v="1"/>
    <s v="2015"/>
    <d v="2015-06-26T00:00:00"/>
    <n v="4.53"/>
    <n v="19"/>
    <n v="90.52"/>
    <n v="87222"/>
    <x v="0"/>
  </r>
  <r>
    <n v="26378"/>
    <s v="Low"/>
    <n v="0.06"/>
    <n v="4.2"/>
    <n v="2.2599999999999998"/>
    <n v="1128"/>
    <x v="0"/>
    <s v="Kurt O'Connor"/>
    <s v="Regular Air"/>
    <x v="3"/>
    <x v="0"/>
    <x v="7"/>
    <s v="Wrap Bag"/>
    <x v="445"/>
    <n v="0.36"/>
    <n v="0.17473646596390924"/>
    <s v="United States"/>
    <x v="2"/>
    <x v="7"/>
    <s v="Edinburg"/>
    <n v="78539"/>
    <x v="33"/>
    <x v="1"/>
    <s v="2015"/>
    <d v="2015-06-27T00:00:00"/>
    <n v="9.7799999999999994"/>
    <n v="13"/>
    <n v="55.97"/>
    <n v="87222"/>
    <x v="0"/>
  </r>
  <r>
    <n v="4501"/>
    <s v="Low"/>
    <n v="0.04"/>
    <n v="8.6"/>
    <n v="6.19"/>
    <n v="1129"/>
    <x v="1"/>
    <s v="Pam Patton"/>
    <s v="Regular Air"/>
    <x v="1"/>
    <x v="0"/>
    <x v="8"/>
    <s v="Small Box"/>
    <x v="331"/>
    <n v="0.38"/>
    <n v="-0.20475357761663351"/>
    <s v="United States"/>
    <x v="1"/>
    <x v="15"/>
    <s v="Boston"/>
    <n v="2118"/>
    <x v="160"/>
    <x v="2"/>
    <s v="2015"/>
    <d v="2015-02-23T00:00:00"/>
    <n v="-63.813500000000005"/>
    <n v="37"/>
    <n v="311.66000000000003"/>
    <n v="32037"/>
    <x v="0"/>
  </r>
  <r>
    <n v="4502"/>
    <s v="Low"/>
    <n v="7.0000000000000007E-2"/>
    <n v="699.99"/>
    <n v="24.49"/>
    <n v="1129"/>
    <x v="1"/>
    <s v="Pam Patton"/>
    <s v="Regular Air"/>
    <x v="1"/>
    <x v="2"/>
    <x v="16"/>
    <s v="Large Box"/>
    <x v="446"/>
    <n v="0.54"/>
    <n v="3.2982476063395626E-2"/>
    <s v="United States"/>
    <x v="1"/>
    <x v="15"/>
    <s v="Boston"/>
    <n v="2118"/>
    <x v="160"/>
    <x v="2"/>
    <s v="2015"/>
    <d v="2015-02-20T00:00:00"/>
    <n v="325.29000000000002"/>
    <n v="15"/>
    <n v="9862.51"/>
    <n v="32037"/>
    <x v="0"/>
  </r>
  <r>
    <n v="6891"/>
    <s v="Not Specified"/>
    <n v="0.05"/>
    <n v="5.78"/>
    <n v="7.64"/>
    <n v="1129"/>
    <x v="1"/>
    <s v="Pam Patton"/>
    <s v="Express Air"/>
    <x v="0"/>
    <x v="0"/>
    <x v="7"/>
    <s v="Small Box"/>
    <x v="447"/>
    <n v="0.36"/>
    <n v="-0.65413449072769292"/>
    <s v="United States"/>
    <x v="1"/>
    <x v="15"/>
    <s v="Boston"/>
    <n v="2118"/>
    <x v="48"/>
    <x v="5"/>
    <s v="2015"/>
    <d v="2015-03-31T00:00:00"/>
    <n v="-116.05"/>
    <n v="29"/>
    <n v="177.41"/>
    <n v="49125"/>
    <x v="0"/>
  </r>
  <r>
    <n v="1917"/>
    <s v="Medium"/>
    <n v="0.02"/>
    <n v="7.64"/>
    <n v="1.39"/>
    <n v="1129"/>
    <x v="1"/>
    <s v="Pam Patton"/>
    <s v="Regular Air"/>
    <x v="1"/>
    <x v="0"/>
    <x v="4"/>
    <s v="Small Box"/>
    <x v="448"/>
    <n v="0.36"/>
    <n v="0.2884667371163156"/>
    <s v="United States"/>
    <x v="1"/>
    <x v="15"/>
    <s v="Boston"/>
    <n v="2118"/>
    <x v="8"/>
    <x v="3"/>
    <s v="2015"/>
    <d v="2015-05-23T00:00:00"/>
    <n v="117.38"/>
    <n v="52"/>
    <n v="406.91"/>
    <n v="13735"/>
    <x v="0"/>
  </r>
  <r>
    <n v="5568"/>
    <s v="Low"/>
    <n v="0.03"/>
    <n v="30.98"/>
    <n v="6.5"/>
    <n v="1129"/>
    <x v="1"/>
    <s v="Pam Patton"/>
    <s v="Regular Air"/>
    <x v="0"/>
    <x v="2"/>
    <x v="13"/>
    <s v="Small Box"/>
    <x v="449"/>
    <n v="0.79"/>
    <n v="-0.10825094400528493"/>
    <s v="United States"/>
    <x v="1"/>
    <x v="15"/>
    <s v="Boston"/>
    <n v="2118"/>
    <x v="1"/>
    <x v="1"/>
    <s v="2015"/>
    <d v="2015-06-17T00:00:00"/>
    <n v="-144.19999999999999"/>
    <n v="44"/>
    <n v="1332.09"/>
    <n v="39430"/>
    <x v="0"/>
  </r>
  <r>
    <n v="8099"/>
    <s v="Low"/>
    <n v="0.02"/>
    <n v="4.9800000000000004"/>
    <n v="6.07"/>
    <n v="1129"/>
    <x v="1"/>
    <s v="Pam Patton"/>
    <s v="Regular Air"/>
    <x v="1"/>
    <x v="0"/>
    <x v="7"/>
    <s v="Small Box"/>
    <x v="46"/>
    <n v="0.36"/>
    <n v="-0.44473933649289099"/>
    <s v="United States"/>
    <x v="1"/>
    <x v="15"/>
    <s v="Boston"/>
    <n v="2118"/>
    <x v="161"/>
    <x v="0"/>
    <s v="2015"/>
    <d v="2015-01-28T00:00:00"/>
    <n v="-46.92"/>
    <n v="19"/>
    <n v="105.5"/>
    <n v="57794"/>
    <x v="0"/>
  </r>
  <r>
    <n v="19917"/>
    <s v="Medium"/>
    <n v="0.02"/>
    <n v="7.64"/>
    <n v="1.39"/>
    <n v="1131"/>
    <x v="0"/>
    <s v="Benjamin Strauss"/>
    <s v="Regular Air"/>
    <x v="1"/>
    <x v="0"/>
    <x v="4"/>
    <s v="Small Box"/>
    <x v="448"/>
    <n v="0.36"/>
    <n v="0.69"/>
    <s v="United States"/>
    <x v="2"/>
    <x v="7"/>
    <s v="El Paso"/>
    <n v="79907"/>
    <x v="8"/>
    <x v="3"/>
    <s v="2015"/>
    <d v="2015-05-23T00:00:00"/>
    <n v="70.193699999999993"/>
    <n v="13"/>
    <n v="101.73"/>
    <n v="88103"/>
    <x v="0"/>
  </r>
  <r>
    <n v="23860"/>
    <s v="Medium"/>
    <n v="0.06"/>
    <n v="6.37"/>
    <n v="5.19"/>
    <n v="1132"/>
    <x v="1"/>
    <s v="Michael Robbins"/>
    <s v="Regular Air"/>
    <x v="0"/>
    <x v="0"/>
    <x v="8"/>
    <s v="Small Box"/>
    <x v="214"/>
    <n v="0.38"/>
    <n v="-1.2790318302387267"/>
    <s v="United States"/>
    <x v="2"/>
    <x v="7"/>
    <s v="Euless"/>
    <n v="76039"/>
    <x v="104"/>
    <x v="2"/>
    <s v="2015"/>
    <d v="2015-02-11T00:00:00"/>
    <n v="-48.219499999999996"/>
    <n v="6"/>
    <n v="37.700000000000003"/>
    <n v="88101"/>
    <x v="0"/>
  </r>
  <r>
    <n v="22501"/>
    <s v="Low"/>
    <n v="0.04"/>
    <n v="8.6"/>
    <n v="6.19"/>
    <n v="1132"/>
    <x v="1"/>
    <s v="Michael Robbins"/>
    <s v="Regular Air"/>
    <x v="1"/>
    <x v="0"/>
    <x v="8"/>
    <s v="Small Box"/>
    <x v="331"/>
    <n v="0.38"/>
    <n v="-0.84175570505210395"/>
    <s v="United States"/>
    <x v="2"/>
    <x v="7"/>
    <s v="Euless"/>
    <n v="76039"/>
    <x v="160"/>
    <x v="2"/>
    <s v="2015"/>
    <d v="2015-02-23T00:00:00"/>
    <n v="-63.813500000000005"/>
    <n v="9"/>
    <n v="75.81"/>
    <n v="88102"/>
    <x v="0"/>
  </r>
  <r>
    <n v="22502"/>
    <s v="Low"/>
    <n v="7.0000000000000007E-2"/>
    <n v="699.99"/>
    <n v="24.49"/>
    <n v="1132"/>
    <x v="1"/>
    <s v="Michael Robbins"/>
    <s v="Regular Air"/>
    <x v="1"/>
    <x v="2"/>
    <x v="16"/>
    <s v="Large Box"/>
    <x v="446"/>
    <n v="0.54"/>
    <n v="0.12368441064638784"/>
    <s v="United States"/>
    <x v="2"/>
    <x v="7"/>
    <s v="Euless"/>
    <n v="76039"/>
    <x v="160"/>
    <x v="2"/>
    <s v="2015"/>
    <d v="2015-02-20T00:00:00"/>
    <n v="325.29000000000002"/>
    <n v="4"/>
    <n v="2630"/>
    <n v="88102"/>
    <x v="0"/>
  </r>
  <r>
    <n v="23568"/>
    <s v="Low"/>
    <n v="0.03"/>
    <n v="30.98"/>
    <n v="6.5"/>
    <n v="1132"/>
    <x v="1"/>
    <s v="Michael Robbins"/>
    <s v="Regular Air"/>
    <x v="0"/>
    <x v="2"/>
    <x v="13"/>
    <s v="Small Box"/>
    <x v="449"/>
    <n v="0.79"/>
    <n v="-0.34640562128400693"/>
    <s v="United States"/>
    <x v="2"/>
    <x v="7"/>
    <s v="Euless"/>
    <n v="76039"/>
    <x v="1"/>
    <x v="1"/>
    <s v="2015"/>
    <d v="2015-06-17T00:00:00"/>
    <n v="-115.35999999999999"/>
    <n v="11"/>
    <n v="333.02"/>
    <n v="88104"/>
    <x v="0"/>
  </r>
  <r>
    <n v="26099"/>
    <s v="Low"/>
    <n v="0.02"/>
    <n v="4.9800000000000004"/>
    <n v="6.07"/>
    <n v="1133"/>
    <x v="0"/>
    <s v="Marjorie Owens"/>
    <s v="Regular Air"/>
    <x v="1"/>
    <x v="0"/>
    <x v="7"/>
    <s v="Small Box"/>
    <x v="46"/>
    <n v="0.36"/>
    <n v="-1.6902017291066282"/>
    <s v="United States"/>
    <x v="2"/>
    <x v="7"/>
    <s v="Farmers Branch"/>
    <n v="75234"/>
    <x v="161"/>
    <x v="0"/>
    <s v="2015"/>
    <d v="2015-01-28T00:00:00"/>
    <n v="-46.92"/>
    <n v="5"/>
    <n v="27.76"/>
    <n v="88105"/>
    <x v="0"/>
  </r>
  <r>
    <n v="22119"/>
    <s v="High"/>
    <n v="0.09"/>
    <n v="270.97000000000003"/>
    <n v="28.06"/>
    <n v="1136"/>
    <x v="0"/>
    <s v="Carmen McPherson"/>
    <s v="Delivery Truck"/>
    <x v="3"/>
    <x v="2"/>
    <x v="6"/>
    <s v="Jumbo Drum"/>
    <x v="450"/>
    <n v="0.56000000000000005"/>
    <n v="0.69"/>
    <s v="United States"/>
    <x v="2"/>
    <x v="12"/>
    <s v="Carol Stream"/>
    <n v="60188"/>
    <x v="22"/>
    <x v="0"/>
    <s v="2015"/>
    <d v="2015-01-04T00:00:00"/>
    <n v="2660.1432"/>
    <n v="15"/>
    <n v="3855.28"/>
    <n v="87940"/>
    <x v="0"/>
  </r>
  <r>
    <n v="19357"/>
    <s v="Medium"/>
    <n v="0.02"/>
    <n v="160.97999999999999"/>
    <n v="30"/>
    <n v="1138"/>
    <x v="0"/>
    <s v="Malcolm Floyd"/>
    <s v="Delivery Truck"/>
    <x v="1"/>
    <x v="1"/>
    <x v="1"/>
    <s v="Jumbo Drum"/>
    <x v="48"/>
    <n v="0.62"/>
    <n v="-0.26555145721855677"/>
    <s v="United States"/>
    <x v="2"/>
    <x v="7"/>
    <s v="The Colony"/>
    <n v="75056"/>
    <x v="160"/>
    <x v="2"/>
    <s v="2015"/>
    <d v="2015-02-19T00:00:00"/>
    <n v="-51.116"/>
    <n v="1"/>
    <n v="192.49"/>
    <n v="86574"/>
    <x v="0"/>
  </r>
  <r>
    <n v="25467"/>
    <s v="Medium"/>
    <n v="0.05"/>
    <n v="363.25"/>
    <n v="19.989999999999998"/>
    <n v="1142"/>
    <x v="1"/>
    <s v="Russell Chan"/>
    <s v="Regular Air"/>
    <x v="1"/>
    <x v="0"/>
    <x v="15"/>
    <s v="Small Box"/>
    <x v="451"/>
    <n v="0.56999999999999995"/>
    <n v="0.69"/>
    <s v="United States"/>
    <x v="2"/>
    <x v="7"/>
    <s v="Waco"/>
    <n v="76706"/>
    <x v="148"/>
    <x v="0"/>
    <s v="2015"/>
    <d v="2015-01-06T00:00:00"/>
    <n v="1766.7795000000001"/>
    <n v="7"/>
    <n v="2560.5500000000002"/>
    <n v="86573"/>
    <x v="0"/>
  </r>
  <r>
    <n v="24539"/>
    <s v="Medium"/>
    <n v="0.01"/>
    <n v="18.97"/>
    <n v="9.5399999999999991"/>
    <n v="1142"/>
    <x v="1"/>
    <s v="Russell Chan"/>
    <s v="Regular Air"/>
    <x v="1"/>
    <x v="0"/>
    <x v="7"/>
    <s v="Small Box"/>
    <x v="62"/>
    <n v="0.37"/>
    <n v="0.37719067070760315"/>
    <s v="United States"/>
    <x v="2"/>
    <x v="7"/>
    <s v="Waco"/>
    <n v="76706"/>
    <x v="132"/>
    <x v="1"/>
    <s v="2015"/>
    <d v="2015-06-09T00:00:00"/>
    <n v="85.875"/>
    <n v="11"/>
    <n v="227.67"/>
    <n v="86575"/>
    <x v="0"/>
  </r>
  <r>
    <n v="25179"/>
    <s v="Low"/>
    <n v="0.05"/>
    <n v="7.59"/>
    <n v="4"/>
    <n v="1151"/>
    <x v="0"/>
    <s v="Edna Huang"/>
    <s v="Regular Air"/>
    <x v="0"/>
    <x v="1"/>
    <x v="2"/>
    <s v="Wrap Bag"/>
    <x v="150"/>
    <n v="0.42"/>
    <n v="0.69"/>
    <s v="United States"/>
    <x v="1"/>
    <x v="15"/>
    <s v="South Hadley"/>
    <n v="1075"/>
    <x v="62"/>
    <x v="1"/>
    <s v="2015"/>
    <d v="2015-06-09T00:00:00"/>
    <n v="6.0926999999999998"/>
    <n v="1"/>
    <n v="8.83"/>
    <n v="91344"/>
    <x v="0"/>
  </r>
  <r>
    <n v="24224"/>
    <s v="Critical"/>
    <n v="0.09"/>
    <n v="9.11"/>
    <n v="2.15"/>
    <n v="1155"/>
    <x v="1"/>
    <s v="Alex Nicholson"/>
    <s v="Express Air"/>
    <x v="3"/>
    <x v="0"/>
    <x v="7"/>
    <s v="Wrap Bag"/>
    <x v="452"/>
    <n v="0.4"/>
    <n v="0.58993315896541709"/>
    <s v="United States"/>
    <x v="0"/>
    <x v="1"/>
    <s v="Montebello"/>
    <n v="90640"/>
    <x v="22"/>
    <x v="0"/>
    <s v="2015"/>
    <d v="2015-01-04T00:00:00"/>
    <n v="20.299600000000002"/>
    <n v="4"/>
    <n v="34.409999999999997"/>
    <n v="90853"/>
    <x v="0"/>
  </r>
  <r>
    <n v="24225"/>
    <s v="Critical"/>
    <n v="0.08"/>
    <n v="15.04"/>
    <n v="1.97"/>
    <n v="1155"/>
    <x v="1"/>
    <s v="Alex Nicholson"/>
    <s v="Regular Air"/>
    <x v="3"/>
    <x v="0"/>
    <x v="7"/>
    <s v="Wrap Bag"/>
    <x v="231"/>
    <n v="0.39"/>
    <n v="0.69"/>
    <s v="United States"/>
    <x v="0"/>
    <x v="1"/>
    <s v="Montebello"/>
    <n v="90640"/>
    <x v="22"/>
    <x v="0"/>
    <s v="2015"/>
    <d v="2015-01-02T00:00:00"/>
    <n v="108.5163"/>
    <n v="11"/>
    <n v="157.27000000000001"/>
    <n v="90853"/>
    <x v="0"/>
  </r>
  <r>
    <n v="20212"/>
    <s v="High"/>
    <n v="0.06"/>
    <n v="175.99"/>
    <n v="8.99"/>
    <n v="1156"/>
    <x v="0"/>
    <s v="Edith Forbes"/>
    <s v="Regular Air"/>
    <x v="3"/>
    <x v="2"/>
    <x v="5"/>
    <s v="Small Box"/>
    <x v="44"/>
    <n v="0.56999999999999995"/>
    <n v="4.7809792472184962E-2"/>
    <s v="United States"/>
    <x v="1"/>
    <x v="15"/>
    <s v="Tewksbury"/>
    <n v="1876"/>
    <x v="79"/>
    <x v="2"/>
    <s v="2015"/>
    <d v="2015-02-15T00:00:00"/>
    <n v="48.47148"/>
    <n v="7"/>
    <n v="1013.84"/>
    <n v="90855"/>
    <x v="0"/>
  </r>
  <r>
    <n v="20897"/>
    <s v="High"/>
    <n v="0.04"/>
    <n v="100.98"/>
    <n v="35.840000000000003"/>
    <n v="1159"/>
    <x v="0"/>
    <s v="Arlene Weeks"/>
    <s v="Delivery Truck"/>
    <x v="3"/>
    <x v="1"/>
    <x v="14"/>
    <s v="Jumbo Box"/>
    <x v="77"/>
    <n v="0.62"/>
    <n v="-1.3793227990970653"/>
    <s v="United States"/>
    <x v="1"/>
    <x v="2"/>
    <s v="Union City"/>
    <n v="7086"/>
    <x v="135"/>
    <x v="3"/>
    <s v="2015"/>
    <d v="2015-05-21T00:00:00"/>
    <n v="-152.76"/>
    <n v="1"/>
    <n v="110.75"/>
    <n v="90854"/>
    <x v="0"/>
  </r>
  <r>
    <n v="18860"/>
    <s v="Not Specified"/>
    <n v="0.09"/>
    <n v="9.7799999999999994"/>
    <n v="1.39"/>
    <n v="1170"/>
    <x v="1"/>
    <s v="Jessie Houston"/>
    <s v="Regular Air"/>
    <x v="3"/>
    <x v="0"/>
    <x v="4"/>
    <s v="Small Box"/>
    <x v="453"/>
    <n v="0.39"/>
    <n v="0.69"/>
    <s v="United States"/>
    <x v="1"/>
    <x v="42"/>
    <s v="Newark"/>
    <n v="19711"/>
    <x v="42"/>
    <x v="1"/>
    <s v="2015"/>
    <d v="2015-06-03T00:00:00"/>
    <n v="125.20739999999999"/>
    <n v="19"/>
    <n v="181.46"/>
    <n v="87520"/>
    <x v="0"/>
  </r>
  <r>
    <n v="18861"/>
    <s v="Not Specified"/>
    <n v="0"/>
    <n v="200.99"/>
    <n v="8.08"/>
    <n v="1170"/>
    <x v="1"/>
    <s v="Jessie Houston"/>
    <s v="Regular Air"/>
    <x v="3"/>
    <x v="2"/>
    <x v="5"/>
    <s v="Small Box"/>
    <x v="454"/>
    <n v="0.59"/>
    <n v="0.26157614048127847"/>
    <s v="United States"/>
    <x v="1"/>
    <x v="42"/>
    <s v="Newark"/>
    <n v="19711"/>
    <x v="42"/>
    <x v="1"/>
    <s v="2015"/>
    <d v="2015-06-04T00:00:00"/>
    <n v="281.53440000000001"/>
    <n v="6"/>
    <n v="1076.3"/>
    <n v="87520"/>
    <x v="0"/>
  </r>
  <r>
    <n v="19182"/>
    <s v="High"/>
    <n v="0.03"/>
    <n v="4.4800000000000004"/>
    <n v="49"/>
    <n v="1178"/>
    <x v="1"/>
    <s v="Sandy Hunt"/>
    <s v="Regular Air"/>
    <x v="3"/>
    <x v="0"/>
    <x v="15"/>
    <s v="Large Box"/>
    <x v="238"/>
    <n v="0.6"/>
    <n v="2.9946877912395147"/>
    <s v="United States"/>
    <x v="3"/>
    <x v="26"/>
    <s v="Altamonte Springs"/>
    <n v="32701"/>
    <x v="37"/>
    <x v="4"/>
    <s v="2015"/>
    <d v="2015-04-11T00:00:00"/>
    <n v="64.265999999999991"/>
    <n v="2"/>
    <n v="21.46"/>
    <n v="89787"/>
    <x v="0"/>
  </r>
  <r>
    <n v="19183"/>
    <s v="High"/>
    <n v="0.06"/>
    <n v="350.99"/>
    <n v="39"/>
    <n v="1178"/>
    <x v="1"/>
    <s v="Sandy Hunt"/>
    <s v="Delivery Truck"/>
    <x v="3"/>
    <x v="1"/>
    <x v="1"/>
    <s v="Jumbo Drum"/>
    <x v="455"/>
    <n v="0.55000000000000004"/>
    <n v="-8.6294435350948717E-2"/>
    <s v="United States"/>
    <x v="3"/>
    <x v="26"/>
    <s v="Altamonte Springs"/>
    <n v="32701"/>
    <x v="37"/>
    <x v="4"/>
    <s v="2015"/>
    <d v="2015-04-11T00:00:00"/>
    <n v="-302.61559999999997"/>
    <n v="10"/>
    <n v="3506.78"/>
    <n v="89787"/>
    <x v="0"/>
  </r>
  <r>
    <n v="19184"/>
    <s v="High"/>
    <n v="0.09"/>
    <n v="40.98"/>
    <n v="6.5"/>
    <n v="1178"/>
    <x v="1"/>
    <s v="Sandy Hunt"/>
    <s v="Express Air"/>
    <x v="3"/>
    <x v="2"/>
    <x v="13"/>
    <s v="Small Box"/>
    <x v="456"/>
    <n v="0.74"/>
    <n v="2.1261907430236468E-2"/>
    <s v="United States"/>
    <x v="3"/>
    <x v="26"/>
    <s v="Altamonte Springs"/>
    <n v="32701"/>
    <x v="37"/>
    <x v="4"/>
    <s v="2015"/>
    <d v="2015-04-11T00:00:00"/>
    <n v="5.6916000000000002"/>
    <n v="7"/>
    <n v="267.69"/>
    <n v="89787"/>
    <x v="0"/>
  </r>
  <r>
    <n v="19185"/>
    <s v="High"/>
    <n v="0.09"/>
    <n v="349.45"/>
    <n v="60"/>
    <n v="1178"/>
    <x v="1"/>
    <s v="Sandy Hunt"/>
    <s v="Delivery Truck"/>
    <x v="3"/>
    <x v="1"/>
    <x v="11"/>
    <s v="Jumbo Drum"/>
    <x v="356"/>
    <m/>
    <n v="-0.15997763581044178"/>
    <s v="United States"/>
    <x v="3"/>
    <x v="26"/>
    <s v="Altamonte Springs"/>
    <n v="32701"/>
    <x v="37"/>
    <x v="4"/>
    <s v="2015"/>
    <d v="2015-04-10T00:00:00"/>
    <n v="-369.10999999999996"/>
    <n v="7"/>
    <n v="2307.2600000000002"/>
    <n v="89787"/>
    <x v="0"/>
  </r>
  <r>
    <n v="19484"/>
    <s v="High"/>
    <n v="7.0000000000000007E-2"/>
    <n v="2.61"/>
    <n v="0.5"/>
    <n v="1182"/>
    <x v="0"/>
    <s v="Jesse Williamson"/>
    <s v="Regular Air"/>
    <x v="1"/>
    <x v="0"/>
    <x v="9"/>
    <s v="Small Box"/>
    <x v="413"/>
    <n v="0.39"/>
    <n v="0.69"/>
    <s v="United States"/>
    <x v="0"/>
    <x v="17"/>
    <s v="Spanish Fork"/>
    <n v="84660"/>
    <x v="94"/>
    <x v="3"/>
    <s v="2015"/>
    <d v="2015-05-23T00:00:00"/>
    <n v="27.013499999999997"/>
    <n v="15"/>
    <n v="39.15"/>
    <n v="86913"/>
    <x v="0"/>
  </r>
  <r>
    <n v="21522"/>
    <s v="Not Specified"/>
    <n v="0.04"/>
    <n v="35.99"/>
    <n v="3.3"/>
    <n v="1183"/>
    <x v="0"/>
    <s v="Becky O'Brien"/>
    <s v="Regular Air"/>
    <x v="1"/>
    <x v="2"/>
    <x v="5"/>
    <s v="Small Pack"/>
    <x v="457"/>
    <n v="0.39"/>
    <n v="0.69"/>
    <s v="United States"/>
    <x v="0"/>
    <x v="17"/>
    <s v="Springville"/>
    <n v="84663"/>
    <x v="159"/>
    <x v="1"/>
    <s v="2015"/>
    <d v="2015-06-29T00:00:00"/>
    <n v="184.19549999999998"/>
    <n v="9"/>
    <n v="266.95"/>
    <n v="86914"/>
    <x v="0"/>
  </r>
  <r>
    <n v="22190"/>
    <s v="Medium"/>
    <n v="0"/>
    <n v="6783.02"/>
    <n v="24.49"/>
    <n v="1185"/>
    <x v="1"/>
    <s v="Lee Xu"/>
    <s v="Regular Air"/>
    <x v="3"/>
    <x v="2"/>
    <x v="6"/>
    <s v="Large Box"/>
    <x v="458"/>
    <n v="0.39"/>
    <n v="1.9997518556091578E-4"/>
    <s v="United States"/>
    <x v="3"/>
    <x v="43"/>
    <s v="Madison"/>
    <n v="35756"/>
    <x v="68"/>
    <x v="5"/>
    <s v="2015"/>
    <d v="2015-03-22T00:00:00"/>
    <n v="4.1099999999999994"/>
    <n v="3"/>
    <n v="20552.55"/>
    <n v="85938"/>
    <x v="0"/>
  </r>
  <r>
    <n v="20764"/>
    <s v="Not Specified"/>
    <n v="0.08"/>
    <n v="11.7"/>
    <n v="6.96"/>
    <n v="1185"/>
    <x v="1"/>
    <s v="Lee Xu"/>
    <s v="Regular Air"/>
    <x v="3"/>
    <x v="0"/>
    <x v="15"/>
    <s v="Medium Box"/>
    <x v="459"/>
    <n v="0.5"/>
    <n v="0.32535307517084283"/>
    <s v="United States"/>
    <x v="3"/>
    <x v="43"/>
    <s v="Madison"/>
    <n v="35756"/>
    <x v="98"/>
    <x v="4"/>
    <s v="2015"/>
    <d v="2015-04-13T00:00:00"/>
    <n v="28.565999999999999"/>
    <n v="8"/>
    <n v="87.8"/>
    <n v="85940"/>
    <x v="0"/>
  </r>
  <r>
    <n v="24358"/>
    <s v="Critical"/>
    <n v="7.0000000000000007E-2"/>
    <n v="400.97"/>
    <n v="48.26"/>
    <n v="1186"/>
    <x v="0"/>
    <s v="Glenda Herbert"/>
    <s v="Delivery Truck"/>
    <x v="3"/>
    <x v="2"/>
    <x v="6"/>
    <s v="Jumbo Box"/>
    <x v="460"/>
    <n v="0.36"/>
    <n v="0.68999999999999984"/>
    <s v="United States"/>
    <x v="0"/>
    <x v="1"/>
    <s v="Huntington Beach"/>
    <n v="92646"/>
    <x v="37"/>
    <x v="4"/>
    <s v="2015"/>
    <d v="2015-04-10T00:00:00"/>
    <n v="2581.5590999999995"/>
    <n v="10"/>
    <n v="3741.39"/>
    <n v="85939"/>
    <x v="0"/>
  </r>
  <r>
    <n v="18829"/>
    <s v="Low"/>
    <n v="0.06"/>
    <n v="10.89"/>
    <n v="4.5"/>
    <n v="1189"/>
    <x v="1"/>
    <s v="Dwight Stephenson"/>
    <s v="Regular Air"/>
    <x v="3"/>
    <x v="0"/>
    <x v="15"/>
    <s v="Small Box"/>
    <x v="76"/>
    <n v="0.59"/>
    <n v="-0.16817572997589073"/>
    <s v="United States"/>
    <x v="0"/>
    <x v="1"/>
    <s v="Huntington Beach"/>
    <n v="92646"/>
    <x v="77"/>
    <x v="1"/>
    <s v="2015"/>
    <d v="2015-06-22T00:00:00"/>
    <n v="-25.112000000000002"/>
    <n v="14"/>
    <n v="149.32"/>
    <n v="87584"/>
    <x v="0"/>
  </r>
  <r>
    <n v="18830"/>
    <s v="Low"/>
    <n v="0.03"/>
    <n v="10.64"/>
    <n v="5.16"/>
    <n v="1189"/>
    <x v="1"/>
    <s v="Dwight Stephenson"/>
    <s v="Regular Air"/>
    <x v="3"/>
    <x v="1"/>
    <x v="2"/>
    <s v="Small Box"/>
    <x v="304"/>
    <n v="0.56999999999999995"/>
    <n v="9.8163945539800027E-2"/>
    <s v="United States"/>
    <x v="0"/>
    <x v="1"/>
    <s v="Huntington Beach"/>
    <n v="92646"/>
    <x v="77"/>
    <x v="1"/>
    <s v="2015"/>
    <d v="2015-06-22T00:00:00"/>
    <n v="17.376000000000001"/>
    <n v="16"/>
    <n v="177.01"/>
    <n v="87584"/>
    <x v="0"/>
  </r>
  <r>
    <n v="18831"/>
    <s v="Low"/>
    <n v="0.03"/>
    <n v="7.96"/>
    <n v="4.95"/>
    <n v="1189"/>
    <x v="1"/>
    <s v="Dwight Stephenson"/>
    <s v="Regular Air"/>
    <x v="3"/>
    <x v="1"/>
    <x v="2"/>
    <s v="Small Box"/>
    <x v="461"/>
    <n v="0.41"/>
    <n v="0.69"/>
    <s v="United States"/>
    <x v="0"/>
    <x v="1"/>
    <s v="Huntington Beach"/>
    <n v="92646"/>
    <x v="77"/>
    <x v="1"/>
    <s v="2015"/>
    <d v="2015-06-19T00:00:00"/>
    <n v="24.260399999999997"/>
    <n v="4"/>
    <n v="35.159999999999997"/>
    <n v="87584"/>
    <x v="0"/>
  </r>
  <r>
    <n v="19553"/>
    <s v="Low"/>
    <n v="0.03"/>
    <n v="28.53"/>
    <n v="1.49"/>
    <n v="1191"/>
    <x v="0"/>
    <s v="John Morse"/>
    <s v="Regular Air"/>
    <x v="2"/>
    <x v="0"/>
    <x v="8"/>
    <s v="Small Box"/>
    <x v="107"/>
    <n v="0.38"/>
    <n v="0.66907361548851862"/>
    <s v="United States"/>
    <x v="1"/>
    <x v="18"/>
    <s v="New Britain"/>
    <n v="6050"/>
    <x v="162"/>
    <x v="1"/>
    <s v="2015"/>
    <d v="2015-07-01T00:00:00"/>
    <n v="59.440499999999993"/>
    <n v="3"/>
    <n v="88.84"/>
    <n v="87587"/>
    <x v="0"/>
  </r>
  <r>
    <n v="830"/>
    <s v="Low"/>
    <n v="0.03"/>
    <n v="10.64"/>
    <n v="5.16"/>
    <n v="1193"/>
    <x v="1"/>
    <s v="Louis Parrish"/>
    <s v="Regular Air"/>
    <x v="3"/>
    <x v="1"/>
    <x v="2"/>
    <s v="Small Box"/>
    <x v="304"/>
    <n v="0.56999999999999995"/>
    <n v="2.0775941230486684E-2"/>
    <s v="United States"/>
    <x v="1"/>
    <x v="41"/>
    <s v="Washington"/>
    <n v="20016"/>
    <x v="77"/>
    <x v="1"/>
    <s v="2015"/>
    <d v="2015-06-22T00:00:00"/>
    <n v="14.48"/>
    <n v="63"/>
    <n v="696.96"/>
    <n v="5984"/>
    <x v="0"/>
  </r>
  <r>
    <n v="831"/>
    <s v="Low"/>
    <n v="0.03"/>
    <n v="7.96"/>
    <n v="4.95"/>
    <n v="1193"/>
    <x v="1"/>
    <s v="Louis Parrish"/>
    <s v="Regular Air"/>
    <x v="3"/>
    <x v="1"/>
    <x v="2"/>
    <s v="Small Box"/>
    <x v="461"/>
    <n v="0.41"/>
    <n v="0.14891908172143767"/>
    <s v="United States"/>
    <x v="1"/>
    <x v="41"/>
    <s v="Washington"/>
    <n v="20016"/>
    <x v="77"/>
    <x v="1"/>
    <s v="2015"/>
    <d v="2015-06-19T00:00:00"/>
    <n v="22.25"/>
    <n v="17"/>
    <n v="149.41"/>
    <n v="5984"/>
    <x v="0"/>
  </r>
  <r>
    <n v="4131"/>
    <s v="High"/>
    <n v="0.05"/>
    <n v="52.4"/>
    <n v="16.11"/>
    <n v="1193"/>
    <x v="1"/>
    <s v="Louis Parrish"/>
    <s v="Regular Air"/>
    <x v="3"/>
    <x v="0"/>
    <x v="8"/>
    <s v="Small Box"/>
    <x v="462"/>
    <n v="0.39"/>
    <n v="0.13003612318753113"/>
    <s v="United States"/>
    <x v="1"/>
    <x v="41"/>
    <s v="Washington"/>
    <n v="20016"/>
    <x v="147"/>
    <x v="2"/>
    <s v="2015"/>
    <d v="2015-02-27T00:00:00"/>
    <n v="592.52650000000006"/>
    <n v="85"/>
    <n v="4556.63"/>
    <n v="29350"/>
    <x v="0"/>
  </r>
  <r>
    <n v="4133"/>
    <s v="High"/>
    <n v="0.05"/>
    <n v="36.549999999999997"/>
    <n v="13.89"/>
    <n v="1193"/>
    <x v="1"/>
    <s v="Louis Parrish"/>
    <s v="Express Air"/>
    <x v="3"/>
    <x v="0"/>
    <x v="0"/>
    <s v="Wrap Bag"/>
    <x v="463"/>
    <n v="0.41"/>
    <n v="7.8952455563808033E-2"/>
    <s v="United States"/>
    <x v="1"/>
    <x v="41"/>
    <s v="Washington"/>
    <n v="20016"/>
    <x v="147"/>
    <x v="2"/>
    <s v="2015"/>
    <d v="2015-02-26T00:00:00"/>
    <n v="232.8"/>
    <n v="83"/>
    <n v="2948.61"/>
    <n v="29350"/>
    <x v="0"/>
  </r>
  <r>
    <n v="5468"/>
    <s v="Not Specified"/>
    <n v="0.03"/>
    <n v="5.98"/>
    <n v="1.49"/>
    <n v="1193"/>
    <x v="1"/>
    <s v="Louis Parrish"/>
    <s v="Regular Air"/>
    <x v="2"/>
    <x v="0"/>
    <x v="8"/>
    <s v="Small Box"/>
    <x v="370"/>
    <n v="0.39"/>
    <n v="7.3534807376653466E-2"/>
    <s v="United States"/>
    <x v="1"/>
    <x v="41"/>
    <s v="Washington"/>
    <n v="20016"/>
    <x v="90"/>
    <x v="3"/>
    <s v="2015"/>
    <d v="2015-05-03T00:00:00"/>
    <n v="38.08"/>
    <n v="85"/>
    <n v="517.85"/>
    <n v="38852"/>
    <x v="0"/>
  </r>
  <r>
    <n v="1552"/>
    <s v="Low"/>
    <n v="0.09"/>
    <n v="49.99"/>
    <n v="19.989999999999998"/>
    <n v="1193"/>
    <x v="1"/>
    <s v="Louis Parrish"/>
    <s v="Regular Air"/>
    <x v="2"/>
    <x v="2"/>
    <x v="13"/>
    <s v="Small Box"/>
    <x v="84"/>
    <n v="0.41"/>
    <n v="-7.1756021101242141E-3"/>
    <s v="United States"/>
    <x v="1"/>
    <x v="41"/>
    <s v="Washington"/>
    <n v="20016"/>
    <x v="162"/>
    <x v="1"/>
    <s v="2015"/>
    <d v="2015-06-30T00:00:00"/>
    <n v="-17.03"/>
    <n v="48"/>
    <n v="2373.3200000000002"/>
    <n v="11206"/>
    <x v="0"/>
  </r>
  <r>
    <n v="1553"/>
    <s v="Low"/>
    <n v="0.03"/>
    <n v="28.53"/>
    <n v="1.49"/>
    <n v="1193"/>
    <x v="1"/>
    <s v="Louis Parrish"/>
    <s v="Regular Air"/>
    <x v="2"/>
    <x v="0"/>
    <x v="8"/>
    <s v="Small Box"/>
    <x v="107"/>
    <n v="0.38"/>
    <n v="0.12165597273815734"/>
    <s v="United States"/>
    <x v="1"/>
    <x v="41"/>
    <s v="Washington"/>
    <n v="20016"/>
    <x v="162"/>
    <x v="1"/>
    <s v="2015"/>
    <d v="2015-07-01T00:00:00"/>
    <n v="39.626999999999995"/>
    <n v="11"/>
    <n v="325.73"/>
    <n v="11206"/>
    <x v="0"/>
  </r>
  <r>
    <n v="23468"/>
    <s v="Not Specified"/>
    <n v="0.03"/>
    <n v="5.98"/>
    <n v="1.49"/>
    <n v="1194"/>
    <x v="0"/>
    <s v="Sidney Brewer"/>
    <s v="Regular Air"/>
    <x v="2"/>
    <x v="0"/>
    <x v="8"/>
    <s v="Small Box"/>
    <x v="370"/>
    <n v="0.39"/>
    <n v="0.16020009379396588"/>
    <s v="United States"/>
    <x v="3"/>
    <x v="26"/>
    <s v="Immokalee"/>
    <n v="34142"/>
    <x v="90"/>
    <x v="3"/>
    <s v="2015"/>
    <d v="2015-05-03T00:00:00"/>
    <n v="20.495999999999995"/>
    <n v="21"/>
    <n v="127.94"/>
    <n v="87586"/>
    <x v="0"/>
  </r>
  <r>
    <n v="19358"/>
    <s v="High"/>
    <n v="0.08"/>
    <n v="355.98"/>
    <n v="58.92"/>
    <n v="1197"/>
    <x v="0"/>
    <s v="Grace McNeill Hunt"/>
    <s v="Delivery Truck"/>
    <x v="2"/>
    <x v="1"/>
    <x v="1"/>
    <s v="Jumbo Drum"/>
    <x v="464"/>
    <n v="0.64"/>
    <n v="7.6857595452055602E-2"/>
    <s v="United States"/>
    <x v="1"/>
    <x v="15"/>
    <s v="Sudbury"/>
    <n v="1776"/>
    <x v="103"/>
    <x v="5"/>
    <s v="2015"/>
    <d v="2015-03-20T00:00:00"/>
    <n v="103.83"/>
    <n v="4"/>
    <n v="1350.94"/>
    <n v="87583"/>
    <x v="0"/>
  </r>
  <r>
    <n v="22132"/>
    <s v="High"/>
    <n v="0.1"/>
    <n v="15.14"/>
    <n v="4.53"/>
    <n v="1199"/>
    <x v="0"/>
    <s v="Edward Lamm"/>
    <s v="Regular Air"/>
    <x v="3"/>
    <x v="0"/>
    <x v="10"/>
    <s v="Small Box"/>
    <x v="436"/>
    <n v="0.81"/>
    <n v="-0.33121724092058002"/>
    <s v="United States"/>
    <x v="1"/>
    <x v="16"/>
    <s v="Nashua"/>
    <n v="3060"/>
    <x v="147"/>
    <x v="2"/>
    <s v="2015"/>
    <d v="2015-02-28T00:00:00"/>
    <n v="-24.897600000000001"/>
    <n v="5"/>
    <n v="75.17"/>
    <n v="87585"/>
    <x v="0"/>
  </r>
  <r>
    <n v="22131"/>
    <s v="High"/>
    <n v="0.05"/>
    <n v="52.4"/>
    <n v="16.11"/>
    <n v="1200"/>
    <x v="0"/>
    <s v="Beth English"/>
    <s v="Regular Air"/>
    <x v="3"/>
    <x v="0"/>
    <x v="8"/>
    <s v="Small Box"/>
    <x v="462"/>
    <n v="0.39"/>
    <n v="0.69"/>
    <s v="United States"/>
    <x v="1"/>
    <x v="2"/>
    <s v="Elmwood Park"/>
    <n v="7407"/>
    <x v="147"/>
    <x v="2"/>
    <s v="2015"/>
    <d v="2015-02-27T00:00:00"/>
    <n v="776.7743999999999"/>
    <n v="21"/>
    <n v="1125.76"/>
    <n v="87585"/>
    <x v="0"/>
  </r>
  <r>
    <n v="22133"/>
    <s v="High"/>
    <n v="0.05"/>
    <n v="36.549999999999997"/>
    <n v="13.89"/>
    <n v="1202"/>
    <x v="0"/>
    <s v="Faye Wolf"/>
    <s v="Express Air"/>
    <x v="3"/>
    <x v="0"/>
    <x v="0"/>
    <s v="Wrap Bag"/>
    <x v="463"/>
    <n v="0.41"/>
    <n v="0.46183665536238488"/>
    <s v="United States"/>
    <x v="1"/>
    <x v="2"/>
    <s v="South Orange"/>
    <n v="7079"/>
    <x v="147"/>
    <x v="2"/>
    <s v="2015"/>
    <d v="2015-02-26T00:00:00"/>
    <n v="344.54399999999998"/>
    <n v="21"/>
    <n v="746.03"/>
    <n v="87585"/>
    <x v="0"/>
  </r>
  <r>
    <n v="19552"/>
    <s v="Low"/>
    <n v="0.09"/>
    <n v="49.99"/>
    <n v="19.989999999999998"/>
    <n v="1203"/>
    <x v="0"/>
    <s v="Judy Merritt"/>
    <s v="Regular Air"/>
    <x v="2"/>
    <x v="2"/>
    <x v="13"/>
    <s v="Small Box"/>
    <x v="84"/>
    <n v="0.41"/>
    <n v="-1.4351204220248428E-2"/>
    <s v="United States"/>
    <x v="1"/>
    <x v="31"/>
    <s v="Cranston"/>
    <n v="2920"/>
    <x v="162"/>
    <x v="1"/>
    <s v="2015"/>
    <d v="2015-06-30T00:00:00"/>
    <n v="-8.5150000000000006"/>
    <n v="12"/>
    <n v="593.33000000000004"/>
    <n v="87587"/>
    <x v="0"/>
  </r>
  <r>
    <n v="18636"/>
    <s v="Low"/>
    <n v="0.01"/>
    <n v="3.08"/>
    <n v="0.5"/>
    <n v="1211"/>
    <x v="0"/>
    <s v="Debra Proctor"/>
    <s v="Regular Air"/>
    <x v="0"/>
    <x v="0"/>
    <x v="9"/>
    <s v="Small Box"/>
    <x v="465"/>
    <n v="0.37"/>
    <n v="0.69"/>
    <s v="United States"/>
    <x v="2"/>
    <x v="38"/>
    <s v="Fort Wayne"/>
    <n v="46806"/>
    <x v="108"/>
    <x v="2"/>
    <s v="2015"/>
    <d v="2015-02-06T00:00:00"/>
    <n v="9.0045000000000002"/>
    <n v="4"/>
    <n v="13.05"/>
    <n v="88598"/>
    <x v="0"/>
  </r>
  <r>
    <n v="22528"/>
    <s v="High"/>
    <n v="0.08"/>
    <n v="4.91"/>
    <n v="4.97"/>
    <n v="1212"/>
    <x v="1"/>
    <s v="Eileen Fletcher"/>
    <s v="Regular Air"/>
    <x v="0"/>
    <x v="0"/>
    <x v="8"/>
    <s v="Small Box"/>
    <x v="466"/>
    <n v="0.38"/>
    <n v="-1.6923240033927056"/>
    <s v="United States"/>
    <x v="2"/>
    <x v="38"/>
    <s v="Gary"/>
    <n v="46404"/>
    <x v="43"/>
    <x v="0"/>
    <s v="2015"/>
    <d v="2015-01-16T00:00:00"/>
    <n v="-99.762500000000003"/>
    <n v="12"/>
    <n v="58.95"/>
    <n v="88600"/>
    <x v="0"/>
  </r>
  <r>
    <n v="22529"/>
    <s v="High"/>
    <n v="0.01"/>
    <n v="3499.99"/>
    <n v="24.49"/>
    <n v="1212"/>
    <x v="1"/>
    <s v="Eileen Fletcher"/>
    <s v="Regular Air"/>
    <x v="0"/>
    <x v="2"/>
    <x v="16"/>
    <s v="Large Box"/>
    <x v="467"/>
    <n v="0.37"/>
    <n v="-0.83362692593570742"/>
    <s v="United States"/>
    <x v="2"/>
    <x v="38"/>
    <s v="Gary"/>
    <n v="46404"/>
    <x v="43"/>
    <x v="0"/>
    <s v="2015"/>
    <d v="2015-01-16T00:00:00"/>
    <n v="-3061.82"/>
    <n v="1"/>
    <n v="3672.89"/>
    <n v="88600"/>
    <x v="0"/>
  </r>
  <r>
    <n v="24270"/>
    <s v="Low"/>
    <n v="7.0000000000000007E-2"/>
    <n v="29.89"/>
    <n v="1.99"/>
    <n v="1213"/>
    <x v="1"/>
    <s v="Jeremy Pratt"/>
    <s v="Express Air"/>
    <x v="0"/>
    <x v="2"/>
    <x v="13"/>
    <s v="Small Pack"/>
    <x v="468"/>
    <n v="0.5"/>
    <n v="0.69"/>
    <s v="United States"/>
    <x v="2"/>
    <x v="38"/>
    <s v="Granger"/>
    <n v="46530"/>
    <x v="128"/>
    <x v="2"/>
    <s v="2015"/>
    <d v="2015-02-09T00:00:00"/>
    <n v="258.6189"/>
    <n v="13"/>
    <n v="374.81"/>
    <n v="88599"/>
    <x v="0"/>
  </r>
  <r>
    <n v="24271"/>
    <s v="Low"/>
    <n v="0.03"/>
    <n v="8.34"/>
    <n v="4.82"/>
    <n v="1213"/>
    <x v="1"/>
    <s v="Jeremy Pratt"/>
    <s v="Regular Air"/>
    <x v="0"/>
    <x v="0"/>
    <x v="7"/>
    <s v="Small Box"/>
    <x v="329"/>
    <n v="0.4"/>
    <n v="-0.15507279870580076"/>
    <s v="United States"/>
    <x v="2"/>
    <x v="38"/>
    <s v="Granger"/>
    <n v="46530"/>
    <x v="128"/>
    <x v="2"/>
    <s v="2015"/>
    <d v="2015-02-08T00:00:00"/>
    <n v="-6.71"/>
    <n v="5"/>
    <n v="43.27"/>
    <n v="88599"/>
    <x v="0"/>
  </r>
  <r>
    <n v="22530"/>
    <s v="High"/>
    <n v="0.03"/>
    <n v="5.84"/>
    <n v="1.2"/>
    <n v="1213"/>
    <x v="1"/>
    <s v="Jeremy Pratt"/>
    <s v="Regular Air"/>
    <x v="0"/>
    <x v="0"/>
    <x v="0"/>
    <s v="Wrap Bag"/>
    <x v="469"/>
    <n v="0.55000000000000004"/>
    <n v="-8.5178875638839747E-4"/>
    <s v="United States"/>
    <x v="2"/>
    <x v="38"/>
    <s v="Granger"/>
    <n v="46530"/>
    <x v="43"/>
    <x v="0"/>
    <s v="2015"/>
    <d v="2015-01-17T00:00:00"/>
    <n v="-9.9999999999997868E-3"/>
    <n v="2"/>
    <n v="11.74"/>
    <n v="88600"/>
    <x v="0"/>
  </r>
  <r>
    <n v="7632"/>
    <s v="Medium"/>
    <n v="0.09"/>
    <n v="130.97999999999999"/>
    <n v="30"/>
    <n v="1217"/>
    <x v="0"/>
    <s v="Billy Perry Browning"/>
    <s v="Delivery Truck"/>
    <x v="2"/>
    <x v="1"/>
    <x v="1"/>
    <s v="Jumbo Drum"/>
    <x v="185"/>
    <n v="0.78"/>
    <n v="-8.0198671215111789E-2"/>
    <s v="United States"/>
    <x v="1"/>
    <x v="15"/>
    <s v="Boston"/>
    <n v="2112"/>
    <x v="65"/>
    <x v="4"/>
    <s v="2015"/>
    <d v="2015-05-01T00:00:00"/>
    <n v="-421.76"/>
    <n v="41"/>
    <n v="5258.94"/>
    <n v="54595"/>
    <x v="1"/>
  </r>
  <r>
    <n v="25631"/>
    <s v="Medium"/>
    <n v="0.02"/>
    <n v="8.34"/>
    <n v="2.64"/>
    <n v="1226"/>
    <x v="0"/>
    <s v="Ken Cash"/>
    <s v="Regular Air"/>
    <x v="2"/>
    <x v="0"/>
    <x v="12"/>
    <s v="Small Pack"/>
    <x v="120"/>
    <n v="0.59"/>
    <n v="0.10173808810308661"/>
    <s v="United States"/>
    <x v="1"/>
    <x v="31"/>
    <s v="Pawtucket"/>
    <n v="2861"/>
    <x v="65"/>
    <x v="4"/>
    <s v="2015"/>
    <d v="2015-04-30T00:00:00"/>
    <n v="6.79"/>
    <n v="8"/>
    <n v="66.739999999999995"/>
    <n v="90800"/>
    <x v="0"/>
  </r>
  <r>
    <n v="25632"/>
    <s v="Medium"/>
    <n v="0.09"/>
    <n v="130.97999999999999"/>
    <n v="30"/>
    <n v="1227"/>
    <x v="0"/>
    <s v="Elsie Hwang"/>
    <s v="Delivery Truck"/>
    <x v="2"/>
    <x v="1"/>
    <x v="1"/>
    <s v="Jumbo Drum"/>
    <x v="185"/>
    <n v="0.78"/>
    <n v="-0.32881411430843471"/>
    <s v="United States"/>
    <x v="1"/>
    <x v="9"/>
    <s v="South Burlington"/>
    <n v="5403"/>
    <x v="65"/>
    <x v="4"/>
    <s v="2015"/>
    <d v="2015-05-01T00:00:00"/>
    <n v="-421.76"/>
    <n v="10"/>
    <n v="1282.67"/>
    <n v="90800"/>
    <x v="0"/>
  </r>
  <r>
    <n v="7810"/>
    <s v="Medium"/>
    <n v="0"/>
    <n v="7.1"/>
    <n v="6.05"/>
    <n v="1228"/>
    <x v="1"/>
    <s v="Hazel Jennings"/>
    <s v="Regular Air"/>
    <x v="2"/>
    <x v="0"/>
    <x v="8"/>
    <s v="Small Box"/>
    <x v="227"/>
    <n v="0.39"/>
    <n v="-0.28800938562467077"/>
    <s v="United States"/>
    <x v="1"/>
    <x v="19"/>
    <s v="Philadelphia"/>
    <n v="19140"/>
    <x v="160"/>
    <x v="2"/>
    <s v="2015"/>
    <d v="2015-02-17T00:00:00"/>
    <n v="-60.145000000000003"/>
    <n v="28"/>
    <n v="208.83"/>
    <n v="55874"/>
    <x v="1"/>
  </r>
  <r>
    <n v="7811"/>
    <s v="Medium"/>
    <n v="0.01"/>
    <n v="4.9800000000000004"/>
    <n v="4.62"/>
    <n v="1228"/>
    <x v="1"/>
    <s v="Hazel Jennings"/>
    <s v="Express Air"/>
    <x v="2"/>
    <x v="2"/>
    <x v="13"/>
    <s v="Small Pack"/>
    <x v="139"/>
    <n v="0.64"/>
    <n v="-0.48935611038107751"/>
    <s v="United States"/>
    <x v="1"/>
    <x v="19"/>
    <s v="Philadelphia"/>
    <n v="19140"/>
    <x v="160"/>
    <x v="2"/>
    <s v="2015"/>
    <d v="2015-02-18T00:00:00"/>
    <n v="-111.72"/>
    <n v="41"/>
    <n v="228.3"/>
    <n v="55874"/>
    <x v="1"/>
  </r>
  <r>
    <n v="7812"/>
    <s v="Medium"/>
    <n v="0.06"/>
    <n v="5.68"/>
    <n v="1.39"/>
    <n v="1228"/>
    <x v="1"/>
    <s v="Hazel Jennings"/>
    <s v="Regular Air"/>
    <x v="2"/>
    <x v="0"/>
    <x v="4"/>
    <s v="Small Box"/>
    <x v="360"/>
    <n v="0.38"/>
    <n v="0.25484443758202729"/>
    <s v="United States"/>
    <x v="1"/>
    <x v="19"/>
    <s v="Philadelphia"/>
    <n v="19140"/>
    <x v="160"/>
    <x v="2"/>
    <s v="2015"/>
    <d v="2015-02-16T00:00:00"/>
    <n v="33.01"/>
    <n v="24"/>
    <n v="129.53"/>
    <n v="55874"/>
    <x v="1"/>
  </r>
  <r>
    <n v="25811"/>
    <s v="Medium"/>
    <n v="0.01"/>
    <n v="4.9800000000000004"/>
    <n v="4.62"/>
    <n v="1229"/>
    <x v="0"/>
    <s v="Patrick Byrne"/>
    <s v="Express Air"/>
    <x v="2"/>
    <x v="2"/>
    <x v="13"/>
    <s v="Small Pack"/>
    <x v="139"/>
    <n v="0.64"/>
    <n v="-2.0064655172413794"/>
    <s v="United States"/>
    <x v="2"/>
    <x v="7"/>
    <s v="Sulphur Springs"/>
    <n v="75482"/>
    <x v="160"/>
    <x v="2"/>
    <s v="2015"/>
    <d v="2015-02-18T00:00:00"/>
    <n v="-111.72"/>
    <n v="10"/>
    <n v="55.68"/>
    <n v="90378"/>
    <x v="0"/>
  </r>
  <r>
    <n v="21206"/>
    <s v="Critical"/>
    <n v="0.1"/>
    <n v="120.98"/>
    <n v="9.07"/>
    <n v="1233"/>
    <x v="1"/>
    <s v="Gary Hester"/>
    <s v="Express Air"/>
    <x v="3"/>
    <x v="0"/>
    <x v="8"/>
    <s v="Small Box"/>
    <x v="470"/>
    <n v="0.35"/>
    <n v="0.52347099816978737"/>
    <s v="United States"/>
    <x v="2"/>
    <x v="7"/>
    <s v="Flower Mound"/>
    <n v="75028"/>
    <x v="37"/>
    <x v="4"/>
    <s v="2015"/>
    <d v="2015-04-11T00:00:00"/>
    <n v="297.45715999999999"/>
    <n v="5"/>
    <n v="568.24"/>
    <n v="89375"/>
    <x v="0"/>
  </r>
  <r>
    <n v="21207"/>
    <s v="Critical"/>
    <n v="0.02"/>
    <n v="152.47999999999999"/>
    <n v="6.5"/>
    <n v="1233"/>
    <x v="1"/>
    <s v="Gary Hester"/>
    <s v="Express Air"/>
    <x v="3"/>
    <x v="2"/>
    <x v="13"/>
    <s v="Small Box"/>
    <x v="208"/>
    <n v="0.74"/>
    <n v="-3.4657319992633968"/>
    <s v="United States"/>
    <x v="2"/>
    <x v="7"/>
    <s v="Flower Mound"/>
    <n v="75028"/>
    <x v="37"/>
    <x v="4"/>
    <s v="2015"/>
    <d v="2015-04-11T00:00:00"/>
    <n v="-564.60239999999999"/>
    <n v="1"/>
    <n v="162.91"/>
    <n v="89375"/>
    <x v="0"/>
  </r>
  <r>
    <n v="19874"/>
    <s v="High"/>
    <n v="0.09"/>
    <n v="99.99"/>
    <n v="19.989999999999998"/>
    <n v="1233"/>
    <x v="1"/>
    <s v="Gary Hester"/>
    <s v="Regular Air"/>
    <x v="3"/>
    <x v="2"/>
    <x v="13"/>
    <s v="Small Box"/>
    <x v="419"/>
    <n v="0.52"/>
    <n v="-1.6536098310291858"/>
    <s v="United States"/>
    <x v="2"/>
    <x v="7"/>
    <s v="Flower Mound"/>
    <n v="75028"/>
    <x v="141"/>
    <x v="1"/>
    <s v="2015"/>
    <d v="2015-06-06T00:00:00"/>
    <n v="-161.47499999999999"/>
    <n v="1"/>
    <n v="97.65"/>
    <n v="89376"/>
    <x v="0"/>
  </r>
  <r>
    <n v="19875"/>
    <s v="High"/>
    <n v="0.04"/>
    <n v="205.99"/>
    <n v="5.26"/>
    <n v="1233"/>
    <x v="1"/>
    <s v="Gary Hester"/>
    <s v="Regular Air"/>
    <x v="3"/>
    <x v="2"/>
    <x v="5"/>
    <s v="Small Box"/>
    <x v="291"/>
    <n v="0.56000000000000005"/>
    <n v="-7.9912822375591253E-4"/>
    <s v="United States"/>
    <x v="2"/>
    <x v="7"/>
    <s v="Flower Mound"/>
    <n v="75028"/>
    <x v="141"/>
    <x v="1"/>
    <s v="2015"/>
    <d v="2015-06-05T00:00:00"/>
    <n v="-0.81400000000001005"/>
    <n v="6"/>
    <n v="1018.61"/>
    <n v="89376"/>
    <x v="0"/>
  </r>
  <r>
    <n v="20592"/>
    <s v="Medium"/>
    <n v="0.03"/>
    <n v="128.24"/>
    <n v="12.65"/>
    <n v="1237"/>
    <x v="1"/>
    <s v="Eva Simpson"/>
    <s v="Regular Air"/>
    <x v="0"/>
    <x v="1"/>
    <x v="1"/>
    <s v="Medium Box"/>
    <x v="212"/>
    <m/>
    <n v="0.69"/>
    <s v="United States"/>
    <x v="2"/>
    <x v="7"/>
    <s v="Carrollton"/>
    <n v="75007"/>
    <x v="70"/>
    <x v="0"/>
    <s v="2015"/>
    <d v="2015-02-02T00:00:00"/>
    <n v="790.46399999999983"/>
    <n v="9"/>
    <n v="1145.5999999999999"/>
    <n v="86075"/>
    <x v="0"/>
  </r>
  <r>
    <n v="18625"/>
    <s v="Not Specified"/>
    <n v="0.02"/>
    <n v="7.38"/>
    <n v="5.21"/>
    <n v="1237"/>
    <x v="1"/>
    <s v="Eva Simpson"/>
    <s v="Regular Air"/>
    <x v="0"/>
    <x v="1"/>
    <x v="2"/>
    <s v="Small Box"/>
    <x v="143"/>
    <n v="0.56000000000000005"/>
    <n v="0.31566068515497553"/>
    <s v="United States"/>
    <x v="2"/>
    <x v="7"/>
    <s v="Carrollton"/>
    <n v="75007"/>
    <x v="48"/>
    <x v="5"/>
    <s v="2015"/>
    <d v="2015-03-30T00:00:00"/>
    <n v="7.74"/>
    <n v="3"/>
    <n v="24.52"/>
    <n v="86076"/>
    <x v="0"/>
  </r>
  <r>
    <n v="20432"/>
    <s v="Medium"/>
    <n v="0.05"/>
    <n v="300.98"/>
    <n v="13.99"/>
    <n v="1237"/>
    <x v="1"/>
    <s v="Eva Simpson"/>
    <s v="Regular Air"/>
    <x v="0"/>
    <x v="2"/>
    <x v="6"/>
    <s v="Medium Box"/>
    <x v="471"/>
    <n v="0.39"/>
    <n v="0.69"/>
    <s v="United States"/>
    <x v="2"/>
    <x v="7"/>
    <s v="Carrollton"/>
    <n v="75007"/>
    <x v="40"/>
    <x v="3"/>
    <s v="2015"/>
    <d v="2015-05-26T00:00:00"/>
    <n v="3985.3089"/>
    <n v="20"/>
    <n v="5775.81"/>
    <n v="86077"/>
    <x v="0"/>
  </r>
  <r>
    <n v="20433"/>
    <s v="Medium"/>
    <n v="0.04"/>
    <n v="205.99"/>
    <n v="5"/>
    <n v="1237"/>
    <x v="1"/>
    <s v="Eva Simpson"/>
    <s v="Express Air"/>
    <x v="0"/>
    <x v="2"/>
    <x v="5"/>
    <s v="Small Box"/>
    <x v="472"/>
    <n v="0.59"/>
    <n v="7.4307862679955788E-3"/>
    <s v="United States"/>
    <x v="2"/>
    <x v="7"/>
    <s v="Carrollton"/>
    <n v="75007"/>
    <x v="40"/>
    <x v="3"/>
    <s v="2015"/>
    <d v="2015-05-26T00:00:00"/>
    <n v="13.956800000000015"/>
    <n v="11"/>
    <n v="1878.24"/>
    <n v="86077"/>
    <x v="0"/>
  </r>
  <r>
    <n v="20593"/>
    <s v="Medium"/>
    <n v="0.01"/>
    <n v="160.97999999999999"/>
    <n v="30"/>
    <n v="1238"/>
    <x v="0"/>
    <s v="April Bowers"/>
    <s v="Delivery Truck"/>
    <x v="0"/>
    <x v="1"/>
    <x v="1"/>
    <s v="Jumbo Drum"/>
    <x v="48"/>
    <n v="0.62"/>
    <n v="0.48253775991484515"/>
    <s v="United States"/>
    <x v="2"/>
    <x v="7"/>
    <s v="Cedar Hill"/>
    <n v="75104"/>
    <x v="70"/>
    <x v="0"/>
    <s v="2015"/>
    <d v="2015-02-02T00:00:00"/>
    <n v="788.79"/>
    <n v="10"/>
    <n v="1634.67"/>
    <n v="86075"/>
    <x v="0"/>
  </r>
  <r>
    <n v="20920"/>
    <s v="Not Specified"/>
    <n v="0"/>
    <n v="387.99"/>
    <n v="19.989999999999998"/>
    <n v="1241"/>
    <x v="1"/>
    <s v="Bradley Schroeder"/>
    <s v="Regular Air"/>
    <x v="0"/>
    <x v="0"/>
    <x v="8"/>
    <s v="Small Box"/>
    <x v="473"/>
    <n v="0.38"/>
    <n v="-7.557603289399961E-3"/>
    <s v="United States"/>
    <x v="3"/>
    <x v="43"/>
    <s v="Auburn"/>
    <n v="36830"/>
    <x v="44"/>
    <x v="5"/>
    <s v="2015"/>
    <d v="2015-03-17T00:00:00"/>
    <n v="-70.14"/>
    <n v="23"/>
    <n v="9280.7199999999993"/>
    <n v="90880"/>
    <x v="0"/>
  </r>
  <r>
    <n v="20233"/>
    <s v="Critical"/>
    <n v="0.06"/>
    <n v="200.97"/>
    <n v="15.59"/>
    <n v="1241"/>
    <x v="1"/>
    <s v="Bradley Schroeder"/>
    <s v="Delivery Truck"/>
    <x v="2"/>
    <x v="2"/>
    <x v="6"/>
    <s v="Jumbo Drum"/>
    <x v="474"/>
    <n v="0.36"/>
    <n v="0.39413269277818552"/>
    <s v="United States"/>
    <x v="3"/>
    <x v="43"/>
    <s v="Auburn"/>
    <n v="36830"/>
    <x v="78"/>
    <x v="5"/>
    <s v="2015"/>
    <d v="2015-03-25T00:00:00"/>
    <n v="531.61799999999994"/>
    <n v="7"/>
    <n v="1348.83"/>
    <n v="90881"/>
    <x v="0"/>
  </r>
  <r>
    <n v="5117"/>
    <s v="High"/>
    <n v="0.1"/>
    <n v="22.38"/>
    <n v="15.1"/>
    <n v="1246"/>
    <x v="1"/>
    <s v="Lois Hansen"/>
    <s v="Regular Air"/>
    <x v="1"/>
    <x v="0"/>
    <x v="8"/>
    <s v="Small Box"/>
    <x v="429"/>
    <n v="0.38"/>
    <n v="-0.19029611667669649"/>
    <s v="United States"/>
    <x v="1"/>
    <x v="4"/>
    <s v="New York City"/>
    <n v="10009"/>
    <x v="121"/>
    <x v="4"/>
    <s v="2015"/>
    <d v="2015-04-06T00:00:00"/>
    <n v="-107.51349999999999"/>
    <n v="26"/>
    <n v="564.98"/>
    <n v="36452"/>
    <x v="0"/>
  </r>
  <r>
    <n v="5118"/>
    <s v="High"/>
    <n v="0.04"/>
    <n v="6.98"/>
    <n v="2.83"/>
    <n v="1246"/>
    <x v="1"/>
    <s v="Lois Hansen"/>
    <s v="Regular Air"/>
    <x v="1"/>
    <x v="1"/>
    <x v="2"/>
    <s v="Small Pack"/>
    <x v="475"/>
    <n v="0.37"/>
    <n v="0.35534445474204512"/>
    <s v="United States"/>
    <x v="1"/>
    <x v="4"/>
    <s v="New York City"/>
    <n v="10009"/>
    <x v="121"/>
    <x v="4"/>
    <s v="2015"/>
    <d v="2015-04-07T00:00:00"/>
    <n v="46.01"/>
    <n v="18"/>
    <n v="129.47999999999999"/>
    <n v="36452"/>
    <x v="0"/>
  </r>
  <r>
    <n v="6581"/>
    <s v="Low"/>
    <n v="0.03"/>
    <n v="256.99"/>
    <n v="11.25"/>
    <n v="1246"/>
    <x v="1"/>
    <s v="Lois Hansen"/>
    <s v="Regular Air"/>
    <x v="1"/>
    <x v="2"/>
    <x v="13"/>
    <s v="Small Box"/>
    <x v="476"/>
    <n v="0.51"/>
    <n v="0.18132293446669293"/>
    <s v="United States"/>
    <x v="1"/>
    <x v="4"/>
    <s v="New York City"/>
    <n v="10009"/>
    <x v="55"/>
    <x v="3"/>
    <s v="2015"/>
    <d v="2015-05-22T00:00:00"/>
    <n v="1489.8"/>
    <n v="32"/>
    <n v="8216.2800000000007"/>
    <n v="46853"/>
    <x v="0"/>
  </r>
  <r>
    <n v="23117"/>
    <s v="High"/>
    <n v="0.1"/>
    <n v="22.38"/>
    <n v="15.1"/>
    <n v="1247"/>
    <x v="1"/>
    <s v="Henry O'Connell"/>
    <s v="Regular Air"/>
    <x v="1"/>
    <x v="0"/>
    <x v="8"/>
    <s v="Small Box"/>
    <x v="429"/>
    <n v="0.38"/>
    <n v="-0.70681414765630124"/>
    <s v="United States"/>
    <x v="2"/>
    <x v="7"/>
    <s v="Leander"/>
    <n v="78641"/>
    <x v="121"/>
    <x v="4"/>
    <s v="2015"/>
    <d v="2015-04-06T00:00:00"/>
    <n v="-107.51349999999999"/>
    <n v="7"/>
    <n v="152.11000000000001"/>
    <n v="91555"/>
    <x v="0"/>
  </r>
  <r>
    <n v="23118"/>
    <s v="High"/>
    <n v="0.04"/>
    <n v="6.98"/>
    <n v="2.83"/>
    <n v="1247"/>
    <x v="1"/>
    <s v="Henry O'Connell"/>
    <s v="Regular Air"/>
    <x v="1"/>
    <x v="1"/>
    <x v="2"/>
    <s v="Small Pack"/>
    <x v="475"/>
    <n v="0.37"/>
    <n v="0.69"/>
    <s v="United States"/>
    <x v="2"/>
    <x v="7"/>
    <s v="Leander"/>
    <n v="78641"/>
    <x v="121"/>
    <x v="4"/>
    <s v="2015"/>
    <d v="2015-04-07T00:00:00"/>
    <n v="24.819299999999998"/>
    <n v="5"/>
    <n v="35.97"/>
    <n v="91555"/>
    <x v="0"/>
  </r>
  <r>
    <n v="18413"/>
    <s v="High"/>
    <n v="0"/>
    <n v="3.89"/>
    <n v="7.01"/>
    <n v="1250"/>
    <x v="1"/>
    <s v="Kara Patton"/>
    <s v="Regular Air"/>
    <x v="0"/>
    <x v="0"/>
    <x v="8"/>
    <s v="Small Box"/>
    <x v="477"/>
    <n v="0.37"/>
    <n v="-2.9795527790751986"/>
    <s v="United States"/>
    <x v="2"/>
    <x v="12"/>
    <s v="Carpentersville"/>
    <n v="60110"/>
    <x v="37"/>
    <x v="4"/>
    <s v="2015"/>
    <d v="2015-04-09T00:00:00"/>
    <n v="-255.16890000000001"/>
    <n v="21"/>
    <n v="85.64"/>
    <n v="87877"/>
    <x v="0"/>
  </r>
  <r>
    <n v="18414"/>
    <s v="High"/>
    <n v="0.09"/>
    <n v="120.98"/>
    <n v="30"/>
    <n v="1250"/>
    <x v="1"/>
    <s v="Kara Patton"/>
    <s v="Delivery Truck"/>
    <x v="0"/>
    <x v="1"/>
    <x v="1"/>
    <s v="Jumbo Drum"/>
    <x v="478"/>
    <n v="0.64"/>
    <n v="2.9505731315910132E-2"/>
    <s v="United States"/>
    <x v="2"/>
    <x v="12"/>
    <s v="Carpentersville"/>
    <n v="60110"/>
    <x v="37"/>
    <x v="4"/>
    <s v="2015"/>
    <d v="2015-04-11T00:00:00"/>
    <n v="74.004800000000003"/>
    <n v="22"/>
    <n v="2508.15"/>
    <n v="87877"/>
    <x v="0"/>
  </r>
  <r>
    <n v="18415"/>
    <s v="High"/>
    <n v="0.1"/>
    <n v="30.98"/>
    <n v="5.76"/>
    <n v="1250"/>
    <x v="1"/>
    <s v="Kara Patton"/>
    <s v="Regular Air"/>
    <x v="0"/>
    <x v="0"/>
    <x v="7"/>
    <s v="Small Box"/>
    <x v="479"/>
    <n v="0.4"/>
    <n v="0.48499601099193329"/>
    <s v="United States"/>
    <x v="2"/>
    <x v="12"/>
    <s v="Carpentersville"/>
    <n v="60110"/>
    <x v="37"/>
    <x v="4"/>
    <s v="2015"/>
    <d v="2015-04-10T00:00:00"/>
    <n v="109.42479999999999"/>
    <n v="8"/>
    <n v="225.62"/>
    <n v="87877"/>
    <x v="0"/>
  </r>
  <r>
    <n v="19322"/>
    <s v="Low"/>
    <n v="0.02"/>
    <n v="46.89"/>
    <n v="5.0999999999999996"/>
    <n v="1253"/>
    <x v="1"/>
    <s v="Vickie Coates"/>
    <s v="Regular Air"/>
    <x v="1"/>
    <x v="0"/>
    <x v="15"/>
    <s v="Medium Box"/>
    <x v="480"/>
    <n v="0.46"/>
    <n v="0.69"/>
    <s v="United States"/>
    <x v="2"/>
    <x v="7"/>
    <s v="Cedar Park"/>
    <n v="78613"/>
    <x v="45"/>
    <x v="4"/>
    <s v="2015"/>
    <d v="2015-04-23T00:00:00"/>
    <n v="421.34849999999994"/>
    <n v="13"/>
    <n v="610.65"/>
    <n v="89981"/>
    <x v="0"/>
  </r>
  <r>
    <n v="19323"/>
    <s v="Low"/>
    <n v="0.05"/>
    <n v="140.97999999999999"/>
    <n v="36.090000000000003"/>
    <n v="1253"/>
    <x v="1"/>
    <s v="Vickie Coates"/>
    <s v="Delivery Truck"/>
    <x v="1"/>
    <x v="1"/>
    <x v="14"/>
    <s v="Jumbo Box"/>
    <x v="481"/>
    <n v="0.77"/>
    <n v="-0.53356501344316687"/>
    <s v="United States"/>
    <x v="2"/>
    <x v="7"/>
    <s v="Cedar Park"/>
    <n v="78613"/>
    <x v="45"/>
    <x v="4"/>
    <s v="2015"/>
    <d v="2015-04-25T00:00:00"/>
    <n v="-373.09"/>
    <n v="5"/>
    <n v="699.24"/>
    <n v="89981"/>
    <x v="0"/>
  </r>
  <r>
    <n v="19324"/>
    <s v="Low"/>
    <n v="0.1"/>
    <n v="212.6"/>
    <n v="110.2"/>
    <n v="1253"/>
    <x v="1"/>
    <s v="Vickie Coates"/>
    <s v="Delivery Truck"/>
    <x v="1"/>
    <x v="1"/>
    <x v="11"/>
    <s v="Jumbo Box"/>
    <x v="482"/>
    <n v="0.73"/>
    <n v="-1.4769939003337553"/>
    <s v="United States"/>
    <x v="2"/>
    <x v="7"/>
    <s v="Cedar Park"/>
    <n v="78613"/>
    <x v="45"/>
    <x v="4"/>
    <s v="2015"/>
    <d v="2015-04-25T00:00:00"/>
    <n v="-3465.0720000000001"/>
    <n v="12"/>
    <n v="2346.0300000000002"/>
    <n v="89981"/>
    <x v="0"/>
  </r>
  <r>
    <n v="23455"/>
    <s v="Medium"/>
    <n v="0.04"/>
    <n v="2.08"/>
    <n v="1.49"/>
    <n v="1254"/>
    <x v="1"/>
    <s v="Anne Bland"/>
    <s v="Regular Air"/>
    <x v="1"/>
    <x v="0"/>
    <x v="8"/>
    <s v="Small Box"/>
    <x v="483"/>
    <n v="0.36"/>
    <n v="-0.33406870002961209"/>
    <s v="United States"/>
    <x v="2"/>
    <x v="7"/>
    <s v="Channelview"/>
    <n v="77530"/>
    <x v="8"/>
    <x v="3"/>
    <s v="2015"/>
    <d v="2015-05-23T00:00:00"/>
    <n v="-11.281500000000001"/>
    <n v="16"/>
    <n v="33.770000000000003"/>
    <n v="89982"/>
    <x v="0"/>
  </r>
  <r>
    <n v="23815"/>
    <s v="Critical"/>
    <n v="0.06"/>
    <n v="80.98"/>
    <n v="35"/>
    <n v="1254"/>
    <x v="1"/>
    <s v="Anne Bland"/>
    <s v="Regular Air"/>
    <x v="1"/>
    <x v="0"/>
    <x v="10"/>
    <s v="Large Box"/>
    <x v="484"/>
    <n v="0.81"/>
    <n v="-1.2661033624631057"/>
    <s v="United States"/>
    <x v="2"/>
    <x v="7"/>
    <s v="Channelview"/>
    <n v="77530"/>
    <x v="14"/>
    <x v="5"/>
    <s v="2015"/>
    <d v="2015-03-13T00:00:00"/>
    <n v="-218.77"/>
    <n v="2"/>
    <n v="172.79"/>
    <n v="89983"/>
    <x v="0"/>
  </r>
  <r>
    <n v="23926"/>
    <s v="Medium"/>
    <n v="0.06"/>
    <n v="3.95"/>
    <n v="2"/>
    <n v="1254"/>
    <x v="1"/>
    <s v="Anne Bland"/>
    <s v="Regular Air"/>
    <x v="1"/>
    <x v="0"/>
    <x v="3"/>
    <s v="Wrap Bag"/>
    <x v="485"/>
    <n v="0.53"/>
    <n v="-0.49237029501525942"/>
    <s v="United States"/>
    <x v="2"/>
    <x v="7"/>
    <s v="Channelview"/>
    <n v="77530"/>
    <x v="120"/>
    <x v="5"/>
    <s v="2015"/>
    <d v="2015-03-25T00:00:00"/>
    <n v="-9.68"/>
    <n v="5"/>
    <n v="19.66"/>
    <n v="89984"/>
    <x v="0"/>
  </r>
  <r>
    <n v="18131"/>
    <s v="Medium"/>
    <n v="0.01"/>
    <n v="115.99"/>
    <n v="56.14"/>
    <n v="1257"/>
    <x v="1"/>
    <s v="Ryan Foster"/>
    <s v="Delivery Truck"/>
    <x v="1"/>
    <x v="2"/>
    <x v="6"/>
    <s v="Jumbo Drum"/>
    <x v="486"/>
    <n v="0.4"/>
    <n v="-0.27201985604368334"/>
    <s v="United States"/>
    <x v="0"/>
    <x v="21"/>
    <s v="Aurora"/>
    <n v="80013"/>
    <x v="55"/>
    <x v="3"/>
    <s v="2015"/>
    <d v="2015-05-23T00:00:00"/>
    <n v="-164.39520000000002"/>
    <n v="5"/>
    <n v="604.35"/>
    <n v="86535"/>
    <x v="0"/>
  </r>
  <r>
    <n v="18693"/>
    <s v="Critical"/>
    <n v="0.04"/>
    <n v="2.52"/>
    <n v="1.92"/>
    <n v="1257"/>
    <x v="1"/>
    <s v="Ryan Foster"/>
    <s v="Regular Air"/>
    <x v="1"/>
    <x v="0"/>
    <x v="12"/>
    <s v="Wrap Bag"/>
    <x v="487"/>
    <n v="0.82"/>
    <n v="-2.6223642172523962"/>
    <s v="United States"/>
    <x v="0"/>
    <x v="21"/>
    <s v="Aurora"/>
    <n v="80013"/>
    <x v="158"/>
    <x v="4"/>
    <s v="2015"/>
    <d v="2015-04-24T00:00:00"/>
    <n v="-8.2080000000000002"/>
    <n v="1"/>
    <n v="3.13"/>
    <n v="86536"/>
    <x v="0"/>
  </r>
  <r>
    <n v="24939"/>
    <s v="High"/>
    <n v="0.03"/>
    <n v="3.69"/>
    <n v="2.5"/>
    <n v="1259"/>
    <x v="0"/>
    <s v="Keith Hobbs"/>
    <s v="Express Air"/>
    <x v="1"/>
    <x v="0"/>
    <x v="4"/>
    <s v="Small Box"/>
    <x v="488"/>
    <n v="0.39"/>
    <n v="-56.835291073738688"/>
    <s v="United States"/>
    <x v="3"/>
    <x v="35"/>
    <s v="Danville"/>
    <n v="40422"/>
    <x v="18"/>
    <x v="4"/>
    <s v="2015"/>
    <d v="2015-04-20T00:00:00"/>
    <n v="-2196.6840000000002"/>
    <n v="9"/>
    <n v="38.65"/>
    <n v="86534"/>
    <x v="0"/>
  </r>
  <r>
    <n v="21771"/>
    <s v="Critical"/>
    <n v="0.02"/>
    <n v="73.98"/>
    <n v="14.52"/>
    <n v="1261"/>
    <x v="0"/>
    <s v="Vickie Gonzalez"/>
    <s v="Regular Air"/>
    <x v="1"/>
    <x v="2"/>
    <x v="13"/>
    <s v="Small Box"/>
    <x v="414"/>
    <n v="0.65"/>
    <n v="0.11510985379266586"/>
    <s v="United States"/>
    <x v="0"/>
    <x v="21"/>
    <s v="Broomfield"/>
    <n v="80020"/>
    <x v="163"/>
    <x v="3"/>
    <s v="2015"/>
    <d v="2015-05-10T00:00:00"/>
    <n v="43.538000000000011"/>
    <n v="5"/>
    <n v="378.23"/>
    <n v="89730"/>
    <x v="0"/>
  </r>
  <r>
    <n v="24559"/>
    <s v="Critical"/>
    <n v="0.05"/>
    <n v="5.28"/>
    <n v="6.26"/>
    <n v="1265"/>
    <x v="0"/>
    <s v="Danielle Kramer"/>
    <s v="Regular Air"/>
    <x v="1"/>
    <x v="0"/>
    <x v="7"/>
    <s v="Small Box"/>
    <x v="489"/>
    <n v="0.4"/>
    <n v="-1.5910489510489512"/>
    <s v="United States"/>
    <x v="2"/>
    <x v="23"/>
    <s v="Altus"/>
    <n v="73521"/>
    <x v="164"/>
    <x v="1"/>
    <s v="2015"/>
    <d v="2015-06-12T00:00:00"/>
    <n v="-11.376000000000001"/>
    <n v="1"/>
    <n v="7.15"/>
    <n v="89729"/>
    <x v="0"/>
  </r>
  <r>
    <n v="22363"/>
    <s v="Critical"/>
    <n v="0.01"/>
    <n v="13.99"/>
    <n v="7.51"/>
    <n v="1267"/>
    <x v="1"/>
    <s v="Rosemary Branch"/>
    <s v="Regular Air"/>
    <x v="0"/>
    <x v="2"/>
    <x v="6"/>
    <s v="Medium Box"/>
    <x v="490"/>
    <n v="0.39"/>
    <n v="17.880804020100502"/>
    <s v="United States"/>
    <x v="3"/>
    <x v="26"/>
    <s v="Boca Raton"/>
    <n v="33433"/>
    <x v="104"/>
    <x v="2"/>
    <s v="2015"/>
    <d v="2015-02-11T00:00:00"/>
    <n v="533.74199999999996"/>
    <n v="2"/>
    <n v="29.85"/>
    <n v="89514"/>
    <x v="0"/>
  </r>
  <r>
    <n v="21848"/>
    <s v="Not Specified"/>
    <n v="0.08"/>
    <n v="128.24"/>
    <n v="12.65"/>
    <n v="1267"/>
    <x v="1"/>
    <s v="Rosemary Branch"/>
    <s v="Regular Air"/>
    <x v="0"/>
    <x v="1"/>
    <x v="1"/>
    <s v="Medium Box"/>
    <x v="212"/>
    <m/>
    <n v="-1.0352144962340355"/>
    <s v="United States"/>
    <x v="3"/>
    <x v="26"/>
    <s v="Boca Raton"/>
    <n v="33433"/>
    <x v="3"/>
    <x v="3"/>
    <s v="2015"/>
    <d v="2015-05-13T00:00:00"/>
    <n v="-379.34399999999999"/>
    <n v="3"/>
    <n v="366.44"/>
    <n v="89515"/>
    <x v="0"/>
  </r>
  <r>
    <n v="21849"/>
    <s v="Not Specified"/>
    <n v="0.04"/>
    <n v="5.98"/>
    <n v="4.38"/>
    <n v="1267"/>
    <x v="1"/>
    <s v="Rosemary Branch"/>
    <s v="Regular Air"/>
    <x v="0"/>
    <x v="2"/>
    <x v="13"/>
    <s v="Small Pack"/>
    <x v="491"/>
    <n v="0.75"/>
    <n v="-21.825146953405017"/>
    <s v="United States"/>
    <x v="3"/>
    <x v="26"/>
    <s v="Boca Raton"/>
    <n v="33433"/>
    <x v="3"/>
    <x v="3"/>
    <s v="2015"/>
    <d v="2015-05-14T00:00:00"/>
    <n v="-1522.3039999999999"/>
    <n v="11"/>
    <n v="69.75"/>
    <n v="89515"/>
    <x v="0"/>
  </r>
  <r>
    <n v="19550"/>
    <s v="Medium"/>
    <n v="7.0000000000000007E-2"/>
    <n v="125.99"/>
    <n v="7.69"/>
    <n v="1271"/>
    <x v="1"/>
    <s v="Joanne Church"/>
    <s v="Regular Air"/>
    <x v="0"/>
    <x v="2"/>
    <x v="5"/>
    <s v="Small Box"/>
    <x v="19"/>
    <n v="0.59"/>
    <n v="0.69"/>
    <s v="United States"/>
    <x v="0"/>
    <x v="1"/>
    <s v="La Mesa"/>
    <n v="91941"/>
    <x v="37"/>
    <x v="4"/>
    <s v="2015"/>
    <d v="2015-04-10T00:00:00"/>
    <n v="588.24569999999994"/>
    <n v="8"/>
    <n v="852.53"/>
    <n v="88410"/>
    <x v="0"/>
  </r>
  <r>
    <n v="19398"/>
    <s v="Low"/>
    <n v="0.1"/>
    <n v="34.229999999999997"/>
    <n v="5.0199999999999996"/>
    <n v="1271"/>
    <x v="1"/>
    <s v="Joanne Church"/>
    <s v="Regular Air"/>
    <x v="0"/>
    <x v="1"/>
    <x v="2"/>
    <s v="Small Box"/>
    <x v="492"/>
    <n v="0.55000000000000004"/>
    <n v="0.69"/>
    <s v="United States"/>
    <x v="0"/>
    <x v="1"/>
    <s v="La Mesa"/>
    <n v="91941"/>
    <x v="90"/>
    <x v="3"/>
    <s v="2015"/>
    <d v="2015-05-06T00:00:00"/>
    <n v="151.56539999999998"/>
    <n v="7"/>
    <n v="219.66"/>
    <n v="88411"/>
    <x v="0"/>
  </r>
  <r>
    <n v="20628"/>
    <s v="Critical"/>
    <n v="7.0000000000000007E-2"/>
    <n v="40.98"/>
    <n v="7.47"/>
    <n v="1279"/>
    <x v="1"/>
    <s v="Josephine Rao"/>
    <s v="Regular Air"/>
    <x v="0"/>
    <x v="0"/>
    <x v="8"/>
    <s v="Small Box"/>
    <x v="493"/>
    <n v="0.37"/>
    <n v="0.67034798534798534"/>
    <s v="United States"/>
    <x v="2"/>
    <x v="38"/>
    <s v="Hammond"/>
    <n v="46324"/>
    <x v="151"/>
    <x v="5"/>
    <s v="2015"/>
    <d v="2015-03-02T00:00:00"/>
    <n v="54.901500000000006"/>
    <n v="2"/>
    <n v="81.900000000000006"/>
    <n v="90114"/>
    <x v="0"/>
  </r>
  <r>
    <n v="25005"/>
    <s v="Not Specified"/>
    <n v="0"/>
    <n v="442.14"/>
    <n v="14.7"/>
    <n v="1279"/>
    <x v="1"/>
    <s v="Josephine Rao"/>
    <s v="Delivery Truck"/>
    <x v="0"/>
    <x v="2"/>
    <x v="6"/>
    <s v="Jumbo Drum"/>
    <x v="110"/>
    <n v="0.56000000000000005"/>
    <n v="0.21401503836404448"/>
    <s v="United States"/>
    <x v="2"/>
    <x v="38"/>
    <s v="Hammond"/>
    <n v="46324"/>
    <x v="93"/>
    <x v="5"/>
    <s v="2015"/>
    <d v="2015-03-05T00:00:00"/>
    <n v="501.51"/>
    <n v="5"/>
    <n v="2343.34"/>
    <n v="90115"/>
    <x v="0"/>
  </r>
  <r>
    <n v="2628"/>
    <s v="Critical"/>
    <n v="7.0000000000000007E-2"/>
    <n v="40.98"/>
    <n v="7.47"/>
    <n v="1280"/>
    <x v="0"/>
    <s v="Harold Albright"/>
    <s v="Regular Air"/>
    <x v="0"/>
    <x v="0"/>
    <x v="8"/>
    <s v="Small Box"/>
    <x v="493"/>
    <n v="0.37"/>
    <n v="0.16758188089496659"/>
    <s v="United States"/>
    <x v="0"/>
    <x v="0"/>
    <s v="Seattle"/>
    <n v="98119"/>
    <x v="151"/>
    <x v="5"/>
    <s v="2015"/>
    <d v="2015-03-02T00:00:00"/>
    <n v="54.901500000000006"/>
    <n v="8"/>
    <n v="327.61"/>
    <n v="19042"/>
    <x v="0"/>
  </r>
  <r>
    <n v="22125"/>
    <s v="Low"/>
    <n v="0.1"/>
    <n v="238.4"/>
    <n v="24.49"/>
    <n v="1281"/>
    <x v="1"/>
    <s v="Pauline Denton"/>
    <s v="Regular Air"/>
    <x v="2"/>
    <x v="1"/>
    <x v="1"/>
    <s v="Large Box"/>
    <x v="494"/>
    <m/>
    <n v="0.49325691744153283"/>
    <s v="United States"/>
    <x v="2"/>
    <x v="38"/>
    <s v="Vincennes"/>
    <n v="47591"/>
    <x v="76"/>
    <x v="0"/>
    <s v="2015"/>
    <d v="2015-01-26T00:00:00"/>
    <n v="875.28440000000001"/>
    <n v="8"/>
    <n v="1774.5"/>
    <n v="89112"/>
    <x v="0"/>
  </r>
  <r>
    <n v="22126"/>
    <s v="Low"/>
    <n v="0.03"/>
    <n v="199.99"/>
    <n v="24.49"/>
    <n v="1281"/>
    <x v="1"/>
    <s v="Pauline Denton"/>
    <s v="Express Air"/>
    <x v="2"/>
    <x v="2"/>
    <x v="16"/>
    <s v="Large Box"/>
    <x v="495"/>
    <n v="0.46"/>
    <n v="0.69"/>
    <s v="United States"/>
    <x v="2"/>
    <x v="38"/>
    <s v="Vincennes"/>
    <n v="47591"/>
    <x v="76"/>
    <x v="0"/>
    <s v="2015"/>
    <d v="2015-01-26T00:00:00"/>
    <n v="727.73609999999996"/>
    <n v="5"/>
    <n v="1054.69"/>
    <n v="89112"/>
    <x v="0"/>
  </r>
  <r>
    <n v="4125"/>
    <s v="Low"/>
    <n v="0.1"/>
    <n v="238.4"/>
    <n v="24.49"/>
    <n v="1282"/>
    <x v="1"/>
    <s v="Dana Sharpe"/>
    <s v="Regular Air"/>
    <x v="2"/>
    <x v="1"/>
    <x v="1"/>
    <s v="Large Box"/>
    <x v="494"/>
    <m/>
    <n v="6.9228884991712245E-2"/>
    <s v="United States"/>
    <x v="1"/>
    <x v="19"/>
    <s v="Philadelphia"/>
    <n v="19134"/>
    <x v="76"/>
    <x v="0"/>
    <s v="2015"/>
    <d v="2015-01-26T00:00:00"/>
    <n v="460.67600000000004"/>
    <n v="30"/>
    <n v="6654.39"/>
    <n v="29319"/>
    <x v="0"/>
  </r>
  <r>
    <n v="4126"/>
    <s v="Low"/>
    <n v="0.03"/>
    <n v="199.99"/>
    <n v="24.49"/>
    <n v="1282"/>
    <x v="1"/>
    <s v="Dana Sharpe"/>
    <s v="Express Air"/>
    <x v="2"/>
    <x v="2"/>
    <x v="16"/>
    <s v="Large Box"/>
    <x v="495"/>
    <n v="0.46"/>
    <n v="8.8814341409895498E-2"/>
    <s v="United States"/>
    <x v="1"/>
    <x v="19"/>
    <s v="Philadelphia"/>
    <n v="19134"/>
    <x v="76"/>
    <x v="0"/>
    <s v="2015"/>
    <d v="2015-01-26T00:00:00"/>
    <n v="393.41999999999996"/>
    <n v="21"/>
    <n v="4429.6899999999996"/>
    <n v="29319"/>
    <x v="0"/>
  </r>
  <r>
    <n v="19990"/>
    <s v="Not Specified"/>
    <n v="0.04"/>
    <n v="150.97999999999999"/>
    <n v="13.99"/>
    <n v="1298"/>
    <x v="1"/>
    <s v="Herbert Beard"/>
    <s v="Regular Air"/>
    <x v="1"/>
    <x v="2"/>
    <x v="6"/>
    <s v="Medium Box"/>
    <x v="216"/>
    <n v="0.38"/>
    <n v="0.69"/>
    <s v="United States"/>
    <x v="2"/>
    <x v="7"/>
    <s v="Sulphur Springs"/>
    <n v="75482"/>
    <x v="6"/>
    <x v="2"/>
    <s v="2015"/>
    <d v="2015-02-15T00:00:00"/>
    <n v="606.05459999999994"/>
    <n v="6"/>
    <n v="878.34"/>
    <n v="90662"/>
    <x v="0"/>
  </r>
  <r>
    <n v="19991"/>
    <s v="Not Specified"/>
    <n v="0.04"/>
    <n v="176.19"/>
    <n v="11.87"/>
    <n v="1298"/>
    <x v="1"/>
    <s v="Herbert Beard"/>
    <s v="Regular Air"/>
    <x v="1"/>
    <x v="0"/>
    <x v="10"/>
    <s v="Small Box"/>
    <x v="496"/>
    <n v="0.62"/>
    <n v="0.47312177601726357"/>
    <s v="United States"/>
    <x v="2"/>
    <x v="7"/>
    <s v="Sulphur Springs"/>
    <n v="75482"/>
    <x v="6"/>
    <x v="2"/>
    <s v="2015"/>
    <d v="2015-02-14T00:00:00"/>
    <n v="320.10000000000002"/>
    <n v="4"/>
    <n v="676.57"/>
    <n v="90662"/>
    <x v="0"/>
  </r>
  <r>
    <n v="23120"/>
    <s v="High"/>
    <n v="0.03"/>
    <n v="39.479999999999997"/>
    <n v="1.99"/>
    <n v="1303"/>
    <x v="1"/>
    <s v="Cindy Harvey"/>
    <s v="Regular Air"/>
    <x v="3"/>
    <x v="2"/>
    <x v="13"/>
    <s v="Small Pack"/>
    <x v="246"/>
    <n v="0.54"/>
    <n v="0.69"/>
    <s v="United States"/>
    <x v="0"/>
    <x v="17"/>
    <s v="Tooele"/>
    <n v="84074"/>
    <x v="153"/>
    <x v="2"/>
    <s v="2015"/>
    <d v="2015-02-21T00:00:00"/>
    <n v="317.08949999999999"/>
    <n v="12"/>
    <n v="459.55"/>
    <n v="87003"/>
    <x v="0"/>
  </r>
  <r>
    <n v="20652"/>
    <s v="Low"/>
    <n v="0.01"/>
    <n v="65.989999999999995"/>
    <n v="5.31"/>
    <n v="1303"/>
    <x v="1"/>
    <s v="Cindy Harvey"/>
    <s v="Regular Air"/>
    <x v="3"/>
    <x v="2"/>
    <x v="5"/>
    <s v="Small Box"/>
    <x v="497"/>
    <n v="0.56999999999999995"/>
    <n v="0.46631164090147148"/>
    <s v="United States"/>
    <x v="0"/>
    <x v="17"/>
    <s v="Tooele"/>
    <n v="84074"/>
    <x v="153"/>
    <x v="2"/>
    <s v="2015"/>
    <d v="2015-02-26T00:00:00"/>
    <n v="250.36272000000002"/>
    <n v="9"/>
    <n v="536.9"/>
    <n v="87005"/>
    <x v="0"/>
  </r>
  <r>
    <n v="25092"/>
    <s v="Medium"/>
    <n v="0.08"/>
    <n v="2.88"/>
    <n v="0.5"/>
    <n v="1304"/>
    <x v="0"/>
    <s v="Sherri McIntosh"/>
    <s v="Regular Air"/>
    <x v="3"/>
    <x v="0"/>
    <x v="9"/>
    <s v="Small Box"/>
    <x v="498"/>
    <n v="0.39"/>
    <n v="0.69"/>
    <s v="United States"/>
    <x v="0"/>
    <x v="17"/>
    <s v="West Jordan"/>
    <n v="84084"/>
    <x v="45"/>
    <x v="4"/>
    <s v="2015"/>
    <d v="2015-04-24T00:00:00"/>
    <n v="6.0305999999999997"/>
    <n v="3"/>
    <n v="8.74"/>
    <n v="87004"/>
    <x v="0"/>
  </r>
  <r>
    <n v="26274"/>
    <s v="High"/>
    <n v="0.04"/>
    <n v="62.18"/>
    <n v="10.84"/>
    <n v="1305"/>
    <x v="0"/>
    <s v="Chris Pritchard"/>
    <s v="Regular Air"/>
    <x v="3"/>
    <x v="1"/>
    <x v="2"/>
    <s v="Medium Box"/>
    <x v="499"/>
    <n v="0.63"/>
    <n v="0.69"/>
    <s v="United States"/>
    <x v="0"/>
    <x v="17"/>
    <s v="West Valley City"/>
    <n v="84120"/>
    <x v="149"/>
    <x v="2"/>
    <s v="2015"/>
    <d v="2015-02-19T00:00:00"/>
    <n v="125.8077"/>
    <n v="3"/>
    <n v="182.33"/>
    <n v="87002"/>
    <x v="0"/>
  </r>
  <r>
    <n v="22832"/>
    <s v="Low"/>
    <n v="0.04"/>
    <n v="8.33"/>
    <n v="1.99"/>
    <n v="1307"/>
    <x v="0"/>
    <s v="Teresa Hill"/>
    <s v="Regular Air"/>
    <x v="2"/>
    <x v="2"/>
    <x v="13"/>
    <s v="Small Pack"/>
    <x v="140"/>
    <n v="0.52"/>
    <n v="0.34200822794453756"/>
    <s v="United States"/>
    <x v="0"/>
    <x v="6"/>
    <s v="Coos Bay"/>
    <n v="97420"/>
    <x v="133"/>
    <x v="1"/>
    <s v="2015"/>
    <d v="2015-07-07T00:00:00"/>
    <n v="44.891999999999996"/>
    <n v="16"/>
    <n v="131.26"/>
    <n v="91451"/>
    <x v="0"/>
  </r>
  <r>
    <n v="3167"/>
    <s v="Medium"/>
    <n v="0.04"/>
    <n v="5.34"/>
    <n v="2.99"/>
    <n v="1314"/>
    <x v="1"/>
    <s v="Keith Marsh"/>
    <s v="Regular Air"/>
    <x v="1"/>
    <x v="0"/>
    <x v="8"/>
    <s v="Small Box"/>
    <x v="289"/>
    <n v="0.38"/>
    <n v="1.4343308395677472E-2"/>
    <s v="United States"/>
    <x v="0"/>
    <x v="1"/>
    <s v="Los Angeles"/>
    <n v="90058"/>
    <x v="25"/>
    <x v="5"/>
    <s v="2015"/>
    <d v="2015-04-01T00:00:00"/>
    <n v="3.4509999999999996"/>
    <n v="45"/>
    <n v="240.6"/>
    <n v="22755"/>
    <x v="0"/>
  </r>
  <r>
    <n v="3168"/>
    <s v="Medium"/>
    <n v="0.06"/>
    <n v="55.99"/>
    <n v="5"/>
    <n v="1314"/>
    <x v="1"/>
    <s v="Keith Marsh"/>
    <s v="Regular Air"/>
    <x v="1"/>
    <x v="2"/>
    <x v="5"/>
    <s v="Small Pack"/>
    <x v="241"/>
    <n v="0.8"/>
    <n v="-1.1619934143870314"/>
    <s v="United States"/>
    <x v="0"/>
    <x v="1"/>
    <s v="Los Angeles"/>
    <n v="90058"/>
    <x v="25"/>
    <x v="5"/>
    <s v="2015"/>
    <d v="2015-04-01T00:00:00"/>
    <n v="-275.25299999999999"/>
    <n v="5"/>
    <n v="236.88"/>
    <n v="22755"/>
    <x v="0"/>
  </r>
  <r>
    <n v="3791"/>
    <s v="Low"/>
    <n v="0.05"/>
    <n v="80.98"/>
    <n v="35"/>
    <n v="1314"/>
    <x v="1"/>
    <s v="Keith Marsh"/>
    <s v="Regular Air"/>
    <x v="1"/>
    <x v="0"/>
    <x v="10"/>
    <s v="Large Box"/>
    <x v="484"/>
    <n v="0.81"/>
    <n v="-0.27539135279121335"/>
    <s v="United States"/>
    <x v="0"/>
    <x v="1"/>
    <s v="Los Angeles"/>
    <n v="90058"/>
    <x v="99"/>
    <x v="0"/>
    <s v="2015"/>
    <d v="2015-01-09T00:00:00"/>
    <n v="-746.44"/>
    <n v="34"/>
    <n v="2710.47"/>
    <n v="27013"/>
    <x v="0"/>
  </r>
  <r>
    <n v="3792"/>
    <s v="Low"/>
    <n v="0.05"/>
    <n v="279.48"/>
    <n v="35"/>
    <n v="1314"/>
    <x v="1"/>
    <s v="Keith Marsh"/>
    <s v="Regular Air"/>
    <x v="1"/>
    <x v="0"/>
    <x v="10"/>
    <s v="Large Box"/>
    <x v="284"/>
    <n v="0.8"/>
    <n v="-3.2909501563784825E-2"/>
    <s v="United States"/>
    <x v="0"/>
    <x v="1"/>
    <s v="Los Angeles"/>
    <n v="90058"/>
    <x v="99"/>
    <x v="0"/>
    <s v="2015"/>
    <d v="2015-01-05T00:00:00"/>
    <n v="-274.95"/>
    <n v="31"/>
    <n v="8354.73"/>
    <n v="27013"/>
    <x v="0"/>
  </r>
  <r>
    <n v="21166"/>
    <s v="Medium"/>
    <n v="0"/>
    <n v="4.91"/>
    <n v="5.68"/>
    <n v="1315"/>
    <x v="0"/>
    <s v="Adam Saunders Gray"/>
    <s v="Regular Air"/>
    <x v="1"/>
    <x v="0"/>
    <x v="8"/>
    <s v="Small Box"/>
    <x v="500"/>
    <n v="0.36"/>
    <n v="-1.967857142857143"/>
    <s v="United States"/>
    <x v="0"/>
    <x v="21"/>
    <s v="Colorado Springs"/>
    <n v="80906"/>
    <x v="25"/>
    <x v="5"/>
    <s v="2015"/>
    <d v="2015-03-31T00:00:00"/>
    <n v="-95.047499999999999"/>
    <n v="9"/>
    <n v="48.3"/>
    <n v="87602"/>
    <x v="0"/>
  </r>
  <r>
    <n v="21167"/>
    <s v="Medium"/>
    <n v="0.04"/>
    <n v="5.34"/>
    <n v="2.99"/>
    <n v="1316"/>
    <x v="1"/>
    <s v="Marion Lindsey"/>
    <s v="Regular Air"/>
    <x v="1"/>
    <x v="0"/>
    <x v="8"/>
    <s v="Small Box"/>
    <x v="289"/>
    <n v="0.38"/>
    <n v="5.8680496514198259E-2"/>
    <s v="United States"/>
    <x v="0"/>
    <x v="21"/>
    <s v="Commerce City"/>
    <n v="80022"/>
    <x v="25"/>
    <x v="5"/>
    <s v="2015"/>
    <d v="2015-04-01T00:00:00"/>
    <n v="3.4509999999999996"/>
    <n v="11"/>
    <n v="58.81"/>
    <n v="87602"/>
    <x v="0"/>
  </r>
  <r>
    <n v="21168"/>
    <s v="Medium"/>
    <n v="0.06"/>
    <n v="55.99"/>
    <n v="5"/>
    <n v="1316"/>
    <x v="1"/>
    <s v="Marion Lindsey"/>
    <s v="Regular Air"/>
    <x v="1"/>
    <x v="2"/>
    <x v="5"/>
    <s v="Small Pack"/>
    <x v="241"/>
    <n v="0.8"/>
    <n v="-5.8094765723934145"/>
    <s v="United States"/>
    <x v="0"/>
    <x v="21"/>
    <s v="Commerce City"/>
    <n v="80022"/>
    <x v="25"/>
    <x v="5"/>
    <s v="2015"/>
    <d v="2015-04-01T00:00:00"/>
    <n v="-275.25299999999999"/>
    <n v="1"/>
    <n v="47.38"/>
    <n v="87602"/>
    <x v="0"/>
  </r>
  <r>
    <n v="21791"/>
    <s v="Low"/>
    <n v="0.05"/>
    <n v="80.98"/>
    <n v="35"/>
    <n v="1316"/>
    <x v="1"/>
    <s v="Marion Lindsey"/>
    <s v="Regular Air"/>
    <x v="1"/>
    <x v="0"/>
    <x v="10"/>
    <s v="Large Box"/>
    <x v="484"/>
    <n v="0.81"/>
    <n v="-1.1704089312594079"/>
    <s v="United States"/>
    <x v="0"/>
    <x v="21"/>
    <s v="Commerce City"/>
    <n v="80022"/>
    <x v="99"/>
    <x v="0"/>
    <s v="2015"/>
    <d v="2015-01-09T00:00:00"/>
    <n v="-746.44"/>
    <n v="8"/>
    <n v="637.76"/>
    <n v="87603"/>
    <x v="0"/>
  </r>
  <r>
    <n v="21792"/>
    <s v="Low"/>
    <n v="0.05"/>
    <n v="279.48"/>
    <n v="35"/>
    <n v="1316"/>
    <x v="1"/>
    <s v="Marion Lindsey"/>
    <s v="Regular Air"/>
    <x v="1"/>
    <x v="0"/>
    <x v="10"/>
    <s v="Large Box"/>
    <x v="284"/>
    <n v="0.8"/>
    <n v="-0.1275242804003599"/>
    <s v="United States"/>
    <x v="0"/>
    <x v="21"/>
    <s v="Commerce City"/>
    <n v="80022"/>
    <x v="99"/>
    <x v="0"/>
    <s v="2015"/>
    <d v="2015-01-05T00:00:00"/>
    <n v="-274.95"/>
    <n v="8"/>
    <n v="2156.06"/>
    <n v="87603"/>
    <x v="0"/>
  </r>
  <r>
    <n v="21006"/>
    <s v="Low"/>
    <n v="0.02"/>
    <n v="55.99"/>
    <n v="3.3"/>
    <n v="1338"/>
    <x v="0"/>
    <s v="Denise McIntosh"/>
    <s v="Regular Air"/>
    <x v="1"/>
    <x v="2"/>
    <x v="5"/>
    <s v="Small Pack"/>
    <x v="501"/>
    <n v="0.59"/>
    <n v="0.69"/>
    <s v="United States"/>
    <x v="2"/>
    <x v="12"/>
    <s v="Chicago"/>
    <n v="60623"/>
    <x v="104"/>
    <x v="2"/>
    <s v="2015"/>
    <d v="2015-02-10T00:00:00"/>
    <n v="525.20039999999995"/>
    <n v="16"/>
    <n v="761.16"/>
    <n v="91244"/>
    <x v="0"/>
  </r>
  <r>
    <n v="3004"/>
    <s v="Low"/>
    <n v="0"/>
    <n v="22.38"/>
    <n v="15.1"/>
    <n v="1340"/>
    <x v="1"/>
    <s v="Marie Bass"/>
    <s v="Express Air"/>
    <x v="1"/>
    <x v="0"/>
    <x v="8"/>
    <s v="Small Box"/>
    <x v="429"/>
    <n v="0.38"/>
    <n v="-7.7118122692916152E-2"/>
    <s v="United States"/>
    <x v="1"/>
    <x v="4"/>
    <s v="New York City"/>
    <n v="10170"/>
    <x v="104"/>
    <x v="2"/>
    <s v="2015"/>
    <d v="2015-02-17T00:00:00"/>
    <n v="-52.646999999999998"/>
    <n v="29"/>
    <n v="682.68"/>
    <n v="21636"/>
    <x v="0"/>
  </r>
  <r>
    <n v="3005"/>
    <s v="Low"/>
    <n v="7.0000000000000007E-2"/>
    <n v="5.98"/>
    <n v="4.6900000000000004"/>
    <n v="1340"/>
    <x v="1"/>
    <s v="Marie Bass"/>
    <s v="Regular Air"/>
    <x v="1"/>
    <x v="0"/>
    <x v="10"/>
    <s v="Small Box"/>
    <x v="502"/>
    <n v="0.68"/>
    <n v="-0.33278867102396514"/>
    <s v="United States"/>
    <x v="1"/>
    <x v="4"/>
    <s v="New York City"/>
    <n v="10170"/>
    <x v="104"/>
    <x v="2"/>
    <s v="2015"/>
    <d v="2015-02-15T00:00:00"/>
    <n v="-24.44"/>
    <n v="11"/>
    <n v="73.44"/>
    <n v="21636"/>
    <x v="0"/>
  </r>
  <r>
    <n v="3006"/>
    <s v="Low"/>
    <n v="0.02"/>
    <n v="55.99"/>
    <n v="3.3"/>
    <n v="1340"/>
    <x v="1"/>
    <s v="Marie Bass"/>
    <s v="Regular Air"/>
    <x v="1"/>
    <x v="2"/>
    <x v="5"/>
    <s v="Small Pack"/>
    <x v="501"/>
    <n v="0.59"/>
    <n v="0.12228843503822066"/>
    <s v="United States"/>
    <x v="1"/>
    <x v="4"/>
    <s v="New York City"/>
    <n v="10170"/>
    <x v="104"/>
    <x v="2"/>
    <s v="2015"/>
    <d v="2015-02-10T00:00:00"/>
    <n v="366.50700000000001"/>
    <n v="63"/>
    <n v="2997.07"/>
    <n v="21636"/>
    <x v="0"/>
  </r>
  <r>
    <n v="3431"/>
    <s v="Not Specified"/>
    <n v="7.0000000000000007E-2"/>
    <n v="3.98"/>
    <n v="0.83"/>
    <n v="1340"/>
    <x v="1"/>
    <s v="Marie Bass"/>
    <s v="Regular Air"/>
    <x v="1"/>
    <x v="0"/>
    <x v="0"/>
    <s v="Wrap Bag"/>
    <x v="503"/>
    <n v="0.51"/>
    <n v="9.6800424253137687E-2"/>
    <s v="United States"/>
    <x v="1"/>
    <x v="4"/>
    <s v="New York City"/>
    <n v="10170"/>
    <x v="132"/>
    <x v="1"/>
    <s v="2015"/>
    <d v="2015-06-09T00:00:00"/>
    <n v="27.38"/>
    <n v="76"/>
    <n v="282.85000000000002"/>
    <n v="24455"/>
    <x v="0"/>
  </r>
  <r>
    <n v="21005"/>
    <s v="Low"/>
    <n v="7.0000000000000007E-2"/>
    <n v="5.98"/>
    <n v="4.6900000000000004"/>
    <n v="1341"/>
    <x v="1"/>
    <s v="Edward Bynum"/>
    <s v="Regular Air"/>
    <x v="1"/>
    <x v="0"/>
    <x v="10"/>
    <s v="Small Box"/>
    <x v="502"/>
    <n v="0.68"/>
    <n v="-0.63448826759860211"/>
    <s v="United States"/>
    <x v="1"/>
    <x v="19"/>
    <s v="Chambersburg"/>
    <n v="17201"/>
    <x v="104"/>
    <x v="2"/>
    <s v="2015"/>
    <d v="2015-02-15T00:00:00"/>
    <n v="-12.708800000000002"/>
    <n v="3"/>
    <n v="20.03"/>
    <n v="91244"/>
    <x v="0"/>
  </r>
  <r>
    <n v="21430"/>
    <s v="Not Specified"/>
    <n v="0"/>
    <n v="20.89"/>
    <n v="1.99"/>
    <n v="1341"/>
    <x v="1"/>
    <s v="Edward Bynum"/>
    <s v="Regular Air"/>
    <x v="1"/>
    <x v="2"/>
    <x v="13"/>
    <s v="Small Pack"/>
    <x v="504"/>
    <n v="0.48"/>
    <n v="-6.2618259224219486E-2"/>
    <s v="United States"/>
    <x v="1"/>
    <x v="19"/>
    <s v="Chambersburg"/>
    <n v="17201"/>
    <x v="132"/>
    <x v="1"/>
    <s v="2015"/>
    <d v="2015-06-08T00:00:00"/>
    <n v="-5.2949999999999999"/>
    <n v="4"/>
    <n v="84.56"/>
    <n v="91245"/>
    <x v="0"/>
  </r>
  <r>
    <n v="21431"/>
    <s v="Not Specified"/>
    <n v="7.0000000000000007E-2"/>
    <n v="3.98"/>
    <n v="0.83"/>
    <n v="1341"/>
    <x v="1"/>
    <s v="Edward Bynum"/>
    <s v="Regular Air"/>
    <x v="1"/>
    <x v="0"/>
    <x v="0"/>
    <s v="Wrap Bag"/>
    <x v="503"/>
    <n v="0.51"/>
    <n v="0.58082308018667805"/>
    <s v="United States"/>
    <x v="1"/>
    <x v="19"/>
    <s v="Chambersburg"/>
    <n v="17201"/>
    <x v="132"/>
    <x v="1"/>
    <s v="2015"/>
    <d v="2015-06-09T00:00:00"/>
    <n v="41.07"/>
    <n v="19"/>
    <n v="70.709999999999994"/>
    <n v="91245"/>
    <x v="0"/>
  </r>
  <r>
    <n v="20804"/>
    <s v="Low"/>
    <n v="0.1"/>
    <n v="2.62"/>
    <n v="0.8"/>
    <n v="1347"/>
    <x v="0"/>
    <s v="Vivian Goldstein"/>
    <s v="Regular Air"/>
    <x v="1"/>
    <x v="0"/>
    <x v="3"/>
    <s v="Wrap Bag"/>
    <x v="505"/>
    <n v="0.39"/>
    <n v="-1.8220381797146161"/>
    <s v="United States"/>
    <x v="3"/>
    <x v="26"/>
    <s v="Brandon"/>
    <n v="33511"/>
    <x v="122"/>
    <x v="4"/>
    <s v="2015"/>
    <d v="2015-05-06T00:00:00"/>
    <n v="-94.490899999999996"/>
    <n v="21"/>
    <n v="51.86"/>
    <n v="89686"/>
    <x v="0"/>
  </r>
  <r>
    <n v="22414"/>
    <s v="High"/>
    <n v="0"/>
    <n v="12.2"/>
    <n v="6.02"/>
    <n v="1350"/>
    <x v="0"/>
    <s v="Jackie Burke"/>
    <s v="Express Air"/>
    <x v="1"/>
    <x v="1"/>
    <x v="2"/>
    <s v="Small Pack"/>
    <x v="506"/>
    <n v="0.43"/>
    <n v="-3.0636201991465151"/>
    <s v="United States"/>
    <x v="3"/>
    <x v="26"/>
    <s v="Carol City"/>
    <n v="33055"/>
    <x v="89"/>
    <x v="4"/>
    <s v="2015"/>
    <d v="2015-04-18T00:00:00"/>
    <n v="-172.298"/>
    <n v="4"/>
    <n v="56.24"/>
    <n v="88233"/>
    <x v="0"/>
  </r>
  <r>
    <n v="18499"/>
    <s v="Not Specified"/>
    <n v="0.1"/>
    <n v="110.99"/>
    <n v="8.99"/>
    <n v="1351"/>
    <x v="0"/>
    <s v="Janet McCullough"/>
    <s v="Express Air"/>
    <x v="1"/>
    <x v="2"/>
    <x v="5"/>
    <s v="Small Box"/>
    <x v="507"/>
    <n v="0.56999999999999995"/>
    <n v="5.2334894389754378"/>
    <s v="United States"/>
    <x v="3"/>
    <x v="26"/>
    <s v="Coconut Creek"/>
    <n v="33063"/>
    <x v="39"/>
    <x v="0"/>
    <s v="2015"/>
    <d v="2015-01-29T00:00:00"/>
    <n v="3285.48"/>
    <n v="7"/>
    <n v="627.78"/>
    <n v="88232"/>
    <x v="0"/>
  </r>
  <r>
    <n v="24232"/>
    <s v="High"/>
    <n v="0.05"/>
    <n v="17.670000000000002"/>
    <n v="8.99"/>
    <n v="1352"/>
    <x v="0"/>
    <s v="Vivian Clarke"/>
    <s v="Regular Air"/>
    <x v="1"/>
    <x v="1"/>
    <x v="2"/>
    <s v="Small Pack"/>
    <x v="283"/>
    <n v="0.47"/>
    <n v="0.1624216765453006"/>
    <s v="United States"/>
    <x v="1"/>
    <x v="30"/>
    <s v="Camp Springs"/>
    <n v="20746"/>
    <x v="122"/>
    <x v="4"/>
    <s v="2015"/>
    <d v="2015-05-01T00:00:00"/>
    <n v="46.036799999999999"/>
    <n v="16"/>
    <n v="283.44"/>
    <n v="88234"/>
    <x v="0"/>
  </r>
  <r>
    <n v="20870"/>
    <s v="High"/>
    <n v="0.1"/>
    <n v="4.13"/>
    <n v="0.99"/>
    <n v="1354"/>
    <x v="1"/>
    <s v="Aaron Dillon"/>
    <s v="Regular Air"/>
    <x v="3"/>
    <x v="0"/>
    <x v="9"/>
    <s v="Small Box"/>
    <x v="508"/>
    <n v="0.39"/>
    <n v="-0.12906024096385543"/>
    <s v="United States"/>
    <x v="2"/>
    <x v="7"/>
    <s v="Weatherford"/>
    <n v="76086"/>
    <x v="143"/>
    <x v="2"/>
    <s v="2015"/>
    <d v="2015-02-11T00:00:00"/>
    <n v="-1.0712000000000002"/>
    <n v="2"/>
    <n v="8.3000000000000007"/>
    <n v="91209"/>
    <x v="0"/>
  </r>
  <r>
    <n v="20871"/>
    <s v="High"/>
    <n v="0.04"/>
    <n v="4.9800000000000004"/>
    <n v="0.49"/>
    <n v="1354"/>
    <x v="1"/>
    <s v="Aaron Dillon"/>
    <s v="Regular Air"/>
    <x v="3"/>
    <x v="0"/>
    <x v="9"/>
    <s v="Small Box"/>
    <x v="509"/>
    <n v="0.39"/>
    <n v="0.43928286852589649"/>
    <s v="United States"/>
    <x v="2"/>
    <x v="7"/>
    <s v="Weatherford"/>
    <n v="76086"/>
    <x v="143"/>
    <x v="2"/>
    <s v="2015"/>
    <d v="2015-02-13T00:00:00"/>
    <n v="4.4104000000000001"/>
    <n v="2"/>
    <n v="10.039999999999999"/>
    <n v="91209"/>
    <x v="0"/>
  </r>
  <r>
    <n v="18733"/>
    <s v="Medium"/>
    <n v="0.03"/>
    <n v="125.99"/>
    <n v="7.69"/>
    <n v="1357"/>
    <x v="1"/>
    <s v="Marguerite Yu"/>
    <s v="Regular Air"/>
    <x v="1"/>
    <x v="2"/>
    <x v="5"/>
    <s v="Small Box"/>
    <x v="442"/>
    <n v="0.57999999999999996"/>
    <n v="0.51032241633983599"/>
    <s v="United States"/>
    <x v="2"/>
    <x v="7"/>
    <s v="Weslaco"/>
    <n v="78596"/>
    <x v="26"/>
    <x v="1"/>
    <s v="2015"/>
    <d v="2015-06-05T00:00:00"/>
    <n v="500.95799999999997"/>
    <n v="9"/>
    <n v="981.65"/>
    <n v="88184"/>
    <x v="0"/>
  </r>
  <r>
    <n v="18645"/>
    <s v="High"/>
    <n v="7.0000000000000007E-2"/>
    <n v="119.99"/>
    <n v="16.8"/>
    <n v="1357"/>
    <x v="1"/>
    <s v="Marguerite Yu"/>
    <s v="Delivery Truck"/>
    <x v="1"/>
    <x v="2"/>
    <x v="6"/>
    <s v="Jumbo Box"/>
    <x v="510"/>
    <n v="0.35"/>
    <n v="0.69"/>
    <s v="United States"/>
    <x v="2"/>
    <x v="7"/>
    <s v="Weslaco"/>
    <n v="78596"/>
    <x v="162"/>
    <x v="1"/>
    <s v="2015"/>
    <d v="2015-06-30T00:00:00"/>
    <n v="1206.5961"/>
    <n v="15"/>
    <n v="1748.69"/>
    <n v="88185"/>
    <x v="0"/>
  </r>
  <r>
    <n v="20830"/>
    <s v="High"/>
    <n v="0.03"/>
    <n v="14.34"/>
    <n v="5"/>
    <n v="1360"/>
    <x v="0"/>
    <s v="Arlene Gibbons"/>
    <s v="Regular Air"/>
    <x v="3"/>
    <x v="1"/>
    <x v="2"/>
    <s v="Small Pack"/>
    <x v="511"/>
    <n v="0.49"/>
    <n v="0.69"/>
    <s v="United States"/>
    <x v="2"/>
    <x v="25"/>
    <s v="Muscatine"/>
    <n v="52761"/>
    <x v="161"/>
    <x v="0"/>
    <s v="2015"/>
    <d v="2015-01-27T00:00:00"/>
    <n v="82.310099999999991"/>
    <n v="8"/>
    <n v="119.29"/>
    <n v="89595"/>
    <x v="0"/>
  </r>
  <r>
    <n v="20829"/>
    <s v="High"/>
    <n v="0.01"/>
    <n v="2.89"/>
    <n v="0.5"/>
    <n v="1361"/>
    <x v="1"/>
    <s v="Kristina Collier"/>
    <s v="Regular Air"/>
    <x v="3"/>
    <x v="0"/>
    <x v="9"/>
    <s v="Small Box"/>
    <x v="277"/>
    <n v="0.38"/>
    <n v="0.39727272727272728"/>
    <s v="United States"/>
    <x v="2"/>
    <x v="22"/>
    <s v="Allen Park"/>
    <n v="48101"/>
    <x v="161"/>
    <x v="0"/>
    <s v="2015"/>
    <d v="2015-01-28T00:00:00"/>
    <n v="1.2236"/>
    <n v="1"/>
    <n v="3.08"/>
    <n v="89595"/>
    <x v="0"/>
  </r>
  <r>
    <n v="24432"/>
    <s v="Critical"/>
    <n v="0.01"/>
    <n v="6.48"/>
    <n v="6.22"/>
    <n v="1361"/>
    <x v="1"/>
    <s v="Kristina Collier"/>
    <s v="Express Air"/>
    <x v="3"/>
    <x v="0"/>
    <x v="7"/>
    <s v="Small Box"/>
    <x v="512"/>
    <n v="0.37"/>
    <n v="-0.22503887129283043"/>
    <s v="United States"/>
    <x v="2"/>
    <x v="22"/>
    <s v="Allen Park"/>
    <n v="48101"/>
    <x v="104"/>
    <x v="2"/>
    <s v="2015"/>
    <d v="2015-02-11T00:00:00"/>
    <n v="-15.6312"/>
    <n v="9"/>
    <n v="69.459999999999994"/>
    <n v="89596"/>
    <x v="0"/>
  </r>
  <r>
    <n v="24433"/>
    <s v="Critical"/>
    <n v="0.03"/>
    <n v="85.99"/>
    <n v="3.3"/>
    <n v="1361"/>
    <x v="1"/>
    <s v="Kristina Collier"/>
    <s v="Regular Air"/>
    <x v="3"/>
    <x v="2"/>
    <x v="5"/>
    <s v="Small Pack"/>
    <x v="181"/>
    <n v="0.37"/>
    <n v="0.69"/>
    <s v="United States"/>
    <x v="2"/>
    <x v="22"/>
    <s v="Allen Park"/>
    <n v="48101"/>
    <x v="104"/>
    <x v="2"/>
    <s v="2015"/>
    <d v="2015-02-12T00:00:00"/>
    <n v="790.54679999999996"/>
    <n v="16"/>
    <n v="1145.72"/>
    <n v="89596"/>
    <x v="0"/>
  </r>
  <r>
    <n v="23011"/>
    <s v="Medium"/>
    <n v="0.05"/>
    <n v="12.97"/>
    <n v="1.49"/>
    <n v="1363"/>
    <x v="1"/>
    <s v="Earl Roy"/>
    <s v="Regular Air"/>
    <x v="3"/>
    <x v="0"/>
    <x v="8"/>
    <s v="Small Box"/>
    <x v="513"/>
    <n v="0.35"/>
    <n v="0.20728100113765641"/>
    <s v="United States"/>
    <x v="3"/>
    <x v="26"/>
    <s v="Casselberry"/>
    <n v="32707"/>
    <x v="128"/>
    <x v="2"/>
    <s v="2015"/>
    <d v="2015-02-06T00:00:00"/>
    <n v="5.4659999999999993"/>
    <n v="2"/>
    <n v="26.37"/>
    <n v="89993"/>
    <x v="0"/>
  </r>
  <r>
    <n v="23012"/>
    <s v="Medium"/>
    <n v="0.06"/>
    <n v="5.81"/>
    <n v="3.37"/>
    <n v="1363"/>
    <x v="1"/>
    <s v="Earl Roy"/>
    <s v="Regular Air"/>
    <x v="3"/>
    <x v="0"/>
    <x v="3"/>
    <s v="Wrap Bag"/>
    <x v="514"/>
    <n v="0.54"/>
    <n v="-2.7903854790419165"/>
    <s v="United States"/>
    <x v="3"/>
    <x v="26"/>
    <s v="Casselberry"/>
    <n v="32707"/>
    <x v="128"/>
    <x v="2"/>
    <s v="2015"/>
    <d v="2015-02-06T00:00:00"/>
    <n v="-149.1182"/>
    <n v="9"/>
    <n v="53.44"/>
    <n v="89993"/>
    <x v="0"/>
  </r>
  <r>
    <n v="19333"/>
    <s v="Not Specified"/>
    <n v="0.1"/>
    <n v="5.98"/>
    <n v="5.35"/>
    <n v="1364"/>
    <x v="0"/>
    <s v="Chris Ford"/>
    <s v="Regular Air"/>
    <x v="1"/>
    <x v="0"/>
    <x v="7"/>
    <s v="Small Box"/>
    <x v="515"/>
    <n v="0.4"/>
    <n v="-1.5741192884548307"/>
    <s v="United States"/>
    <x v="1"/>
    <x v="30"/>
    <s v="Camp Springs"/>
    <n v="20746"/>
    <x v="83"/>
    <x v="5"/>
    <s v="2015"/>
    <d v="2015-03-17T00:00:00"/>
    <n v="-90.26"/>
    <n v="10"/>
    <n v="57.34"/>
    <n v="89994"/>
    <x v="0"/>
  </r>
  <r>
    <n v="20539"/>
    <s v="Medium"/>
    <n v="0.03"/>
    <n v="73.98"/>
    <n v="14.52"/>
    <n v="1367"/>
    <x v="0"/>
    <s v="James Hunter"/>
    <s v="Regular Air"/>
    <x v="3"/>
    <x v="2"/>
    <x v="13"/>
    <s v="Small Box"/>
    <x v="414"/>
    <n v="0.65"/>
    <n v="-4.1284687420906092"/>
    <s v="United States"/>
    <x v="2"/>
    <x v="7"/>
    <s v="Lubbock"/>
    <n v="79424"/>
    <x v="0"/>
    <x v="0"/>
    <s v="2015"/>
    <d v="2015-01-10T00:00:00"/>
    <n v="-326.23159999999996"/>
    <n v="1"/>
    <n v="79.02"/>
    <n v="90513"/>
    <x v="0"/>
  </r>
  <r>
    <n v="26034"/>
    <s v="Medium"/>
    <n v="0.09"/>
    <n v="4.55"/>
    <n v="1.49"/>
    <n v="1368"/>
    <x v="0"/>
    <s v="Patsy Harmon"/>
    <s v="Regular Air"/>
    <x v="3"/>
    <x v="0"/>
    <x v="8"/>
    <s v="Small Box"/>
    <x v="516"/>
    <n v="0.35"/>
    <n v="0.66396856581532415"/>
    <s v="United States"/>
    <x v="2"/>
    <x v="7"/>
    <s v="Lufkin"/>
    <n v="75901"/>
    <x v="165"/>
    <x v="5"/>
    <s v="2015"/>
    <d v="2015-03-25T00:00:00"/>
    <n v="16.898"/>
    <n v="6"/>
    <n v="25.45"/>
    <n v="90514"/>
    <x v="0"/>
  </r>
  <r>
    <n v="26035"/>
    <s v="Medium"/>
    <n v="7.0000000000000007E-2"/>
    <n v="9.7799999999999994"/>
    <n v="5.76"/>
    <n v="1369"/>
    <x v="0"/>
    <s v="Joe D Dean"/>
    <s v="Express Air"/>
    <x v="3"/>
    <x v="0"/>
    <x v="4"/>
    <s v="Small Box"/>
    <x v="453"/>
    <n v="0.35"/>
    <n v="0.18190028901734104"/>
    <s v="United States"/>
    <x v="2"/>
    <x v="7"/>
    <s v="Mansfield"/>
    <n v="76063"/>
    <x v="165"/>
    <x v="5"/>
    <s v="2015"/>
    <d v="2015-03-25T00:00:00"/>
    <n v="20.14"/>
    <n v="11"/>
    <n v="110.72"/>
    <n v="90514"/>
    <x v="0"/>
  </r>
  <r>
    <n v="24534"/>
    <s v="Critical"/>
    <n v="0.06"/>
    <n v="44.01"/>
    <n v="3.5"/>
    <n v="1374"/>
    <x v="0"/>
    <s v="Earl Buck"/>
    <s v="Regular Air"/>
    <x v="1"/>
    <x v="0"/>
    <x v="15"/>
    <s v="Small Box"/>
    <x v="517"/>
    <n v="0.59"/>
    <n v="-0.45232211333617384"/>
    <s v="United States"/>
    <x v="0"/>
    <x v="1"/>
    <s v="Stockton"/>
    <n v="95207"/>
    <x v="31"/>
    <x v="1"/>
    <s v="2015"/>
    <d v="2015-06-08T00:00:00"/>
    <n v="-21.231999999999999"/>
    <n v="1"/>
    <n v="46.94"/>
    <n v="88212"/>
    <x v="0"/>
  </r>
  <r>
    <n v="19932"/>
    <s v="Low"/>
    <n v="0.05"/>
    <n v="2.89"/>
    <n v="0.5"/>
    <n v="1380"/>
    <x v="0"/>
    <s v="Jeanne Walker"/>
    <s v="Regular Air"/>
    <x v="1"/>
    <x v="0"/>
    <x v="9"/>
    <s v="Small Box"/>
    <x v="277"/>
    <n v="0.38"/>
    <n v="0.69"/>
    <s v="United States"/>
    <x v="1"/>
    <x v="16"/>
    <s v="Portsmouth"/>
    <n v="3801"/>
    <x v="150"/>
    <x v="1"/>
    <s v="2015"/>
    <d v="2015-07-03T00:00:00"/>
    <n v="18.0642"/>
    <n v="9"/>
    <n v="26.18"/>
    <n v="88213"/>
    <x v="0"/>
  </r>
  <r>
    <n v="19018"/>
    <s v="Medium"/>
    <n v="0.03"/>
    <n v="2.23"/>
    <n v="4.57"/>
    <n v="1383"/>
    <x v="0"/>
    <s v="Christina Hanna"/>
    <s v="Regular Air"/>
    <x v="3"/>
    <x v="1"/>
    <x v="2"/>
    <s v="Small Pack"/>
    <x v="518"/>
    <n v="0.41"/>
    <n v="-3.2536636427076062"/>
    <s v="United States"/>
    <x v="0"/>
    <x v="17"/>
    <s v="West Valley City"/>
    <n v="84120"/>
    <x v="90"/>
    <x v="3"/>
    <s v="2015"/>
    <d v="2015-05-02T00:00:00"/>
    <n v="-93.25"/>
    <n v="12"/>
    <n v="28.66"/>
    <n v="89406"/>
    <x v="0"/>
  </r>
  <r>
    <n v="25790"/>
    <s v="Not Specified"/>
    <n v="7.0000000000000007E-2"/>
    <n v="11.29"/>
    <n v="5.03"/>
    <n v="1384"/>
    <x v="1"/>
    <s v="George McLamb"/>
    <s v="Regular Air"/>
    <x v="3"/>
    <x v="0"/>
    <x v="10"/>
    <s v="Small Box"/>
    <x v="519"/>
    <n v="0.59"/>
    <n v="-1.3235103101152783"/>
    <s v="United States"/>
    <x v="3"/>
    <x v="8"/>
    <s v="Alexandria"/>
    <n v="22304"/>
    <x v="133"/>
    <x v="1"/>
    <s v="2015"/>
    <d v="2015-07-02T00:00:00"/>
    <n v="-163.03"/>
    <n v="11"/>
    <n v="123.18"/>
    <n v="89407"/>
    <x v="0"/>
  </r>
  <r>
    <n v="22984"/>
    <s v="Low"/>
    <n v="0.02"/>
    <n v="70.97"/>
    <n v="3.5"/>
    <n v="1384"/>
    <x v="1"/>
    <s v="George McLamb"/>
    <s v="Regular Air"/>
    <x v="3"/>
    <x v="0"/>
    <x v="15"/>
    <s v="Small Box"/>
    <x v="235"/>
    <n v="0.59"/>
    <n v="1.5399161444714657E-2"/>
    <s v="United States"/>
    <x v="3"/>
    <x v="8"/>
    <s v="Alexandria"/>
    <n v="22304"/>
    <x v="31"/>
    <x v="1"/>
    <s v="2015"/>
    <d v="2015-06-14T00:00:00"/>
    <n v="23.61599999999995"/>
    <n v="21"/>
    <n v="1533.59"/>
    <n v="89408"/>
    <x v="0"/>
  </r>
  <r>
    <n v="18970"/>
    <s v="Critical"/>
    <n v="0.06"/>
    <n v="1.74"/>
    <n v="4.08"/>
    <n v="1389"/>
    <x v="1"/>
    <s v="Jean Khan"/>
    <s v="Regular Air"/>
    <x v="0"/>
    <x v="1"/>
    <x v="2"/>
    <s v="Small Pack"/>
    <x v="60"/>
    <n v="0.53"/>
    <n v="-3.9975451263537907"/>
    <s v="United States"/>
    <x v="0"/>
    <x v="1"/>
    <s v="Menlo Park"/>
    <n v="94025"/>
    <x v="51"/>
    <x v="0"/>
    <s v="2015"/>
    <d v="2015-01-26T00:00:00"/>
    <n v="-11.0732"/>
    <n v="1"/>
    <n v="2.77"/>
    <n v="88726"/>
    <x v="0"/>
  </r>
  <r>
    <n v="19852"/>
    <s v="High"/>
    <n v="0.08"/>
    <n v="2.62"/>
    <n v="0.8"/>
    <n v="1389"/>
    <x v="1"/>
    <s v="Jean Khan"/>
    <s v="Express Air"/>
    <x v="2"/>
    <x v="0"/>
    <x v="3"/>
    <s v="Wrap Bag"/>
    <x v="505"/>
    <n v="0.39"/>
    <n v="0.69"/>
    <s v="United States"/>
    <x v="0"/>
    <x v="1"/>
    <s v="Menlo Park"/>
    <n v="94025"/>
    <x v="116"/>
    <x v="3"/>
    <s v="2015"/>
    <d v="2015-05-15T00:00:00"/>
    <n v="21.769499999999997"/>
    <n v="12"/>
    <n v="31.55"/>
    <n v="88728"/>
    <x v="0"/>
  </r>
  <r>
    <n v="19111"/>
    <s v="High"/>
    <n v="0.09"/>
    <n v="2.61"/>
    <n v="0.5"/>
    <n v="1389"/>
    <x v="1"/>
    <s v="Jean Khan"/>
    <s v="Regular Air"/>
    <x v="3"/>
    <x v="0"/>
    <x v="9"/>
    <s v="Small Box"/>
    <x v="413"/>
    <n v="0.39"/>
    <n v="0.69"/>
    <s v="United States"/>
    <x v="0"/>
    <x v="1"/>
    <s v="Menlo Park"/>
    <n v="94025"/>
    <x v="26"/>
    <x v="1"/>
    <s v="2015"/>
    <d v="2015-06-05T00:00:00"/>
    <n v="29.380199999999995"/>
    <n v="17"/>
    <n v="42.58"/>
    <n v="88729"/>
    <x v="0"/>
  </r>
  <r>
    <n v="18702"/>
    <s v="Critical"/>
    <n v="0.1"/>
    <n v="8.17"/>
    <n v="1.69"/>
    <n v="1390"/>
    <x v="1"/>
    <s v="Hazel Jones"/>
    <s v="Regular Air"/>
    <x v="0"/>
    <x v="0"/>
    <x v="7"/>
    <s v="Wrap Bag"/>
    <x v="520"/>
    <n v="0.38"/>
    <n v="0.69"/>
    <s v="United States"/>
    <x v="0"/>
    <x v="1"/>
    <s v="Stockton"/>
    <n v="95207"/>
    <x v="41"/>
    <x v="3"/>
    <s v="2015"/>
    <d v="2015-05-16T00:00:00"/>
    <n v="100.2984"/>
    <n v="19"/>
    <n v="145.36000000000001"/>
    <n v="88731"/>
    <x v="0"/>
  </r>
  <r>
    <n v="18703"/>
    <s v="Critical"/>
    <n v="0.03"/>
    <n v="110.99"/>
    <n v="2.5"/>
    <n v="1390"/>
    <x v="1"/>
    <s v="Hazel Jones"/>
    <s v="Regular Air"/>
    <x v="0"/>
    <x v="2"/>
    <x v="5"/>
    <s v="Small Box"/>
    <x v="170"/>
    <n v="0.56999999999999995"/>
    <n v="0.69"/>
    <s v="United States"/>
    <x v="0"/>
    <x v="1"/>
    <s v="Stockton"/>
    <n v="95207"/>
    <x v="41"/>
    <x v="3"/>
    <s v="2015"/>
    <d v="2015-05-18T00:00:00"/>
    <n v="2495.3987999999999"/>
    <n v="38"/>
    <n v="3616.52"/>
    <n v="88731"/>
    <x v="0"/>
  </r>
  <r>
    <n v="20523"/>
    <s v="Not Specified"/>
    <n v="0"/>
    <n v="2.88"/>
    <n v="0.7"/>
    <n v="1391"/>
    <x v="1"/>
    <s v="Carolyn Greer"/>
    <s v="Express Air"/>
    <x v="3"/>
    <x v="0"/>
    <x v="0"/>
    <s v="Wrap Bag"/>
    <x v="122"/>
    <n v="0.56000000000000005"/>
    <n v="-1.3819095477386863E-2"/>
    <s v="United States"/>
    <x v="0"/>
    <x v="1"/>
    <s v="Sunnyvale"/>
    <n v="94086"/>
    <x v="158"/>
    <x v="4"/>
    <s v="2015"/>
    <d v="2015-04-24T00:00:00"/>
    <n v="-0.10999999999999943"/>
    <n v="1"/>
    <n v="7.96"/>
    <n v="88727"/>
    <x v="0"/>
  </r>
  <r>
    <n v="20163"/>
    <s v="Low"/>
    <n v="7.0000000000000007E-2"/>
    <n v="12.28"/>
    <n v="6.13"/>
    <n v="1391"/>
    <x v="1"/>
    <s v="Carolyn Greer"/>
    <s v="Regular Air"/>
    <x v="2"/>
    <x v="0"/>
    <x v="10"/>
    <s v="Small Box"/>
    <x v="521"/>
    <n v="0.56999999999999995"/>
    <n v="3.9107779973818681E-2"/>
    <s v="United States"/>
    <x v="0"/>
    <x v="1"/>
    <s v="Sunnyvale"/>
    <n v="94086"/>
    <x v="32"/>
    <x v="3"/>
    <s v="2015"/>
    <d v="2015-05-10T00:00:00"/>
    <n v="15.236000000000018"/>
    <n v="33"/>
    <n v="389.59"/>
    <n v="88730"/>
    <x v="0"/>
  </r>
  <r>
    <n v="5297"/>
    <s v="Not Specified"/>
    <n v="0"/>
    <n v="8.6"/>
    <n v="6.19"/>
    <n v="1402"/>
    <x v="1"/>
    <s v="Wesley Tate"/>
    <s v="Regular Air"/>
    <x v="0"/>
    <x v="0"/>
    <x v="8"/>
    <s v="Small Box"/>
    <x v="331"/>
    <n v="0.38"/>
    <n v="-9.5678849717564587E-2"/>
    <s v="United States"/>
    <x v="2"/>
    <x v="12"/>
    <s v="Chicago"/>
    <n v="60653"/>
    <x v="43"/>
    <x v="0"/>
    <s v="2015"/>
    <d v="2015-01-15T00:00:00"/>
    <n v="-42.8536"/>
    <n v="48"/>
    <n v="447.89"/>
    <n v="37729"/>
    <x v="0"/>
  </r>
  <r>
    <n v="6080"/>
    <s v="Medium"/>
    <n v="0.04"/>
    <n v="30.73"/>
    <n v="4"/>
    <n v="1402"/>
    <x v="1"/>
    <s v="Wesley Tate"/>
    <s v="Regular Air"/>
    <x v="1"/>
    <x v="2"/>
    <x v="13"/>
    <s v="Small Box"/>
    <x v="88"/>
    <n v="0.75"/>
    <n v="-1.4632189409081951E-2"/>
    <s v="United States"/>
    <x v="2"/>
    <x v="12"/>
    <s v="Chicago"/>
    <n v="60653"/>
    <x v="72"/>
    <x v="0"/>
    <s v="2015"/>
    <d v="2015-01-22T00:00:00"/>
    <n v="-20.79"/>
    <n v="48"/>
    <n v="1420.84"/>
    <n v="43079"/>
    <x v="0"/>
  </r>
  <r>
    <n v="23297"/>
    <s v="Not Specified"/>
    <n v="0"/>
    <n v="8.6"/>
    <n v="6.19"/>
    <n v="1405"/>
    <x v="1"/>
    <s v="Crystal Floyd"/>
    <s v="Regular Air"/>
    <x v="0"/>
    <x v="0"/>
    <x v="8"/>
    <s v="Small Box"/>
    <x v="331"/>
    <n v="0.38"/>
    <n v="-0.29661105653299991"/>
    <s v="United States"/>
    <x v="2"/>
    <x v="22"/>
    <s v="Battle Creek"/>
    <n v="49017"/>
    <x v="43"/>
    <x v="0"/>
    <s v="2015"/>
    <d v="2015-01-15T00:00:00"/>
    <n v="-33.211539999999999"/>
    <n v="12"/>
    <n v="111.97"/>
    <n v="86144"/>
    <x v="0"/>
  </r>
  <r>
    <n v="24080"/>
    <s v="Medium"/>
    <n v="0.04"/>
    <n v="30.73"/>
    <n v="4"/>
    <n v="1405"/>
    <x v="1"/>
    <s v="Crystal Floyd"/>
    <s v="Regular Air"/>
    <x v="1"/>
    <x v="2"/>
    <x v="13"/>
    <s v="Small Box"/>
    <x v="88"/>
    <n v="0.75"/>
    <n v="-5.8528757636327804E-2"/>
    <s v="United States"/>
    <x v="2"/>
    <x v="22"/>
    <s v="Battle Creek"/>
    <n v="49017"/>
    <x v="72"/>
    <x v="0"/>
    <s v="2015"/>
    <d v="2015-01-22T00:00:00"/>
    <n v="-20.79"/>
    <n v="12"/>
    <n v="355.21"/>
    <n v="86145"/>
    <x v="0"/>
  </r>
  <r>
    <n v="19417"/>
    <s v="Medium"/>
    <n v="0"/>
    <n v="65.989999999999995"/>
    <n v="5.26"/>
    <n v="1410"/>
    <x v="0"/>
    <s v="Charles Ward"/>
    <s v="Regular Air"/>
    <x v="0"/>
    <x v="2"/>
    <x v="5"/>
    <s v="Small Box"/>
    <x v="522"/>
    <n v="0.59"/>
    <n v="0.69"/>
    <s v="United States"/>
    <x v="0"/>
    <x v="1"/>
    <s v="Moreno Valley"/>
    <n v="92553"/>
    <x v="74"/>
    <x v="4"/>
    <s v="2015"/>
    <d v="2015-04-08T00:00:00"/>
    <n v="369.99869999999999"/>
    <n v="9"/>
    <n v="536.23"/>
    <n v="87086"/>
    <x v="0"/>
  </r>
  <r>
    <n v="24407"/>
    <s v="Not Specified"/>
    <n v="0.08"/>
    <n v="3.38"/>
    <n v="0.85"/>
    <n v="1412"/>
    <x v="0"/>
    <s v="Marc Ray"/>
    <s v="Regular Air"/>
    <x v="0"/>
    <x v="0"/>
    <x v="0"/>
    <s v="Wrap Bag"/>
    <x v="523"/>
    <n v="0.48"/>
    <n v="0.52701880958515845"/>
    <s v="United States"/>
    <x v="0"/>
    <x v="1"/>
    <s v="Mountain View"/>
    <n v="94043"/>
    <x v="23"/>
    <x v="2"/>
    <s v="2015"/>
    <d v="2015-02-04T00:00:00"/>
    <n v="20.453600000000002"/>
    <n v="12"/>
    <n v="38.81"/>
    <n v="87087"/>
    <x v="0"/>
  </r>
  <r>
    <n v="1417"/>
    <s v="Medium"/>
    <n v="0"/>
    <n v="65.989999999999995"/>
    <n v="5.26"/>
    <n v="1413"/>
    <x v="1"/>
    <s v="Pamela Wiley"/>
    <s v="Regular Air"/>
    <x v="0"/>
    <x v="2"/>
    <x v="5"/>
    <s v="Small Box"/>
    <x v="522"/>
    <n v="0.59"/>
    <n v="0.25280663148275928"/>
    <s v="United States"/>
    <x v="1"/>
    <x v="15"/>
    <s v="Boston"/>
    <n v="2113"/>
    <x v="74"/>
    <x v="4"/>
    <s v="2015"/>
    <d v="2015-04-08T00:00:00"/>
    <n v="542.25"/>
    <n v="36"/>
    <n v="2144.92"/>
    <n v="10277"/>
    <x v="0"/>
  </r>
  <r>
    <n v="6406"/>
    <s v="Not Specified"/>
    <n v="0.02"/>
    <n v="16.48"/>
    <n v="1.99"/>
    <n v="1413"/>
    <x v="1"/>
    <s v="Pamela Wiley"/>
    <s v="Express Air"/>
    <x v="0"/>
    <x v="2"/>
    <x v="13"/>
    <s v="Small Pack"/>
    <x v="524"/>
    <n v="0.42"/>
    <n v="0.14365610037972593"/>
    <s v="United States"/>
    <x v="1"/>
    <x v="15"/>
    <s v="Boston"/>
    <n v="2113"/>
    <x v="23"/>
    <x v="2"/>
    <s v="2015"/>
    <d v="2015-02-04T00:00:00"/>
    <n v="69.61"/>
    <n v="27"/>
    <n v="484.56"/>
    <n v="45539"/>
    <x v="0"/>
  </r>
  <r>
    <n v="25129"/>
    <s v="Critical"/>
    <n v="0.02"/>
    <n v="417.4"/>
    <n v="75.23"/>
    <n v="1416"/>
    <x v="1"/>
    <s v="Betsy Gibson"/>
    <s v="Delivery Truck"/>
    <x v="2"/>
    <x v="1"/>
    <x v="11"/>
    <s v="Jumbo Box"/>
    <x v="249"/>
    <n v="0.79"/>
    <n v="-1.3473088431909341"/>
    <s v="United States"/>
    <x v="2"/>
    <x v="38"/>
    <s v="Indianapolis"/>
    <n v="46203"/>
    <x v="166"/>
    <x v="3"/>
    <s v="2015"/>
    <d v="2015-05-07T00:00:00"/>
    <n v="-634.86540000000002"/>
    <n v="1"/>
    <n v="471.21"/>
    <n v="90538"/>
    <x v="0"/>
  </r>
  <r>
    <n v="24722"/>
    <s v="High"/>
    <n v="0.04"/>
    <n v="46.89"/>
    <n v="5.0999999999999996"/>
    <n v="1416"/>
    <x v="1"/>
    <s v="Betsy Gibson"/>
    <s v="Regular Air"/>
    <x v="2"/>
    <x v="0"/>
    <x v="15"/>
    <s v="Medium Box"/>
    <x v="480"/>
    <n v="0.46"/>
    <n v="0.47708230655495315"/>
    <s v="United States"/>
    <x v="2"/>
    <x v="38"/>
    <s v="Indianapolis"/>
    <n v="46203"/>
    <x v="97"/>
    <x v="1"/>
    <s v="2015"/>
    <d v="2015-06-27T00:00:00"/>
    <n v="87.12"/>
    <n v="4"/>
    <n v="182.61"/>
    <n v="90540"/>
    <x v="0"/>
  </r>
  <r>
    <n v="22823"/>
    <s v="Low"/>
    <n v="7.0000000000000007E-2"/>
    <n v="4.84"/>
    <n v="0.71"/>
    <n v="1418"/>
    <x v="0"/>
    <s v="Rebecca Lindsey"/>
    <s v="Regular Air"/>
    <x v="2"/>
    <x v="0"/>
    <x v="0"/>
    <s v="Wrap Bag"/>
    <x v="525"/>
    <n v="0.52"/>
    <n v="0.69"/>
    <s v="United States"/>
    <x v="2"/>
    <x v="38"/>
    <s v="Kokomo"/>
    <n v="46901"/>
    <x v="167"/>
    <x v="0"/>
    <s v="2015"/>
    <d v="2015-01-03T00:00:00"/>
    <n v="25.240199999999998"/>
    <n v="8"/>
    <n v="36.58"/>
    <n v="90539"/>
    <x v="0"/>
  </r>
  <r>
    <n v="24295"/>
    <s v="Not Specified"/>
    <n v="0.01"/>
    <n v="124.49"/>
    <n v="51.94"/>
    <n v="1419"/>
    <x v="0"/>
    <s v="Brooke Lancaster"/>
    <s v="Delivery Truck"/>
    <x v="2"/>
    <x v="1"/>
    <x v="11"/>
    <s v="Jumbo Box"/>
    <x v="156"/>
    <n v="0.63"/>
    <n v="-3.9844218726326958E-2"/>
    <s v="United States"/>
    <x v="2"/>
    <x v="38"/>
    <s v="Lafayette"/>
    <n v="47905"/>
    <x v="97"/>
    <x v="1"/>
    <s v="2015"/>
    <d v="2015-06-26T00:00:00"/>
    <n v="-94.674644999999998"/>
    <n v="18"/>
    <n v="2376.12"/>
    <n v="90540"/>
    <x v="0"/>
  </r>
  <r>
    <n v="19024"/>
    <s v="Low"/>
    <n v="0.05"/>
    <n v="350.99"/>
    <n v="39"/>
    <n v="1424"/>
    <x v="1"/>
    <s v="Robyn Zhou"/>
    <s v="Delivery Truck"/>
    <x v="1"/>
    <x v="1"/>
    <x v="1"/>
    <s v="Jumbo Drum"/>
    <x v="455"/>
    <n v="0.55000000000000004"/>
    <n v="0.44239706689671393"/>
    <s v="United States"/>
    <x v="0"/>
    <x v="21"/>
    <s v="Englewood"/>
    <n v="80112"/>
    <x v="38"/>
    <x v="0"/>
    <s v="2015"/>
    <d v="2015-01-14T00:00:00"/>
    <n v="451.28039999999999"/>
    <n v="3"/>
    <n v="1020.08"/>
    <n v="89448"/>
    <x v="0"/>
  </r>
  <r>
    <n v="19025"/>
    <s v="Low"/>
    <n v="0"/>
    <n v="8.74"/>
    <n v="1.39"/>
    <n v="1424"/>
    <x v="1"/>
    <s v="Robyn Zhou"/>
    <s v="Regular Air"/>
    <x v="1"/>
    <x v="0"/>
    <x v="4"/>
    <s v="Small Box"/>
    <x v="526"/>
    <n v="0.38"/>
    <n v="0.69"/>
    <s v="United States"/>
    <x v="0"/>
    <x v="21"/>
    <s v="Englewood"/>
    <n v="80112"/>
    <x v="38"/>
    <x v="0"/>
    <s v="2015"/>
    <d v="2015-01-16T00:00:00"/>
    <n v="44.988"/>
    <n v="7"/>
    <n v="65.2"/>
    <n v="89448"/>
    <x v="0"/>
  </r>
  <r>
    <n v="19026"/>
    <s v="Low"/>
    <n v="0.02"/>
    <n v="1.98"/>
    <n v="0.7"/>
    <n v="1424"/>
    <x v="1"/>
    <s v="Robyn Zhou"/>
    <s v="Regular Air"/>
    <x v="1"/>
    <x v="0"/>
    <x v="3"/>
    <s v="Wrap Bag"/>
    <x v="133"/>
    <n v="0.83"/>
    <n v="-0.9177866312527666"/>
    <s v="United States"/>
    <x v="0"/>
    <x v="21"/>
    <s v="Englewood"/>
    <n v="80112"/>
    <x v="38"/>
    <x v="0"/>
    <s v="2015"/>
    <d v="2015-01-16T00:00:00"/>
    <n v="-20.732799999999997"/>
    <n v="11"/>
    <n v="22.59"/>
    <n v="89448"/>
    <x v="0"/>
  </r>
  <r>
    <n v="23620"/>
    <s v="Not Specified"/>
    <n v="0.05"/>
    <n v="8.0399999999999991"/>
    <n v="8.94"/>
    <n v="1424"/>
    <x v="1"/>
    <s v="Robyn Zhou"/>
    <s v="Regular Air"/>
    <x v="1"/>
    <x v="0"/>
    <x v="8"/>
    <s v="Small Box"/>
    <x v="376"/>
    <n v="0.4"/>
    <n v="-1.3546044825313115"/>
    <s v="United States"/>
    <x v="0"/>
    <x v="21"/>
    <s v="Englewood"/>
    <n v="80112"/>
    <x v="105"/>
    <x v="1"/>
    <s v="2015"/>
    <d v="2015-06-22T00:00:00"/>
    <n v="-164.39479999999998"/>
    <n v="15"/>
    <n v="121.36"/>
    <n v="89449"/>
    <x v="0"/>
  </r>
  <r>
    <n v="22824"/>
    <s v="Low"/>
    <n v="0.04"/>
    <n v="2036.48"/>
    <n v="14.7"/>
    <n v="1425"/>
    <x v="0"/>
    <s v="Gregory Crane"/>
    <s v="Delivery Truck"/>
    <x v="2"/>
    <x v="2"/>
    <x v="6"/>
    <s v="Jumbo Drum"/>
    <x v="220"/>
    <n v="0.55000000000000004"/>
    <n v="-2.3802331067155986"/>
    <s v="United States"/>
    <x v="0"/>
    <x v="21"/>
    <s v="Fort Collins"/>
    <n v="80525"/>
    <x v="167"/>
    <x v="0"/>
    <s v="2015"/>
    <d v="2015-01-06T00:00:00"/>
    <n v="-4793.0039999999999"/>
    <n v="1"/>
    <n v="2013.67"/>
    <n v="89450"/>
    <x v="0"/>
  </r>
  <r>
    <n v="22407"/>
    <s v="Low"/>
    <n v="0.09"/>
    <n v="125.99"/>
    <n v="2.5"/>
    <n v="1427"/>
    <x v="0"/>
    <s v="Stacy Gould"/>
    <s v="Regular Air"/>
    <x v="1"/>
    <x v="2"/>
    <x v="5"/>
    <s v="Small Box"/>
    <x v="418"/>
    <n v="0.6"/>
    <n v="0.69"/>
    <s v="United States"/>
    <x v="2"/>
    <x v="22"/>
    <s v="Bay City"/>
    <n v="48708"/>
    <x v="64"/>
    <x v="2"/>
    <s v="2015"/>
    <d v="2015-02-09T00:00:00"/>
    <n v="1258.7876999999999"/>
    <n v="18"/>
    <n v="1824.33"/>
    <n v="90905"/>
    <x v="0"/>
  </r>
  <r>
    <n v="19810"/>
    <s v="Not Specified"/>
    <n v="0.05"/>
    <n v="9.7799999999999994"/>
    <n v="1.39"/>
    <n v="1432"/>
    <x v="1"/>
    <s v="Kerry Green"/>
    <s v="Regular Air"/>
    <x v="0"/>
    <x v="0"/>
    <x v="4"/>
    <s v="Small Box"/>
    <x v="453"/>
    <n v="0.39"/>
    <n v="0.69"/>
    <s v="United States"/>
    <x v="2"/>
    <x v="38"/>
    <s v="Indianapolis"/>
    <n v="46203"/>
    <x v="93"/>
    <x v="5"/>
    <s v="2015"/>
    <d v="2015-03-06T00:00:00"/>
    <n v="74.278499999999994"/>
    <n v="11"/>
    <n v="107.65"/>
    <n v="86826"/>
    <x v="0"/>
  </r>
  <r>
    <n v="18762"/>
    <s v="Low"/>
    <n v="7.0000000000000007E-2"/>
    <n v="10.98"/>
    <n v="4.8"/>
    <n v="1432"/>
    <x v="1"/>
    <s v="Kerry Green"/>
    <s v="Regular Air"/>
    <x v="0"/>
    <x v="0"/>
    <x v="4"/>
    <s v="Small Box"/>
    <x v="182"/>
    <n v="0.36"/>
    <n v="0.32031959324496095"/>
    <s v="United States"/>
    <x v="2"/>
    <x v="38"/>
    <s v="Indianapolis"/>
    <n v="46203"/>
    <x v="105"/>
    <x v="1"/>
    <s v="2015"/>
    <d v="2015-06-27T00:00:00"/>
    <n v="52.92"/>
    <n v="16"/>
    <n v="165.21"/>
    <n v="86827"/>
    <x v="0"/>
  </r>
  <r>
    <n v="19811"/>
    <s v="Not Specified"/>
    <n v="0.02"/>
    <n v="3.28"/>
    <n v="3.97"/>
    <n v="1433"/>
    <x v="1"/>
    <s v="Frances Jackson"/>
    <s v="Express Air"/>
    <x v="0"/>
    <x v="0"/>
    <x v="0"/>
    <s v="Wrap Bag"/>
    <x v="365"/>
    <n v="0.56000000000000005"/>
    <n v="-2.6381709741550696"/>
    <s v="United States"/>
    <x v="2"/>
    <x v="38"/>
    <s v="Jeffersonville"/>
    <n v="47130"/>
    <x v="93"/>
    <x v="5"/>
    <s v="2015"/>
    <d v="2015-03-06T00:00:00"/>
    <n v="-66.349999999999994"/>
    <n v="7"/>
    <n v="25.15"/>
    <n v="86826"/>
    <x v="0"/>
  </r>
  <r>
    <n v="20124"/>
    <s v="High"/>
    <n v="7.0000000000000007E-2"/>
    <n v="300.98"/>
    <n v="64.73"/>
    <n v="1433"/>
    <x v="1"/>
    <s v="Frances Jackson"/>
    <s v="Delivery Truck"/>
    <x v="0"/>
    <x v="1"/>
    <x v="1"/>
    <s v="Jumbo Drum"/>
    <x v="527"/>
    <n v="0.56000000000000005"/>
    <n v="0.32659442406593309"/>
    <s v="United States"/>
    <x v="2"/>
    <x v="38"/>
    <s v="Jeffersonville"/>
    <n v="47130"/>
    <x v="168"/>
    <x v="3"/>
    <s v="2015"/>
    <d v="2015-05-21T00:00:00"/>
    <n v="1399.6400000000003"/>
    <n v="14"/>
    <n v="4285.5600000000004"/>
    <n v="86828"/>
    <x v="0"/>
  </r>
  <r>
    <n v="20125"/>
    <s v="High"/>
    <n v="0.01"/>
    <n v="20.98"/>
    <n v="45"/>
    <n v="1433"/>
    <x v="1"/>
    <s v="Frances Jackson"/>
    <s v="Delivery Truck"/>
    <x v="0"/>
    <x v="0"/>
    <x v="10"/>
    <s v="Jumbo Drum"/>
    <x v="528"/>
    <n v="0.61"/>
    <n v="0.36847173606601563"/>
    <s v="United States"/>
    <x v="2"/>
    <x v="38"/>
    <s v="Jeffersonville"/>
    <n v="47130"/>
    <x v="168"/>
    <x v="3"/>
    <s v="2015"/>
    <d v="2015-05-19T00:00:00"/>
    <n v="232.64200000000028"/>
    <n v="28"/>
    <n v="631.37"/>
    <n v="86828"/>
    <x v="0"/>
  </r>
  <r>
    <n v="21955"/>
    <s v="Critical"/>
    <n v="0.01"/>
    <n v="80.98"/>
    <n v="35"/>
    <n v="1438"/>
    <x v="0"/>
    <s v="Jean Weiss Diaz"/>
    <s v="Regular Air"/>
    <x v="0"/>
    <x v="0"/>
    <x v="10"/>
    <s v="Large Box"/>
    <x v="354"/>
    <n v="0.83"/>
    <n v="-1.528482992943285"/>
    <s v="United States"/>
    <x v="1"/>
    <x v="10"/>
    <s v="Elyria"/>
    <n v="44035"/>
    <x v="46"/>
    <x v="0"/>
    <s v="2015"/>
    <d v="2015-01-24T00:00:00"/>
    <n v="-409.37360000000001"/>
    <n v="3"/>
    <n v="267.83"/>
    <n v="90120"/>
    <x v="0"/>
  </r>
  <r>
    <n v="23415"/>
    <s v="Critical"/>
    <n v="0.05"/>
    <n v="6.48"/>
    <n v="6.22"/>
    <n v="1439"/>
    <x v="0"/>
    <s v="Kyle Kaufman"/>
    <s v="Regular Air"/>
    <x v="0"/>
    <x v="0"/>
    <x v="7"/>
    <s v="Small Box"/>
    <x v="512"/>
    <n v="0.37"/>
    <n v="-1.3546132339235788"/>
    <s v="United States"/>
    <x v="1"/>
    <x v="10"/>
    <s v="Euclid"/>
    <n v="44117"/>
    <x v="65"/>
    <x v="4"/>
    <s v="2015"/>
    <d v="2015-04-29T00:00:00"/>
    <n v="-29.07"/>
    <n v="3"/>
    <n v="21.46"/>
    <n v="90121"/>
    <x v="0"/>
  </r>
  <r>
    <n v="22672"/>
    <s v="Not Specified"/>
    <n v="0.04"/>
    <n v="177.98"/>
    <n v="0.99"/>
    <n v="1442"/>
    <x v="1"/>
    <s v="Rodney Field"/>
    <s v="Regular Air"/>
    <x v="0"/>
    <x v="0"/>
    <x v="15"/>
    <s v="Small Box"/>
    <x v="529"/>
    <n v="0.56000000000000005"/>
    <n v="0.69"/>
    <s v="United States"/>
    <x v="2"/>
    <x v="33"/>
    <s v="Springfield"/>
    <n v="65807"/>
    <x v="97"/>
    <x v="1"/>
    <s v="2015"/>
    <d v="2015-06-27T00:00:00"/>
    <n v="1909.8854999999996"/>
    <n v="15"/>
    <n v="2767.95"/>
    <n v="89076"/>
    <x v="0"/>
  </r>
  <r>
    <n v="21945"/>
    <s v="Low"/>
    <n v="0.02"/>
    <n v="15.99"/>
    <n v="13.18"/>
    <n v="1442"/>
    <x v="1"/>
    <s v="Rodney Field"/>
    <s v="Express Air"/>
    <x v="0"/>
    <x v="0"/>
    <x v="8"/>
    <s v="Small Box"/>
    <x v="222"/>
    <n v="0.37"/>
    <n v="-0.62580264976022115"/>
    <s v="United States"/>
    <x v="2"/>
    <x v="33"/>
    <s v="Springfield"/>
    <n v="65807"/>
    <x v="111"/>
    <x v="0"/>
    <s v="2015"/>
    <d v="2015-02-03T00:00:00"/>
    <n v="-76.992500000000007"/>
    <n v="7"/>
    <n v="123.03"/>
    <n v="89077"/>
    <x v="0"/>
  </r>
  <r>
    <n v="21946"/>
    <s v="Low"/>
    <n v="0.09"/>
    <n v="46.94"/>
    <n v="6.77"/>
    <n v="1442"/>
    <x v="1"/>
    <s v="Rodney Field"/>
    <s v="Express Air"/>
    <x v="0"/>
    <x v="1"/>
    <x v="2"/>
    <s v="Small Box"/>
    <x v="530"/>
    <n v="0.44"/>
    <n v="0.69"/>
    <s v="United States"/>
    <x v="2"/>
    <x v="33"/>
    <s v="Springfield"/>
    <n v="65807"/>
    <x v="111"/>
    <x v="0"/>
    <s v="2015"/>
    <d v="2015-01-30T00:00:00"/>
    <n v="297.96959999999996"/>
    <n v="10"/>
    <n v="431.84"/>
    <n v="89077"/>
    <x v="0"/>
  </r>
  <r>
    <n v="23793"/>
    <s v="Medium"/>
    <n v="0.1"/>
    <n v="218.08"/>
    <n v="18.059999999999999"/>
    <n v="1450"/>
    <x v="0"/>
    <s v="Veronica Peck"/>
    <s v="Express Air"/>
    <x v="3"/>
    <x v="1"/>
    <x v="1"/>
    <s v="Large Box"/>
    <x v="531"/>
    <n v="0.56999999999999995"/>
    <n v="0.55728900363826894"/>
    <s v="United States"/>
    <x v="0"/>
    <x v="1"/>
    <s v="South Lake Tahoe"/>
    <n v="96150"/>
    <x v="84"/>
    <x v="3"/>
    <s v="2015"/>
    <d v="2015-05-25T00:00:00"/>
    <n v="1318.83"/>
    <n v="12"/>
    <n v="2366.5100000000002"/>
    <n v="86735"/>
    <x v="0"/>
  </r>
  <r>
    <n v="25006"/>
    <s v="High"/>
    <n v="0.05"/>
    <n v="85.99"/>
    <n v="0.99"/>
    <n v="1459"/>
    <x v="0"/>
    <s v="Steve Raynor"/>
    <s v="Regular Air"/>
    <x v="3"/>
    <x v="2"/>
    <x v="5"/>
    <s v="Wrap Bag"/>
    <x v="141"/>
    <n v="0.55000000000000004"/>
    <n v="0.12418049650253736"/>
    <s v="United States"/>
    <x v="3"/>
    <x v="39"/>
    <s v="Taylors"/>
    <n v="29687"/>
    <x v="121"/>
    <x v="4"/>
    <s v="2015"/>
    <d v="2015-04-07T00:00:00"/>
    <n v="36.215999999999994"/>
    <n v="4"/>
    <n v="291.64"/>
    <n v="86734"/>
    <x v="0"/>
  </r>
  <r>
    <n v="18105"/>
    <s v="High"/>
    <n v="0.05"/>
    <n v="12.95"/>
    <n v="4.9800000000000004"/>
    <n v="1461"/>
    <x v="0"/>
    <s v="Norman Adams"/>
    <s v="Regular Air"/>
    <x v="3"/>
    <x v="0"/>
    <x v="8"/>
    <s v="Small Box"/>
    <x v="532"/>
    <n v="0.4"/>
    <n v="0.53165418449833568"/>
    <s v="United States"/>
    <x v="2"/>
    <x v="38"/>
    <s v="Lafayette"/>
    <n v="47905"/>
    <x v="42"/>
    <x v="1"/>
    <s v="2015"/>
    <d v="2015-06-04T00:00:00"/>
    <n v="134.16825"/>
    <n v="19"/>
    <n v="252.36"/>
    <n v="86397"/>
    <x v="0"/>
  </r>
  <r>
    <n v="23735"/>
    <s v="High"/>
    <n v="0"/>
    <n v="65.989999999999995"/>
    <n v="8.99"/>
    <n v="1466"/>
    <x v="1"/>
    <s v="Wesley Reid"/>
    <s v="Regular Air"/>
    <x v="2"/>
    <x v="2"/>
    <x v="5"/>
    <s v="Small Box"/>
    <x v="377"/>
    <n v="0.56000000000000005"/>
    <n v="0.44047368146486504"/>
    <s v="United States"/>
    <x v="2"/>
    <x v="32"/>
    <s v="Columbus"/>
    <n v="68601"/>
    <x v="164"/>
    <x v="1"/>
    <s v="2015"/>
    <d v="2015-06-13T00:00:00"/>
    <n v="253.30319999999998"/>
    <n v="10"/>
    <n v="575.07000000000005"/>
    <n v="91115"/>
    <x v="0"/>
  </r>
  <r>
    <n v="25917"/>
    <s v="Low"/>
    <n v="0.04"/>
    <n v="130.97999999999999"/>
    <n v="54.74"/>
    <n v="1466"/>
    <x v="1"/>
    <s v="Wesley Reid"/>
    <s v="Delivery Truck"/>
    <x v="2"/>
    <x v="1"/>
    <x v="14"/>
    <s v="Jumbo Box"/>
    <x v="136"/>
    <n v="0.69"/>
    <n v="-0.4062413704073729"/>
    <s v="United States"/>
    <x v="2"/>
    <x v="32"/>
    <s v="Columbus"/>
    <n v="68601"/>
    <x v="20"/>
    <x v="1"/>
    <s v="2015"/>
    <d v="2015-06-12T00:00:00"/>
    <n v="-723.78399999999999"/>
    <n v="14"/>
    <n v="1781.66"/>
    <n v="91116"/>
    <x v="0"/>
  </r>
  <r>
    <n v="25915"/>
    <s v="Low"/>
    <n v="0.04"/>
    <n v="105.29"/>
    <n v="10.119999999999999"/>
    <n v="1469"/>
    <x v="1"/>
    <s v="Vicki Zhu Daniels"/>
    <s v="Regular Air"/>
    <x v="2"/>
    <x v="1"/>
    <x v="2"/>
    <s v="Large Box"/>
    <x v="533"/>
    <n v="0.79"/>
    <n v="0.62636928048987928"/>
    <s v="United States"/>
    <x v="0"/>
    <x v="17"/>
    <s v="Clearfield"/>
    <n v="84015"/>
    <x v="20"/>
    <x v="1"/>
    <s v="2015"/>
    <d v="2015-06-16T00:00:00"/>
    <n v="589.18799999999999"/>
    <n v="9"/>
    <n v="940.64"/>
    <n v="91116"/>
    <x v="0"/>
  </r>
  <r>
    <n v="25916"/>
    <s v="Low"/>
    <n v="7.0000000000000007E-2"/>
    <n v="31.76"/>
    <n v="45.51"/>
    <n v="1469"/>
    <x v="1"/>
    <s v="Vicki Zhu Daniels"/>
    <s v="Delivery Truck"/>
    <x v="2"/>
    <x v="1"/>
    <x v="11"/>
    <s v="Jumbo Box"/>
    <x v="123"/>
    <n v="0.65"/>
    <n v="-2.9935848111639767"/>
    <s v="United States"/>
    <x v="0"/>
    <x v="17"/>
    <s v="Clearfield"/>
    <n v="84015"/>
    <x v="20"/>
    <x v="1"/>
    <s v="2015"/>
    <d v="2015-06-14T00:00:00"/>
    <n v="-1314.992"/>
    <n v="18"/>
    <n v="439.27"/>
    <n v="91116"/>
    <x v="0"/>
  </r>
  <r>
    <n v="21710"/>
    <s v="High"/>
    <n v="0.03"/>
    <n v="420.98"/>
    <n v="19.989999999999998"/>
    <n v="1471"/>
    <x v="0"/>
    <s v="Danielle Daniel"/>
    <s v="Regular Air"/>
    <x v="1"/>
    <x v="0"/>
    <x v="8"/>
    <s v="Small Box"/>
    <x v="534"/>
    <n v="0.35"/>
    <n v="0.69"/>
    <s v="United States"/>
    <x v="1"/>
    <x v="10"/>
    <s v="Westerville"/>
    <n v="43081"/>
    <x v="68"/>
    <x v="5"/>
    <s v="2015"/>
    <d v="2015-03-22T00:00:00"/>
    <n v="3043.0310999999997"/>
    <n v="10"/>
    <n v="4410.1899999999996"/>
    <n v="87077"/>
    <x v="0"/>
  </r>
  <r>
    <n v="23958"/>
    <s v="Not Specified"/>
    <n v="0.02"/>
    <n v="30.98"/>
    <n v="6.5"/>
    <n v="1472"/>
    <x v="1"/>
    <s v="Tommy Ellis Ritchie"/>
    <s v="Express Air"/>
    <x v="1"/>
    <x v="2"/>
    <x v="13"/>
    <s v="Small Box"/>
    <x v="449"/>
    <n v="0.79"/>
    <n v="-8.0710448733021037E-2"/>
    <s v="United States"/>
    <x v="1"/>
    <x v="10"/>
    <s v="Westlake"/>
    <n v="44145"/>
    <x v="133"/>
    <x v="1"/>
    <s v="2015"/>
    <d v="2015-07-01T00:00:00"/>
    <n v="-44.624000000000002"/>
    <n v="17"/>
    <n v="552.89"/>
    <n v="87078"/>
    <x v="0"/>
  </r>
  <r>
    <n v="22313"/>
    <s v="Medium"/>
    <n v="0.05"/>
    <n v="20.27"/>
    <n v="3.99"/>
    <n v="1472"/>
    <x v="1"/>
    <s v="Tommy Ellis Ritchie"/>
    <s v="Regular Air"/>
    <x v="1"/>
    <x v="0"/>
    <x v="15"/>
    <s v="Small Box"/>
    <x v="535"/>
    <n v="0.56999999999999995"/>
    <n v="0.49754488705836936"/>
    <s v="United States"/>
    <x v="1"/>
    <x v="10"/>
    <s v="Westlake"/>
    <n v="44145"/>
    <x v="40"/>
    <x v="3"/>
    <s v="2015"/>
    <d v="2015-05-26T00:00:00"/>
    <n v="309.25400000000002"/>
    <n v="30"/>
    <n v="621.55999999999995"/>
    <n v="87079"/>
    <x v="0"/>
  </r>
  <r>
    <n v="24937"/>
    <s v="Critical"/>
    <n v="0.04"/>
    <n v="9.7799999999999994"/>
    <n v="1.99"/>
    <n v="1473"/>
    <x v="0"/>
    <s v="Paul Puckett"/>
    <s v="Express Air"/>
    <x v="1"/>
    <x v="2"/>
    <x v="13"/>
    <s v="Small Pack"/>
    <x v="536"/>
    <n v="0.43"/>
    <n v="0.69"/>
    <s v="United States"/>
    <x v="1"/>
    <x v="10"/>
    <s v="Wooster"/>
    <n v="44691"/>
    <x v="72"/>
    <x v="0"/>
    <s v="2015"/>
    <d v="2015-01-22T00:00:00"/>
    <n v="61.292699999999996"/>
    <n v="9"/>
    <n v="88.83"/>
    <n v="87076"/>
    <x v="0"/>
  </r>
  <r>
    <n v="7544"/>
    <s v="Not Specified"/>
    <n v="7.0000000000000007E-2"/>
    <n v="8.9499999999999993"/>
    <n v="2.0099999999999998"/>
    <n v="1481"/>
    <x v="0"/>
    <s v="Marvin MacDonald"/>
    <s v="Regular Air"/>
    <x v="0"/>
    <x v="0"/>
    <x v="7"/>
    <s v="Wrap Bag"/>
    <x v="537"/>
    <n v="0.39"/>
    <n v="0.29816349748090365"/>
    <s v="United States"/>
    <x v="0"/>
    <x v="1"/>
    <s v="Los Angeles"/>
    <n v="90049"/>
    <x v="12"/>
    <x v="5"/>
    <s v="2015"/>
    <d v="2015-03-28T00:00:00"/>
    <n v="91.73"/>
    <n v="36"/>
    <n v="307.64999999999998"/>
    <n v="53953"/>
    <x v="0"/>
  </r>
  <r>
    <n v="25544"/>
    <s v="Not Specified"/>
    <n v="7.0000000000000007E-2"/>
    <n v="8.9499999999999993"/>
    <n v="2.0099999999999998"/>
    <n v="1482"/>
    <x v="1"/>
    <s v="Michael Tanner"/>
    <s v="Regular Air"/>
    <x v="0"/>
    <x v="0"/>
    <x v="7"/>
    <s v="Wrap Bag"/>
    <x v="537"/>
    <n v="0.39"/>
    <n v="0.69"/>
    <s v="United States"/>
    <x v="2"/>
    <x v="22"/>
    <s v="Bay City"/>
    <n v="48708"/>
    <x v="12"/>
    <x v="5"/>
    <s v="2015"/>
    <d v="2015-03-28T00:00:00"/>
    <n v="53.067899999999995"/>
    <n v="9"/>
    <n v="76.91"/>
    <n v="91362"/>
    <x v="0"/>
  </r>
  <r>
    <n v="22745"/>
    <s v="Not Specified"/>
    <n v="0.05"/>
    <n v="9.65"/>
    <n v="6.22"/>
    <n v="1482"/>
    <x v="1"/>
    <s v="Michael Tanner"/>
    <s v="Regular Air"/>
    <x v="0"/>
    <x v="1"/>
    <x v="2"/>
    <s v="Small Box"/>
    <x v="105"/>
    <n v="0.55000000000000004"/>
    <n v="-9.6756971058543681E-2"/>
    <s v="United States"/>
    <x v="2"/>
    <x v="22"/>
    <s v="Bay City"/>
    <n v="48708"/>
    <x v="136"/>
    <x v="2"/>
    <s v="2015"/>
    <d v="2015-02-28T00:00:00"/>
    <n v="-14.6432"/>
    <n v="15"/>
    <n v="151.34"/>
    <n v="91363"/>
    <x v="0"/>
  </r>
  <r>
    <n v="21806"/>
    <s v="High"/>
    <n v="0.06"/>
    <n v="99.99"/>
    <n v="19.989999999999998"/>
    <n v="1484"/>
    <x v="1"/>
    <s v="Alison Stewart"/>
    <s v="Regular Air"/>
    <x v="1"/>
    <x v="2"/>
    <x v="13"/>
    <s v="Small Box"/>
    <x v="419"/>
    <n v="0.52"/>
    <n v="-0.43949834619625139"/>
    <s v="United States"/>
    <x v="2"/>
    <x v="12"/>
    <s v="Des Plaines"/>
    <n v="60016"/>
    <x v="140"/>
    <x v="5"/>
    <s v="2015"/>
    <d v="2015-03-14T00:00:00"/>
    <n v="-127.56"/>
    <n v="3"/>
    <n v="290.24"/>
    <n v="91235"/>
    <x v="0"/>
  </r>
  <r>
    <n v="21807"/>
    <s v="High"/>
    <n v="0"/>
    <n v="193.17"/>
    <n v="19.989999999999998"/>
    <n v="1484"/>
    <x v="1"/>
    <s v="Alison Stewart"/>
    <s v="Regular Air"/>
    <x v="1"/>
    <x v="0"/>
    <x v="10"/>
    <s v="Small Box"/>
    <x v="538"/>
    <n v="0.71"/>
    <n v="0.2904879555281038"/>
    <s v="United States"/>
    <x v="2"/>
    <x v="12"/>
    <s v="Des Plaines"/>
    <n v="60016"/>
    <x v="140"/>
    <x v="5"/>
    <s v="2015"/>
    <d v="2015-03-12T00:00:00"/>
    <n v="282.18"/>
    <n v="5"/>
    <n v="971.4"/>
    <n v="91235"/>
    <x v="0"/>
  </r>
  <r>
    <n v="21808"/>
    <s v="High"/>
    <n v="0.08"/>
    <n v="20.99"/>
    <n v="3.3"/>
    <n v="1484"/>
    <x v="1"/>
    <s v="Alison Stewart"/>
    <s v="Express Air"/>
    <x v="1"/>
    <x v="2"/>
    <x v="5"/>
    <s v="Small Pack"/>
    <x v="321"/>
    <n v="0.81"/>
    <n v="-0.49784507260606686"/>
    <s v="United States"/>
    <x v="2"/>
    <x v="12"/>
    <s v="Des Plaines"/>
    <n v="60016"/>
    <x v="140"/>
    <x v="5"/>
    <s v="2015"/>
    <d v="2015-03-11T00:00:00"/>
    <n v="-96.337999999999994"/>
    <n v="11"/>
    <n v="193.51"/>
    <n v="91235"/>
    <x v="0"/>
  </r>
  <r>
    <n v="22763"/>
    <s v="Not Specified"/>
    <n v="0.04"/>
    <n v="11.5"/>
    <n v="7.19"/>
    <n v="1485"/>
    <x v="1"/>
    <s v="Wayne Sutherland"/>
    <s v="Regular Air"/>
    <x v="1"/>
    <x v="0"/>
    <x v="8"/>
    <s v="Small Box"/>
    <x v="539"/>
    <n v="0.4"/>
    <n v="-0.14801267346809455"/>
    <s v="United States"/>
    <x v="2"/>
    <x v="12"/>
    <s v="Downers Grove"/>
    <n v="60516"/>
    <x v="63"/>
    <x v="2"/>
    <s v="2015"/>
    <d v="2015-02-23T00:00:00"/>
    <n v="-23.357880000000002"/>
    <n v="14"/>
    <n v="157.81"/>
    <n v="91236"/>
    <x v="0"/>
  </r>
  <r>
    <n v="22764"/>
    <s v="Not Specified"/>
    <n v="0.02"/>
    <n v="15.7"/>
    <n v="11.25"/>
    <n v="1485"/>
    <x v="1"/>
    <s v="Wayne Sutherland"/>
    <s v="Regular Air"/>
    <x v="1"/>
    <x v="0"/>
    <x v="10"/>
    <s v="Small Box"/>
    <x v="540"/>
    <n v="0.6"/>
    <n v="-0.9383539094650204"/>
    <s v="United States"/>
    <x v="2"/>
    <x v="12"/>
    <s v="Downers Grove"/>
    <n v="60516"/>
    <x v="63"/>
    <x v="2"/>
    <s v="2015"/>
    <d v="2015-02-21T00:00:00"/>
    <n v="-18.241599999999998"/>
    <n v="1"/>
    <n v="19.440000000000001"/>
    <n v="91236"/>
    <x v="0"/>
  </r>
  <r>
    <n v="22765"/>
    <s v="Not Specified"/>
    <n v="0.05"/>
    <n v="225.02"/>
    <n v="28.66"/>
    <n v="1485"/>
    <x v="1"/>
    <s v="Wayne Sutherland"/>
    <s v="Delivery Truck"/>
    <x v="1"/>
    <x v="0"/>
    <x v="10"/>
    <s v="Jumbo Drum"/>
    <x v="541"/>
    <n v="0.72"/>
    <n v="0.30817865561841251"/>
    <s v="United States"/>
    <x v="2"/>
    <x v="12"/>
    <s v="Downers Grove"/>
    <n v="60516"/>
    <x v="63"/>
    <x v="2"/>
    <s v="2015"/>
    <d v="2015-02-22T00:00:00"/>
    <n v="1428.9104"/>
    <n v="21"/>
    <n v="4636.63"/>
    <n v="91236"/>
    <x v="0"/>
  </r>
  <r>
    <n v="18460"/>
    <s v="High"/>
    <n v="0.04"/>
    <n v="119.99"/>
    <n v="14"/>
    <n v="1492"/>
    <x v="0"/>
    <s v="Don Beard"/>
    <s v="Delivery Truck"/>
    <x v="0"/>
    <x v="2"/>
    <x v="6"/>
    <s v="Jumbo Drum"/>
    <x v="319"/>
    <n v="0.36"/>
    <n v="0.69"/>
    <s v="United States"/>
    <x v="2"/>
    <x v="33"/>
    <s v="Ozark"/>
    <n v="65721"/>
    <x v="154"/>
    <x v="1"/>
    <s v="2015"/>
    <d v="2015-06-18T00:00:00"/>
    <n v="509.95830000000001"/>
    <n v="6"/>
    <n v="739.07"/>
    <n v="88004"/>
    <x v="0"/>
  </r>
  <r>
    <n v="19472"/>
    <s v="Critical"/>
    <n v="0.06"/>
    <n v="8.3699999999999992"/>
    <n v="10.16"/>
    <n v="1494"/>
    <x v="1"/>
    <s v="Kate Lehman"/>
    <s v="Regular Air"/>
    <x v="0"/>
    <x v="1"/>
    <x v="2"/>
    <s v="Large Box"/>
    <x v="439"/>
    <n v="0.59"/>
    <n v="-1.6217330626744484"/>
    <s v="United States"/>
    <x v="1"/>
    <x v="30"/>
    <s v="Dundalk"/>
    <n v="21222"/>
    <x v="140"/>
    <x v="5"/>
    <s v="2015"/>
    <d v="2015-03-13T00:00:00"/>
    <n v="-255.65"/>
    <n v="18"/>
    <n v="157.63999999999999"/>
    <n v="85880"/>
    <x v="0"/>
  </r>
  <r>
    <n v="19473"/>
    <s v="Critical"/>
    <n v="0.09"/>
    <n v="6.48"/>
    <n v="9.17"/>
    <n v="1494"/>
    <x v="1"/>
    <s v="Kate Lehman"/>
    <s v="Express Air"/>
    <x v="0"/>
    <x v="0"/>
    <x v="7"/>
    <s v="Small Box"/>
    <x v="92"/>
    <n v="0.37"/>
    <n v="-1.8154648956356738"/>
    <s v="United States"/>
    <x v="1"/>
    <x v="30"/>
    <s v="Dundalk"/>
    <n v="21222"/>
    <x v="140"/>
    <x v="5"/>
    <s v="2015"/>
    <d v="2015-03-13T00:00:00"/>
    <n v="-76.540000000000006"/>
    <n v="6"/>
    <n v="42.16"/>
    <n v="85880"/>
    <x v="0"/>
  </r>
  <r>
    <n v="24286"/>
    <s v="Critical"/>
    <n v="0.09"/>
    <n v="6.28"/>
    <n v="5.29"/>
    <n v="1497"/>
    <x v="1"/>
    <s v="Gloria Jacobs"/>
    <s v="Regular Air"/>
    <x v="0"/>
    <x v="1"/>
    <x v="2"/>
    <s v="Small Box"/>
    <x v="148"/>
    <n v="0.43"/>
    <n v="-0.71661931818181812"/>
    <s v="United States"/>
    <x v="1"/>
    <x v="4"/>
    <s v="Elmira"/>
    <n v="14901"/>
    <x v="140"/>
    <x v="5"/>
    <s v="2015"/>
    <d v="2015-03-12T00:00:00"/>
    <n v="-10.09"/>
    <n v="2"/>
    <n v="14.08"/>
    <n v="85880"/>
    <x v="0"/>
  </r>
  <r>
    <n v="24287"/>
    <s v="Critical"/>
    <n v="0.03"/>
    <n v="15.14"/>
    <n v="4.53"/>
    <n v="1497"/>
    <x v="1"/>
    <s v="Gloria Jacobs"/>
    <s v="Regular Air"/>
    <x v="0"/>
    <x v="0"/>
    <x v="10"/>
    <s v="Small Box"/>
    <x v="436"/>
    <n v="0.81"/>
    <n v="-0.36174190784092236"/>
    <s v="United States"/>
    <x v="1"/>
    <x v="4"/>
    <s v="Elmira"/>
    <n v="14901"/>
    <x v="140"/>
    <x v="5"/>
    <s v="2015"/>
    <d v="2015-03-13T00:00:00"/>
    <n v="-92.87"/>
    <n v="17"/>
    <n v="256.73"/>
    <n v="85880"/>
    <x v="0"/>
  </r>
  <r>
    <n v="20016"/>
    <s v="Medium"/>
    <n v="0.05"/>
    <n v="2.16"/>
    <n v="6.05"/>
    <n v="1499"/>
    <x v="1"/>
    <s v="Charlotte L Doyle"/>
    <s v="Regular Air"/>
    <x v="1"/>
    <x v="0"/>
    <x v="8"/>
    <s v="Small Box"/>
    <x v="542"/>
    <n v="0.37"/>
    <n v="-16.077783754706832"/>
    <s v="United States"/>
    <x v="3"/>
    <x v="26"/>
    <s v="Coral Gables"/>
    <n v="33134"/>
    <x v="128"/>
    <x v="2"/>
    <s v="2015"/>
    <d v="2015-02-05T00:00:00"/>
    <n v="-298.88600000000002"/>
    <n v="8"/>
    <n v="18.59"/>
    <n v="90731"/>
    <x v="0"/>
  </r>
  <r>
    <n v="20017"/>
    <s v="Medium"/>
    <n v="0.03"/>
    <n v="6.48"/>
    <n v="6.6"/>
    <n v="1499"/>
    <x v="1"/>
    <s v="Charlotte L Doyle"/>
    <s v="Regular Air"/>
    <x v="1"/>
    <x v="0"/>
    <x v="7"/>
    <s v="Small Box"/>
    <x v="205"/>
    <n v="0.37"/>
    <n v="-2.4792112867584568"/>
    <s v="United States"/>
    <x v="3"/>
    <x v="26"/>
    <s v="Coral Gables"/>
    <n v="33134"/>
    <x v="128"/>
    <x v="2"/>
    <s v="2015"/>
    <d v="2015-02-05T00:00:00"/>
    <n v="-145.852"/>
    <n v="9"/>
    <n v="58.83"/>
    <n v="90731"/>
    <x v="0"/>
  </r>
  <r>
    <n v="20018"/>
    <s v="Medium"/>
    <n v="0.08"/>
    <n v="146.05000000000001"/>
    <n v="80.2"/>
    <n v="1499"/>
    <x v="1"/>
    <s v="Charlotte L Doyle"/>
    <s v="Delivery Truck"/>
    <x v="1"/>
    <x v="1"/>
    <x v="11"/>
    <s v="Jumbo Box"/>
    <x v="115"/>
    <n v="0.71"/>
    <n v="-1.7944224028350216E-2"/>
    <s v="United States"/>
    <x v="3"/>
    <x v="26"/>
    <s v="Coral Gables"/>
    <n v="33134"/>
    <x v="128"/>
    <x v="2"/>
    <s v="2015"/>
    <d v="2015-02-05T00:00:00"/>
    <n v="-27.951000000000001"/>
    <n v="11"/>
    <n v="1557.66"/>
    <n v="90731"/>
    <x v="0"/>
  </r>
  <r>
    <n v="21682"/>
    <s v="Critical"/>
    <n v="0.08"/>
    <n v="3.69"/>
    <n v="0.5"/>
    <n v="1502"/>
    <x v="1"/>
    <s v="Renee Huang"/>
    <s v="Regular Air"/>
    <x v="2"/>
    <x v="0"/>
    <x v="9"/>
    <s v="Small Box"/>
    <x v="543"/>
    <n v="0.38"/>
    <n v="-2.8236884802595997E-2"/>
    <s v="United States"/>
    <x v="3"/>
    <x v="26"/>
    <s v="Coral Springs"/>
    <n v="33065"/>
    <x v="163"/>
    <x v="3"/>
    <s v="2015"/>
    <d v="2015-05-10T00:00:00"/>
    <n v="-3.6547000000000001"/>
    <n v="38"/>
    <n v="129.43"/>
    <n v="89193"/>
    <x v="0"/>
  </r>
  <r>
    <n v="18868"/>
    <s v="Low"/>
    <n v="0.08"/>
    <n v="5.84"/>
    <n v="1"/>
    <n v="1502"/>
    <x v="1"/>
    <s v="Renee Huang"/>
    <s v="Express Air"/>
    <x v="2"/>
    <x v="0"/>
    <x v="0"/>
    <s v="Wrap Bag"/>
    <x v="544"/>
    <n v="0.38"/>
    <n v="11.922495520443068"/>
    <s v="United States"/>
    <x v="3"/>
    <x v="26"/>
    <s v="Coral Springs"/>
    <n v="33065"/>
    <x v="159"/>
    <x v="1"/>
    <s v="2015"/>
    <d v="2015-07-03T00:00:00"/>
    <n v="731.92199999999991"/>
    <n v="11"/>
    <n v="61.39"/>
    <n v="89194"/>
    <x v="0"/>
  </r>
  <r>
    <n v="18869"/>
    <s v="Low"/>
    <n v="0"/>
    <n v="205.99"/>
    <n v="8.99"/>
    <n v="1502"/>
    <x v="1"/>
    <s v="Renee Huang"/>
    <s v="Regular Air"/>
    <x v="2"/>
    <x v="2"/>
    <x v="5"/>
    <s v="Small Box"/>
    <x v="545"/>
    <n v="0.6"/>
    <n v="7.6598837209302328E-2"/>
    <s v="United States"/>
    <x v="3"/>
    <x v="26"/>
    <s v="Coral Springs"/>
    <n v="33065"/>
    <x v="159"/>
    <x v="1"/>
    <s v="2015"/>
    <d v="2015-07-02T00:00:00"/>
    <n v="186.55799999999999"/>
    <n v="13"/>
    <n v="2435.52"/>
    <n v="89194"/>
    <x v="0"/>
  </r>
  <r>
    <n v="18061"/>
    <s v="Low"/>
    <n v="0"/>
    <n v="85.99"/>
    <n v="0.99"/>
    <n v="1505"/>
    <x v="0"/>
    <s v="Kay Schultz"/>
    <s v="Regular Air"/>
    <x v="2"/>
    <x v="2"/>
    <x v="5"/>
    <s v="Wrap Bag"/>
    <x v="163"/>
    <n v="0.85"/>
    <n v="-0.29694273544723149"/>
    <s v="United States"/>
    <x v="2"/>
    <x v="7"/>
    <s v="College Station"/>
    <n v="77840"/>
    <x v="1"/>
    <x v="1"/>
    <s v="2015"/>
    <d v="2015-06-18T00:00:00"/>
    <n v="-138.03680000000003"/>
    <n v="6"/>
    <n v="464.86"/>
    <n v="86181"/>
    <x v="0"/>
  </r>
  <r>
    <n v="23329"/>
    <s v="Critical"/>
    <n v="0.09"/>
    <n v="20.98"/>
    <n v="1.49"/>
    <n v="1511"/>
    <x v="0"/>
    <s v="Joseph Dawson"/>
    <s v="Regular Air"/>
    <x v="0"/>
    <x v="0"/>
    <x v="8"/>
    <s v="Small Box"/>
    <x v="546"/>
    <n v="0.35"/>
    <n v="0.69"/>
    <s v="United States"/>
    <x v="2"/>
    <x v="38"/>
    <s v="Muncie"/>
    <n v="47302"/>
    <x v="33"/>
    <x v="1"/>
    <s v="2015"/>
    <d v="2015-06-24T00:00:00"/>
    <n v="199.1823"/>
    <n v="14"/>
    <n v="288.67"/>
    <n v="90303"/>
    <x v="0"/>
  </r>
  <r>
    <n v="23470"/>
    <s v="Critical"/>
    <n v="0.06"/>
    <n v="55.48"/>
    <n v="4.8499999999999996"/>
    <n v="1519"/>
    <x v="0"/>
    <s v="Randall Boykin"/>
    <s v="Regular Air"/>
    <x v="3"/>
    <x v="0"/>
    <x v="7"/>
    <s v="Small Box"/>
    <x v="547"/>
    <n v="0.37"/>
    <n v="0.69"/>
    <s v="United States"/>
    <x v="1"/>
    <x v="14"/>
    <s v="Auburn"/>
    <n v="4210"/>
    <x v="110"/>
    <x v="1"/>
    <s v="2015"/>
    <d v="2015-06-14T00:00:00"/>
    <n v="711.05189999999993"/>
    <n v="19"/>
    <n v="1030.51"/>
    <n v="89957"/>
    <x v="0"/>
  </r>
  <r>
    <n v="23471"/>
    <s v="Critical"/>
    <n v="0.1"/>
    <n v="122.99"/>
    <n v="70.2"/>
    <n v="1522"/>
    <x v="0"/>
    <s v="Earl Watts"/>
    <s v="Delivery Truck"/>
    <x v="3"/>
    <x v="1"/>
    <x v="1"/>
    <s v="Jumbo Drum"/>
    <x v="36"/>
    <n v="0.74"/>
    <n v="-0.44386529248955303"/>
    <s v="United States"/>
    <x v="2"/>
    <x v="3"/>
    <s v="Hopkins"/>
    <n v="55305"/>
    <x v="110"/>
    <x v="1"/>
    <s v="2015"/>
    <d v="2015-06-15T00:00:00"/>
    <n v="-899.67499999999995"/>
    <n v="17"/>
    <n v="2026.91"/>
    <n v="89957"/>
    <x v="0"/>
  </r>
  <r>
    <n v="19269"/>
    <s v="High"/>
    <n v="0.04"/>
    <n v="11.34"/>
    <n v="5.01"/>
    <n v="1526"/>
    <x v="0"/>
    <s v="Larry Hall"/>
    <s v="Regular Air"/>
    <x v="1"/>
    <x v="0"/>
    <x v="7"/>
    <s v="Small Box"/>
    <x v="195"/>
    <n v="0.36"/>
    <n v="-1.637877607547823"/>
    <s v="United States"/>
    <x v="3"/>
    <x v="43"/>
    <s v="Birmingham"/>
    <n v="35211"/>
    <x v="104"/>
    <x v="2"/>
    <s v="2015"/>
    <d v="2015-02-11T00:00:00"/>
    <n v="-189.22399999999999"/>
    <n v="10"/>
    <n v="115.53"/>
    <n v="86812"/>
    <x v="0"/>
  </r>
  <r>
    <n v="24974"/>
    <s v="Critical"/>
    <n v="0.03"/>
    <n v="30.98"/>
    <n v="8.99"/>
    <n v="1527"/>
    <x v="1"/>
    <s v="Neil Parker"/>
    <s v="Express Air"/>
    <x v="2"/>
    <x v="0"/>
    <x v="0"/>
    <s v="Small Pack"/>
    <x v="548"/>
    <n v="0.57999999999999996"/>
    <n v="3.1405874745981817E-3"/>
    <s v="United States"/>
    <x v="3"/>
    <x v="43"/>
    <s v="Decatur"/>
    <n v="35601"/>
    <x v="85"/>
    <x v="0"/>
    <s v="2015"/>
    <d v="2015-01-11T00:00:00"/>
    <n v="0.50999999999999868"/>
    <n v="5"/>
    <n v="162.38999999999999"/>
    <n v="86813"/>
    <x v="0"/>
  </r>
  <r>
    <n v="22253"/>
    <s v="Low"/>
    <n v="0.03"/>
    <n v="65.989999999999995"/>
    <n v="5.26"/>
    <n v="1527"/>
    <x v="1"/>
    <s v="Neil Parker"/>
    <s v="Regular Air"/>
    <x v="1"/>
    <x v="2"/>
    <x v="5"/>
    <s v="Small Box"/>
    <x v="167"/>
    <n v="0.56000000000000005"/>
    <n v="-3.9701222616505709E-2"/>
    <s v="United States"/>
    <x v="3"/>
    <x v="43"/>
    <s v="Decatur"/>
    <n v="35601"/>
    <x v="25"/>
    <x v="5"/>
    <s v="2015"/>
    <d v="2015-04-09T00:00:00"/>
    <n v="-52.248000000000005"/>
    <n v="23"/>
    <n v="1316.03"/>
    <n v="86814"/>
    <x v="0"/>
  </r>
  <r>
    <n v="21455"/>
    <s v="Low"/>
    <n v="0.09"/>
    <n v="50.98"/>
    <n v="6.5"/>
    <n v="1527"/>
    <x v="1"/>
    <s v="Neil Parker"/>
    <s v="Regular Air"/>
    <x v="1"/>
    <x v="2"/>
    <x v="13"/>
    <s v="Small Box"/>
    <x v="338"/>
    <n v="0.73"/>
    <n v="5.0290595595559713E-2"/>
    <s v="United States"/>
    <x v="3"/>
    <x v="43"/>
    <s v="Decatur"/>
    <n v="35601"/>
    <x v="8"/>
    <x v="3"/>
    <s v="2015"/>
    <d v="2015-05-28T00:00:00"/>
    <n v="70.175999999999988"/>
    <n v="28"/>
    <n v="1395.41"/>
    <n v="86815"/>
    <x v="0"/>
  </r>
  <r>
    <n v="24975"/>
    <s v="Critical"/>
    <n v="0.01"/>
    <n v="525.98"/>
    <n v="19.989999999999998"/>
    <n v="1528"/>
    <x v="0"/>
    <s v="Brad Stark"/>
    <s v="Regular Air"/>
    <x v="2"/>
    <x v="0"/>
    <x v="8"/>
    <s v="Small Box"/>
    <x v="549"/>
    <n v="0.37"/>
    <n v="-3.2905964668418407E-2"/>
    <s v="United States"/>
    <x v="3"/>
    <x v="24"/>
    <s v="Eden"/>
    <n v="27288"/>
    <x v="85"/>
    <x v="0"/>
    <s v="2015"/>
    <d v="2015-01-11T00:00:00"/>
    <n v="-161.92400000000001"/>
    <n v="9"/>
    <n v="4920.8100000000004"/>
    <n v="86813"/>
    <x v="0"/>
  </r>
  <r>
    <n v="21199"/>
    <s v="Critical"/>
    <n v="7.0000000000000007E-2"/>
    <n v="4.91"/>
    <n v="0.5"/>
    <n v="1531"/>
    <x v="0"/>
    <s v="Jon Ayers"/>
    <s v="Regular Air"/>
    <x v="3"/>
    <x v="0"/>
    <x v="9"/>
    <s v="Small Box"/>
    <x v="550"/>
    <n v="0.36"/>
    <n v="-5.5880935506732818"/>
    <s v="United States"/>
    <x v="3"/>
    <x v="26"/>
    <s v="Palm Coast"/>
    <n v="32137"/>
    <x v="60"/>
    <x v="0"/>
    <s v="2015"/>
    <d v="2015-01-18T00:00:00"/>
    <n v="-157.696"/>
    <n v="6"/>
    <n v="28.22"/>
    <n v="88852"/>
    <x v="0"/>
  </r>
  <r>
    <n v="21596"/>
    <s v="High"/>
    <n v="0.02"/>
    <n v="4.8899999999999997"/>
    <n v="4.93"/>
    <n v="1533"/>
    <x v="1"/>
    <s v="Nicole Reid"/>
    <s v="Regular Air"/>
    <x v="0"/>
    <x v="2"/>
    <x v="13"/>
    <s v="Small Pack"/>
    <x v="154"/>
    <n v="0.66"/>
    <n v="-0.76268071882178079"/>
    <s v="United States"/>
    <x v="2"/>
    <x v="33"/>
    <s v="University City"/>
    <n v="63130"/>
    <x v="92"/>
    <x v="2"/>
    <s v="2015"/>
    <d v="2015-02-07T00:00:00"/>
    <n v="-56.445999999999998"/>
    <n v="14"/>
    <n v="74.010000000000005"/>
    <n v="91328"/>
    <x v="0"/>
  </r>
  <r>
    <n v="21597"/>
    <s v="High"/>
    <n v="7.0000000000000007E-2"/>
    <n v="10.06"/>
    <n v="2.06"/>
    <n v="1533"/>
    <x v="1"/>
    <s v="Nicole Reid"/>
    <s v="Regular Air"/>
    <x v="0"/>
    <x v="0"/>
    <x v="7"/>
    <s v="Wrap Bag"/>
    <x v="85"/>
    <n v="0.39"/>
    <n v="0.69"/>
    <s v="United States"/>
    <x v="2"/>
    <x v="33"/>
    <s v="University City"/>
    <n v="63130"/>
    <x v="92"/>
    <x v="2"/>
    <s v="2015"/>
    <d v="2015-02-07T00:00:00"/>
    <n v="33.189"/>
    <n v="5"/>
    <n v="48.1"/>
    <n v="91328"/>
    <x v="0"/>
  </r>
  <r>
    <n v="23147"/>
    <s v="Low"/>
    <n v="0"/>
    <n v="599.99"/>
    <n v="24.49"/>
    <n v="1548"/>
    <x v="0"/>
    <s v="John Bray"/>
    <s v="Regular Air"/>
    <x v="0"/>
    <x v="2"/>
    <x v="16"/>
    <s v="Large Box"/>
    <x v="551"/>
    <n v="0.44"/>
    <n v="-3.3330700755822083E-2"/>
    <s v="United States"/>
    <x v="2"/>
    <x v="38"/>
    <s v="Richmond"/>
    <n v="47374"/>
    <x v="96"/>
    <x v="1"/>
    <s v="2015"/>
    <d v="2015-06-25T00:00:00"/>
    <n v="-367.16500000000002"/>
    <n v="18"/>
    <n v="11015.82"/>
    <n v="88487"/>
    <x v="0"/>
  </r>
  <r>
    <n v="19627"/>
    <s v="Low"/>
    <n v="7.0000000000000007E-2"/>
    <n v="17.7"/>
    <n v="9.4700000000000006"/>
    <n v="1551"/>
    <x v="0"/>
    <s v="Laurence Flowers"/>
    <s v="Regular Air"/>
    <x v="3"/>
    <x v="0"/>
    <x v="10"/>
    <s v="Small Box"/>
    <x v="552"/>
    <n v="0.59"/>
    <n v="-0.81000432367712105"/>
    <s v="United States"/>
    <x v="3"/>
    <x v="37"/>
    <s v="Biloxi"/>
    <n v="39530"/>
    <x v="97"/>
    <x v="1"/>
    <s v="2015"/>
    <d v="2015-07-01T00:00:00"/>
    <n v="-243.54400000000001"/>
    <n v="18"/>
    <n v="300.67"/>
    <n v="87488"/>
    <x v="0"/>
  </r>
  <r>
    <n v="20993"/>
    <s v="Critical"/>
    <n v="0.01"/>
    <n v="348.21"/>
    <n v="40.19"/>
    <n v="1552"/>
    <x v="0"/>
    <s v="Gary Koch"/>
    <s v="Delivery Truck"/>
    <x v="2"/>
    <x v="1"/>
    <x v="11"/>
    <s v="Jumbo Box"/>
    <x v="553"/>
    <n v="0.62"/>
    <n v="-0.46589269425325486"/>
    <s v="United States"/>
    <x v="3"/>
    <x v="37"/>
    <s v="Clinton"/>
    <n v="39056"/>
    <x v="167"/>
    <x v="0"/>
    <s v="2015"/>
    <d v="2015-01-04T00:00:00"/>
    <n v="-337.09199999999998"/>
    <n v="2"/>
    <n v="723.54"/>
    <n v="87486"/>
    <x v="0"/>
  </r>
  <r>
    <n v="24862"/>
    <s v="Not Specified"/>
    <n v="0.03"/>
    <n v="12.28"/>
    <n v="6.35"/>
    <n v="1553"/>
    <x v="0"/>
    <s v="Tara Powers Underwood"/>
    <s v="Regular Air"/>
    <x v="2"/>
    <x v="0"/>
    <x v="7"/>
    <s v="Small Box"/>
    <x v="554"/>
    <n v="0.38"/>
    <n v="0.78459956586313251"/>
    <s v="United States"/>
    <x v="3"/>
    <x v="37"/>
    <s v="Greenville"/>
    <n v="38701"/>
    <x v="27"/>
    <x v="5"/>
    <s v="2015"/>
    <d v="2015-03-24T00:00:00"/>
    <n v="68.675999999999988"/>
    <n v="7"/>
    <n v="87.53"/>
    <n v="87484"/>
    <x v="0"/>
  </r>
  <r>
    <n v="26135"/>
    <s v="High"/>
    <n v="0.04"/>
    <n v="10.98"/>
    <n v="3.99"/>
    <n v="1554"/>
    <x v="1"/>
    <s v="Joan Floyd"/>
    <s v="Regular Air"/>
    <x v="2"/>
    <x v="0"/>
    <x v="15"/>
    <s v="Small Box"/>
    <x v="555"/>
    <n v="0.57999999999999996"/>
    <n v="2.7931250725815815"/>
    <s v="United States"/>
    <x v="3"/>
    <x v="37"/>
    <s v="Gulfport"/>
    <n v="39503"/>
    <x v="73"/>
    <x v="3"/>
    <s v="2015"/>
    <d v="2015-05-18T00:00:00"/>
    <n v="481.03199999999998"/>
    <n v="15"/>
    <n v="172.22"/>
    <n v="87485"/>
    <x v="0"/>
  </r>
  <r>
    <n v="25409"/>
    <s v="High"/>
    <n v="0.03"/>
    <n v="124.49"/>
    <n v="51.94"/>
    <n v="1554"/>
    <x v="1"/>
    <s v="Joan Floyd"/>
    <s v="Delivery Truck"/>
    <x v="3"/>
    <x v="1"/>
    <x v="11"/>
    <s v="Jumbo Box"/>
    <x v="156"/>
    <n v="0.63"/>
    <n v="-4.4899874843554455E-3"/>
    <s v="United States"/>
    <x v="3"/>
    <x v="37"/>
    <s v="Gulfport"/>
    <n v="39503"/>
    <x v="169"/>
    <x v="2"/>
    <s v="2015"/>
    <d v="2015-02-14T00:00:00"/>
    <n v="-4.0180000000000007"/>
    <n v="7"/>
    <n v="894.88"/>
    <n v="87487"/>
    <x v="0"/>
  </r>
  <r>
    <n v="18294"/>
    <s v="Not Specified"/>
    <n v="0.06"/>
    <n v="2.89"/>
    <n v="0.99"/>
    <n v="1556"/>
    <x v="1"/>
    <s v="Carol Wood"/>
    <s v="Regular Air"/>
    <x v="3"/>
    <x v="0"/>
    <x v="9"/>
    <s v="Small Box"/>
    <x v="556"/>
    <n v="0.38"/>
    <n v="-0.12055788842231553"/>
    <s v="United States"/>
    <x v="3"/>
    <x v="8"/>
    <s v="Alexandria"/>
    <n v="22304"/>
    <x v="144"/>
    <x v="1"/>
    <s v="2015"/>
    <d v="2015-06-03T00:00:00"/>
    <n v="-2.0097"/>
    <n v="6"/>
    <n v="16.670000000000002"/>
    <n v="87425"/>
    <x v="0"/>
  </r>
  <r>
    <n v="18295"/>
    <s v="Not Specified"/>
    <n v="0.08"/>
    <n v="22.84"/>
    <n v="11.54"/>
    <n v="1556"/>
    <x v="1"/>
    <s v="Carol Wood"/>
    <s v="Regular Air"/>
    <x v="3"/>
    <x v="0"/>
    <x v="7"/>
    <s v="Small Box"/>
    <x v="64"/>
    <n v="0.39"/>
    <n v="-2.4460545193687233"/>
    <s v="United States"/>
    <x v="3"/>
    <x v="8"/>
    <s v="Alexandria"/>
    <n v="22304"/>
    <x v="144"/>
    <x v="1"/>
    <s v="2015"/>
    <d v="2015-06-03T00:00:00"/>
    <n v="-477.37200000000007"/>
    <n v="9"/>
    <n v="195.16"/>
    <n v="87425"/>
    <x v="0"/>
  </r>
  <r>
    <n v="18511"/>
    <s v="Low"/>
    <n v="0.09"/>
    <n v="60.98"/>
    <n v="49"/>
    <n v="1557"/>
    <x v="1"/>
    <s v="James Nicholson"/>
    <s v="Regular Air"/>
    <x v="3"/>
    <x v="0"/>
    <x v="15"/>
    <s v="Large Box"/>
    <x v="557"/>
    <n v="0.59"/>
    <n v="-1.0854209772401719"/>
    <s v="United States"/>
    <x v="3"/>
    <x v="8"/>
    <s v="Annandale"/>
    <n v="22003"/>
    <x v="78"/>
    <x v="5"/>
    <s v="2015"/>
    <d v="2015-04-02T00:00:00"/>
    <n v="-954.75800000000004"/>
    <n v="15"/>
    <n v="879.62"/>
    <n v="87426"/>
    <x v="0"/>
  </r>
  <r>
    <n v="18512"/>
    <s v="Low"/>
    <n v="0.05"/>
    <n v="29.89"/>
    <n v="1.99"/>
    <n v="1557"/>
    <x v="1"/>
    <s v="James Nicholson"/>
    <s v="Regular Air"/>
    <x v="3"/>
    <x v="2"/>
    <x v="13"/>
    <s v="Small Pack"/>
    <x v="468"/>
    <n v="0.5"/>
    <n v="0.60763974639386475"/>
    <s v="United States"/>
    <x v="3"/>
    <x v="8"/>
    <s v="Annandale"/>
    <n v="22003"/>
    <x v="78"/>
    <x v="5"/>
    <s v="2015"/>
    <d v="2015-03-27T00:00:00"/>
    <n v="219.4734"/>
    <n v="12"/>
    <n v="361.19"/>
    <n v="87426"/>
    <x v="0"/>
  </r>
  <r>
    <n v="26229"/>
    <s v="Critical"/>
    <n v="0.1"/>
    <n v="226.67"/>
    <n v="28.16"/>
    <n v="1559"/>
    <x v="0"/>
    <s v="Zachary Maynard"/>
    <s v="Delivery Truck"/>
    <x v="3"/>
    <x v="1"/>
    <x v="1"/>
    <s v="Jumbo Drum"/>
    <x v="558"/>
    <n v="0.59"/>
    <n v="-0.3590759561134288"/>
    <s v="United States"/>
    <x v="3"/>
    <x v="8"/>
    <s v="Blacksburg"/>
    <n v="24060"/>
    <x v="112"/>
    <x v="4"/>
    <s v="2015"/>
    <d v="2015-04-17T00:00:00"/>
    <n v="-390.76800000000003"/>
    <n v="5"/>
    <n v="1088.26"/>
    <n v="87424"/>
    <x v="0"/>
  </r>
  <r>
    <n v="19130"/>
    <s v="High"/>
    <n v="0.02"/>
    <n v="11.34"/>
    <n v="11.25"/>
    <n v="1561"/>
    <x v="1"/>
    <s v="Edwin Coley"/>
    <s v="Regular Air"/>
    <x v="0"/>
    <x v="0"/>
    <x v="7"/>
    <s v="Small Box"/>
    <x v="559"/>
    <n v="0.36"/>
    <n v="-1.4677068557919621"/>
    <s v="United States"/>
    <x v="2"/>
    <x v="7"/>
    <s v="Mansfield"/>
    <n v="76063"/>
    <x v="151"/>
    <x v="5"/>
    <s v="2015"/>
    <d v="2015-03-02T00:00:00"/>
    <n v="-155.21"/>
    <n v="9"/>
    <n v="105.75"/>
    <n v="88093"/>
    <x v="0"/>
  </r>
  <r>
    <n v="19208"/>
    <s v="Critical"/>
    <n v="0.05"/>
    <n v="12.2"/>
    <n v="6.02"/>
    <n v="1561"/>
    <x v="1"/>
    <s v="Edwin Coley"/>
    <s v="Regular Air"/>
    <x v="0"/>
    <x v="1"/>
    <x v="2"/>
    <s v="Small Pack"/>
    <x v="506"/>
    <n v="0.43"/>
    <n v="-0.10389488503050212"/>
    <s v="United States"/>
    <x v="2"/>
    <x v="7"/>
    <s v="Mansfield"/>
    <n v="76063"/>
    <x v="53"/>
    <x v="4"/>
    <s v="2015"/>
    <d v="2015-04-14T00:00:00"/>
    <n v="-6.6420000000000003"/>
    <n v="5"/>
    <n v="63.93"/>
    <n v="88094"/>
    <x v="0"/>
  </r>
  <r>
    <n v="20464"/>
    <s v="Medium"/>
    <n v="7.0000000000000007E-2"/>
    <n v="20.95"/>
    <n v="5.99"/>
    <n v="1574"/>
    <x v="0"/>
    <s v="Sherry Hurley"/>
    <s v="Regular Air"/>
    <x v="3"/>
    <x v="2"/>
    <x v="13"/>
    <s v="Small Box"/>
    <x v="560"/>
    <n v="0.65"/>
    <n v="6.9580991313234544E-2"/>
    <s v="United States"/>
    <x v="3"/>
    <x v="24"/>
    <s v="Fayetteville"/>
    <n v="28314"/>
    <x v="170"/>
    <x v="2"/>
    <s v="2015"/>
    <d v="2015-02-10T00:00:00"/>
    <n v="27.233999999999998"/>
    <n v="19"/>
    <n v="391.4"/>
    <n v="86966"/>
    <x v="0"/>
  </r>
  <r>
    <n v="22127"/>
    <s v="Low"/>
    <n v="0.1"/>
    <n v="11.58"/>
    <n v="6.97"/>
    <n v="1580"/>
    <x v="0"/>
    <s v="Ronnie Nolan"/>
    <s v="Regular Air"/>
    <x v="0"/>
    <x v="0"/>
    <x v="4"/>
    <s v="Small Box"/>
    <x v="240"/>
    <n v="0.35"/>
    <n v="-0.57797660013764629"/>
    <s v="United States"/>
    <x v="1"/>
    <x v="14"/>
    <s v="Waterville"/>
    <n v="4901"/>
    <x v="160"/>
    <x v="2"/>
    <s v="2015"/>
    <d v="2015-02-20T00:00:00"/>
    <n v="-8.3979999999999997"/>
    <n v="1"/>
    <n v="14.53"/>
    <n v="90934"/>
    <x v="0"/>
  </r>
  <r>
    <n v="25013"/>
    <s v="Medium"/>
    <n v="0.03"/>
    <n v="19.04"/>
    <n v="6.38"/>
    <n v="1590"/>
    <x v="0"/>
    <s v="Lucille Buchanan"/>
    <s v="Express Air"/>
    <x v="0"/>
    <x v="1"/>
    <x v="2"/>
    <s v="Small Box"/>
    <x v="561"/>
    <n v="0.56000000000000005"/>
    <n v="0.58177879608414906"/>
    <s v="United States"/>
    <x v="1"/>
    <x v="10"/>
    <s v="Willoughby"/>
    <n v="44094"/>
    <x v="36"/>
    <x v="4"/>
    <s v="2015"/>
    <d v="2015-04-04T00:00:00"/>
    <n v="83.793599999999998"/>
    <n v="7"/>
    <n v="144.03"/>
    <n v="86668"/>
    <x v="0"/>
  </r>
  <r>
    <n v="25011"/>
    <s v="Medium"/>
    <n v="0.02"/>
    <n v="5.53"/>
    <n v="6.98"/>
    <n v="1593"/>
    <x v="0"/>
    <s v="Ronald O'Neill"/>
    <s v="Regular Air"/>
    <x v="0"/>
    <x v="0"/>
    <x v="8"/>
    <s v="Small Box"/>
    <x v="562"/>
    <n v="0.39"/>
    <n v="-1.5944216349108786"/>
    <s v="United States"/>
    <x v="2"/>
    <x v="23"/>
    <s v="Bartlesville"/>
    <n v="74006"/>
    <x v="36"/>
    <x v="4"/>
    <s v="2015"/>
    <d v="2015-04-06T00:00:00"/>
    <n v="-77.823719999999994"/>
    <n v="8"/>
    <n v="48.81"/>
    <n v="86668"/>
    <x v="0"/>
  </r>
  <r>
    <n v="21059"/>
    <s v="High"/>
    <n v="0.01"/>
    <n v="500.98"/>
    <n v="26"/>
    <n v="1595"/>
    <x v="1"/>
    <s v="Chad Henson"/>
    <s v="Delivery Truck"/>
    <x v="0"/>
    <x v="1"/>
    <x v="1"/>
    <s v="Jumbo Drum"/>
    <x v="1"/>
    <n v="0.6"/>
    <n v="0.69"/>
    <s v="United States"/>
    <x v="1"/>
    <x v="36"/>
    <s v="Huntington"/>
    <n v="25705"/>
    <x v="171"/>
    <x v="3"/>
    <s v="2015"/>
    <d v="2015-05-12T00:00:00"/>
    <n v="5078.5379999999996"/>
    <n v="14"/>
    <n v="7360.2"/>
    <n v="90796"/>
    <x v="0"/>
  </r>
  <r>
    <n v="21060"/>
    <s v="High"/>
    <n v="0.08"/>
    <n v="9.77"/>
    <n v="6.02"/>
    <n v="1595"/>
    <x v="1"/>
    <s v="Chad Henson"/>
    <s v="Regular Air"/>
    <x v="0"/>
    <x v="1"/>
    <x v="2"/>
    <s v="Medium Box"/>
    <x v="563"/>
    <n v="0.48"/>
    <n v="0.26135189759712557"/>
    <s v="United States"/>
    <x v="1"/>
    <x v="36"/>
    <s v="Huntington"/>
    <n v="25705"/>
    <x v="171"/>
    <x v="3"/>
    <s v="2015"/>
    <d v="2015-05-12T00:00:00"/>
    <n v="23.276000000000003"/>
    <n v="9"/>
    <n v="89.06"/>
    <n v="90796"/>
    <x v="0"/>
  </r>
  <r>
    <n v="21061"/>
    <s v="High"/>
    <n v="0.09"/>
    <n v="3.28"/>
    <n v="0.98"/>
    <n v="1595"/>
    <x v="1"/>
    <s v="Chad Henson"/>
    <s v="Regular Air"/>
    <x v="0"/>
    <x v="0"/>
    <x v="0"/>
    <s v="Wrap Bag"/>
    <x v="564"/>
    <n v="0.59"/>
    <n v="0.13154034229828851"/>
    <s v="United States"/>
    <x v="1"/>
    <x v="36"/>
    <s v="Huntington"/>
    <n v="25705"/>
    <x v="171"/>
    <x v="3"/>
    <s v="2015"/>
    <d v="2015-05-13T00:00:00"/>
    <n v="17.754000000000001"/>
    <n v="42"/>
    <n v="134.97"/>
    <n v="90796"/>
    <x v="0"/>
  </r>
  <r>
    <n v="21928"/>
    <s v="Critical"/>
    <n v="0.1"/>
    <n v="9.11"/>
    <n v="2.15"/>
    <n v="1602"/>
    <x v="0"/>
    <s v="Frank Hess"/>
    <s v="Regular Air"/>
    <x v="1"/>
    <x v="0"/>
    <x v="7"/>
    <s v="Wrap Bag"/>
    <x v="452"/>
    <n v="0.4"/>
    <n v="-0.22567164179104476"/>
    <s v="United States"/>
    <x v="1"/>
    <x v="30"/>
    <s v="Waldorf"/>
    <n v="20601"/>
    <x v="98"/>
    <x v="4"/>
    <s v="2015"/>
    <d v="2015-04-12T00:00:00"/>
    <n v="-3.9312"/>
    <n v="2"/>
    <n v="17.420000000000002"/>
    <n v="89680"/>
    <x v="0"/>
  </r>
  <r>
    <n v="23533"/>
    <s v="Critical"/>
    <n v="0.09"/>
    <n v="2.1800000000000002"/>
    <n v="0.78"/>
    <n v="1603"/>
    <x v="1"/>
    <s v="Alex Watkins"/>
    <s v="Regular Air"/>
    <x v="2"/>
    <x v="0"/>
    <x v="3"/>
    <s v="Wrap Bag"/>
    <x v="565"/>
    <n v="0.52"/>
    <n v="0.12838912133891214"/>
    <s v="United States"/>
    <x v="1"/>
    <x v="4"/>
    <s v="Woodmere"/>
    <n v="11598"/>
    <x v="59"/>
    <x v="0"/>
    <s v="2015"/>
    <d v="2015-01-18T00:00:00"/>
    <n v="2.4548000000000001"/>
    <n v="9"/>
    <n v="19.12"/>
    <n v="89679"/>
    <x v="0"/>
  </r>
  <r>
    <n v="23534"/>
    <s v="Critical"/>
    <n v="0.05"/>
    <n v="179.29"/>
    <n v="29.21"/>
    <n v="1603"/>
    <x v="1"/>
    <s v="Alex Watkins"/>
    <s v="Delivery Truck"/>
    <x v="2"/>
    <x v="1"/>
    <x v="11"/>
    <s v="Jumbo Box"/>
    <x v="218"/>
    <n v="0.76"/>
    <n v="-2.878695763609088"/>
    <s v="United States"/>
    <x v="1"/>
    <x v="4"/>
    <s v="Woodmere"/>
    <n v="11598"/>
    <x v="59"/>
    <x v="0"/>
    <s v="2015"/>
    <d v="2015-01-18T00:00:00"/>
    <n v="-537.27977732000011"/>
    <n v="1"/>
    <n v="186.64"/>
    <n v="89679"/>
    <x v="0"/>
  </r>
  <r>
    <n v="18450"/>
    <s v="Medium"/>
    <n v="0.05"/>
    <n v="1.98"/>
    <n v="4.7699999999999996"/>
    <n v="1606"/>
    <x v="1"/>
    <s v="Don Rogers"/>
    <s v="Regular Air"/>
    <x v="1"/>
    <x v="0"/>
    <x v="8"/>
    <s v="Small Box"/>
    <x v="566"/>
    <n v="0.4"/>
    <n v="-4.0679376770538251"/>
    <s v="United States"/>
    <x v="1"/>
    <x v="4"/>
    <s v="Franklin Square"/>
    <n v="11010"/>
    <x v="0"/>
    <x v="0"/>
    <s v="2015"/>
    <d v="2015-01-08T00:00:00"/>
    <n v="-14.359820000000001"/>
    <n v="1"/>
    <n v="3.53"/>
    <n v="87993"/>
    <x v="0"/>
  </r>
  <r>
    <n v="18451"/>
    <s v="Medium"/>
    <n v="7.0000000000000007E-2"/>
    <n v="699.99"/>
    <n v="24.49"/>
    <n v="1606"/>
    <x v="1"/>
    <s v="Don Rogers"/>
    <s v="Express Air"/>
    <x v="1"/>
    <x v="2"/>
    <x v="16"/>
    <s v="Large Box"/>
    <x v="199"/>
    <n v="0.41"/>
    <n v="-4.0623267663043476"/>
    <s v="United States"/>
    <x v="1"/>
    <x v="4"/>
    <s v="Franklin Square"/>
    <n v="11010"/>
    <x v="0"/>
    <x v="0"/>
    <s v="2015"/>
    <d v="2015-01-08T00:00:00"/>
    <n v="-2870.2775999999994"/>
    <n v="1"/>
    <n v="706.56"/>
    <n v="87993"/>
    <x v="0"/>
  </r>
  <r>
    <n v="18452"/>
    <s v="Medium"/>
    <n v="7.0000000000000007E-2"/>
    <n v="6783.02"/>
    <n v="24.49"/>
    <n v="1606"/>
    <x v="1"/>
    <s v="Don Rogers"/>
    <s v="Regular Air"/>
    <x v="1"/>
    <x v="2"/>
    <x v="6"/>
    <s v="Large Box"/>
    <x v="458"/>
    <n v="0.39"/>
    <n v="5.9433872389978619E-3"/>
    <s v="United States"/>
    <x v="1"/>
    <x v="4"/>
    <s v="Franklin Square"/>
    <n v="11010"/>
    <x v="0"/>
    <x v="0"/>
    <s v="2015"/>
    <d v="2015-01-08T00:00:00"/>
    <n v="77.983599999997679"/>
    <n v="2"/>
    <n v="13121.07"/>
    <n v="87993"/>
    <x v="0"/>
  </r>
  <r>
    <n v="22921"/>
    <s v="Not Specified"/>
    <n v="0.01"/>
    <n v="15.16"/>
    <n v="15.09"/>
    <n v="1607"/>
    <x v="1"/>
    <s v="Kathleen Huang Hall"/>
    <s v="Regular Air"/>
    <x v="1"/>
    <x v="0"/>
    <x v="8"/>
    <s v="Small Box"/>
    <x v="567"/>
    <n v="0.39"/>
    <n v="-1.810682412332101"/>
    <s v="United States"/>
    <x v="1"/>
    <x v="4"/>
    <s v="Freeport"/>
    <n v="11520"/>
    <x v="112"/>
    <x v="4"/>
    <s v="2015"/>
    <d v="2015-04-15T00:00:00"/>
    <n v="-200.85899999999998"/>
    <n v="7"/>
    <n v="110.93"/>
    <n v="87994"/>
    <x v="0"/>
  </r>
  <r>
    <n v="24951"/>
    <s v="Low"/>
    <n v="0.1"/>
    <n v="5.68"/>
    <n v="3.6"/>
    <n v="1607"/>
    <x v="1"/>
    <s v="Kathleen Huang Hall"/>
    <s v="Express Air"/>
    <x v="1"/>
    <x v="0"/>
    <x v="12"/>
    <s v="Small Pack"/>
    <x v="568"/>
    <n v="0.56000000000000005"/>
    <n v="-0.28133164343050276"/>
    <s v="United States"/>
    <x v="1"/>
    <x v="4"/>
    <s v="Freeport"/>
    <n v="11520"/>
    <x v="92"/>
    <x v="2"/>
    <s v="2015"/>
    <d v="2015-02-10T00:00:00"/>
    <n v="-33.2956"/>
    <n v="21"/>
    <n v="118.35"/>
    <n v="87995"/>
    <x v="0"/>
  </r>
  <r>
    <n v="22682"/>
    <s v="High"/>
    <n v="0.03"/>
    <n v="2.16"/>
    <n v="6.05"/>
    <n v="1609"/>
    <x v="1"/>
    <s v="Jerry Ennis"/>
    <s v="Regular Air"/>
    <x v="3"/>
    <x v="0"/>
    <x v="8"/>
    <s v="Small Box"/>
    <x v="542"/>
    <n v="0.37"/>
    <n v="-5.2331311380704797"/>
    <s v="United States"/>
    <x v="0"/>
    <x v="1"/>
    <s v="Sacramento"/>
    <n v="95823"/>
    <x v="171"/>
    <x v="3"/>
    <s v="2015"/>
    <d v="2015-05-12T00:00:00"/>
    <n v="-90.585499999999996"/>
    <n v="7"/>
    <n v="17.309999999999999"/>
    <n v="87824"/>
    <x v="0"/>
  </r>
  <r>
    <n v="22683"/>
    <s v="High"/>
    <n v="0.03"/>
    <n v="9.7100000000000009"/>
    <n v="9.4499999999999993"/>
    <n v="1609"/>
    <x v="1"/>
    <s v="Jerry Ennis"/>
    <s v="Regular Air"/>
    <x v="3"/>
    <x v="0"/>
    <x v="10"/>
    <s v="Small Box"/>
    <x v="173"/>
    <n v="0.6"/>
    <n v="-1.5662139219015281"/>
    <s v="United States"/>
    <x v="0"/>
    <x v="1"/>
    <s v="Sacramento"/>
    <n v="95823"/>
    <x v="171"/>
    <x v="3"/>
    <s v="2015"/>
    <d v="2015-05-11T00:00:00"/>
    <n v="-36.9"/>
    <n v="2"/>
    <n v="23.56"/>
    <n v="87824"/>
    <x v="0"/>
  </r>
  <r>
    <n v="18394"/>
    <s v="Low"/>
    <n v="0.06"/>
    <n v="40.97"/>
    <n v="1.99"/>
    <n v="1614"/>
    <x v="0"/>
    <s v="Wayne Lutz"/>
    <s v="Regular Air"/>
    <x v="3"/>
    <x v="2"/>
    <x v="13"/>
    <s v="Small Pack"/>
    <x v="569"/>
    <n v="0.42"/>
    <n v="0.69"/>
    <s v="United States"/>
    <x v="1"/>
    <x v="15"/>
    <s v="Hopkinton"/>
    <n v="1748"/>
    <x v="4"/>
    <x v="4"/>
    <s v="2015"/>
    <d v="2015-04-12T00:00:00"/>
    <n v="341.19809999999995"/>
    <n v="12"/>
    <n v="494.49"/>
    <n v="87823"/>
    <x v="0"/>
  </r>
  <r>
    <n v="19501"/>
    <s v="High"/>
    <n v="0.09"/>
    <n v="12.88"/>
    <n v="4.59"/>
    <n v="1618"/>
    <x v="0"/>
    <s v="June Roberts"/>
    <s v="Regular Air"/>
    <x v="3"/>
    <x v="0"/>
    <x v="12"/>
    <s v="Wrap Bag"/>
    <x v="570"/>
    <n v="0.82"/>
    <n v="-1.1075064820084741"/>
    <s v="United States"/>
    <x v="2"/>
    <x v="38"/>
    <s v="Highland"/>
    <n v="46322"/>
    <x v="34"/>
    <x v="4"/>
    <s v="2015"/>
    <d v="2015-04-06T00:00:00"/>
    <n v="-175.13"/>
    <n v="13"/>
    <n v="158.13"/>
    <n v="90248"/>
    <x v="0"/>
  </r>
  <r>
    <n v="19502"/>
    <s v="High"/>
    <n v="0.02"/>
    <n v="45.99"/>
    <n v="4.99"/>
    <n v="1620"/>
    <x v="0"/>
    <s v="Gerald Petty"/>
    <s v="Express Air"/>
    <x v="3"/>
    <x v="2"/>
    <x v="5"/>
    <s v="Small Box"/>
    <x v="571"/>
    <n v="0.56999999999999995"/>
    <n v="2.4292988160235569E-2"/>
    <s v="United States"/>
    <x v="1"/>
    <x v="19"/>
    <s v="Lancaster"/>
    <n v="17602"/>
    <x v="34"/>
    <x v="4"/>
    <s v="2015"/>
    <d v="2015-04-07T00:00:00"/>
    <n v="3.96"/>
    <n v="4"/>
    <n v="163.01"/>
    <n v="90248"/>
    <x v="0"/>
  </r>
  <r>
    <n v="23750"/>
    <s v="High"/>
    <n v="0.06"/>
    <n v="15.01"/>
    <n v="8.4"/>
    <n v="1623"/>
    <x v="1"/>
    <s v="Patrick Adcock"/>
    <s v="Regular Air"/>
    <x v="2"/>
    <x v="0"/>
    <x v="8"/>
    <s v="Small Box"/>
    <x v="572"/>
    <n v="0.39"/>
    <n v="4.8549723756906105E-3"/>
    <s v="United States"/>
    <x v="2"/>
    <x v="38"/>
    <s v="Schererville"/>
    <n v="46375"/>
    <x v="84"/>
    <x v="3"/>
    <s v="2015"/>
    <d v="2015-05-26T00:00:00"/>
    <n v="1.6169000000000011"/>
    <n v="22"/>
    <n v="333.04"/>
    <n v="87611"/>
    <x v="0"/>
  </r>
  <r>
    <n v="23751"/>
    <s v="High"/>
    <n v="0.09"/>
    <n v="40.479999999999997"/>
    <n v="19.989999999999998"/>
    <n v="1623"/>
    <x v="1"/>
    <s v="Patrick Adcock"/>
    <s v="Regular Air"/>
    <x v="2"/>
    <x v="2"/>
    <x v="13"/>
    <s v="Small Box"/>
    <x v="295"/>
    <n v="0.77"/>
    <n v="0.13841757683515379"/>
    <s v="United States"/>
    <x v="2"/>
    <x v="38"/>
    <s v="Schererville"/>
    <n v="46375"/>
    <x v="84"/>
    <x v="3"/>
    <s v="2015"/>
    <d v="2015-05-26T00:00:00"/>
    <n v="65.394000000000062"/>
    <n v="12"/>
    <n v="472.44"/>
    <n v="87611"/>
    <x v="0"/>
  </r>
  <r>
    <n v="23752"/>
    <s v="High"/>
    <n v="0.05"/>
    <n v="12.28"/>
    <n v="6.13"/>
    <n v="1623"/>
    <x v="1"/>
    <s v="Patrick Adcock"/>
    <s v="Regular Air"/>
    <x v="2"/>
    <x v="0"/>
    <x v="10"/>
    <s v="Small Box"/>
    <x v="521"/>
    <n v="0.56999999999999995"/>
    <n v="7.1329418045915652E-2"/>
    <s v="United States"/>
    <x v="2"/>
    <x v="38"/>
    <s v="Schererville"/>
    <n v="46375"/>
    <x v="84"/>
    <x v="3"/>
    <s v="2015"/>
    <d v="2015-05-25T00:00:00"/>
    <n v="1.3360000000000003"/>
    <n v="1"/>
    <n v="18.73"/>
    <n v="87611"/>
    <x v="0"/>
  </r>
  <r>
    <n v="21145"/>
    <s v="Medium"/>
    <n v="0.08"/>
    <n v="213.45"/>
    <n v="14.7"/>
    <n v="1625"/>
    <x v="1"/>
    <s v="Molly Browning"/>
    <s v="Delivery Truck"/>
    <x v="1"/>
    <x v="2"/>
    <x v="6"/>
    <s v="Jumbo Drum"/>
    <x v="90"/>
    <n v="0.59"/>
    <n v="0.69"/>
    <s v="United States"/>
    <x v="1"/>
    <x v="4"/>
    <s v="Glen Cove"/>
    <n v="11542"/>
    <x v="12"/>
    <x v="5"/>
    <s v="2015"/>
    <d v="2015-03-29T00:00:00"/>
    <n v="1674.7541999999999"/>
    <n v="12"/>
    <n v="2427.1799999999998"/>
    <n v="90600"/>
    <x v="0"/>
  </r>
  <r>
    <n v="21146"/>
    <s v="Medium"/>
    <n v="0.1"/>
    <n v="55.98"/>
    <n v="13.88"/>
    <n v="1625"/>
    <x v="1"/>
    <s v="Molly Browning"/>
    <s v="Regular Air"/>
    <x v="1"/>
    <x v="0"/>
    <x v="7"/>
    <s v="Small Box"/>
    <x v="573"/>
    <n v="0.36"/>
    <n v="0.69"/>
    <s v="United States"/>
    <x v="1"/>
    <x v="4"/>
    <s v="Glen Cove"/>
    <n v="11542"/>
    <x v="12"/>
    <x v="5"/>
    <s v="2015"/>
    <d v="2015-03-29T00:00:00"/>
    <n v="300.04649999999998"/>
    <n v="8"/>
    <n v="434.85"/>
    <n v="90600"/>
    <x v="0"/>
  </r>
  <r>
    <n v="21147"/>
    <s v="Medium"/>
    <n v="0"/>
    <n v="16.059999999999999"/>
    <n v="8.34"/>
    <n v="1625"/>
    <x v="1"/>
    <s v="Molly Browning"/>
    <s v="Regular Air"/>
    <x v="1"/>
    <x v="0"/>
    <x v="10"/>
    <s v="Small Box"/>
    <x v="574"/>
    <n v="0.59"/>
    <n v="-1.4660751565762005"/>
    <s v="United States"/>
    <x v="1"/>
    <x v="4"/>
    <s v="Glen Cove"/>
    <n v="11542"/>
    <x v="12"/>
    <x v="5"/>
    <s v="2015"/>
    <d v="2015-03-28T00:00:00"/>
    <n v="-28.09"/>
    <n v="1"/>
    <n v="19.16"/>
    <n v="90600"/>
    <x v="0"/>
  </r>
  <r>
    <n v="21270"/>
    <s v="Medium"/>
    <n v="0"/>
    <n v="209.37"/>
    <n v="69"/>
    <n v="1625"/>
    <x v="1"/>
    <s v="Molly Browning"/>
    <s v="Regular Air"/>
    <x v="1"/>
    <x v="1"/>
    <x v="11"/>
    <s v="Large Box"/>
    <x v="575"/>
    <n v="0.79"/>
    <n v="-0.13424899946935531"/>
    <s v="United States"/>
    <x v="1"/>
    <x v="4"/>
    <s v="Glen Cove"/>
    <n v="11542"/>
    <x v="160"/>
    <x v="2"/>
    <s v="2015"/>
    <d v="2015-02-18T00:00:00"/>
    <n v="-263.1119290800001"/>
    <n v="11"/>
    <n v="1959.88"/>
    <n v="90601"/>
    <x v="0"/>
  </r>
  <r>
    <n v="23604"/>
    <s v="High"/>
    <n v="0.06"/>
    <n v="43.57"/>
    <n v="16.36"/>
    <n v="1627"/>
    <x v="0"/>
    <s v="Aaron Day"/>
    <s v="Regular Air"/>
    <x v="0"/>
    <x v="0"/>
    <x v="10"/>
    <s v="Small Box"/>
    <x v="576"/>
    <n v="0.55000000000000004"/>
    <n v="-5.4646840148698889E-2"/>
    <s v="United States"/>
    <x v="3"/>
    <x v="20"/>
    <s v="Greeneville"/>
    <n v="37743"/>
    <x v="5"/>
    <x v="3"/>
    <s v="2015"/>
    <d v="2015-05-30T00:00:00"/>
    <n v="-38.808"/>
    <n v="17"/>
    <n v="710.16"/>
    <n v="90602"/>
    <x v="0"/>
  </r>
  <r>
    <n v="19769"/>
    <s v="High"/>
    <n v="0.08"/>
    <n v="8.09"/>
    <n v="7.96"/>
    <n v="1632"/>
    <x v="1"/>
    <s v="Lori Wolfe"/>
    <s v="Express Air"/>
    <x v="1"/>
    <x v="1"/>
    <x v="2"/>
    <s v="Small Box"/>
    <x v="38"/>
    <n v="0.49"/>
    <n v="0.33127461139896375"/>
    <s v="United States"/>
    <x v="3"/>
    <x v="37"/>
    <s v="Hattiesburg"/>
    <n v="39401"/>
    <x v="43"/>
    <x v="0"/>
    <s v="2015"/>
    <d v="2015-01-16T00:00:00"/>
    <n v="15.984"/>
    <n v="6"/>
    <n v="48.25"/>
    <n v="90530"/>
    <x v="0"/>
  </r>
  <r>
    <n v="20359"/>
    <s v="High"/>
    <n v="0.02"/>
    <n v="25.99"/>
    <n v="5.37"/>
    <n v="1632"/>
    <x v="1"/>
    <s v="Lori Wolfe"/>
    <s v="Regular Air"/>
    <x v="1"/>
    <x v="0"/>
    <x v="0"/>
    <s v="Small Box"/>
    <x v="577"/>
    <n v="0.56000000000000005"/>
    <n v="-0.36243216576221016"/>
    <s v="United States"/>
    <x v="3"/>
    <x v="37"/>
    <s v="Hattiesburg"/>
    <n v="39401"/>
    <x v="112"/>
    <x v="4"/>
    <s v="2015"/>
    <d v="2015-04-17T00:00:00"/>
    <n v="-88.158000000000001"/>
    <n v="9"/>
    <n v="243.24"/>
    <n v="90533"/>
    <x v="0"/>
  </r>
  <r>
    <n v="24786"/>
    <s v="Not Specified"/>
    <n v="0.03"/>
    <n v="5.98"/>
    <n v="3.85"/>
    <n v="1633"/>
    <x v="0"/>
    <s v="Gerald Raynor"/>
    <s v="Regular Air"/>
    <x v="1"/>
    <x v="2"/>
    <x v="13"/>
    <s v="Small Pack"/>
    <x v="412"/>
    <n v="0.68"/>
    <n v="-1.9747483134405814"/>
    <s v="United States"/>
    <x v="3"/>
    <x v="37"/>
    <s v="Horn Lake"/>
    <n v="38637"/>
    <x v="104"/>
    <x v="2"/>
    <s v="2015"/>
    <d v="2015-02-12T00:00:00"/>
    <n v="-76.106800000000007"/>
    <n v="6"/>
    <n v="38.54"/>
    <n v="90531"/>
    <x v="0"/>
  </r>
  <r>
    <n v="26340"/>
    <s v="Not Specified"/>
    <n v="0.08"/>
    <n v="100.97"/>
    <n v="14"/>
    <n v="1634"/>
    <x v="0"/>
    <s v="Katherine W Epstein"/>
    <s v="Delivery Truck"/>
    <x v="1"/>
    <x v="2"/>
    <x v="6"/>
    <s v="Jumbo Drum"/>
    <x v="578"/>
    <n v="0.37"/>
    <n v="-4.9552388144232538E-2"/>
    <s v="United States"/>
    <x v="3"/>
    <x v="37"/>
    <s v="Jackson"/>
    <n v="39212"/>
    <x v="37"/>
    <x v="4"/>
    <s v="2015"/>
    <d v="2015-04-10T00:00:00"/>
    <n v="-73.494119999999938"/>
    <n v="15"/>
    <n v="1483.16"/>
    <n v="90532"/>
    <x v="0"/>
  </r>
  <r>
    <n v="19144"/>
    <s v="Critical"/>
    <n v="0.08"/>
    <n v="115.99"/>
    <n v="56.14"/>
    <n v="1636"/>
    <x v="1"/>
    <s v="Sidney Greenberg"/>
    <s v="Delivery Truck"/>
    <x v="1"/>
    <x v="2"/>
    <x v="6"/>
    <s v="Jumbo Drum"/>
    <x v="486"/>
    <n v="0.4"/>
    <n v="-0.48471547794574815"/>
    <s v="United States"/>
    <x v="0"/>
    <x v="1"/>
    <s v="Salinas"/>
    <n v="93905"/>
    <x v="101"/>
    <x v="0"/>
    <s v="2015"/>
    <d v="2015-01-16T00:00:00"/>
    <n v="-272.860884"/>
    <n v="5"/>
    <n v="562.92999999999995"/>
    <n v="89704"/>
    <x v="0"/>
  </r>
  <r>
    <n v="19145"/>
    <s v="Critical"/>
    <n v="0.08"/>
    <n v="4.28"/>
    <n v="0.94"/>
    <n v="1636"/>
    <x v="1"/>
    <s v="Sidney Greenberg"/>
    <s v="Regular Air"/>
    <x v="1"/>
    <x v="0"/>
    <x v="0"/>
    <s v="Wrap Bag"/>
    <x v="579"/>
    <n v="0.56000000000000005"/>
    <n v="0.36254969156956823"/>
    <s v="United States"/>
    <x v="0"/>
    <x v="1"/>
    <s v="Salinas"/>
    <n v="93905"/>
    <x v="101"/>
    <x v="0"/>
    <s v="2015"/>
    <d v="2015-01-17T00:00:00"/>
    <n v="10.5792"/>
    <n v="7"/>
    <n v="29.18"/>
    <n v="89704"/>
    <x v="0"/>
  </r>
  <r>
    <n v="20869"/>
    <s v="High"/>
    <n v="0.04"/>
    <n v="136.97999999999999"/>
    <n v="24.49"/>
    <n v="1636"/>
    <x v="1"/>
    <s v="Sidney Greenberg"/>
    <s v="Express Air"/>
    <x v="1"/>
    <x v="1"/>
    <x v="2"/>
    <s v="Large Box"/>
    <x v="580"/>
    <n v="0.59"/>
    <n v="0.69"/>
    <s v="United States"/>
    <x v="0"/>
    <x v="1"/>
    <s v="Salinas"/>
    <n v="93905"/>
    <x v="38"/>
    <x v="0"/>
    <s v="2015"/>
    <d v="2015-01-14T00:00:00"/>
    <n v="1127.5497"/>
    <n v="12"/>
    <n v="1634.13"/>
    <n v="89706"/>
    <x v="0"/>
  </r>
  <r>
    <n v="26109"/>
    <s v="Critical"/>
    <n v="0.08"/>
    <n v="55.48"/>
    <n v="6.79"/>
    <n v="1639"/>
    <x v="0"/>
    <s v="Marvin Rollins"/>
    <s v="Regular Air"/>
    <x v="1"/>
    <x v="0"/>
    <x v="7"/>
    <s v="Small Box"/>
    <x v="581"/>
    <n v="0.37"/>
    <n v="0.69000000000000006"/>
    <s v="United States"/>
    <x v="1"/>
    <x v="18"/>
    <s v="Stamford"/>
    <n v="6901"/>
    <x v="115"/>
    <x v="2"/>
    <s v="2015"/>
    <d v="2015-02-28T00:00:00"/>
    <n v="147.75659999999999"/>
    <n v="4"/>
    <n v="214.14"/>
    <n v="89705"/>
    <x v="0"/>
  </r>
  <r>
    <n v="18274"/>
    <s v="Low"/>
    <n v="0.09"/>
    <n v="107.53"/>
    <n v="5.81"/>
    <n v="1644"/>
    <x v="0"/>
    <s v="Sam Woodward"/>
    <s v="Regular Air"/>
    <x v="2"/>
    <x v="1"/>
    <x v="2"/>
    <s v="Medium Box"/>
    <x v="582"/>
    <n v="0.65"/>
    <n v="0.69000000000000006"/>
    <s v="United States"/>
    <x v="2"/>
    <x v="7"/>
    <s v="Friendswood"/>
    <n v="77546"/>
    <x v="110"/>
    <x v="1"/>
    <s v="2015"/>
    <d v="2015-06-16T00:00:00"/>
    <n v="69.545100000000005"/>
    <n v="1"/>
    <n v="100.79"/>
    <n v="87342"/>
    <x v="0"/>
  </r>
  <r>
    <n v="24265"/>
    <s v="Not Specified"/>
    <n v="0.06"/>
    <n v="3.29"/>
    <n v="1.35"/>
    <n v="1646"/>
    <x v="0"/>
    <s v="Eugene Brewer Knox"/>
    <s v="Regular Air"/>
    <x v="2"/>
    <x v="0"/>
    <x v="3"/>
    <s v="Wrap Bag"/>
    <x v="93"/>
    <n v="0.4"/>
    <n v="0.23714206283013622"/>
    <s v="United States"/>
    <x v="1"/>
    <x v="4"/>
    <s v="Bethpage"/>
    <n v="11714"/>
    <x v="24"/>
    <x v="5"/>
    <s v="2015"/>
    <d v="2015-03-17T00:00:00"/>
    <n v="8.5299999999999994"/>
    <n v="11"/>
    <n v="35.97"/>
    <n v="90932"/>
    <x v="0"/>
  </r>
  <r>
    <n v="21947"/>
    <s v="Critical"/>
    <n v="0.08"/>
    <n v="46.89"/>
    <n v="5.0999999999999996"/>
    <n v="1648"/>
    <x v="1"/>
    <s v="Nina Bowles"/>
    <s v="Regular Air"/>
    <x v="0"/>
    <x v="0"/>
    <x v="15"/>
    <s v="Medium Box"/>
    <x v="480"/>
    <n v="0.46"/>
    <n v="0.69"/>
    <s v="United States"/>
    <x v="2"/>
    <x v="12"/>
    <s v="Woodstock"/>
    <n v="60098"/>
    <x v="78"/>
    <x v="5"/>
    <s v="2015"/>
    <d v="2015-03-27T00:00:00"/>
    <n v="507.63299999999998"/>
    <n v="17"/>
    <n v="735.7"/>
    <n v="91043"/>
    <x v="0"/>
  </r>
  <r>
    <n v="21948"/>
    <s v="Critical"/>
    <n v="0.05"/>
    <n v="12.98"/>
    <n v="3.14"/>
    <n v="1648"/>
    <x v="1"/>
    <s v="Nina Bowles"/>
    <s v="Regular Air"/>
    <x v="0"/>
    <x v="0"/>
    <x v="12"/>
    <s v="Small Pack"/>
    <x v="47"/>
    <n v="0.6"/>
    <n v="0.16946673168136883"/>
    <s v="United States"/>
    <x v="2"/>
    <x v="12"/>
    <s v="Woodstock"/>
    <n v="60098"/>
    <x v="78"/>
    <x v="5"/>
    <s v="2015"/>
    <d v="2015-03-25T00:00:00"/>
    <n v="38.229999999999997"/>
    <n v="18"/>
    <n v="225.59"/>
    <n v="91043"/>
    <x v="0"/>
  </r>
  <r>
    <n v="20603"/>
    <s v="Critical"/>
    <n v="0.03"/>
    <n v="48.58"/>
    <n v="3.99"/>
    <n v="1649"/>
    <x v="0"/>
    <s v="Roy Hardison"/>
    <s v="Express Air"/>
    <x v="0"/>
    <x v="0"/>
    <x v="15"/>
    <s v="Small Box"/>
    <x v="583"/>
    <n v="0.56000000000000005"/>
    <n v="0.69"/>
    <s v="United States"/>
    <x v="1"/>
    <x v="4"/>
    <s v="Woodmere"/>
    <n v="11598"/>
    <x v="152"/>
    <x v="2"/>
    <s v="2015"/>
    <d v="2015-02-26T00:00:00"/>
    <n v="100.13279999999999"/>
    <n v="3"/>
    <n v="145.12"/>
    <n v="91041"/>
    <x v="0"/>
  </r>
  <r>
    <n v="24016"/>
    <s v="High"/>
    <n v="0.05"/>
    <n v="6.48"/>
    <n v="2.74"/>
    <n v="1650"/>
    <x v="1"/>
    <s v="Dan Lamm"/>
    <s v="Regular Air"/>
    <x v="0"/>
    <x v="2"/>
    <x v="13"/>
    <s v="Small Pack"/>
    <x v="584"/>
    <n v="0.71"/>
    <n v="0.16013578020579189"/>
    <s v="United States"/>
    <x v="3"/>
    <x v="24"/>
    <s v="Asheboro"/>
    <n v="27203"/>
    <x v="19"/>
    <x v="3"/>
    <s v="2015"/>
    <d v="2015-05-09T00:00:00"/>
    <n v="15.096"/>
    <n v="15"/>
    <n v="94.27"/>
    <n v="91042"/>
    <x v="0"/>
  </r>
  <r>
    <n v="24017"/>
    <s v="High"/>
    <n v="0.09"/>
    <n v="12.53"/>
    <n v="0.5"/>
    <n v="1650"/>
    <x v="1"/>
    <s v="Dan Lamm"/>
    <s v="Regular Air"/>
    <x v="0"/>
    <x v="0"/>
    <x v="9"/>
    <s v="Small Box"/>
    <x v="585"/>
    <n v="0.38"/>
    <n v="0.18139399099866196"/>
    <s v="United States"/>
    <x v="3"/>
    <x v="24"/>
    <s v="Asheboro"/>
    <n v="27203"/>
    <x v="19"/>
    <x v="3"/>
    <s v="2015"/>
    <d v="2015-05-10T00:00:00"/>
    <n v="14.912399999999998"/>
    <n v="7"/>
    <n v="82.21"/>
    <n v="91042"/>
    <x v="0"/>
  </r>
  <r>
    <n v="24019"/>
    <s v="High"/>
    <n v="0.08"/>
    <n v="65.989999999999995"/>
    <n v="8.99"/>
    <n v="1650"/>
    <x v="1"/>
    <s v="Dan Lamm"/>
    <s v="Express Air"/>
    <x v="0"/>
    <x v="2"/>
    <x v="5"/>
    <s v="Small Box"/>
    <x v="586"/>
    <n v="0.55000000000000004"/>
    <n v="-0.32391788631518431"/>
    <s v="United States"/>
    <x v="3"/>
    <x v="24"/>
    <s v="Asheboro"/>
    <n v="27203"/>
    <x v="19"/>
    <x v="3"/>
    <s v="2015"/>
    <d v="2015-05-11T00:00:00"/>
    <n v="-135.226"/>
    <n v="8"/>
    <n v="417.47"/>
    <n v="91042"/>
    <x v="0"/>
  </r>
  <r>
    <n v="19251"/>
    <s v="Not Specified"/>
    <n v="0"/>
    <n v="101.41"/>
    <n v="35"/>
    <n v="1653"/>
    <x v="1"/>
    <s v="Charles Cline"/>
    <s v="Express Air"/>
    <x v="0"/>
    <x v="0"/>
    <x v="10"/>
    <s v="Large Box"/>
    <x v="308"/>
    <n v="0.82"/>
    <n v="-0.4144903651115619"/>
    <s v="United States"/>
    <x v="0"/>
    <x v="1"/>
    <s v="Thousand Oaks"/>
    <n v="91360"/>
    <x v="76"/>
    <x v="0"/>
    <s v="2015"/>
    <d v="2015-01-25T00:00:00"/>
    <n v="-457.73"/>
    <n v="10"/>
    <n v="1104.32"/>
    <n v="89885"/>
    <x v="0"/>
  </r>
  <r>
    <n v="19252"/>
    <s v="Not Specified"/>
    <n v="0.1"/>
    <n v="95.99"/>
    <n v="4.9000000000000004"/>
    <n v="1653"/>
    <x v="1"/>
    <s v="Charles Cline"/>
    <s v="Regular Air"/>
    <x v="0"/>
    <x v="2"/>
    <x v="5"/>
    <s v="Small Box"/>
    <x v="75"/>
    <n v="0.56000000000000005"/>
    <n v="-1.7934846461949263"/>
    <s v="United States"/>
    <x v="0"/>
    <x v="1"/>
    <s v="Thousand Oaks"/>
    <n v="91360"/>
    <x v="76"/>
    <x v="0"/>
    <s v="2015"/>
    <d v="2015-01-25T00:00:00"/>
    <n v="-268.66399999999999"/>
    <n v="2"/>
    <n v="149.80000000000001"/>
    <n v="89885"/>
    <x v="0"/>
  </r>
  <r>
    <n v="24187"/>
    <s v="High"/>
    <n v="0.1"/>
    <n v="3.6"/>
    <n v="2.2000000000000002"/>
    <n v="1665"/>
    <x v="0"/>
    <s v="Elsie Pridgen"/>
    <s v="Regular Air"/>
    <x v="3"/>
    <x v="0"/>
    <x v="7"/>
    <s v="Wrap Bag"/>
    <x v="587"/>
    <n v="0.39"/>
    <n v="-1.187948350071736"/>
    <s v="United States"/>
    <x v="0"/>
    <x v="1"/>
    <s v="Laguna Hills"/>
    <n v="92653"/>
    <x v="115"/>
    <x v="2"/>
    <s v="2015"/>
    <d v="2015-02-27T00:00:00"/>
    <n v="-8.2799999999999994"/>
    <n v="2"/>
    <n v="6.97"/>
    <n v="90678"/>
    <x v="0"/>
  </r>
  <r>
    <n v="21491"/>
    <s v="Low"/>
    <n v="0.03"/>
    <n v="35.409999999999997"/>
    <n v="1.99"/>
    <n v="1670"/>
    <x v="1"/>
    <s v="Carolyn Bowling"/>
    <s v="Regular Air"/>
    <x v="2"/>
    <x v="2"/>
    <x v="13"/>
    <s v="Small Pack"/>
    <x v="588"/>
    <n v="0.43"/>
    <n v="5.203586199390509"/>
    <s v="United States"/>
    <x v="3"/>
    <x v="8"/>
    <s v="Blacksburg"/>
    <n v="24060"/>
    <x v="158"/>
    <x v="4"/>
    <s v="2015"/>
    <d v="2015-04-26T00:00:00"/>
    <n v="1912.4219999999998"/>
    <n v="10"/>
    <n v="367.52"/>
    <n v="86722"/>
    <x v="0"/>
  </r>
  <r>
    <n v="21492"/>
    <s v="Low"/>
    <n v="0"/>
    <n v="142.86000000000001"/>
    <n v="19.989999999999998"/>
    <n v="1670"/>
    <x v="1"/>
    <s v="Carolyn Bowling"/>
    <s v="Regular Air"/>
    <x v="2"/>
    <x v="0"/>
    <x v="10"/>
    <s v="Small Box"/>
    <x v="589"/>
    <n v="0.56000000000000005"/>
    <n v="-0.46901132362736708"/>
    <s v="United States"/>
    <x v="3"/>
    <x v="8"/>
    <s v="Blacksburg"/>
    <n v="24060"/>
    <x v="158"/>
    <x v="4"/>
    <s v="2015"/>
    <d v="2015-05-03T00:00:00"/>
    <n v="-739.32600000000002"/>
    <n v="11"/>
    <n v="1576.35"/>
    <n v="86722"/>
    <x v="0"/>
  </r>
  <r>
    <n v="23578"/>
    <s v="Low"/>
    <n v="0.1"/>
    <n v="4.13"/>
    <n v="0.99"/>
    <n v="1671"/>
    <x v="1"/>
    <s v="Mitchell Ross"/>
    <s v="Regular Air"/>
    <x v="2"/>
    <x v="0"/>
    <x v="9"/>
    <s v="Small Box"/>
    <x v="508"/>
    <n v="0.39"/>
    <n v="-0.77703220858895716"/>
    <s v="United States"/>
    <x v="3"/>
    <x v="8"/>
    <s v="Burke"/>
    <n v="22015"/>
    <x v="170"/>
    <x v="2"/>
    <s v="2015"/>
    <d v="2015-02-13T00:00:00"/>
    <n v="-40.53"/>
    <n v="13"/>
    <n v="52.16"/>
    <n v="86724"/>
    <x v="0"/>
  </r>
  <r>
    <n v="22007"/>
    <s v="Critical"/>
    <n v="0.03"/>
    <n v="223.98"/>
    <n v="15.01"/>
    <n v="1671"/>
    <x v="1"/>
    <s v="Mitchell Ross"/>
    <s v="Regular Air"/>
    <x v="2"/>
    <x v="0"/>
    <x v="8"/>
    <s v="Small Box"/>
    <x v="590"/>
    <n v="0.38"/>
    <n v="1.4256919522147386E-4"/>
    <s v="United States"/>
    <x v="3"/>
    <x v="8"/>
    <s v="Burke"/>
    <n v="22015"/>
    <x v="3"/>
    <x v="3"/>
    <s v="2015"/>
    <d v="2015-05-13T00:00:00"/>
    <n v="0.69599999999999995"/>
    <n v="21"/>
    <n v="4881.84"/>
    <n v="86725"/>
    <x v="0"/>
  </r>
  <r>
    <n v="25066"/>
    <s v="Low"/>
    <n v="0.02"/>
    <n v="284.98"/>
    <n v="69.55"/>
    <n v="1672"/>
    <x v="1"/>
    <s v="Sidney Scarborough"/>
    <s v="Delivery Truck"/>
    <x v="2"/>
    <x v="1"/>
    <x v="1"/>
    <s v="Jumbo Drum"/>
    <x v="391"/>
    <n v="0.6"/>
    <n v="1.676346755910612E-2"/>
    <s v="United States"/>
    <x v="3"/>
    <x v="8"/>
    <s v="Charlottesville"/>
    <n v="22901"/>
    <x v="31"/>
    <x v="1"/>
    <s v="2015"/>
    <d v="2015-06-12T00:00:00"/>
    <n v="15.527999999999999"/>
    <n v="3"/>
    <n v="926.3"/>
    <n v="86723"/>
    <x v="0"/>
  </r>
  <r>
    <n v="25067"/>
    <s v="Low"/>
    <n v="0.08"/>
    <n v="55.48"/>
    <n v="14.3"/>
    <n v="1672"/>
    <x v="1"/>
    <s v="Sidney Scarborough"/>
    <s v="Regular Air"/>
    <x v="2"/>
    <x v="0"/>
    <x v="7"/>
    <s v="Small Box"/>
    <x v="14"/>
    <n v="0.37"/>
    <n v="-0.23931736920840715"/>
    <s v="United States"/>
    <x v="3"/>
    <x v="8"/>
    <s v="Charlottesville"/>
    <n v="22901"/>
    <x v="31"/>
    <x v="1"/>
    <s v="2015"/>
    <d v="2015-06-09T00:00:00"/>
    <n v="-225.56379999999999"/>
    <n v="17"/>
    <n v="942.53"/>
    <n v="86723"/>
    <x v="0"/>
  </r>
  <r>
    <n v="18150"/>
    <s v="Medium"/>
    <n v="7.0000000000000007E-2"/>
    <n v="13.73"/>
    <n v="6.85"/>
    <n v="1679"/>
    <x v="0"/>
    <s v="Jeanne Nguyen"/>
    <s v="Regular Air"/>
    <x v="3"/>
    <x v="1"/>
    <x v="2"/>
    <s v="Wrap Bag"/>
    <x v="226"/>
    <n v="0.54"/>
    <n v="-8.2128397917871604E-2"/>
    <s v="United States"/>
    <x v="1"/>
    <x v="10"/>
    <s v="Fairborn"/>
    <n v="45324"/>
    <x v="80"/>
    <x v="5"/>
    <s v="2015"/>
    <d v="2015-03-21T00:00:00"/>
    <n v="-22.72"/>
    <n v="21"/>
    <n v="276.64"/>
    <n v="86646"/>
    <x v="0"/>
  </r>
  <r>
    <n v="23524"/>
    <s v="Low"/>
    <n v="0.09"/>
    <n v="30.98"/>
    <n v="19.510000000000002"/>
    <n v="1680"/>
    <x v="1"/>
    <s v="Esther Whitaker"/>
    <s v="Regular Air"/>
    <x v="3"/>
    <x v="0"/>
    <x v="4"/>
    <s v="Small Box"/>
    <x v="591"/>
    <n v="0.36"/>
    <n v="-0.31776845050717034"/>
    <s v="United States"/>
    <x v="1"/>
    <x v="10"/>
    <s v="Fairfield"/>
    <n v="45014"/>
    <x v="32"/>
    <x v="3"/>
    <s v="2015"/>
    <d v="2015-05-05T00:00:00"/>
    <n v="-163.53"/>
    <n v="18"/>
    <n v="514.62"/>
    <n v="86645"/>
    <x v="0"/>
  </r>
  <r>
    <n v="23525"/>
    <s v="Low"/>
    <n v="0.03"/>
    <n v="49.34"/>
    <n v="10.25"/>
    <n v="1680"/>
    <x v="1"/>
    <s v="Esther Whitaker"/>
    <s v="Regular Air"/>
    <x v="3"/>
    <x v="1"/>
    <x v="2"/>
    <s v="Large Box"/>
    <x v="592"/>
    <n v="0.56999999999999995"/>
    <n v="0.67876719032936905"/>
    <s v="United States"/>
    <x v="1"/>
    <x v="10"/>
    <s v="Fairfield"/>
    <n v="45014"/>
    <x v="32"/>
    <x v="3"/>
    <s v="2015"/>
    <d v="2015-05-05T00:00:00"/>
    <n v="554.77"/>
    <n v="17"/>
    <n v="817.32"/>
    <n v="86645"/>
    <x v="0"/>
  </r>
  <r>
    <n v="1976"/>
    <s v="Not Specified"/>
    <n v="0.04"/>
    <n v="6.28"/>
    <n v="5.41"/>
    <n v="1682"/>
    <x v="1"/>
    <s v="Julie Edwards"/>
    <s v="Regular Air"/>
    <x v="3"/>
    <x v="1"/>
    <x v="2"/>
    <s v="Small Box"/>
    <x v="593"/>
    <n v="0.53"/>
    <n v="-0.13491282339707536"/>
    <s v="United States"/>
    <x v="2"/>
    <x v="12"/>
    <s v="Chicago"/>
    <n v="60611"/>
    <x v="79"/>
    <x v="2"/>
    <s v="2015"/>
    <d v="2015-02-16T00:00:00"/>
    <n v="-38.380000000000003"/>
    <n v="43"/>
    <n v="284.48"/>
    <n v="14115"/>
    <x v="0"/>
  </r>
  <r>
    <n v="5358"/>
    <s v="Not Specified"/>
    <n v="0.08"/>
    <n v="4.9800000000000004"/>
    <n v="4.7"/>
    <n v="1682"/>
    <x v="1"/>
    <s v="Julie Edwards"/>
    <s v="Regular Air"/>
    <x v="3"/>
    <x v="0"/>
    <x v="7"/>
    <s v="Small Box"/>
    <x v="594"/>
    <n v="0.38"/>
    <n v="-0.24935835029648643"/>
    <s v="United States"/>
    <x v="2"/>
    <x v="12"/>
    <s v="Chicago"/>
    <n v="60611"/>
    <x v="88"/>
    <x v="5"/>
    <s v="2015"/>
    <d v="2015-03-15T00:00:00"/>
    <n v="-56.35"/>
    <n v="47"/>
    <n v="225.98"/>
    <n v="38080"/>
    <x v="0"/>
  </r>
  <r>
    <n v="19976"/>
    <s v="Not Specified"/>
    <n v="0.04"/>
    <n v="6.28"/>
    <n v="5.41"/>
    <n v="1683"/>
    <x v="1"/>
    <s v="Wesley Corbett"/>
    <s v="Regular Air"/>
    <x v="3"/>
    <x v="1"/>
    <x v="2"/>
    <s v="Small Box"/>
    <x v="593"/>
    <n v="0.53"/>
    <n v="-0.27425587467362927"/>
    <s v="United States"/>
    <x v="2"/>
    <x v="7"/>
    <s v="Conroe"/>
    <n v="77301"/>
    <x v="79"/>
    <x v="2"/>
    <s v="2015"/>
    <d v="2015-02-16T00:00:00"/>
    <n v="-19.957600000000003"/>
    <n v="11"/>
    <n v="72.77"/>
    <n v="90612"/>
    <x v="0"/>
  </r>
  <r>
    <n v="23358"/>
    <s v="Not Specified"/>
    <n v="0.08"/>
    <n v="4.9800000000000004"/>
    <n v="4.7"/>
    <n v="1683"/>
    <x v="1"/>
    <s v="Wesley Corbett"/>
    <s v="Regular Air"/>
    <x v="3"/>
    <x v="0"/>
    <x v="7"/>
    <s v="Small Box"/>
    <x v="594"/>
    <n v="0.38"/>
    <n v="-0.97660311958405543"/>
    <s v="United States"/>
    <x v="2"/>
    <x v="7"/>
    <s v="Conroe"/>
    <n v="77301"/>
    <x v="88"/>
    <x v="5"/>
    <s v="2015"/>
    <d v="2015-03-15T00:00:00"/>
    <n v="-56.35"/>
    <n v="12"/>
    <n v="57.7"/>
    <n v="90613"/>
    <x v="0"/>
  </r>
  <r>
    <n v="19751"/>
    <s v="Low"/>
    <n v="0.08"/>
    <n v="2.08"/>
    <n v="5.33"/>
    <n v="1686"/>
    <x v="0"/>
    <s v="Lynn O'Donnell"/>
    <s v="Regular Air"/>
    <x v="0"/>
    <x v="1"/>
    <x v="2"/>
    <s v="Small Box"/>
    <x v="261"/>
    <n v="0.43"/>
    <n v="-6.5587188612099636"/>
    <s v="United States"/>
    <x v="2"/>
    <x v="12"/>
    <s v="Elgin"/>
    <n v="60123"/>
    <x v="95"/>
    <x v="5"/>
    <s v="2015"/>
    <d v="2015-03-10T00:00:00"/>
    <n v="-129.01"/>
    <n v="9"/>
    <n v="19.670000000000002"/>
    <n v="86973"/>
    <x v="0"/>
  </r>
  <r>
    <n v="25690"/>
    <s v="High"/>
    <n v="0"/>
    <n v="48.91"/>
    <n v="35"/>
    <n v="1689"/>
    <x v="0"/>
    <s v="Larry Church"/>
    <s v="Regular Air"/>
    <x v="0"/>
    <x v="0"/>
    <x v="10"/>
    <s v="Large Box"/>
    <x v="595"/>
    <n v="0.83"/>
    <n v="-1.2206530818391967"/>
    <s v="United States"/>
    <x v="2"/>
    <x v="38"/>
    <s v="Highland"/>
    <n v="46322"/>
    <x v="120"/>
    <x v="5"/>
    <s v="2015"/>
    <d v="2015-03-25T00:00:00"/>
    <n v="-628.38"/>
    <n v="10"/>
    <n v="514.79"/>
    <n v="91077"/>
    <x v="0"/>
  </r>
  <r>
    <n v="22798"/>
    <s v="Low"/>
    <n v="0.05"/>
    <n v="115.99"/>
    <n v="5.26"/>
    <n v="1690"/>
    <x v="1"/>
    <s v="Neil Bailey"/>
    <s v="Regular Air"/>
    <x v="0"/>
    <x v="2"/>
    <x v="5"/>
    <s v="Small Box"/>
    <x v="596"/>
    <n v="0.56999999999999995"/>
    <n v="0.69"/>
    <s v="United States"/>
    <x v="1"/>
    <x v="19"/>
    <s v="Harrisburg"/>
    <n v="17112"/>
    <x v="76"/>
    <x v="0"/>
    <s v="2015"/>
    <d v="2015-01-28T00:00:00"/>
    <n v="616.53569999999991"/>
    <n v="9"/>
    <n v="893.53"/>
    <n v="91076"/>
    <x v="0"/>
  </r>
  <r>
    <n v="23626"/>
    <s v="Not Specified"/>
    <n v="0.09"/>
    <n v="95.43"/>
    <n v="19.989999999999998"/>
    <n v="1690"/>
    <x v="1"/>
    <s v="Neil Bailey"/>
    <s v="Regular Air"/>
    <x v="0"/>
    <x v="0"/>
    <x v="10"/>
    <s v="Small Box"/>
    <x v="303"/>
    <n v="0.79"/>
    <n v="-6.9748246980911574E-2"/>
    <s v="United States"/>
    <x v="1"/>
    <x v="19"/>
    <s v="Harrisburg"/>
    <n v="17112"/>
    <x v="144"/>
    <x v="1"/>
    <s v="2015"/>
    <d v="2015-06-02T00:00:00"/>
    <n v="-143.23500000000001"/>
    <n v="22"/>
    <n v="2053.6"/>
    <n v="91078"/>
    <x v="0"/>
  </r>
  <r>
    <n v="19481"/>
    <s v="Not Specified"/>
    <n v="0"/>
    <n v="6.84"/>
    <n v="8.3699999999999992"/>
    <n v="1692"/>
    <x v="0"/>
    <s v="Rhonda Schroeder"/>
    <s v="Regular Air"/>
    <x v="3"/>
    <x v="0"/>
    <x v="12"/>
    <s v="Small Pack"/>
    <x v="597"/>
    <n v="0.57999999999999996"/>
    <n v="-3.2510319345473739"/>
    <s v="United States"/>
    <x v="2"/>
    <x v="13"/>
    <s v="Newton"/>
    <n v="67114"/>
    <x v="172"/>
    <x v="0"/>
    <s v="2015"/>
    <d v="2015-01-24T00:00:00"/>
    <n v="-123.1816"/>
    <n v="5"/>
    <n v="37.89"/>
    <n v="90189"/>
    <x v="0"/>
  </r>
  <r>
    <n v="19482"/>
    <s v="Not Specified"/>
    <n v="7.0000000000000007E-2"/>
    <n v="30.98"/>
    <n v="5.76"/>
    <n v="1693"/>
    <x v="1"/>
    <s v="Melinda Thornton"/>
    <s v="Regular Air"/>
    <x v="3"/>
    <x v="0"/>
    <x v="7"/>
    <s v="Small Box"/>
    <x v="479"/>
    <n v="0.4"/>
    <n v="-8.3766252654236595E-2"/>
    <s v="United States"/>
    <x v="3"/>
    <x v="8"/>
    <s v="Reston"/>
    <n v="20190"/>
    <x v="172"/>
    <x v="0"/>
    <s v="2015"/>
    <d v="2015-01-25T00:00:00"/>
    <n v="-28.798000000000002"/>
    <n v="11"/>
    <n v="343.79"/>
    <n v="90189"/>
    <x v="0"/>
  </r>
  <r>
    <n v="21262"/>
    <s v="Low"/>
    <n v="0.01"/>
    <n v="15.67"/>
    <n v="1.39"/>
    <n v="1693"/>
    <x v="1"/>
    <s v="Melinda Thornton"/>
    <s v="Express Air"/>
    <x v="3"/>
    <x v="0"/>
    <x v="4"/>
    <s v="Small Box"/>
    <x v="598"/>
    <n v="0.38"/>
    <n v="-1.4566430963900261"/>
    <s v="United States"/>
    <x v="3"/>
    <x v="8"/>
    <s v="Reston"/>
    <n v="20190"/>
    <x v="171"/>
    <x v="3"/>
    <s v="2015"/>
    <d v="2015-05-11T00:00:00"/>
    <n v="-273.98"/>
    <n v="11"/>
    <n v="188.09"/>
    <n v="90190"/>
    <x v="0"/>
  </r>
  <r>
    <n v="24941"/>
    <s v="Medium"/>
    <n v="0"/>
    <n v="13.43"/>
    <n v="5.5"/>
    <n v="1697"/>
    <x v="0"/>
    <s v="Holly Osborne"/>
    <s v="Regular Air"/>
    <x v="1"/>
    <x v="0"/>
    <x v="10"/>
    <s v="Small Box"/>
    <x v="599"/>
    <n v="0.56999999999999995"/>
    <n v="-1.9590705573568012"/>
    <s v="United States"/>
    <x v="3"/>
    <x v="40"/>
    <s v="Hot Springs"/>
    <n v="71901"/>
    <x v="59"/>
    <x v="0"/>
    <s v="2015"/>
    <d v="2015-01-17T00:00:00"/>
    <n v="-253.77800000000002"/>
    <n v="9"/>
    <n v="129.54"/>
    <n v="86338"/>
    <x v="0"/>
  </r>
  <r>
    <n v="18275"/>
    <s v="Low"/>
    <n v="0.05"/>
    <n v="3.98"/>
    <n v="5.26"/>
    <n v="1699"/>
    <x v="1"/>
    <s v="Joseph Hurst"/>
    <s v="Regular Air"/>
    <x v="2"/>
    <x v="0"/>
    <x v="8"/>
    <s v="Small Box"/>
    <x v="600"/>
    <n v="0.38"/>
    <n v="-3.0850424757281552"/>
    <s v="United States"/>
    <x v="1"/>
    <x v="19"/>
    <s v="Levittown"/>
    <n v="19057"/>
    <x v="78"/>
    <x v="5"/>
    <s v="2015"/>
    <d v="2015-03-29T00:00:00"/>
    <n v="-152.52449999999999"/>
    <n v="12"/>
    <n v="49.44"/>
    <n v="87345"/>
    <x v="0"/>
  </r>
  <r>
    <n v="18276"/>
    <s v="Low"/>
    <n v="0.01"/>
    <n v="6.48"/>
    <n v="5.4"/>
    <n v="1699"/>
    <x v="1"/>
    <s v="Joseph Hurst"/>
    <s v="Regular Air"/>
    <x v="2"/>
    <x v="0"/>
    <x v="7"/>
    <s v="Small Box"/>
    <x v="601"/>
    <n v="0.37"/>
    <n v="-1.3191042687193844"/>
    <s v="United States"/>
    <x v="1"/>
    <x v="19"/>
    <s v="Levittown"/>
    <n v="19057"/>
    <x v="78"/>
    <x v="5"/>
    <s v="2015"/>
    <d v="2015-03-25T00:00:00"/>
    <n v="-18.850000000000001"/>
    <n v="2"/>
    <n v="14.29"/>
    <n v="87345"/>
    <x v="0"/>
  </r>
  <r>
    <n v="24158"/>
    <s v="Medium"/>
    <n v="0.05"/>
    <n v="14.81"/>
    <n v="13.32"/>
    <n v="1702"/>
    <x v="1"/>
    <s v="Sandra Berry"/>
    <s v="Regular Air"/>
    <x v="1"/>
    <x v="0"/>
    <x v="15"/>
    <s v="Small Box"/>
    <x v="296"/>
    <n v="0.43"/>
    <n v="-4.8598056537102474"/>
    <s v="United States"/>
    <x v="3"/>
    <x v="37"/>
    <s v="Meridian"/>
    <n v="39301"/>
    <x v="60"/>
    <x v="0"/>
    <s v="2015"/>
    <d v="2015-01-20T00:00:00"/>
    <n v="-220.05200000000002"/>
    <n v="3"/>
    <n v="45.28"/>
    <n v="90473"/>
    <x v="0"/>
  </r>
  <r>
    <n v="24159"/>
    <s v="Medium"/>
    <n v="0.05"/>
    <n v="4.2"/>
    <n v="2.2599999999999998"/>
    <n v="1702"/>
    <x v="1"/>
    <s v="Sandra Berry"/>
    <s v="Express Air"/>
    <x v="1"/>
    <x v="0"/>
    <x v="7"/>
    <s v="Wrap Bag"/>
    <x v="445"/>
    <n v="0.36"/>
    <n v="1.502827560795873"/>
    <s v="United States"/>
    <x v="3"/>
    <x v="37"/>
    <s v="Meridian"/>
    <n v="39301"/>
    <x v="60"/>
    <x v="0"/>
    <s v="2015"/>
    <d v="2015-01-19T00:00:00"/>
    <n v="20.393369999999997"/>
    <n v="3"/>
    <n v="13.57"/>
    <n v="90473"/>
    <x v="0"/>
  </r>
  <r>
    <n v="25761"/>
    <s v="Medium"/>
    <n v="0.05"/>
    <n v="5.68"/>
    <n v="1.39"/>
    <n v="1708"/>
    <x v="1"/>
    <s v="Lillian Day"/>
    <s v="Regular Air"/>
    <x v="2"/>
    <x v="0"/>
    <x v="4"/>
    <s v="Small Box"/>
    <x v="360"/>
    <n v="0.38"/>
    <n v="0.69000000000000006"/>
    <s v="United States"/>
    <x v="1"/>
    <x v="10"/>
    <s v="Shaker Heights"/>
    <n v="44118"/>
    <x v="60"/>
    <x v="0"/>
    <s v="2015"/>
    <d v="2015-01-18T00:00:00"/>
    <n v="38.281199999999998"/>
    <n v="10"/>
    <n v="55.48"/>
    <n v="88781"/>
    <x v="0"/>
  </r>
  <r>
    <n v="26037"/>
    <s v="Not Specified"/>
    <n v="0.03"/>
    <n v="205.99"/>
    <n v="3"/>
    <n v="1708"/>
    <x v="1"/>
    <s v="Lillian Day"/>
    <s v="Regular Air"/>
    <x v="2"/>
    <x v="2"/>
    <x v="5"/>
    <s v="Small Box"/>
    <x v="58"/>
    <n v="0.57999999999999996"/>
    <n v="0.69"/>
    <s v="United States"/>
    <x v="1"/>
    <x v="10"/>
    <s v="Shaker Heights"/>
    <n v="44118"/>
    <x v="135"/>
    <x v="3"/>
    <s v="2015"/>
    <d v="2015-05-21T00:00:00"/>
    <n v="3670.3514999999998"/>
    <n v="29"/>
    <n v="5319.35"/>
    <n v="88784"/>
    <x v="0"/>
  </r>
  <r>
    <n v="23822"/>
    <s v="Not Specified"/>
    <n v="0.01"/>
    <n v="14.28"/>
    <n v="2.99"/>
    <n v="1709"/>
    <x v="1"/>
    <s v="Dennis Bowen"/>
    <s v="Regular Air"/>
    <x v="3"/>
    <x v="0"/>
    <x v="8"/>
    <s v="Small Box"/>
    <x v="602"/>
    <n v="0.39"/>
    <n v="0.68999671484888314"/>
    <s v="United States"/>
    <x v="1"/>
    <x v="19"/>
    <s v="Pottstown"/>
    <n v="19464"/>
    <x v="72"/>
    <x v="0"/>
    <s v="2015"/>
    <d v="2015-01-22T00:00:00"/>
    <n v="21.003500000000003"/>
    <n v="2"/>
    <n v="30.44"/>
    <n v="88782"/>
    <x v="0"/>
  </r>
  <r>
    <n v="24577"/>
    <s v="Medium"/>
    <n v="0.04"/>
    <n v="95.43"/>
    <n v="19.989999999999998"/>
    <n v="1709"/>
    <x v="1"/>
    <s v="Dennis Bowen"/>
    <s v="Regular Air"/>
    <x v="2"/>
    <x v="0"/>
    <x v="10"/>
    <s v="Small Box"/>
    <x v="303"/>
    <n v="0.79"/>
    <n v="4.1626688316480963E-3"/>
    <s v="United States"/>
    <x v="1"/>
    <x v="19"/>
    <s v="Pottstown"/>
    <n v="19464"/>
    <x v="16"/>
    <x v="3"/>
    <s v="2015"/>
    <d v="2015-05-12T00:00:00"/>
    <n v="13.536000000000016"/>
    <n v="33"/>
    <n v="3251.76"/>
    <n v="88783"/>
    <x v="0"/>
  </r>
  <r>
    <n v="19287"/>
    <s v="Not Specified"/>
    <n v="7.0000000000000007E-2"/>
    <n v="7.59"/>
    <n v="4"/>
    <n v="1711"/>
    <x v="0"/>
    <s v="Sharon Long"/>
    <s v="Regular Air"/>
    <x v="0"/>
    <x v="1"/>
    <x v="2"/>
    <s v="Wrap Bag"/>
    <x v="150"/>
    <n v="0.42"/>
    <n v="-7.4309608540925263"/>
    <s v="United States"/>
    <x v="3"/>
    <x v="29"/>
    <s v="Marietta"/>
    <n v="30062"/>
    <x v="44"/>
    <x v="5"/>
    <s v="2015"/>
    <d v="2015-03-18T00:00:00"/>
    <n v="-167.048"/>
    <n v="3"/>
    <n v="22.48"/>
    <n v="87747"/>
    <x v="0"/>
  </r>
  <r>
    <n v="21655"/>
    <s v="Low"/>
    <n v="0.03"/>
    <n v="11.66"/>
    <n v="7.95"/>
    <n v="1712"/>
    <x v="0"/>
    <s v="Regina Langley"/>
    <s v="Regular Air"/>
    <x v="0"/>
    <x v="0"/>
    <x v="0"/>
    <s v="Small Pack"/>
    <x v="603"/>
    <n v="0.57999999999999996"/>
    <n v="-0.11631752207092624"/>
    <s v="United States"/>
    <x v="3"/>
    <x v="29"/>
    <s v="Martinez"/>
    <n v="30907"/>
    <x v="86"/>
    <x v="4"/>
    <s v="2015"/>
    <d v="2015-04-20T00:00:00"/>
    <n v="-31.094000000000001"/>
    <n v="22"/>
    <n v="267.32"/>
    <n v="87749"/>
    <x v="0"/>
  </r>
  <r>
    <n v="25078"/>
    <s v="High"/>
    <n v="0.01"/>
    <n v="23.99"/>
    <n v="6.3"/>
    <n v="1713"/>
    <x v="0"/>
    <s v="Rosemary Stark"/>
    <s v="Regular Air"/>
    <x v="0"/>
    <x v="2"/>
    <x v="6"/>
    <s v="Medium Box"/>
    <x v="604"/>
    <n v="0.38"/>
    <n v="-2.1808080452899187E-2"/>
    <s v="United States"/>
    <x v="3"/>
    <x v="29"/>
    <s v="Newnan"/>
    <n v="30265"/>
    <x v="124"/>
    <x v="3"/>
    <s v="2015"/>
    <d v="2015-05-31T00:00:00"/>
    <n v="-6.202"/>
    <n v="11"/>
    <n v="284.39"/>
    <n v="87748"/>
    <x v="0"/>
  </r>
  <r>
    <n v="19884"/>
    <s v="Low"/>
    <n v="0.01"/>
    <n v="300.98"/>
    <n v="64.73"/>
    <n v="1718"/>
    <x v="0"/>
    <s v="Kathy Shah"/>
    <s v="Delivery Truck"/>
    <x v="3"/>
    <x v="1"/>
    <x v="1"/>
    <s v="Jumbo Drum"/>
    <x v="527"/>
    <n v="0.56000000000000005"/>
    <n v="-5.0171433264212535E-2"/>
    <s v="United States"/>
    <x v="3"/>
    <x v="24"/>
    <s v="Garner"/>
    <n v="27529"/>
    <x v="129"/>
    <x v="5"/>
    <s v="2015"/>
    <d v="2015-03-15T00:00:00"/>
    <n v="-48.873999999999995"/>
    <n v="3"/>
    <n v="974.14"/>
    <n v="90621"/>
    <x v="0"/>
  </r>
  <r>
    <n v="20619"/>
    <s v="Medium"/>
    <n v="0.06"/>
    <n v="16.48"/>
    <n v="1.99"/>
    <n v="1719"/>
    <x v="0"/>
    <s v="Russell W Melton"/>
    <s v="Regular Air"/>
    <x v="0"/>
    <x v="2"/>
    <x v="13"/>
    <s v="Small Pack"/>
    <x v="524"/>
    <n v="0.42"/>
    <n v="-1.1284788886287367"/>
    <s v="United States"/>
    <x v="3"/>
    <x v="43"/>
    <s v="Northport"/>
    <n v="35473"/>
    <x v="60"/>
    <x v="0"/>
    <s v="2015"/>
    <d v="2015-01-19T00:00:00"/>
    <n v="-144.59200000000001"/>
    <n v="8"/>
    <n v="128.13"/>
    <n v="90786"/>
    <x v="0"/>
  </r>
  <r>
    <n v="22596"/>
    <s v="High"/>
    <n v="0.04"/>
    <n v="12.44"/>
    <n v="6.27"/>
    <n v="1721"/>
    <x v="0"/>
    <s v="Jennifer Zimmerman"/>
    <s v="Regular Air"/>
    <x v="0"/>
    <x v="0"/>
    <x v="10"/>
    <s v="Medium Box"/>
    <x v="605"/>
    <n v="0.56999999999999995"/>
    <n v="-0.556127672387835"/>
    <s v="United States"/>
    <x v="3"/>
    <x v="40"/>
    <s v="Jonesboro"/>
    <n v="72401"/>
    <x v="41"/>
    <x v="3"/>
    <s v="2015"/>
    <d v="2015-05-17T00:00:00"/>
    <n v="-258.56600000000003"/>
    <n v="37"/>
    <n v="464.94"/>
    <n v="90787"/>
    <x v="0"/>
  </r>
  <r>
    <n v="5670"/>
    <s v="Low"/>
    <n v="0.1"/>
    <n v="49.99"/>
    <n v="19.989999999999998"/>
    <n v="1723"/>
    <x v="1"/>
    <s v="Constance Flowers"/>
    <s v="Express Air"/>
    <x v="0"/>
    <x v="2"/>
    <x v="13"/>
    <s v="Small Box"/>
    <x v="606"/>
    <n v="0.45"/>
    <n v="6.1735052969297015E-3"/>
    <s v="United States"/>
    <x v="0"/>
    <x v="1"/>
    <s v="San Diego"/>
    <n v="92037"/>
    <x v="70"/>
    <x v="0"/>
    <s v="2015"/>
    <d v="2015-02-05T00:00:00"/>
    <n v="13.508000000000003"/>
    <n v="46"/>
    <n v="2188.06"/>
    <n v="40101"/>
    <x v="0"/>
  </r>
  <r>
    <n v="6212"/>
    <s v="Medium"/>
    <n v="0.05"/>
    <n v="6.68"/>
    <n v="5.66"/>
    <n v="1723"/>
    <x v="1"/>
    <s v="Constance Flowers"/>
    <s v="Regular Air"/>
    <x v="0"/>
    <x v="0"/>
    <x v="7"/>
    <s v="Small Box"/>
    <x v="424"/>
    <n v="0.37"/>
    <n v="-0.20714797619418565"/>
    <s v="United States"/>
    <x v="0"/>
    <x v="1"/>
    <s v="San Diego"/>
    <n v="92037"/>
    <x v="131"/>
    <x v="2"/>
    <s v="2015"/>
    <d v="2015-02-09T00:00:00"/>
    <n v="-66.48"/>
    <n v="46"/>
    <n v="320.93"/>
    <n v="44002"/>
    <x v="0"/>
  </r>
  <r>
    <n v="6213"/>
    <s v="Medium"/>
    <n v="0.03"/>
    <n v="17.7"/>
    <n v="9.4700000000000006"/>
    <n v="1723"/>
    <x v="1"/>
    <s v="Constance Flowers"/>
    <s v="Regular Air"/>
    <x v="0"/>
    <x v="0"/>
    <x v="10"/>
    <s v="Small Box"/>
    <x v="552"/>
    <n v="0.59"/>
    <n v="-0.19984724078670993"/>
    <s v="United States"/>
    <x v="0"/>
    <x v="1"/>
    <s v="San Diego"/>
    <n v="92037"/>
    <x v="131"/>
    <x v="2"/>
    <s v="2015"/>
    <d v="2015-02-07T00:00:00"/>
    <n v="-52.33"/>
    <n v="14"/>
    <n v="261.85000000000002"/>
    <n v="44002"/>
    <x v="0"/>
  </r>
  <r>
    <n v="4596"/>
    <s v="High"/>
    <n v="0.04"/>
    <n v="12.44"/>
    <n v="6.27"/>
    <n v="1723"/>
    <x v="1"/>
    <s v="Constance Flowers"/>
    <s v="Regular Air"/>
    <x v="0"/>
    <x v="0"/>
    <x v="10"/>
    <s v="Medium Box"/>
    <x v="605"/>
    <n v="0.56999999999999995"/>
    <n v="-3.2192128027210144E-2"/>
    <s v="United States"/>
    <x v="0"/>
    <x v="1"/>
    <s v="San Diego"/>
    <n v="92037"/>
    <x v="41"/>
    <x v="3"/>
    <s v="2015"/>
    <d v="2015-05-17T00:00:00"/>
    <n v="-59.06"/>
    <n v="146"/>
    <n v="1834.61"/>
    <n v="32710"/>
    <x v="0"/>
  </r>
  <r>
    <n v="18244"/>
    <s v="High"/>
    <n v="0.05"/>
    <n v="35.99"/>
    <n v="1.1000000000000001"/>
    <n v="1725"/>
    <x v="0"/>
    <s v="Linda Blake"/>
    <s v="Regular Air"/>
    <x v="0"/>
    <x v="2"/>
    <x v="5"/>
    <s v="Small Box"/>
    <x v="337"/>
    <n v="0.55000000000000004"/>
    <n v="0.57029362287811591"/>
    <s v="United States"/>
    <x v="1"/>
    <x v="10"/>
    <s v="Hilliard"/>
    <n v="43026"/>
    <x v="163"/>
    <x v="3"/>
    <s v="2015"/>
    <d v="2015-05-09T00:00:00"/>
    <n v="149.166"/>
    <n v="9"/>
    <n v="261.56"/>
    <n v="87193"/>
    <x v="0"/>
  </r>
  <r>
    <n v="24872"/>
    <s v="Not Specified"/>
    <n v="0.1"/>
    <n v="14.98"/>
    <n v="7.69"/>
    <n v="1727"/>
    <x v="0"/>
    <s v="Juanita Ballard"/>
    <s v="Express Air"/>
    <x v="2"/>
    <x v="0"/>
    <x v="10"/>
    <s v="Small Box"/>
    <x v="607"/>
    <n v="0.56999999999999995"/>
    <n v="-0.66980228203118197"/>
    <s v="United States"/>
    <x v="1"/>
    <x v="10"/>
    <s v="Kent"/>
    <n v="44240"/>
    <x v="72"/>
    <x v="0"/>
    <s v="2015"/>
    <d v="2015-01-23T00:00:00"/>
    <n v="-76.900000000000006"/>
    <n v="8"/>
    <n v="114.81"/>
    <n v="87194"/>
    <x v="0"/>
  </r>
  <r>
    <n v="26066"/>
    <s v="High"/>
    <n v="0.04"/>
    <n v="55.48"/>
    <n v="6.79"/>
    <n v="1728"/>
    <x v="0"/>
    <s v="Carrie Lewis"/>
    <s v="Regular Air"/>
    <x v="0"/>
    <x v="0"/>
    <x v="7"/>
    <s v="Small Box"/>
    <x v="581"/>
    <n v="0.37"/>
    <n v="0.69"/>
    <s v="United States"/>
    <x v="1"/>
    <x v="10"/>
    <s v="Kettering"/>
    <n v="45429"/>
    <x v="11"/>
    <x v="2"/>
    <s v="2015"/>
    <d v="2015-02-24T00:00:00"/>
    <n v="376.88490000000002"/>
    <n v="10"/>
    <n v="546.21"/>
    <n v="87195"/>
    <x v="0"/>
  </r>
  <r>
    <n v="24545"/>
    <s v="High"/>
    <n v="0.1"/>
    <n v="65.989999999999995"/>
    <n v="3.99"/>
    <n v="1730"/>
    <x v="0"/>
    <s v="Kerry Wilkerson"/>
    <s v="Express Air"/>
    <x v="2"/>
    <x v="2"/>
    <x v="5"/>
    <s v="Small Box"/>
    <x v="382"/>
    <n v="0.59"/>
    <n v="-0.32479953089496444"/>
    <s v="United States"/>
    <x v="0"/>
    <x v="44"/>
    <s v="Moscow"/>
    <n v="83843"/>
    <x v="74"/>
    <x v="4"/>
    <s v="2015"/>
    <d v="2015-04-09T00:00:00"/>
    <n v="-88.624800000000008"/>
    <n v="5"/>
    <n v="272.86"/>
    <n v="90653"/>
    <x v="0"/>
  </r>
  <r>
    <n v="566"/>
    <s v="Not Specified"/>
    <n v="0.02"/>
    <n v="60.98"/>
    <n v="49"/>
    <n v="1733"/>
    <x v="1"/>
    <s v="Nina Horne Kelly"/>
    <s v="Regular Air"/>
    <x v="2"/>
    <x v="0"/>
    <x v="15"/>
    <s v="Large Box"/>
    <x v="557"/>
    <n v="0.59"/>
    <n v="-0.31257725732942054"/>
    <s v="United States"/>
    <x v="1"/>
    <x v="41"/>
    <s v="Washington"/>
    <n v="20012"/>
    <x v="36"/>
    <x v="4"/>
    <s v="2015"/>
    <d v="2015-04-06T00:00:00"/>
    <n v="-662.52"/>
    <n v="34"/>
    <n v="2119.54"/>
    <n v="3841"/>
    <x v="0"/>
  </r>
  <r>
    <n v="567"/>
    <s v="Not Specified"/>
    <n v="0.02"/>
    <n v="1270.99"/>
    <n v="19.989999999999998"/>
    <n v="1733"/>
    <x v="1"/>
    <s v="Nina Horne Kelly"/>
    <s v="Regular Air"/>
    <x v="2"/>
    <x v="0"/>
    <x v="8"/>
    <s v="Small Box"/>
    <x v="219"/>
    <n v="0.35"/>
    <n v="0.20176572615847929"/>
    <s v="United States"/>
    <x v="1"/>
    <x v="41"/>
    <s v="Washington"/>
    <n v="20012"/>
    <x v="36"/>
    <x v="4"/>
    <s v="2015"/>
    <d v="2015-04-06T00:00:00"/>
    <n v="9228.2255999999998"/>
    <n v="36"/>
    <n v="45737.33"/>
    <n v="3841"/>
    <x v="0"/>
  </r>
  <r>
    <n v="8389"/>
    <s v="High"/>
    <n v="0.02"/>
    <n v="30.98"/>
    <n v="17.079999999999998"/>
    <n v="1733"/>
    <x v="1"/>
    <s v="Nina Horne Kelly"/>
    <s v="Regular Air"/>
    <x v="2"/>
    <x v="0"/>
    <x v="7"/>
    <s v="Small Box"/>
    <x v="608"/>
    <n v="0.4"/>
    <n v="-7.365658870507702E-2"/>
    <s v="United States"/>
    <x v="1"/>
    <x v="41"/>
    <s v="Washington"/>
    <n v="20012"/>
    <x v="162"/>
    <x v="1"/>
    <s v="2015"/>
    <d v="2015-06-29T00:00:00"/>
    <n v="-32.28"/>
    <n v="13"/>
    <n v="438.25"/>
    <n v="59937"/>
    <x v="1"/>
  </r>
  <r>
    <n v="18566"/>
    <s v="Not Specified"/>
    <n v="0.02"/>
    <n v="60.98"/>
    <n v="49"/>
    <n v="1734"/>
    <x v="1"/>
    <s v="Christopher Meadows"/>
    <s v="Regular Air"/>
    <x v="2"/>
    <x v="0"/>
    <x v="15"/>
    <s v="Large Box"/>
    <x v="557"/>
    <n v="0.59"/>
    <n v="-1.062752646775746"/>
    <s v="United States"/>
    <x v="1"/>
    <x v="4"/>
    <s v="Harrison"/>
    <n v="10528"/>
    <x v="36"/>
    <x v="4"/>
    <s v="2015"/>
    <d v="2015-04-06T00:00:00"/>
    <n v="-596.26800000000003"/>
    <n v="9"/>
    <n v="561.05999999999995"/>
    <n v="88443"/>
    <x v="0"/>
  </r>
  <r>
    <n v="18567"/>
    <s v="Not Specified"/>
    <n v="0.02"/>
    <n v="1270.99"/>
    <n v="19.989999999999998"/>
    <n v="1734"/>
    <x v="1"/>
    <s v="Christopher Meadows"/>
    <s v="Regular Air"/>
    <x v="2"/>
    <x v="0"/>
    <x v="8"/>
    <s v="Small Box"/>
    <x v="219"/>
    <n v="0.35"/>
    <n v="0.69"/>
    <s v="United States"/>
    <x v="1"/>
    <x v="4"/>
    <s v="Harrison"/>
    <n v="10528"/>
    <x v="36"/>
    <x v="4"/>
    <s v="2015"/>
    <d v="2015-04-06T00:00:00"/>
    <n v="7889.6876999999995"/>
    <n v="9"/>
    <n v="11434.33"/>
    <n v="88443"/>
    <x v="0"/>
  </r>
  <r>
    <n v="18568"/>
    <s v="Not Specified"/>
    <n v="0.05"/>
    <n v="205.99"/>
    <n v="8.99"/>
    <n v="1734"/>
    <x v="1"/>
    <s v="Christopher Meadows"/>
    <s v="Express Air"/>
    <x v="2"/>
    <x v="2"/>
    <x v="5"/>
    <s v="Small Box"/>
    <x v="545"/>
    <n v="0.6"/>
    <n v="0.47869150636062979"/>
    <s v="United States"/>
    <x v="1"/>
    <x v="4"/>
    <s v="Harrison"/>
    <n v="10528"/>
    <x v="36"/>
    <x v="4"/>
    <s v="2015"/>
    <d v="2015-04-06T00:00:00"/>
    <n v="1545.8097600000001"/>
    <n v="19"/>
    <n v="3229.24"/>
    <n v="88443"/>
    <x v="0"/>
  </r>
  <r>
    <n v="26389"/>
    <s v="High"/>
    <n v="0.02"/>
    <n v="30.98"/>
    <n v="17.079999999999998"/>
    <n v="1735"/>
    <x v="0"/>
    <s v="Eric West"/>
    <s v="Regular Air"/>
    <x v="2"/>
    <x v="0"/>
    <x v="7"/>
    <s v="Small Box"/>
    <x v="608"/>
    <n v="0.4"/>
    <n v="-0.159596558884604"/>
    <s v="United States"/>
    <x v="1"/>
    <x v="4"/>
    <s v="Hempstead"/>
    <n v="11550"/>
    <x v="162"/>
    <x v="1"/>
    <s v="2015"/>
    <d v="2015-06-29T00:00:00"/>
    <n v="-16.14"/>
    <n v="3"/>
    <n v="101.13"/>
    <n v="88444"/>
    <x v="0"/>
  </r>
  <r>
    <n v="18012"/>
    <s v="Not Specified"/>
    <n v="0.09"/>
    <n v="30.93"/>
    <n v="3.92"/>
    <n v="1737"/>
    <x v="1"/>
    <s v="Danielle Myers"/>
    <s v="Regular Air"/>
    <x v="0"/>
    <x v="1"/>
    <x v="2"/>
    <s v="Small Pack"/>
    <x v="609"/>
    <n v="0.44"/>
    <n v="-0.28865723834185425"/>
    <s v="United States"/>
    <x v="3"/>
    <x v="24"/>
    <s v="Garner"/>
    <n v="27529"/>
    <x v="26"/>
    <x v="1"/>
    <s v="2015"/>
    <d v="2015-06-05T00:00:00"/>
    <n v="-130.42400000000001"/>
    <n v="16"/>
    <n v="451.83"/>
    <n v="85866"/>
    <x v="0"/>
  </r>
  <r>
    <n v="18013"/>
    <s v="Not Specified"/>
    <n v="0.03"/>
    <n v="1.68"/>
    <n v="0.7"/>
    <n v="1737"/>
    <x v="1"/>
    <s v="Danielle Myers"/>
    <s v="Express Air"/>
    <x v="0"/>
    <x v="0"/>
    <x v="0"/>
    <s v="Wrap Bag"/>
    <x v="610"/>
    <n v="0.6"/>
    <n v="-5.2579545454545462"/>
    <s v="United States"/>
    <x v="3"/>
    <x v="24"/>
    <s v="Garner"/>
    <n v="27529"/>
    <x v="26"/>
    <x v="1"/>
    <s v="2015"/>
    <d v="2015-06-05T00:00:00"/>
    <n v="-106.42100000000001"/>
    <n v="11"/>
    <n v="20.239999999999998"/>
    <n v="85866"/>
    <x v="0"/>
  </r>
  <r>
    <n v="18306"/>
    <s v="Medium"/>
    <n v="0.08"/>
    <n v="175.99"/>
    <n v="4.99"/>
    <n v="1738"/>
    <x v="1"/>
    <s v="Dean Solomon"/>
    <s v="Regular Air"/>
    <x v="0"/>
    <x v="2"/>
    <x v="5"/>
    <s v="Small Box"/>
    <x v="32"/>
    <n v="0.59"/>
    <n v="-11.085510717601625"/>
    <s v="United States"/>
    <x v="3"/>
    <x v="24"/>
    <s v="Gastonia"/>
    <n v="28052"/>
    <x v="145"/>
    <x v="5"/>
    <s v="2015"/>
    <d v="2015-03-28T00:00:00"/>
    <n v="-16476.838"/>
    <n v="10"/>
    <n v="1486.34"/>
    <n v="85865"/>
    <x v="0"/>
  </r>
  <r>
    <n v="18804"/>
    <s v="Low"/>
    <n v="0.04"/>
    <n v="35.44"/>
    <n v="19.989999999999998"/>
    <n v="1738"/>
    <x v="1"/>
    <s v="Dean Solomon"/>
    <s v="Regular Air"/>
    <x v="0"/>
    <x v="0"/>
    <x v="7"/>
    <s v="Small Box"/>
    <x v="611"/>
    <n v="0.38"/>
    <n v="-0.26651036282183826"/>
    <s v="United States"/>
    <x v="3"/>
    <x v="24"/>
    <s v="Gastonia"/>
    <n v="28052"/>
    <x v="110"/>
    <x v="1"/>
    <s v="2015"/>
    <d v="2015-06-21T00:00:00"/>
    <n v="-108.27250000000001"/>
    <n v="11"/>
    <n v="406.26"/>
    <n v="85868"/>
    <x v="0"/>
  </r>
  <r>
    <n v="22593"/>
    <s v="High"/>
    <n v="0.09"/>
    <n v="349.45"/>
    <n v="60"/>
    <n v="1739"/>
    <x v="0"/>
    <s v="Edna Pierce"/>
    <s v="Delivery Truck"/>
    <x v="0"/>
    <x v="1"/>
    <x v="11"/>
    <s v="Jumbo Drum"/>
    <x v="356"/>
    <m/>
    <n v="-1.5551263750104962E-2"/>
    <s v="United States"/>
    <x v="3"/>
    <x v="24"/>
    <s v="Goldsboro"/>
    <n v="27534"/>
    <x v="32"/>
    <x v="3"/>
    <s v="2015"/>
    <d v="2015-05-04T00:00:00"/>
    <n v="-90.74799999999999"/>
    <n v="17"/>
    <n v="5835.41"/>
    <n v="85867"/>
    <x v="0"/>
  </r>
  <r>
    <n v="20591"/>
    <s v="Medium"/>
    <n v="0"/>
    <n v="55.99"/>
    <n v="2.5"/>
    <n v="1743"/>
    <x v="0"/>
    <s v="Paige Jacobs"/>
    <s v="Regular Air"/>
    <x v="3"/>
    <x v="2"/>
    <x v="5"/>
    <s v="Small Pack"/>
    <x v="612"/>
    <n v="0.83"/>
    <n v="-2.323571593090211"/>
    <s v="United States"/>
    <x v="2"/>
    <x v="7"/>
    <s v="Friendswood"/>
    <n v="77546"/>
    <x v="6"/>
    <x v="2"/>
    <s v="2015"/>
    <d v="2015-02-14T00:00:00"/>
    <n v="-121.05807999999999"/>
    <n v="1"/>
    <n v="52.1"/>
    <n v="91025"/>
    <x v="0"/>
  </r>
  <r>
    <n v="2571"/>
    <s v="Not Specified"/>
    <n v="0.02"/>
    <n v="4.13"/>
    <n v="6.89"/>
    <n v="1745"/>
    <x v="1"/>
    <s v="Herbert Holden"/>
    <s v="Regular Air"/>
    <x v="1"/>
    <x v="0"/>
    <x v="9"/>
    <s v="Small Box"/>
    <x v="613"/>
    <n v="0.39"/>
    <n v="-1.127904948768258"/>
    <s v="United States"/>
    <x v="3"/>
    <x v="29"/>
    <s v="Atlanta"/>
    <n v="30305"/>
    <x v="85"/>
    <x v="0"/>
    <s v="2015"/>
    <d v="2015-01-10T00:00:00"/>
    <n v="-51.736999999999995"/>
    <n v="9"/>
    <n v="45.87"/>
    <n v="18561"/>
    <x v="0"/>
  </r>
  <r>
    <n v="1863"/>
    <s v="Low"/>
    <n v="0.04"/>
    <n v="60.65"/>
    <n v="12.23"/>
    <n v="1745"/>
    <x v="1"/>
    <s v="Herbert Holden"/>
    <s v="Regular Air"/>
    <x v="1"/>
    <x v="1"/>
    <x v="2"/>
    <s v="Medium Box"/>
    <x v="614"/>
    <n v="0.64"/>
    <n v="0.45373797562020479"/>
    <s v="United States"/>
    <x v="3"/>
    <x v="29"/>
    <s v="Atlanta"/>
    <n v="30305"/>
    <x v="79"/>
    <x v="2"/>
    <s v="2015"/>
    <d v="2015-02-16T00:00:00"/>
    <n v="116.50629999999998"/>
    <n v="4"/>
    <n v="256.77"/>
    <n v="13408"/>
    <x v="0"/>
  </r>
  <r>
    <n v="1692"/>
    <s v="High"/>
    <n v="0.04"/>
    <n v="124.49"/>
    <n v="51.94"/>
    <n v="1745"/>
    <x v="1"/>
    <s v="Herbert Holden"/>
    <s v="Delivery Truck"/>
    <x v="3"/>
    <x v="1"/>
    <x v="11"/>
    <s v="Jumbo Box"/>
    <x v="156"/>
    <n v="0.63"/>
    <n v="-0.40862231355848272"/>
    <s v="United States"/>
    <x v="3"/>
    <x v="29"/>
    <s v="Atlanta"/>
    <n v="30305"/>
    <x v="20"/>
    <x v="1"/>
    <s v="2015"/>
    <d v="2015-06-14T00:00:00"/>
    <n v="-247.55157000000003"/>
    <n v="4"/>
    <n v="605.82000000000005"/>
    <n v="12224"/>
    <x v="0"/>
  </r>
  <r>
    <n v="1693"/>
    <s v="High"/>
    <n v="0.1"/>
    <n v="35.99"/>
    <n v="5"/>
    <n v="1745"/>
    <x v="1"/>
    <s v="Herbert Holden"/>
    <s v="Regular Air"/>
    <x v="3"/>
    <x v="2"/>
    <x v="5"/>
    <s v="Wrap Bag"/>
    <x v="615"/>
    <n v="0.82"/>
    <n v="-0.17667892925430212"/>
    <s v="United States"/>
    <x v="3"/>
    <x v="29"/>
    <s v="Atlanta"/>
    <n v="30305"/>
    <x v="20"/>
    <x v="1"/>
    <s v="2015"/>
    <d v="2015-06-12T00:00:00"/>
    <n v="-277.20924000000002"/>
    <n v="54"/>
    <n v="1569"/>
    <n v="12224"/>
    <x v="0"/>
  </r>
  <r>
    <n v="19692"/>
    <s v="High"/>
    <n v="0.04"/>
    <n v="124.49"/>
    <n v="51.94"/>
    <n v="1748"/>
    <x v="0"/>
    <s v="Helen Simpson"/>
    <s v="Delivery Truck"/>
    <x v="3"/>
    <x v="1"/>
    <x v="11"/>
    <s v="Jumbo Box"/>
    <x v="156"/>
    <n v="0.63"/>
    <n v="-0.6144493595668824"/>
    <s v="United States"/>
    <x v="2"/>
    <x v="23"/>
    <s v="Enid"/>
    <n v="73703"/>
    <x v="20"/>
    <x v="1"/>
    <s v="2015"/>
    <d v="2015-06-14T00:00:00"/>
    <n v="-93.06450000000001"/>
    <n v="1"/>
    <n v="151.46"/>
    <n v="87245"/>
    <x v="0"/>
  </r>
  <r>
    <n v="20571"/>
    <s v="Not Specified"/>
    <n v="0.02"/>
    <n v="4.13"/>
    <n v="6.89"/>
    <n v="1749"/>
    <x v="1"/>
    <s v="Sherri P Stephens"/>
    <s v="Regular Air"/>
    <x v="1"/>
    <x v="0"/>
    <x v="9"/>
    <s v="Small Box"/>
    <x v="613"/>
    <n v="0.39"/>
    <n v="-4.7336604514229634"/>
    <s v="United States"/>
    <x v="2"/>
    <x v="23"/>
    <s v="Lawton"/>
    <n v="73505"/>
    <x v="85"/>
    <x v="0"/>
    <s v="2015"/>
    <d v="2015-01-10T00:00:00"/>
    <n v="-48.235999999999997"/>
    <n v="2"/>
    <n v="10.19"/>
    <n v="87243"/>
    <x v="0"/>
  </r>
  <r>
    <n v="19863"/>
    <s v="Low"/>
    <n v="0.04"/>
    <n v="60.65"/>
    <n v="12.23"/>
    <n v="1749"/>
    <x v="1"/>
    <s v="Sherri P Stephens"/>
    <s v="Regular Air"/>
    <x v="1"/>
    <x v="1"/>
    <x v="2"/>
    <s v="Medium Box"/>
    <x v="614"/>
    <n v="0.64"/>
    <n v="0.69"/>
    <s v="United States"/>
    <x v="2"/>
    <x v="23"/>
    <s v="Lawton"/>
    <n v="73505"/>
    <x v="79"/>
    <x v="2"/>
    <s v="2015"/>
    <d v="2015-02-16T00:00:00"/>
    <n v="44.291099999999993"/>
    <n v="1"/>
    <n v="64.19"/>
    <n v="87244"/>
    <x v="0"/>
  </r>
  <r>
    <n v="19477"/>
    <s v="Low"/>
    <n v="0.04"/>
    <n v="8.5"/>
    <n v="1.99"/>
    <n v="1754"/>
    <x v="1"/>
    <s v="Nelson Hong"/>
    <s v="Regular Air"/>
    <x v="3"/>
    <x v="2"/>
    <x v="13"/>
    <s v="Small Pack"/>
    <x v="302"/>
    <n v="0.49"/>
    <n v="0.36497596356582612"/>
    <s v="United States"/>
    <x v="0"/>
    <x v="1"/>
    <s v="Torrance"/>
    <n v="90503"/>
    <x v="139"/>
    <x v="2"/>
    <s v="2015"/>
    <d v="2015-02-28T00:00:00"/>
    <n v="43.275199999999998"/>
    <n v="14"/>
    <n v="118.57"/>
    <n v="90178"/>
    <x v="0"/>
  </r>
  <r>
    <n v="19478"/>
    <s v="Low"/>
    <n v="0.1"/>
    <n v="15.99"/>
    <n v="9.4"/>
    <n v="1754"/>
    <x v="1"/>
    <s v="Nelson Hong"/>
    <s v="Regular Air"/>
    <x v="3"/>
    <x v="2"/>
    <x v="6"/>
    <s v="Small Box"/>
    <x v="616"/>
    <n v="0.49"/>
    <n v="-0.4557017742544357"/>
    <s v="United States"/>
    <x v="0"/>
    <x v="1"/>
    <s v="Torrance"/>
    <n v="90503"/>
    <x v="139"/>
    <x v="2"/>
    <s v="2015"/>
    <d v="2015-02-27T00:00:00"/>
    <n v="-36.214620000000004"/>
    <n v="5"/>
    <n v="79.47"/>
    <n v="90178"/>
    <x v="0"/>
  </r>
  <r>
    <n v="19479"/>
    <s v="Low"/>
    <n v="0.09"/>
    <n v="95.99"/>
    <n v="8.99"/>
    <n v="1754"/>
    <x v="1"/>
    <s v="Nelson Hong"/>
    <s v="Regular Air"/>
    <x v="3"/>
    <x v="2"/>
    <x v="5"/>
    <s v="Small Box"/>
    <x v="617"/>
    <n v="0.56999999999999995"/>
    <n v="1.1211835225098842E-2"/>
    <s v="United States"/>
    <x v="0"/>
    <x v="1"/>
    <s v="Torrance"/>
    <n v="90503"/>
    <x v="139"/>
    <x v="2"/>
    <s v="2015"/>
    <d v="2015-03-03T00:00:00"/>
    <n v="7.032960000000001"/>
    <n v="8"/>
    <n v="627.28"/>
    <n v="90178"/>
    <x v="0"/>
  </r>
  <r>
    <n v="25920"/>
    <s v="High"/>
    <n v="0"/>
    <n v="115.99"/>
    <n v="5.92"/>
    <n v="1764"/>
    <x v="1"/>
    <s v="Michele Bradshaw"/>
    <s v="Regular Air"/>
    <x v="3"/>
    <x v="2"/>
    <x v="5"/>
    <s v="Small Box"/>
    <x v="618"/>
    <n v="0.57999999999999996"/>
    <n v="-1.4453387566570726E-2"/>
    <s v="United States"/>
    <x v="3"/>
    <x v="26"/>
    <s v="Dunedin"/>
    <n v="34698"/>
    <x v="46"/>
    <x v="0"/>
    <s v="2015"/>
    <d v="2015-01-22T00:00:00"/>
    <n v="-16.772000000000002"/>
    <n v="11"/>
    <n v="1160.42"/>
    <n v="89775"/>
    <x v="0"/>
  </r>
  <r>
    <n v="25608"/>
    <s v="High"/>
    <n v="0.06"/>
    <n v="19.98"/>
    <n v="10.49"/>
    <n v="1764"/>
    <x v="1"/>
    <s v="Michele Bradshaw"/>
    <s v="Regular Air"/>
    <x v="3"/>
    <x v="1"/>
    <x v="2"/>
    <s v="Small Box"/>
    <x v="619"/>
    <n v="0.49"/>
    <n v="4.9741433684821512"/>
    <s v="United States"/>
    <x v="3"/>
    <x v="26"/>
    <s v="Dunedin"/>
    <n v="34698"/>
    <x v="151"/>
    <x v="5"/>
    <s v="2015"/>
    <d v="2015-03-03T00:00:00"/>
    <n v="514.17719999999997"/>
    <n v="5"/>
    <n v="103.37"/>
    <n v="89776"/>
    <x v="0"/>
  </r>
  <r>
    <n v="25609"/>
    <s v="High"/>
    <n v="0.08"/>
    <n v="1.76"/>
    <n v="4.8600000000000003"/>
    <n v="1764"/>
    <x v="1"/>
    <s v="Michele Bradshaw"/>
    <s v="Regular Air"/>
    <x v="3"/>
    <x v="1"/>
    <x v="2"/>
    <s v="Small Box"/>
    <x v="620"/>
    <n v="0.41"/>
    <n v="5.8591745400298354"/>
    <s v="United States"/>
    <x v="3"/>
    <x v="26"/>
    <s v="Dunedin"/>
    <n v="34698"/>
    <x v="151"/>
    <x v="5"/>
    <s v="2015"/>
    <d v="2015-03-02T00:00:00"/>
    <n v="235.65599999999998"/>
    <n v="23"/>
    <n v="40.22"/>
    <n v="89776"/>
    <x v="0"/>
  </r>
  <r>
    <n v="25054"/>
    <s v="Not Specified"/>
    <n v="0"/>
    <n v="5.77"/>
    <n v="4.97"/>
    <n v="1765"/>
    <x v="0"/>
    <s v="Ralph Woods Scott"/>
    <s v="Regular Air"/>
    <x v="3"/>
    <x v="0"/>
    <x v="8"/>
    <s v="Small Box"/>
    <x v="621"/>
    <n v="0.35"/>
    <n v="6.7863818424566152E-2"/>
    <s v="United States"/>
    <x v="2"/>
    <x v="33"/>
    <s v="Creve Coeur"/>
    <n v="63141"/>
    <x v="82"/>
    <x v="3"/>
    <s v="2015"/>
    <d v="2015-05-05T00:00:00"/>
    <n v="3.5581000000000031"/>
    <n v="8"/>
    <n v="52.43"/>
    <n v="89777"/>
    <x v="0"/>
  </r>
  <r>
    <n v="20636"/>
    <s v="Critical"/>
    <n v="0.01"/>
    <n v="50.98"/>
    <n v="6.5"/>
    <n v="1767"/>
    <x v="0"/>
    <s v="Robert Rollins"/>
    <s v="Regular Air"/>
    <x v="1"/>
    <x v="2"/>
    <x v="13"/>
    <s v="Small Box"/>
    <x v="338"/>
    <n v="0.73"/>
    <n v="6.5238426859216356E-3"/>
    <s v="United States"/>
    <x v="3"/>
    <x v="29"/>
    <s v="Newnan"/>
    <n v="30265"/>
    <x v="173"/>
    <x v="5"/>
    <s v="2015"/>
    <d v="2015-03-27T00:00:00"/>
    <n v="5.3396999999999997"/>
    <n v="16"/>
    <n v="818.49"/>
    <n v="89211"/>
    <x v="0"/>
  </r>
  <r>
    <n v="24894"/>
    <s v="Medium"/>
    <n v="7.0000000000000007E-2"/>
    <n v="60.98"/>
    <n v="49"/>
    <n v="1771"/>
    <x v="0"/>
    <s v="Jeff Spivey"/>
    <s v="Regular Air"/>
    <x v="1"/>
    <x v="0"/>
    <x v="15"/>
    <s v="Large Box"/>
    <x v="557"/>
    <n v="0.59"/>
    <n v="-1.9696467318428943"/>
    <s v="United States"/>
    <x v="2"/>
    <x v="12"/>
    <s v="Freeport"/>
    <n v="61032"/>
    <x v="127"/>
    <x v="5"/>
    <s v="2015"/>
    <d v="2015-03-07T00:00:00"/>
    <n v="-807.89"/>
    <n v="7"/>
    <n v="410.17"/>
    <n v="89106"/>
    <x v="0"/>
  </r>
  <r>
    <n v="19826"/>
    <s v="Low"/>
    <n v="0.09"/>
    <n v="12.95"/>
    <n v="4.9800000000000004"/>
    <n v="1775"/>
    <x v="0"/>
    <s v="Marlene Kirk"/>
    <s v="Regular Air"/>
    <x v="3"/>
    <x v="0"/>
    <x v="8"/>
    <s v="Small Box"/>
    <x v="532"/>
    <n v="0.4"/>
    <n v="0.45964142613341247"/>
    <s v="United States"/>
    <x v="2"/>
    <x v="38"/>
    <s v="South Bend"/>
    <n v="46614"/>
    <x v="110"/>
    <x v="1"/>
    <s v="2015"/>
    <d v="2015-06-21T00:00:00"/>
    <n v="123.89175"/>
    <n v="21"/>
    <n v="269.54000000000002"/>
    <n v="89944"/>
    <x v="0"/>
  </r>
  <r>
    <n v="20278"/>
    <s v="Not Specified"/>
    <n v="0.08"/>
    <n v="5.78"/>
    <n v="5.67"/>
    <n v="1776"/>
    <x v="0"/>
    <s v="Charlotte Patterson"/>
    <s v="Regular Air"/>
    <x v="3"/>
    <x v="0"/>
    <x v="7"/>
    <s v="Small Box"/>
    <x v="221"/>
    <n v="0.36"/>
    <n v="-0.50575208782959569"/>
    <s v="United States"/>
    <x v="2"/>
    <x v="38"/>
    <s v="Terre Haute"/>
    <n v="47802"/>
    <x v="128"/>
    <x v="2"/>
    <s v="2015"/>
    <d v="2015-02-05T00:00:00"/>
    <n v="-53.898000000000003"/>
    <n v="19"/>
    <n v="106.57"/>
    <n v="89941"/>
    <x v="0"/>
  </r>
  <r>
    <n v="20391"/>
    <s v="Low"/>
    <n v="7.0000000000000007E-2"/>
    <n v="5.43"/>
    <n v="0.95"/>
    <n v="1777"/>
    <x v="1"/>
    <s v="Miriam Greenberg"/>
    <s v="Regular Air"/>
    <x v="3"/>
    <x v="0"/>
    <x v="7"/>
    <s v="Wrap Bag"/>
    <x v="217"/>
    <n v="0.36"/>
    <n v="0.69"/>
    <s v="United States"/>
    <x v="2"/>
    <x v="38"/>
    <s v="Valparaiso"/>
    <n v="46383"/>
    <x v="126"/>
    <x v="4"/>
    <s v="2015"/>
    <d v="2015-04-26T00:00:00"/>
    <n v="26.502899999999997"/>
    <n v="7"/>
    <n v="38.409999999999997"/>
    <n v="89939"/>
    <x v="0"/>
  </r>
  <r>
    <n v="21163"/>
    <s v="Low"/>
    <n v="0.02"/>
    <n v="10.06"/>
    <n v="2.06"/>
    <n v="1777"/>
    <x v="1"/>
    <s v="Miriam Greenberg"/>
    <s v="Regular Air"/>
    <x v="3"/>
    <x v="0"/>
    <x v="7"/>
    <s v="Wrap Bag"/>
    <x v="85"/>
    <n v="0.39"/>
    <n v="0.69"/>
    <s v="United States"/>
    <x v="2"/>
    <x v="38"/>
    <s v="Valparaiso"/>
    <n v="46383"/>
    <x v="35"/>
    <x v="0"/>
    <s v="2015"/>
    <d v="2015-01-08T00:00:00"/>
    <n v="90.624600000000001"/>
    <n v="13"/>
    <n v="131.34"/>
    <n v="89940"/>
    <x v="0"/>
  </r>
  <r>
    <n v="20600"/>
    <s v="Not Specified"/>
    <n v="0.03"/>
    <n v="19.989999999999998"/>
    <n v="11.17"/>
    <n v="1777"/>
    <x v="1"/>
    <s v="Miriam Greenberg"/>
    <s v="Regular Air"/>
    <x v="0"/>
    <x v="1"/>
    <x v="2"/>
    <s v="Large Box"/>
    <x v="172"/>
    <n v="0.6"/>
    <n v="-8.2971265053058282E-2"/>
    <s v="United States"/>
    <x v="2"/>
    <x v="38"/>
    <s v="Valparaiso"/>
    <n v="46383"/>
    <x v="57"/>
    <x v="4"/>
    <s v="2015"/>
    <d v="2015-04-03T00:00:00"/>
    <n v="-20.876399999999997"/>
    <n v="12"/>
    <n v="251.61"/>
    <n v="89942"/>
    <x v="0"/>
  </r>
  <r>
    <n v="25498"/>
    <s v="High"/>
    <n v="0.06"/>
    <n v="13.99"/>
    <n v="7.51"/>
    <n v="1778"/>
    <x v="1"/>
    <s v="Ray Oakley"/>
    <s v="Regular Air"/>
    <x v="3"/>
    <x v="2"/>
    <x v="6"/>
    <s v="Medium Box"/>
    <x v="490"/>
    <n v="0.39"/>
    <n v="2.2512031667766247E-2"/>
    <s v="United States"/>
    <x v="2"/>
    <x v="38"/>
    <s v="West Lafayette"/>
    <n v="47906"/>
    <x v="16"/>
    <x v="3"/>
    <s v="2015"/>
    <d v="2015-05-12T00:00:00"/>
    <n v="6.4832400000000021"/>
    <n v="21"/>
    <n v="287.99"/>
    <n v="89943"/>
    <x v="0"/>
  </r>
  <r>
    <n v="25499"/>
    <s v="High"/>
    <n v="0.06"/>
    <n v="15.04"/>
    <n v="1.97"/>
    <n v="1778"/>
    <x v="1"/>
    <s v="Ray Oakley"/>
    <s v="Regular Air"/>
    <x v="3"/>
    <x v="0"/>
    <x v="7"/>
    <s v="Wrap Bag"/>
    <x v="231"/>
    <n v="0.39"/>
    <n v="4.9765258215962449E-2"/>
    <s v="United States"/>
    <x v="2"/>
    <x v="38"/>
    <s v="West Lafayette"/>
    <n v="47906"/>
    <x v="16"/>
    <x v="3"/>
    <s v="2015"/>
    <d v="2015-05-10T00:00:00"/>
    <n v="2.3320000000000003"/>
    <n v="3"/>
    <n v="46.86"/>
    <n v="89943"/>
    <x v="0"/>
  </r>
  <r>
    <n v="19237"/>
    <s v="High"/>
    <n v="0"/>
    <n v="55.48"/>
    <n v="14.3"/>
    <n v="1781"/>
    <x v="1"/>
    <s v="Jackie Capps"/>
    <s v="Regular Air"/>
    <x v="0"/>
    <x v="0"/>
    <x v="7"/>
    <s v="Small Box"/>
    <x v="14"/>
    <n v="0.37"/>
    <n v="0.69"/>
    <s v="United States"/>
    <x v="0"/>
    <x v="1"/>
    <s v="San Carlos"/>
    <n v="94070"/>
    <x v="20"/>
    <x v="1"/>
    <s v="2015"/>
    <d v="2015-06-14T00:00:00"/>
    <n v="454.44779999999997"/>
    <n v="11"/>
    <n v="658.62"/>
    <n v="89857"/>
    <x v="0"/>
  </r>
  <r>
    <n v="19419"/>
    <s v="Low"/>
    <n v="0.03"/>
    <n v="5.08"/>
    <n v="2.0299999999999998"/>
    <n v="1781"/>
    <x v="1"/>
    <s v="Jackie Capps"/>
    <s v="Regular Air"/>
    <x v="1"/>
    <x v="1"/>
    <x v="2"/>
    <s v="Wrap Bag"/>
    <x v="622"/>
    <n v="0.51"/>
    <n v="0.69"/>
    <s v="United States"/>
    <x v="0"/>
    <x v="1"/>
    <s v="San Carlos"/>
    <n v="94070"/>
    <x v="0"/>
    <x v="0"/>
    <s v="2015"/>
    <d v="2015-01-12T00:00:00"/>
    <n v="15.1524"/>
    <n v="4"/>
    <n v="21.96"/>
    <n v="89858"/>
    <x v="0"/>
  </r>
  <r>
    <n v="21283"/>
    <s v="High"/>
    <n v="0.03"/>
    <n v="3.28"/>
    <n v="3.97"/>
    <n v="1782"/>
    <x v="0"/>
    <s v="Lawrence Dennis"/>
    <s v="Regular Air"/>
    <x v="1"/>
    <x v="0"/>
    <x v="0"/>
    <s v="Wrap Bag"/>
    <x v="623"/>
    <n v="0.56000000000000005"/>
    <n v="-3.6937566137566136"/>
    <s v="United States"/>
    <x v="0"/>
    <x v="1"/>
    <s v="San Clemente"/>
    <n v="92672"/>
    <x v="61"/>
    <x v="0"/>
    <s v="2015"/>
    <d v="2015-01-08T00:00:00"/>
    <n v="-90.755600000000001"/>
    <n v="7"/>
    <n v="24.57"/>
    <n v="89856"/>
    <x v="0"/>
  </r>
  <r>
    <n v="23966"/>
    <s v="Critical"/>
    <n v="0.04"/>
    <n v="205.99"/>
    <n v="8.99"/>
    <n v="1788"/>
    <x v="0"/>
    <s v="Valerie Siegel"/>
    <s v="Regular Air"/>
    <x v="3"/>
    <x v="2"/>
    <x v="5"/>
    <s v="Small Box"/>
    <x v="20"/>
    <n v="0.56000000000000005"/>
    <n v="0.95285613715010964"/>
    <s v="United States"/>
    <x v="3"/>
    <x v="29"/>
    <s v="Woodstock"/>
    <n v="30188"/>
    <x v="72"/>
    <x v="0"/>
    <s v="2015"/>
    <d v="2015-01-22T00:00:00"/>
    <n v="960.98400000000004"/>
    <n v="6"/>
    <n v="1008.53"/>
    <n v="88256"/>
    <x v="0"/>
  </r>
  <r>
    <n v="21284"/>
    <s v="Critical"/>
    <n v="0.04"/>
    <n v="880.98"/>
    <n v="44.55"/>
    <n v="1793"/>
    <x v="0"/>
    <s v="Derek Jernigan"/>
    <s v="Delivery Truck"/>
    <x v="1"/>
    <x v="1"/>
    <x v="14"/>
    <s v="Jumbo Box"/>
    <x v="270"/>
    <n v="0.62"/>
    <n v="-1.9668045172121857"/>
    <s v="United States"/>
    <x v="2"/>
    <x v="12"/>
    <s v="Galesburg"/>
    <n v="61401"/>
    <x v="61"/>
    <x v="0"/>
    <s v="2015"/>
    <d v="2015-01-07T00:00:00"/>
    <n v="-13706.464"/>
    <n v="8"/>
    <n v="6968.9"/>
    <n v="87853"/>
    <x v="0"/>
  </r>
  <r>
    <n v="22986"/>
    <s v="Critical"/>
    <n v="0.04"/>
    <n v="3.68"/>
    <n v="1.32"/>
    <n v="1802"/>
    <x v="0"/>
    <s v="Jack Morse"/>
    <s v="Regular Air"/>
    <x v="0"/>
    <x v="0"/>
    <x v="12"/>
    <s v="Wrap Bag"/>
    <x v="300"/>
    <n v="0.83"/>
    <n v="7.2881036570598203"/>
    <s v="United States"/>
    <x v="3"/>
    <x v="26"/>
    <s v="Dunedin"/>
    <n v="34698"/>
    <x v="144"/>
    <x v="1"/>
    <s v="2015"/>
    <d v="2015-06-02T00:00:00"/>
    <n v="300.92579999999998"/>
    <n v="11"/>
    <n v="41.29"/>
    <n v="91543"/>
    <x v="0"/>
  </r>
  <r>
    <n v="18901"/>
    <s v="Medium"/>
    <n v="0.01"/>
    <n v="8.1199999999999992"/>
    <n v="2.83"/>
    <n v="1808"/>
    <x v="0"/>
    <s v="Joyce Knox"/>
    <s v="Express Air"/>
    <x v="1"/>
    <x v="2"/>
    <x v="13"/>
    <s v="Small Pack"/>
    <x v="293"/>
    <n v="0.77"/>
    <n v="-0.45983754512635377"/>
    <s v="United States"/>
    <x v="1"/>
    <x v="36"/>
    <s v="Parkersburg"/>
    <n v="26101"/>
    <x v="83"/>
    <x v="5"/>
    <s v="2015"/>
    <d v="2015-03-18T00:00:00"/>
    <n v="-40.76"/>
    <n v="10"/>
    <n v="88.64"/>
    <n v="89251"/>
    <x v="0"/>
  </r>
  <r>
    <n v="21746"/>
    <s v="Not Specified"/>
    <n v="0.09"/>
    <n v="77.510000000000005"/>
    <n v="4"/>
    <n v="1814"/>
    <x v="1"/>
    <s v="Albert Tyson"/>
    <s v="Express Air"/>
    <x v="1"/>
    <x v="2"/>
    <x v="13"/>
    <s v="Small Box"/>
    <x v="624"/>
    <n v="0.76"/>
    <n v="-0.75854952558168143"/>
    <s v="United States"/>
    <x v="3"/>
    <x v="37"/>
    <s v="Olive Branch"/>
    <n v="38654"/>
    <x v="94"/>
    <x v="3"/>
    <s v="2015"/>
    <d v="2015-05-25T00:00:00"/>
    <n v="-986.52399999999989"/>
    <n v="17"/>
    <n v="1300.54"/>
    <n v="90524"/>
    <x v="0"/>
  </r>
  <r>
    <n v="21747"/>
    <s v="Not Specified"/>
    <n v="0"/>
    <n v="2.88"/>
    <n v="0.7"/>
    <n v="1814"/>
    <x v="1"/>
    <s v="Albert Tyson"/>
    <s v="Regular Air"/>
    <x v="1"/>
    <x v="0"/>
    <x v="0"/>
    <s v="Wrap Bag"/>
    <x v="122"/>
    <n v="0.56000000000000005"/>
    <n v="-3.7221755123489224"/>
    <s v="United States"/>
    <x v="3"/>
    <x v="37"/>
    <s v="Olive Branch"/>
    <n v="38654"/>
    <x v="94"/>
    <x v="3"/>
    <s v="2015"/>
    <d v="2015-05-25T00:00:00"/>
    <n v="-141.666"/>
    <n v="13"/>
    <n v="38.06"/>
    <n v="90524"/>
    <x v="0"/>
  </r>
  <r>
    <n v="24463"/>
    <s v="Medium"/>
    <n v="0.06"/>
    <n v="90.97"/>
    <n v="14"/>
    <n v="1815"/>
    <x v="0"/>
    <s v="Marvin Yang"/>
    <s v="Delivery Truck"/>
    <x v="1"/>
    <x v="2"/>
    <x v="6"/>
    <s v="Jumbo Drum"/>
    <x v="625"/>
    <n v="0.36"/>
    <n v="3.7467051885859033E-2"/>
    <s v="United States"/>
    <x v="3"/>
    <x v="37"/>
    <s v="Pearl"/>
    <n v="39208"/>
    <x v="143"/>
    <x v="2"/>
    <s v="2015"/>
    <d v="2015-02-12T00:00:00"/>
    <n v="47.334000000000003"/>
    <n v="14"/>
    <n v="1263.3499999999999"/>
    <n v="90525"/>
    <x v="0"/>
  </r>
  <r>
    <n v="22843"/>
    <s v="Low"/>
    <n v="0.01"/>
    <n v="10.48"/>
    <n v="2.89"/>
    <n v="1816"/>
    <x v="0"/>
    <s v="Danielle Schneider"/>
    <s v="Regular Air"/>
    <x v="3"/>
    <x v="0"/>
    <x v="0"/>
    <s v="Small Pack"/>
    <x v="626"/>
    <n v="0.6"/>
    <n v="0.2992469611621702"/>
    <s v="United States"/>
    <x v="2"/>
    <x v="22"/>
    <s v="Canton"/>
    <n v="48187"/>
    <x v="64"/>
    <x v="2"/>
    <s v="2015"/>
    <d v="2015-02-07T00:00:00"/>
    <n v="60.561599999999999"/>
    <n v="19"/>
    <n v="202.38"/>
    <n v="85990"/>
    <x v="0"/>
  </r>
  <r>
    <n v="24622"/>
    <s v="Not Specified"/>
    <n v="0.06"/>
    <n v="17.98"/>
    <n v="8.51"/>
    <n v="1818"/>
    <x v="1"/>
    <s v="Ian Hall"/>
    <s v="Regular Air"/>
    <x v="3"/>
    <x v="2"/>
    <x v="6"/>
    <s v="Medium Box"/>
    <x v="18"/>
    <n v="0.4"/>
    <n v="-0.83794054629301162"/>
    <s v="United States"/>
    <x v="2"/>
    <x v="22"/>
    <s v="Dearborn"/>
    <n v="48126"/>
    <x v="112"/>
    <x v="4"/>
    <s v="2015"/>
    <d v="2015-04-17T00:00:00"/>
    <n v="-47.243088"/>
    <n v="3"/>
    <n v="56.38"/>
    <n v="85991"/>
    <x v="0"/>
  </r>
  <r>
    <n v="24623"/>
    <s v="Not Specified"/>
    <n v="0.1"/>
    <n v="9.99"/>
    <n v="4.78"/>
    <n v="1818"/>
    <x v="1"/>
    <s v="Ian Hall"/>
    <s v="Express Air"/>
    <x v="3"/>
    <x v="0"/>
    <x v="7"/>
    <s v="Small Box"/>
    <x v="627"/>
    <n v="0.4"/>
    <n v="7.6840426424913968E-2"/>
    <s v="United States"/>
    <x v="2"/>
    <x v="22"/>
    <s v="Dearborn"/>
    <n v="48126"/>
    <x v="112"/>
    <x v="4"/>
    <s v="2015"/>
    <d v="2015-04-18T00:00:00"/>
    <n v="9.1539999999999999"/>
    <n v="12"/>
    <n v="119.13"/>
    <n v="85991"/>
    <x v="0"/>
  </r>
  <r>
    <n v="4843"/>
    <s v="Low"/>
    <n v="0.01"/>
    <n v="10.48"/>
    <n v="2.89"/>
    <n v="1821"/>
    <x v="1"/>
    <s v="Vanessa Boyer"/>
    <s v="Regular Air"/>
    <x v="3"/>
    <x v="0"/>
    <x v="0"/>
    <s v="Small Pack"/>
    <x v="626"/>
    <n v="0.6"/>
    <n v="5.0549097602253221E-2"/>
    <s v="United States"/>
    <x v="1"/>
    <x v="4"/>
    <s v="New York City"/>
    <n v="10177"/>
    <x v="64"/>
    <x v="2"/>
    <s v="2015"/>
    <d v="2015-02-07T00:00:00"/>
    <n v="40.92"/>
    <n v="76"/>
    <n v="809.51"/>
    <n v="34435"/>
    <x v="0"/>
  </r>
  <r>
    <n v="6621"/>
    <s v="Not Specified"/>
    <n v="7.0000000000000007E-2"/>
    <n v="18.649999999999999"/>
    <n v="3.77"/>
    <n v="1821"/>
    <x v="1"/>
    <s v="Vanessa Boyer"/>
    <s v="Regular Air"/>
    <x v="3"/>
    <x v="1"/>
    <x v="2"/>
    <s v="Small Pack"/>
    <x v="628"/>
    <n v="0.39"/>
    <n v="0.2326145050027966"/>
    <s v="United States"/>
    <x v="1"/>
    <x v="4"/>
    <s v="New York City"/>
    <n v="10177"/>
    <x v="112"/>
    <x v="4"/>
    <s v="2015"/>
    <d v="2015-04-16T00:00:00"/>
    <n v="149.72"/>
    <n v="34"/>
    <n v="643.64"/>
    <n v="47108"/>
    <x v="0"/>
  </r>
  <r>
    <n v="6622"/>
    <s v="Not Specified"/>
    <n v="0.06"/>
    <n v="17.98"/>
    <n v="8.51"/>
    <n v="1821"/>
    <x v="1"/>
    <s v="Vanessa Boyer"/>
    <s v="Regular Air"/>
    <x v="3"/>
    <x v="2"/>
    <x v="6"/>
    <s v="Medium Box"/>
    <x v="18"/>
    <n v="0.4"/>
    <n v="-0.21485948180590234"/>
    <s v="United States"/>
    <x v="1"/>
    <x v="4"/>
    <s v="New York City"/>
    <n v="10177"/>
    <x v="112"/>
    <x v="4"/>
    <s v="2015"/>
    <d v="2015-04-17T00:00:00"/>
    <n v="-52.492319999999999"/>
    <n v="13"/>
    <n v="244.31"/>
    <n v="47108"/>
    <x v="0"/>
  </r>
  <r>
    <n v="6623"/>
    <s v="Not Specified"/>
    <n v="0.1"/>
    <n v="9.99"/>
    <n v="4.78"/>
    <n v="1821"/>
    <x v="1"/>
    <s v="Vanessa Boyer"/>
    <s v="Express Air"/>
    <x v="3"/>
    <x v="0"/>
    <x v="7"/>
    <s v="Small Box"/>
    <x v="627"/>
    <n v="0.4"/>
    <n v="1.7060311200651549E-2"/>
    <s v="United States"/>
    <x v="1"/>
    <x v="4"/>
    <s v="New York City"/>
    <n v="10177"/>
    <x v="112"/>
    <x v="4"/>
    <s v="2015"/>
    <d v="2015-04-18T00:00:00"/>
    <n v="7.9599999999999991"/>
    <n v="47"/>
    <n v="466.58"/>
    <n v="47108"/>
    <x v="0"/>
  </r>
  <r>
    <n v="6624"/>
    <s v="Not Specified"/>
    <n v="0.08"/>
    <n v="175.99"/>
    <n v="8.99"/>
    <n v="1821"/>
    <x v="1"/>
    <s v="Vanessa Boyer"/>
    <s v="Express Air"/>
    <x v="3"/>
    <x v="2"/>
    <x v="5"/>
    <s v="Small Box"/>
    <x v="44"/>
    <n v="0.56999999999999995"/>
    <n v="-0.20041245214324069"/>
    <s v="United States"/>
    <x v="1"/>
    <x v="4"/>
    <s v="New York City"/>
    <n v="10177"/>
    <x v="112"/>
    <x v="4"/>
    <s v="2015"/>
    <d v="2015-04-16T00:00:00"/>
    <n v="-459.08280000000002"/>
    <n v="16"/>
    <n v="2290.69"/>
    <n v="47108"/>
    <x v="0"/>
  </r>
  <r>
    <n v="19596"/>
    <s v="Medium"/>
    <n v="0.1"/>
    <n v="52.99"/>
    <n v="19.989999999999998"/>
    <n v="1826"/>
    <x v="1"/>
    <s v="Kate Peck"/>
    <s v="Express Air"/>
    <x v="0"/>
    <x v="0"/>
    <x v="10"/>
    <s v="Small Box"/>
    <x v="629"/>
    <n v="0.81"/>
    <n v="-1.5319470363458634"/>
    <s v="United States"/>
    <x v="2"/>
    <x v="25"/>
    <s v="Bettendorf"/>
    <n v="52722"/>
    <x v="106"/>
    <x v="4"/>
    <s v="2015"/>
    <d v="2015-04-19T00:00:00"/>
    <n v="-517.16999999999996"/>
    <n v="7"/>
    <n v="337.59"/>
    <n v="86958"/>
    <x v="0"/>
  </r>
  <r>
    <n v="18199"/>
    <s v="Medium"/>
    <n v="0"/>
    <n v="9.27"/>
    <n v="4.3899999999999997"/>
    <n v="1826"/>
    <x v="1"/>
    <s v="Kate Peck"/>
    <s v="Regular Air"/>
    <x v="0"/>
    <x v="0"/>
    <x v="7"/>
    <s v="Wrap Bag"/>
    <x v="630"/>
    <n v="0.38"/>
    <n v="-0.71455399061032865"/>
    <s v="United States"/>
    <x v="2"/>
    <x v="25"/>
    <s v="Bettendorf"/>
    <n v="52722"/>
    <x v="3"/>
    <x v="3"/>
    <s v="2015"/>
    <d v="2015-05-14T00:00:00"/>
    <n v="-7.61"/>
    <n v="1"/>
    <n v="10.65"/>
    <n v="86959"/>
    <x v="0"/>
  </r>
  <r>
    <n v="20551"/>
    <s v="Not Specified"/>
    <n v="0"/>
    <n v="5.98"/>
    <n v="0.96"/>
    <n v="1827"/>
    <x v="1"/>
    <s v="Vincent Hale"/>
    <s v="Regular Air"/>
    <x v="0"/>
    <x v="0"/>
    <x v="0"/>
    <s v="Wrap Bag"/>
    <x v="631"/>
    <n v="0.6"/>
    <n v="0.69"/>
    <s v="United States"/>
    <x v="2"/>
    <x v="25"/>
    <s v="Burlington"/>
    <n v="52601"/>
    <x v="153"/>
    <x v="2"/>
    <s v="2015"/>
    <d v="2015-02-20T00:00:00"/>
    <n v="38.039699999999996"/>
    <n v="9"/>
    <n v="55.13"/>
    <n v="86956"/>
    <x v="0"/>
  </r>
  <r>
    <n v="19597"/>
    <s v="Medium"/>
    <n v="7.0000000000000007E-2"/>
    <n v="100.98"/>
    <n v="57.38"/>
    <n v="1827"/>
    <x v="1"/>
    <s v="Vincent Hale"/>
    <s v="Delivery Truck"/>
    <x v="0"/>
    <x v="1"/>
    <x v="14"/>
    <s v="Jumbo Box"/>
    <x v="632"/>
    <n v="0.78"/>
    <n v="-1.9963774846739737"/>
    <s v="United States"/>
    <x v="2"/>
    <x v="25"/>
    <s v="Burlington"/>
    <n v="52601"/>
    <x v="106"/>
    <x v="4"/>
    <s v="2015"/>
    <d v="2015-04-21T00:00:00"/>
    <n v="-429.86"/>
    <n v="2"/>
    <n v="215.32"/>
    <n v="86958"/>
    <x v="0"/>
  </r>
  <r>
    <n v="19598"/>
    <s v="Medium"/>
    <n v="0.03"/>
    <n v="85.99"/>
    <n v="0.99"/>
    <n v="1827"/>
    <x v="1"/>
    <s v="Vincent Hale"/>
    <s v="Regular Air"/>
    <x v="0"/>
    <x v="2"/>
    <x v="5"/>
    <s v="Wrap Bag"/>
    <x v="141"/>
    <n v="0.55000000000000004"/>
    <n v="0.69"/>
    <s v="United States"/>
    <x v="2"/>
    <x v="25"/>
    <s v="Burlington"/>
    <n v="52601"/>
    <x v="106"/>
    <x v="4"/>
    <s v="2015"/>
    <d v="2015-04-20T00:00:00"/>
    <n v="264.16649999999998"/>
    <n v="5"/>
    <n v="382.85"/>
    <n v="86958"/>
    <x v="0"/>
  </r>
  <r>
    <n v="20553"/>
    <s v="Not Specified"/>
    <n v="0.02"/>
    <n v="5.98"/>
    <n v="5.46"/>
    <n v="1828"/>
    <x v="1"/>
    <s v="Stacey Lucas"/>
    <s v="Regular Air"/>
    <x v="0"/>
    <x v="0"/>
    <x v="7"/>
    <s v="Small Box"/>
    <x v="381"/>
    <n v="0.36"/>
    <n v="-1.0517857142857143"/>
    <s v="United States"/>
    <x v="2"/>
    <x v="25"/>
    <s v="Cedar Falls"/>
    <n v="50613"/>
    <x v="153"/>
    <x v="2"/>
    <s v="2015"/>
    <d v="2015-02-20T00:00:00"/>
    <n v="-47.12"/>
    <n v="7"/>
    <n v="44.8"/>
    <n v="86956"/>
    <x v="0"/>
  </r>
  <r>
    <n v="21383"/>
    <s v="Low"/>
    <n v="0.05"/>
    <n v="7.1"/>
    <n v="6.05"/>
    <n v="1828"/>
    <x v="1"/>
    <s v="Stacey Lucas"/>
    <s v="Regular Air"/>
    <x v="0"/>
    <x v="0"/>
    <x v="8"/>
    <s v="Small Box"/>
    <x v="227"/>
    <n v="0.39"/>
    <n v="-1.0025349044459848"/>
    <s v="United States"/>
    <x v="2"/>
    <x v="25"/>
    <s v="Cedar Falls"/>
    <n v="50613"/>
    <x v="61"/>
    <x v="0"/>
    <s v="2015"/>
    <d v="2015-01-06T00:00:00"/>
    <n v="-101.24600000000001"/>
    <n v="14"/>
    <n v="100.99"/>
    <n v="86960"/>
    <x v="0"/>
  </r>
  <r>
    <n v="21384"/>
    <s v="Low"/>
    <n v="0.04"/>
    <n v="20.95"/>
    <n v="4"/>
    <n v="1828"/>
    <x v="1"/>
    <s v="Stacey Lucas"/>
    <s v="Regular Air"/>
    <x v="0"/>
    <x v="2"/>
    <x v="13"/>
    <s v="Small Box"/>
    <x v="560"/>
    <n v="0.6"/>
    <n v="-1.3233844854286921E-2"/>
    <s v="United States"/>
    <x v="2"/>
    <x v="25"/>
    <s v="Cedar Falls"/>
    <n v="50613"/>
    <x v="61"/>
    <x v="0"/>
    <s v="2015"/>
    <d v="2015-01-11T00:00:00"/>
    <n v="-1.88"/>
    <n v="7"/>
    <n v="142.06"/>
    <n v="86960"/>
    <x v="0"/>
  </r>
  <r>
    <n v="23430"/>
    <s v="Critical"/>
    <n v="0.01"/>
    <n v="10.64"/>
    <n v="5.16"/>
    <n v="1829"/>
    <x v="1"/>
    <s v="Suzanne Cochran"/>
    <s v="Express Air"/>
    <x v="0"/>
    <x v="1"/>
    <x v="2"/>
    <s v="Small Box"/>
    <x v="304"/>
    <n v="0.56999999999999995"/>
    <n v="-0.19976076555023922"/>
    <s v="United States"/>
    <x v="2"/>
    <x v="25"/>
    <s v="Cedar Rapids"/>
    <n v="52402"/>
    <x v="78"/>
    <x v="5"/>
    <s v="2015"/>
    <d v="2015-03-27T00:00:00"/>
    <n v="-11.69"/>
    <n v="5"/>
    <n v="58.52"/>
    <n v="86957"/>
    <x v="0"/>
  </r>
  <r>
    <n v="21385"/>
    <s v="Low"/>
    <n v="0.05"/>
    <n v="39.06"/>
    <n v="10.55"/>
    <n v="1829"/>
    <x v="1"/>
    <s v="Suzanne Cochran"/>
    <s v="Regular Air"/>
    <x v="0"/>
    <x v="0"/>
    <x v="8"/>
    <s v="Small Box"/>
    <x v="410"/>
    <n v="0.37"/>
    <n v="0.69"/>
    <s v="United States"/>
    <x v="2"/>
    <x v="25"/>
    <s v="Cedar Rapids"/>
    <n v="52402"/>
    <x v="61"/>
    <x v="0"/>
    <s v="2015"/>
    <d v="2015-01-13T00:00:00"/>
    <n v="250.98059999999998"/>
    <n v="9"/>
    <n v="363.74"/>
    <n v="86960"/>
    <x v="0"/>
  </r>
  <r>
    <n v="21386"/>
    <s v="Low"/>
    <n v="0.04"/>
    <n v="3.52"/>
    <n v="6.83"/>
    <n v="1829"/>
    <x v="1"/>
    <s v="Suzanne Cochran"/>
    <s v="Regular Air"/>
    <x v="0"/>
    <x v="0"/>
    <x v="8"/>
    <s v="Small Box"/>
    <x v="633"/>
    <n v="0.38"/>
    <n v="-3.6254237288135593"/>
    <s v="United States"/>
    <x v="2"/>
    <x v="25"/>
    <s v="Cedar Rapids"/>
    <n v="52402"/>
    <x v="61"/>
    <x v="0"/>
    <s v="2015"/>
    <d v="2015-01-15T00:00:00"/>
    <n v="-57.753"/>
    <n v="4"/>
    <n v="15.93"/>
    <n v="86960"/>
    <x v="0"/>
  </r>
  <r>
    <n v="21387"/>
    <s v="Low"/>
    <n v="0.02"/>
    <n v="15.51"/>
    <n v="17.78"/>
    <n v="1829"/>
    <x v="1"/>
    <s v="Suzanne Cochran"/>
    <s v="Regular Air"/>
    <x v="0"/>
    <x v="0"/>
    <x v="10"/>
    <s v="Small Box"/>
    <x v="242"/>
    <n v="0.59"/>
    <n v="-2.2542293233082704"/>
    <s v="United States"/>
    <x v="2"/>
    <x v="25"/>
    <s v="Cedar Rapids"/>
    <n v="52402"/>
    <x v="61"/>
    <x v="0"/>
    <s v="2015"/>
    <d v="2015-01-13T00:00:00"/>
    <n v="-47.97"/>
    <n v="1"/>
    <n v="21.28"/>
    <n v="86960"/>
    <x v="0"/>
  </r>
  <r>
    <n v="23589"/>
    <s v="High"/>
    <n v="0.01"/>
    <n v="155.99"/>
    <n v="8.99"/>
    <n v="1836"/>
    <x v="0"/>
    <s v="Dwight Albright Huffman"/>
    <s v="Express Air"/>
    <x v="0"/>
    <x v="2"/>
    <x v="5"/>
    <s v="Small Box"/>
    <x v="359"/>
    <n v="0.57999999999999996"/>
    <n v="-0.324162999570898"/>
    <s v="United States"/>
    <x v="0"/>
    <x v="1"/>
    <s v="San Francisco"/>
    <n v="94110"/>
    <x v="47"/>
    <x v="4"/>
    <s v="2015"/>
    <d v="2015-04-20T00:00:00"/>
    <n v="-219.07908"/>
    <n v="5"/>
    <n v="675.83"/>
    <n v="86600"/>
    <x v="0"/>
  </r>
  <r>
    <n v="23590"/>
    <s v="High"/>
    <n v="0.01"/>
    <n v="5.98"/>
    <n v="5.46"/>
    <n v="1837"/>
    <x v="0"/>
    <s v="Herbert Williamson"/>
    <s v="Regular Air"/>
    <x v="0"/>
    <x v="0"/>
    <x v="7"/>
    <s v="Small Box"/>
    <x v="381"/>
    <n v="0.36"/>
    <n v="-0.6742285714285714"/>
    <s v="United States"/>
    <x v="0"/>
    <x v="1"/>
    <s v="San Gabriel"/>
    <n v="91776"/>
    <x v="47"/>
    <x v="4"/>
    <s v="2015"/>
    <d v="2015-04-21T00:00:00"/>
    <n v="-18.878399999999999"/>
    <n v="4"/>
    <n v="28"/>
    <n v="86600"/>
    <x v="0"/>
  </r>
  <r>
    <n v="18141"/>
    <s v="Not Specified"/>
    <n v="7.0000000000000007E-2"/>
    <n v="40.98"/>
    <n v="2.99"/>
    <n v="1840"/>
    <x v="0"/>
    <s v="Clifford Webb"/>
    <s v="Regular Air"/>
    <x v="1"/>
    <x v="0"/>
    <x v="8"/>
    <s v="Small Box"/>
    <x v="385"/>
    <n v="0.36"/>
    <n v="0.69"/>
    <s v="United States"/>
    <x v="1"/>
    <x v="15"/>
    <s v="Townsend"/>
    <n v="1469"/>
    <x v="25"/>
    <x v="5"/>
    <s v="2015"/>
    <d v="2015-04-01T00:00:00"/>
    <n v="369.20519999999999"/>
    <n v="13"/>
    <n v="535.08000000000004"/>
    <n v="86599"/>
    <x v="0"/>
  </r>
  <r>
    <n v="19139"/>
    <s v="High"/>
    <n v="0.09"/>
    <n v="35.99"/>
    <n v="1.1000000000000001"/>
    <n v="1849"/>
    <x v="1"/>
    <s v="Michelle Steele"/>
    <s v="Regular Air"/>
    <x v="3"/>
    <x v="2"/>
    <x v="5"/>
    <s v="Small Box"/>
    <x v="337"/>
    <n v="0.55000000000000004"/>
    <n v="8.6884288985676447E-2"/>
    <s v="United States"/>
    <x v="3"/>
    <x v="43"/>
    <s v="Enterprise"/>
    <n v="36330"/>
    <x v="113"/>
    <x v="4"/>
    <s v="2015"/>
    <d v="2015-04-03T00:00:00"/>
    <n v="19.350000000000001"/>
    <n v="8"/>
    <n v="222.71"/>
    <n v="89697"/>
    <x v="0"/>
  </r>
  <r>
    <n v="19140"/>
    <s v="High"/>
    <n v="0.01"/>
    <n v="125.99"/>
    <n v="2.5"/>
    <n v="1849"/>
    <x v="1"/>
    <s v="Michelle Steele"/>
    <s v="Regular Air"/>
    <x v="3"/>
    <x v="2"/>
    <x v="5"/>
    <s v="Small Box"/>
    <x v="418"/>
    <n v="0.6"/>
    <n v="-4.3888717576637033"/>
    <s v="United States"/>
    <x v="3"/>
    <x v="43"/>
    <s v="Enterprise"/>
    <n v="36330"/>
    <x v="113"/>
    <x v="4"/>
    <s v="2015"/>
    <d v="2015-04-02T00:00:00"/>
    <n v="-967.83399999999995"/>
    <n v="2"/>
    <n v="220.52"/>
    <n v="89697"/>
    <x v="0"/>
  </r>
  <r>
    <n v="19141"/>
    <s v="Not Specified"/>
    <n v="0.06"/>
    <n v="6.48"/>
    <n v="5.14"/>
    <n v="1852"/>
    <x v="0"/>
    <s v="Joy Kaplan McNeill"/>
    <s v="Express Air"/>
    <x v="1"/>
    <x v="0"/>
    <x v="7"/>
    <s v="Small Box"/>
    <x v="339"/>
    <n v="0.37"/>
    <n v="-0.41630084869768802"/>
    <s v="United States"/>
    <x v="0"/>
    <x v="1"/>
    <s v="Carlsbad"/>
    <n v="92008"/>
    <x v="91"/>
    <x v="5"/>
    <s v="2015"/>
    <d v="2015-03-21T00:00:00"/>
    <n v="-28.45"/>
    <n v="10"/>
    <n v="68.34"/>
    <n v="86847"/>
    <x v="0"/>
  </r>
  <r>
    <n v="19142"/>
    <s v="Not Specified"/>
    <n v="0.02"/>
    <n v="30.73"/>
    <n v="4"/>
    <n v="1854"/>
    <x v="0"/>
    <s v="Erika Morgan"/>
    <s v="Regular Air"/>
    <x v="1"/>
    <x v="2"/>
    <x v="13"/>
    <s v="Small Box"/>
    <x v="88"/>
    <n v="0.75"/>
    <n v="0.13936655049595956"/>
    <s v="United States"/>
    <x v="1"/>
    <x v="18"/>
    <s v="Seymour"/>
    <n v="6478"/>
    <x v="91"/>
    <x v="5"/>
    <s v="2015"/>
    <d v="2015-03-22T00:00:00"/>
    <n v="72.78"/>
    <n v="16"/>
    <n v="522.22"/>
    <n v="86847"/>
    <x v="0"/>
  </r>
  <r>
    <n v="20036"/>
    <s v="Critical"/>
    <n v="0.09"/>
    <n v="5.98"/>
    <n v="1.49"/>
    <n v="1860"/>
    <x v="0"/>
    <s v="Gina B Hess"/>
    <s v="Regular Air"/>
    <x v="1"/>
    <x v="0"/>
    <x v="8"/>
    <s v="Small Box"/>
    <x v="370"/>
    <n v="0.39"/>
    <n v="0.47230988932524098"/>
    <s v="United States"/>
    <x v="1"/>
    <x v="15"/>
    <s v="Webster"/>
    <n v="1570"/>
    <x v="15"/>
    <x v="1"/>
    <s v="2015"/>
    <d v="2015-06-17T00:00:00"/>
    <n v="13.2294"/>
    <n v="5"/>
    <n v="28.01"/>
    <n v="86846"/>
    <x v="0"/>
  </r>
  <r>
    <n v="18879"/>
    <s v="Not Specified"/>
    <n v="0.08"/>
    <n v="8.09"/>
    <n v="7.96"/>
    <n v="1869"/>
    <x v="0"/>
    <s v="Roberta Daniel"/>
    <s v="Regular Air"/>
    <x v="3"/>
    <x v="1"/>
    <x v="2"/>
    <s v="Small Box"/>
    <x v="38"/>
    <n v="0.49"/>
    <n v="-1.1054138145612944"/>
    <s v="United States"/>
    <x v="0"/>
    <x v="27"/>
    <s v="Alamogordo"/>
    <n v="88310"/>
    <x v="32"/>
    <x v="3"/>
    <s v="2015"/>
    <d v="2015-05-04T00:00:00"/>
    <n v="-88.82"/>
    <n v="10"/>
    <n v="80.349999999999994"/>
    <n v="89209"/>
    <x v="0"/>
  </r>
  <r>
    <n v="19415"/>
    <s v="Medium"/>
    <n v="0.03"/>
    <n v="90.48"/>
    <n v="19.989999999999998"/>
    <n v="1873"/>
    <x v="1"/>
    <s v="Lisa Kim"/>
    <s v="Regular Air"/>
    <x v="0"/>
    <x v="0"/>
    <x v="4"/>
    <s v="Small Box"/>
    <x v="634"/>
    <n v="0.4"/>
    <n v="0.15401745410773396"/>
    <s v="United States"/>
    <x v="3"/>
    <x v="26"/>
    <s v="Palm Beach Gardens"/>
    <n v="33403"/>
    <x v="60"/>
    <x v="0"/>
    <s v="2015"/>
    <d v="2015-01-19T00:00:00"/>
    <n v="15.353999999999999"/>
    <n v="1"/>
    <n v="99.69"/>
    <n v="90099"/>
    <x v="0"/>
  </r>
  <r>
    <n v="19416"/>
    <s v="Medium"/>
    <n v="0.06"/>
    <n v="22.84"/>
    <n v="8.18"/>
    <n v="1873"/>
    <x v="1"/>
    <s v="Lisa Kim"/>
    <s v="Regular Air"/>
    <x v="0"/>
    <x v="0"/>
    <x v="7"/>
    <s v="Small Box"/>
    <x v="635"/>
    <n v="0.39"/>
    <n v="-2.3471965374778669"/>
    <s v="United States"/>
    <x v="3"/>
    <x v="26"/>
    <s v="Palm Beach Gardens"/>
    <n v="33403"/>
    <x v="60"/>
    <x v="0"/>
    <s v="2015"/>
    <d v="2015-01-17T00:00:00"/>
    <n v="-357.92399999999998"/>
    <n v="7"/>
    <n v="152.49"/>
    <n v="90099"/>
    <x v="0"/>
  </r>
  <r>
    <n v="20844"/>
    <s v="Critical"/>
    <n v="0.09"/>
    <n v="95.99"/>
    <n v="4.9000000000000004"/>
    <n v="1875"/>
    <x v="0"/>
    <s v="Martin Kirk"/>
    <s v="Regular Air"/>
    <x v="3"/>
    <x v="2"/>
    <x v="5"/>
    <s v="Small Box"/>
    <x v="75"/>
    <n v="0.56000000000000005"/>
    <n v="0.10694310210444272"/>
    <s v="United States"/>
    <x v="3"/>
    <x v="8"/>
    <s v="Chesapeake"/>
    <n v="23320"/>
    <x v="134"/>
    <x v="0"/>
    <s v="2015"/>
    <d v="2015-01-31T00:00:00"/>
    <n v="34.302"/>
    <n v="4"/>
    <n v="320.75"/>
    <n v="90899"/>
    <x v="0"/>
  </r>
  <r>
    <n v="18284"/>
    <s v="Not Specified"/>
    <n v="0.09"/>
    <n v="5.78"/>
    <n v="5.67"/>
    <n v="1882"/>
    <x v="0"/>
    <s v="Anita Kent"/>
    <s v="Regular Air"/>
    <x v="1"/>
    <x v="0"/>
    <x v="7"/>
    <s v="Small Box"/>
    <x v="221"/>
    <n v="0.36"/>
    <n v="-0.70132158590308369"/>
    <s v="United States"/>
    <x v="1"/>
    <x v="2"/>
    <s v="Linden"/>
    <n v="7036"/>
    <x v="151"/>
    <x v="5"/>
    <s v="2015"/>
    <d v="2015-03-03T00:00:00"/>
    <n v="-7.96"/>
    <n v="1"/>
    <n v="11.35"/>
    <n v="87378"/>
    <x v="0"/>
  </r>
  <r>
    <n v="18283"/>
    <s v="Not Specified"/>
    <n v="0.05"/>
    <n v="535.64"/>
    <n v="14.7"/>
    <n v="1885"/>
    <x v="0"/>
    <s v="Jacob Hirsch"/>
    <s v="Delivery Truck"/>
    <x v="1"/>
    <x v="2"/>
    <x v="6"/>
    <s v="Jumbo Drum"/>
    <x v="636"/>
    <n v="0.59"/>
    <n v="0.62702764223015739"/>
    <s v="United States"/>
    <x v="1"/>
    <x v="31"/>
    <s v="Barrington"/>
    <n v="2806"/>
    <x v="151"/>
    <x v="5"/>
    <s v="2015"/>
    <d v="2015-03-03T00:00:00"/>
    <n v="4407.4399999999996"/>
    <n v="15"/>
    <n v="7029.1"/>
    <n v="87378"/>
    <x v="0"/>
  </r>
  <r>
    <n v="19918"/>
    <s v="Low"/>
    <n v="0.09"/>
    <n v="78.8"/>
    <n v="35"/>
    <n v="1889"/>
    <x v="0"/>
    <s v="Oscar Bowers"/>
    <s v="Regular Air"/>
    <x v="1"/>
    <x v="0"/>
    <x v="10"/>
    <s v="Large Box"/>
    <x v="637"/>
    <n v="0.83"/>
    <n v="-0.9675632917366761"/>
    <s v="United States"/>
    <x v="1"/>
    <x v="10"/>
    <s v="Kettering"/>
    <n v="45429"/>
    <x v="89"/>
    <x v="4"/>
    <s v="2015"/>
    <d v="2015-04-21T00:00:00"/>
    <n v="-1025.0172"/>
    <n v="14"/>
    <n v="1059.3800000000001"/>
    <n v="90631"/>
    <x v="0"/>
  </r>
  <r>
    <n v="23886"/>
    <s v="Not Specified"/>
    <n v="0.03"/>
    <n v="320.64"/>
    <n v="29.2"/>
    <n v="1891"/>
    <x v="0"/>
    <s v="Gretchen Levine"/>
    <s v="Delivery Truck"/>
    <x v="1"/>
    <x v="1"/>
    <x v="11"/>
    <s v="Jumbo Box"/>
    <x v="638"/>
    <n v="0.66"/>
    <n v="0.19241641041254379"/>
    <s v="United States"/>
    <x v="1"/>
    <x v="10"/>
    <s v="Lima"/>
    <n v="45801"/>
    <x v="121"/>
    <x v="4"/>
    <s v="2015"/>
    <d v="2015-04-07T00:00:00"/>
    <n v="429.75435600000003"/>
    <n v="7"/>
    <n v="2233.46"/>
    <n v="90630"/>
    <x v="0"/>
  </r>
  <r>
    <n v="22858"/>
    <s v="Low"/>
    <n v="0.03"/>
    <n v="180.98"/>
    <n v="26.2"/>
    <n v="1893"/>
    <x v="0"/>
    <s v="Melanie Burgess"/>
    <s v="Delivery Truck"/>
    <x v="3"/>
    <x v="1"/>
    <x v="1"/>
    <s v="Jumbo Drum"/>
    <x v="68"/>
    <n v="0.59"/>
    <n v="0.63357447358222452"/>
    <s v="United States"/>
    <x v="2"/>
    <x v="33"/>
    <s v="Webster Groves"/>
    <n v="63119"/>
    <x v="138"/>
    <x v="4"/>
    <s v="2015"/>
    <d v="2015-04-30T00:00:00"/>
    <n v="588.54"/>
    <n v="5"/>
    <n v="928.92"/>
    <n v="91262"/>
    <x v="0"/>
  </r>
  <r>
    <n v="23260"/>
    <s v="Critical"/>
    <n v="0"/>
    <n v="300.98"/>
    <n v="164.73"/>
    <n v="1894"/>
    <x v="1"/>
    <s v="Maureen Herbert Hood"/>
    <s v="Delivery Truck"/>
    <x v="1"/>
    <x v="1"/>
    <x v="1"/>
    <s v="Jumbo Drum"/>
    <x v="527"/>
    <n v="0.56000000000000005"/>
    <n v="0.69"/>
    <s v="United States"/>
    <x v="2"/>
    <x v="45"/>
    <s v="Appleton"/>
    <n v="54915"/>
    <x v="152"/>
    <x v="2"/>
    <s v="2015"/>
    <d v="2015-02-25T00:00:00"/>
    <n v="2653.2914999999998"/>
    <n v="12"/>
    <n v="3845.35"/>
    <n v="91261"/>
    <x v="0"/>
  </r>
  <r>
    <n v="23261"/>
    <s v="Critical"/>
    <n v="0.09"/>
    <n v="2.94"/>
    <n v="0.96"/>
    <n v="1894"/>
    <x v="1"/>
    <s v="Maureen Herbert Hood"/>
    <s v="Regular Air"/>
    <x v="1"/>
    <x v="0"/>
    <x v="0"/>
    <s v="Wrap Bag"/>
    <x v="202"/>
    <n v="0.57999999999999996"/>
    <n v="-0.48806366047745359"/>
    <s v="United States"/>
    <x v="2"/>
    <x v="45"/>
    <s v="Appleton"/>
    <n v="54915"/>
    <x v="152"/>
    <x v="2"/>
    <s v="2015"/>
    <d v="2015-02-26T00:00:00"/>
    <n v="-1.84"/>
    <n v="1"/>
    <n v="3.77"/>
    <n v="91261"/>
    <x v="0"/>
  </r>
  <r>
    <n v="23237"/>
    <s v="High"/>
    <n v="0.01"/>
    <n v="26.17"/>
    <n v="1.39"/>
    <n v="1894"/>
    <x v="1"/>
    <s v="Maureen Herbert Hood"/>
    <s v="Regular Air"/>
    <x v="3"/>
    <x v="0"/>
    <x v="4"/>
    <s v="Small Box"/>
    <x v="639"/>
    <n v="0.38"/>
    <n v="0.69"/>
    <s v="United States"/>
    <x v="2"/>
    <x v="45"/>
    <s v="Appleton"/>
    <n v="54915"/>
    <x v="103"/>
    <x v="5"/>
    <s v="2015"/>
    <d v="2015-03-19T00:00:00"/>
    <n v="237.04259999999999"/>
    <n v="13"/>
    <n v="343.54"/>
    <n v="91263"/>
    <x v="0"/>
  </r>
  <r>
    <n v="19048"/>
    <s v="Low"/>
    <n v="7.0000000000000007E-2"/>
    <n v="172.99"/>
    <n v="19.989999999999998"/>
    <n v="1906"/>
    <x v="0"/>
    <s v="Penny Tuttle"/>
    <s v="Regular Air"/>
    <x v="0"/>
    <x v="0"/>
    <x v="8"/>
    <s v="Small Box"/>
    <x v="640"/>
    <n v="0.39"/>
    <n v="0.69"/>
    <s v="United States"/>
    <x v="1"/>
    <x v="10"/>
    <s v="Lima"/>
    <n v="45801"/>
    <x v="28"/>
    <x v="3"/>
    <s v="2015"/>
    <d v="2015-05-17T00:00:00"/>
    <n v="2502.6851999999999"/>
    <n v="22"/>
    <n v="3627.08"/>
    <n v="86500"/>
    <x v="0"/>
  </r>
  <r>
    <n v="19049"/>
    <s v="Low"/>
    <n v="0.09"/>
    <n v="7.64"/>
    <n v="1.39"/>
    <n v="1907"/>
    <x v="0"/>
    <s v="Amy Hall"/>
    <s v="Regular Air"/>
    <x v="0"/>
    <x v="0"/>
    <x v="4"/>
    <s v="Small Box"/>
    <x v="448"/>
    <n v="0.36"/>
    <n v="8.249400479616309E-2"/>
    <s v="United States"/>
    <x v="1"/>
    <x v="10"/>
    <s v="Lorain"/>
    <n v="44052"/>
    <x v="28"/>
    <x v="3"/>
    <s v="2015"/>
    <d v="2015-05-26T00:00:00"/>
    <n v="0.68800000000000017"/>
    <n v="1"/>
    <n v="8.34"/>
    <n v="86500"/>
    <x v="0"/>
  </r>
  <r>
    <n v="23812"/>
    <s v="Not Specified"/>
    <n v="0.02"/>
    <n v="29.17"/>
    <n v="6.27"/>
    <n v="1910"/>
    <x v="0"/>
    <s v="Sean Stephenson"/>
    <s v="Regular Air"/>
    <x v="1"/>
    <x v="0"/>
    <x v="8"/>
    <s v="Small Box"/>
    <x v="178"/>
    <n v="0.37"/>
    <n v="0.58284902084649393"/>
    <s v="United States"/>
    <x v="3"/>
    <x v="29"/>
    <s v="Peachtree City"/>
    <n v="30269"/>
    <x v="167"/>
    <x v="0"/>
    <s v="2015"/>
    <d v="2015-01-02T00:00:00"/>
    <n v="36.905999999999999"/>
    <n v="2"/>
    <n v="63.32"/>
    <n v="91371"/>
    <x v="0"/>
  </r>
  <r>
    <n v="18962"/>
    <s v="Critical"/>
    <n v="0.03"/>
    <n v="11.99"/>
    <n v="5.99"/>
    <n v="1916"/>
    <x v="1"/>
    <s v="Marcia Feldman"/>
    <s v="Regular Air"/>
    <x v="1"/>
    <x v="2"/>
    <x v="6"/>
    <s v="Medium Box"/>
    <x v="641"/>
    <n v="0.36"/>
    <n v="-2.5803846153846157"/>
    <s v="United States"/>
    <x v="3"/>
    <x v="40"/>
    <s v="Little Rock"/>
    <n v="72209"/>
    <x v="139"/>
    <x v="2"/>
    <s v="2015"/>
    <d v="2015-02-28T00:00:00"/>
    <n v="-216.02980000000002"/>
    <n v="7"/>
    <n v="83.72"/>
    <n v="85893"/>
    <x v="0"/>
  </r>
  <r>
    <n v="18016"/>
    <s v="High"/>
    <n v="0.01"/>
    <n v="125.99"/>
    <n v="8.99"/>
    <n v="1916"/>
    <x v="1"/>
    <s v="Marcia Feldman"/>
    <s v="Regular Air"/>
    <x v="1"/>
    <x v="2"/>
    <x v="5"/>
    <s v="Small Box"/>
    <x v="307"/>
    <n v="0.55000000000000004"/>
    <n v="-4.4957684093965035E-2"/>
    <s v="United States"/>
    <x v="3"/>
    <x v="40"/>
    <s v="Little Rock"/>
    <n v="72209"/>
    <x v="125"/>
    <x v="4"/>
    <s v="2015"/>
    <d v="2015-04-18T00:00:00"/>
    <n v="-45.471999999999994"/>
    <n v="9"/>
    <n v="1011.44"/>
    <n v="85895"/>
    <x v="0"/>
  </r>
  <r>
    <n v="21000"/>
    <s v="Medium"/>
    <n v="0.08"/>
    <n v="18.7"/>
    <n v="8.99"/>
    <n v="1917"/>
    <x v="1"/>
    <s v="Tracy Buckley"/>
    <s v="Regular Air"/>
    <x v="1"/>
    <x v="1"/>
    <x v="2"/>
    <s v="Small Pack"/>
    <x v="642"/>
    <n v="0.47"/>
    <n v="0.12203282159872951"/>
    <s v="United States"/>
    <x v="3"/>
    <x v="40"/>
    <s v="North Little Rock"/>
    <n v="72113"/>
    <x v="12"/>
    <x v="5"/>
    <s v="2015"/>
    <d v="2015-03-28T00:00:00"/>
    <n v="16.136400000000002"/>
    <n v="7"/>
    <n v="132.22999999999999"/>
    <n v="85894"/>
    <x v="0"/>
  </r>
  <r>
    <n v="19967"/>
    <s v="High"/>
    <n v="0.08"/>
    <n v="22.23"/>
    <n v="3.63"/>
    <n v="1917"/>
    <x v="1"/>
    <s v="Tracy Buckley"/>
    <s v="Regular Air"/>
    <x v="1"/>
    <x v="1"/>
    <x v="2"/>
    <s v="Small Pack"/>
    <x v="643"/>
    <n v="0.52"/>
    <n v="-0.14077877620881471"/>
    <s v="United States"/>
    <x v="3"/>
    <x v="40"/>
    <s v="North Little Rock"/>
    <n v="72113"/>
    <x v="151"/>
    <x v="5"/>
    <s v="2015"/>
    <d v="2015-03-03T00:00:00"/>
    <n v="-29.61"/>
    <n v="10"/>
    <n v="210.33"/>
    <n v="85897"/>
    <x v="0"/>
  </r>
  <r>
    <n v="22246"/>
    <s v="Low"/>
    <n v="0.1"/>
    <n v="10.44"/>
    <n v="5.75"/>
    <n v="1918"/>
    <x v="0"/>
    <s v="Hannah Tyson"/>
    <s v="Express Air"/>
    <x v="1"/>
    <x v="0"/>
    <x v="8"/>
    <s v="Small Box"/>
    <x v="644"/>
    <n v="0.39"/>
    <n v="0.74817900499880974"/>
    <s v="United States"/>
    <x v="3"/>
    <x v="40"/>
    <s v="Paragould"/>
    <n v="72450"/>
    <x v="36"/>
    <x v="4"/>
    <s v="2015"/>
    <d v="2015-04-11T00:00:00"/>
    <n v="125.72399999999999"/>
    <n v="17"/>
    <n v="168.04"/>
    <n v="85898"/>
    <x v="0"/>
  </r>
  <r>
    <n v="24971"/>
    <s v="High"/>
    <n v="0"/>
    <n v="195.99"/>
    <n v="8.99"/>
    <n v="1919"/>
    <x v="0"/>
    <s v="Nathan Jenkins"/>
    <s v="Regular Air"/>
    <x v="1"/>
    <x v="2"/>
    <x v="5"/>
    <s v="Small Box"/>
    <x v="258"/>
    <n v="0.6"/>
    <n v="0.13011450511365566"/>
    <s v="United States"/>
    <x v="3"/>
    <x v="40"/>
    <s v="Pine Bluff"/>
    <n v="71603"/>
    <x v="152"/>
    <x v="2"/>
    <s v="2015"/>
    <d v="2015-02-25T00:00:00"/>
    <n v="114.88199999999999"/>
    <n v="5"/>
    <n v="882.93"/>
    <n v="85896"/>
    <x v="0"/>
  </r>
  <r>
    <n v="21563"/>
    <s v="High"/>
    <n v="0.02"/>
    <n v="259.70999999999998"/>
    <n v="66.67"/>
    <n v="1927"/>
    <x v="0"/>
    <s v="Earl Alston"/>
    <s v="Delivery Truck"/>
    <x v="1"/>
    <x v="1"/>
    <x v="11"/>
    <s v="Jumbo Box"/>
    <x v="112"/>
    <n v="0.65"/>
    <n v="-8.2224055999772349E-3"/>
    <s v="United States"/>
    <x v="3"/>
    <x v="39"/>
    <s v="Greenville"/>
    <n v="29611"/>
    <x v="92"/>
    <x v="2"/>
    <s v="2015"/>
    <d v="2015-02-06T00:00:00"/>
    <n v="-14.448"/>
    <n v="8"/>
    <n v="1757.15"/>
    <n v="88579"/>
    <x v="0"/>
  </r>
  <r>
    <n v="22686"/>
    <s v="Not Specified"/>
    <n v="0.1"/>
    <n v="1889.99"/>
    <n v="19.989999999999998"/>
    <n v="1928"/>
    <x v="0"/>
    <s v="Gregory R Snow"/>
    <s v="Regular Air"/>
    <x v="1"/>
    <x v="0"/>
    <x v="8"/>
    <s v="Small Box"/>
    <x v="645"/>
    <n v="0.36"/>
    <n v="-2.3821414973908758E-2"/>
    <s v="United States"/>
    <x v="3"/>
    <x v="39"/>
    <s v="Greer"/>
    <n v="29651"/>
    <x v="72"/>
    <x v="0"/>
    <s v="2015"/>
    <d v="2015-01-21T00:00:00"/>
    <n v="-42.545999999999999"/>
    <n v="1"/>
    <n v="1786.04"/>
    <n v="88580"/>
    <x v="0"/>
  </r>
  <r>
    <n v="18159"/>
    <s v="Low"/>
    <n v="0.06"/>
    <n v="3.58"/>
    <n v="1.63"/>
    <n v="1933"/>
    <x v="0"/>
    <s v="William Crawford"/>
    <s v="Regular Air"/>
    <x v="0"/>
    <x v="0"/>
    <x v="3"/>
    <s v="Wrap Bag"/>
    <x v="6"/>
    <n v="0.36"/>
    <n v="0.40276179516685851"/>
    <s v="United States"/>
    <x v="2"/>
    <x v="7"/>
    <s v="Garland"/>
    <n v="75043"/>
    <x v="47"/>
    <x v="4"/>
    <s v="2015"/>
    <d v="2015-04-23T00:00:00"/>
    <n v="14"/>
    <n v="10"/>
    <n v="34.76"/>
    <n v="86687"/>
    <x v="0"/>
  </r>
  <r>
    <n v="19697"/>
    <s v="Low"/>
    <n v="0.04"/>
    <n v="180.98"/>
    <n v="30"/>
    <n v="1934"/>
    <x v="0"/>
    <s v="Scott Moore"/>
    <s v="Delivery Truck"/>
    <x v="1"/>
    <x v="1"/>
    <x v="1"/>
    <s v="Jumbo Drum"/>
    <x v="646"/>
    <n v="0.69"/>
    <n v="9.434345232796236E-2"/>
    <s v="United States"/>
    <x v="2"/>
    <x v="7"/>
    <s v="Georgetown"/>
    <n v="78626"/>
    <x v="155"/>
    <x v="3"/>
    <s v="2015"/>
    <d v="2015-05-30T00:00:00"/>
    <n v="52.988000000000056"/>
    <n v="3"/>
    <n v="561.65"/>
    <n v="86688"/>
    <x v="0"/>
  </r>
  <r>
    <n v="19780"/>
    <s v="Critical"/>
    <n v="0.01"/>
    <n v="42.98"/>
    <n v="4.62"/>
    <n v="1935"/>
    <x v="1"/>
    <s v="Diana Coble Hubbard"/>
    <s v="Express Air"/>
    <x v="0"/>
    <x v="0"/>
    <x v="15"/>
    <s v="Small Box"/>
    <x v="647"/>
    <n v="0.56000000000000005"/>
    <n v="0.69"/>
    <s v="United States"/>
    <x v="2"/>
    <x v="7"/>
    <s v="Grand Prairie"/>
    <n v="75051"/>
    <x v="4"/>
    <x v="4"/>
    <s v="2015"/>
    <d v="2015-04-10T00:00:00"/>
    <n v="285.47370000000001"/>
    <n v="9"/>
    <n v="413.73"/>
    <n v="86686"/>
    <x v="0"/>
  </r>
  <r>
    <n v="19698"/>
    <s v="Low"/>
    <n v="0.06"/>
    <n v="3.25"/>
    <n v="49"/>
    <n v="1935"/>
    <x v="1"/>
    <s v="Diana Coble Hubbard"/>
    <s v="Regular Air"/>
    <x v="1"/>
    <x v="0"/>
    <x v="15"/>
    <s v="Large Box"/>
    <x v="648"/>
    <n v="0.56000000000000005"/>
    <n v="0.18899280575539584"/>
    <s v="United States"/>
    <x v="2"/>
    <x v="7"/>
    <s v="Grand Prairie"/>
    <n v="75051"/>
    <x v="155"/>
    <x v="3"/>
    <s v="2015"/>
    <d v="2015-06-05T00:00:00"/>
    <n v="10.50800000000001"/>
    <n v="2"/>
    <n v="55.6"/>
    <n v="86688"/>
    <x v="0"/>
  </r>
  <r>
    <n v="19699"/>
    <s v="Low"/>
    <n v="0.01"/>
    <n v="110.98"/>
    <n v="13.99"/>
    <n v="1935"/>
    <x v="1"/>
    <s v="Diana Coble Hubbard"/>
    <s v="Regular Air"/>
    <x v="1"/>
    <x v="1"/>
    <x v="2"/>
    <s v="Medium Box"/>
    <x v="649"/>
    <n v="0.69"/>
    <n v="0.69"/>
    <s v="United States"/>
    <x v="2"/>
    <x v="7"/>
    <s v="Grand Prairie"/>
    <n v="75051"/>
    <x v="155"/>
    <x v="3"/>
    <s v="2015"/>
    <d v="2015-06-04T00:00:00"/>
    <n v="1448.7309"/>
    <n v="19"/>
    <n v="2099.61"/>
    <n v="86688"/>
    <x v="0"/>
  </r>
  <r>
    <n v="19700"/>
    <s v="Low"/>
    <n v="0.05"/>
    <n v="3.95"/>
    <n v="2"/>
    <n v="1935"/>
    <x v="1"/>
    <s v="Diana Coble Hubbard"/>
    <s v="Express Air"/>
    <x v="1"/>
    <x v="0"/>
    <x v="3"/>
    <s v="Wrap Bag"/>
    <x v="485"/>
    <n v="0.53"/>
    <n v="1.0393374741200834E-2"/>
    <s v="United States"/>
    <x v="2"/>
    <x v="7"/>
    <s v="Grand Prairie"/>
    <n v="75051"/>
    <x v="155"/>
    <x v="3"/>
    <s v="2015"/>
    <d v="2015-06-07T00:00:00"/>
    <n v="1.0040000000000004"/>
    <n v="23"/>
    <n v="96.6"/>
    <n v="86688"/>
    <x v="0"/>
  </r>
  <r>
    <n v="23551"/>
    <s v="Medium"/>
    <n v="0.1"/>
    <n v="152.47999999999999"/>
    <n v="4"/>
    <n v="1938"/>
    <x v="0"/>
    <s v="Franklin Spencer"/>
    <s v="Express Air"/>
    <x v="0"/>
    <x v="2"/>
    <x v="13"/>
    <s v="Small Box"/>
    <x v="208"/>
    <n v="0.79"/>
    <n v="-0.93356862604582846"/>
    <s v="United States"/>
    <x v="2"/>
    <x v="13"/>
    <s v="Emporia"/>
    <n v="66801"/>
    <x v="27"/>
    <x v="5"/>
    <s v="2015"/>
    <d v="2015-03-23T00:00:00"/>
    <n v="-521.09"/>
    <n v="4"/>
    <n v="558.16999999999996"/>
    <n v="88870"/>
    <x v="0"/>
  </r>
  <r>
    <n v="23550"/>
    <s v="Medium"/>
    <n v="0.08"/>
    <n v="6.84"/>
    <n v="8.3699999999999992"/>
    <n v="1940"/>
    <x v="1"/>
    <s v="Eileen McDonald"/>
    <s v="Regular Air"/>
    <x v="0"/>
    <x v="0"/>
    <x v="12"/>
    <s v="Small Pack"/>
    <x v="597"/>
    <n v="0.57999999999999996"/>
    <n v="-3.514898688915375"/>
    <s v="United States"/>
    <x v="0"/>
    <x v="17"/>
    <s v="Draper"/>
    <n v="84020"/>
    <x v="27"/>
    <x v="5"/>
    <s v="2015"/>
    <d v="2015-03-24T00:00:00"/>
    <n v="-29.49"/>
    <n v="1"/>
    <n v="8.39"/>
    <n v="88870"/>
    <x v="0"/>
  </r>
  <r>
    <n v="25531"/>
    <s v="Low"/>
    <n v="0"/>
    <n v="78.650000000000006"/>
    <n v="13.99"/>
    <n v="1940"/>
    <x v="1"/>
    <s v="Eileen McDonald"/>
    <s v="Regular Air"/>
    <x v="0"/>
    <x v="0"/>
    <x v="15"/>
    <s v="Medium Box"/>
    <x v="650"/>
    <n v="0.52"/>
    <n v="0.69"/>
    <s v="United States"/>
    <x v="0"/>
    <x v="17"/>
    <s v="Draper"/>
    <n v="84020"/>
    <x v="47"/>
    <x v="4"/>
    <s v="2015"/>
    <d v="2015-04-26T00:00:00"/>
    <n v="386.00669999999991"/>
    <n v="7"/>
    <n v="559.42999999999995"/>
    <n v="88871"/>
    <x v="0"/>
  </r>
  <r>
    <n v="25532"/>
    <s v="Low"/>
    <n v="0.08"/>
    <n v="122.99"/>
    <n v="70.2"/>
    <n v="1940"/>
    <x v="1"/>
    <s v="Eileen McDonald"/>
    <s v="Delivery Truck"/>
    <x v="0"/>
    <x v="1"/>
    <x v="1"/>
    <s v="Jumbo Drum"/>
    <x v="36"/>
    <n v="0.74"/>
    <n v="-1.5355029099398283"/>
    <s v="United States"/>
    <x v="0"/>
    <x v="17"/>
    <s v="Draper"/>
    <n v="84020"/>
    <x v="47"/>
    <x v="4"/>
    <s v="2015"/>
    <d v="2015-04-24T00:00:00"/>
    <n v="-1867.97"/>
    <n v="10"/>
    <n v="1216.52"/>
    <n v="88871"/>
    <x v="0"/>
  </r>
  <r>
    <n v="20371"/>
    <s v="Medium"/>
    <n v="0.08"/>
    <n v="90.98"/>
    <n v="56.2"/>
    <n v="1946"/>
    <x v="1"/>
    <s v="Teresa Wallace"/>
    <s v="Regular Air"/>
    <x v="3"/>
    <x v="1"/>
    <x v="2"/>
    <s v="Medium Box"/>
    <x v="384"/>
    <n v="0.74"/>
    <n v="-1.8150096375524398"/>
    <s v="United States"/>
    <x v="1"/>
    <x v="19"/>
    <s v="Mount Lebanon"/>
    <n v="15228"/>
    <x v="161"/>
    <x v="0"/>
    <s v="2015"/>
    <d v="2015-01-28T00:00:00"/>
    <n v="-1920.9336000000001"/>
    <n v="12"/>
    <n v="1058.3599999999999"/>
    <n v="86331"/>
    <x v="0"/>
  </r>
  <r>
    <n v="20372"/>
    <s v="Medium"/>
    <n v="7.0000000000000007E-2"/>
    <n v="5.98"/>
    <n v="5.35"/>
    <n v="1946"/>
    <x v="1"/>
    <s v="Teresa Wallace"/>
    <s v="Regular Air"/>
    <x v="3"/>
    <x v="0"/>
    <x v="7"/>
    <s v="Small Box"/>
    <x v="515"/>
    <n v="0.4"/>
    <n v="-2.0303222282905518"/>
    <s v="United States"/>
    <x v="1"/>
    <x v="19"/>
    <s v="Mount Lebanon"/>
    <n v="15228"/>
    <x v="161"/>
    <x v="0"/>
    <s v="2015"/>
    <d v="2015-01-28T00:00:00"/>
    <n v="-37.175200000000004"/>
    <n v="3"/>
    <n v="18.309999999999999"/>
    <n v="86331"/>
    <x v="0"/>
  </r>
  <r>
    <n v="21762"/>
    <s v="Low"/>
    <n v="0.05"/>
    <n v="424.21"/>
    <n v="110.2"/>
    <n v="1949"/>
    <x v="0"/>
    <s v="Dana Waller"/>
    <s v="Delivery Truck"/>
    <x v="2"/>
    <x v="1"/>
    <x v="11"/>
    <s v="Jumbo Box"/>
    <x v="651"/>
    <n v="0.67"/>
    <n v="-4.3240787644725061E-2"/>
    <s v="United States"/>
    <x v="0"/>
    <x v="5"/>
    <s v="Bozeman"/>
    <n v="59715"/>
    <x v="108"/>
    <x v="2"/>
    <s v="2015"/>
    <d v="2015-02-05T00:00:00"/>
    <n v="-213.40280000000001"/>
    <n v="12"/>
    <n v="4935.22"/>
    <n v="90415"/>
    <x v="0"/>
  </r>
  <r>
    <n v="24793"/>
    <s v="Not Specified"/>
    <n v="0.01"/>
    <n v="6.68"/>
    <n v="4.91"/>
    <n v="1950"/>
    <x v="0"/>
    <s v="Leslie Shannon"/>
    <s v="Regular Air"/>
    <x v="2"/>
    <x v="0"/>
    <x v="7"/>
    <s v="Small Box"/>
    <x v="652"/>
    <n v="0.37"/>
    <n v="-0.30335097001763667"/>
    <s v="United States"/>
    <x v="0"/>
    <x v="5"/>
    <s v="Butte"/>
    <n v="59750"/>
    <x v="61"/>
    <x v="0"/>
    <s v="2015"/>
    <d v="2015-01-08T00:00:00"/>
    <n v="-15.48"/>
    <n v="7"/>
    <n v="51.03"/>
    <n v="90414"/>
    <x v="0"/>
  </r>
  <r>
    <n v="23378"/>
    <s v="High"/>
    <n v="0.09"/>
    <n v="40.98"/>
    <n v="6.5"/>
    <n v="1956"/>
    <x v="0"/>
    <s v="Justin Frank"/>
    <s v="Regular Air"/>
    <x v="3"/>
    <x v="2"/>
    <x v="13"/>
    <s v="Small Box"/>
    <x v="456"/>
    <n v="0.74"/>
    <n v="-6.7270487742833812E-2"/>
    <s v="United States"/>
    <x v="0"/>
    <x v="21"/>
    <s v="Louisville"/>
    <n v="80027"/>
    <x v="117"/>
    <x v="1"/>
    <s v="2015"/>
    <d v="2015-06-21T00:00:00"/>
    <n v="-50.244999999999997"/>
    <n v="19"/>
    <n v="746.91"/>
    <n v="89820"/>
    <x v="0"/>
  </r>
  <r>
    <n v="21638"/>
    <s v="High"/>
    <n v="0.09"/>
    <n v="77.510000000000005"/>
    <n v="4"/>
    <n v="1957"/>
    <x v="0"/>
    <s v="Ted Crowder"/>
    <s v="Regular Air"/>
    <x v="3"/>
    <x v="2"/>
    <x v="13"/>
    <s v="Small Box"/>
    <x v="624"/>
    <n v="0.76"/>
    <n v="-4.9968297405447268"/>
    <s v="United States"/>
    <x v="2"/>
    <x v="33"/>
    <s v="University City"/>
    <n v="63130"/>
    <x v="74"/>
    <x v="4"/>
    <s v="2015"/>
    <d v="2015-04-09T00:00:00"/>
    <n v="-387.1044"/>
    <n v="1"/>
    <n v="77.47"/>
    <n v="89818"/>
    <x v="0"/>
  </r>
  <r>
    <n v="24640"/>
    <s v="Low"/>
    <n v="0.09"/>
    <n v="30.98"/>
    <n v="6.5"/>
    <n v="1958"/>
    <x v="0"/>
    <s v="Vickie Martinez"/>
    <s v="Express Air"/>
    <x v="3"/>
    <x v="2"/>
    <x v="13"/>
    <s v="Small Box"/>
    <x v="653"/>
    <n v="0.64"/>
    <n v="-0.2739062347068611"/>
    <s v="United States"/>
    <x v="0"/>
    <x v="6"/>
    <s v="West Linn"/>
    <n v="97068"/>
    <x v="49"/>
    <x v="1"/>
    <s v="2015"/>
    <d v="2015-06-22T00:00:00"/>
    <n v="-55.97"/>
    <n v="7"/>
    <n v="204.34"/>
    <n v="89819"/>
    <x v="0"/>
  </r>
  <r>
    <n v="3956"/>
    <s v="Critical"/>
    <n v="0"/>
    <n v="20.28"/>
    <n v="14.39"/>
    <n v="1959"/>
    <x v="1"/>
    <s v="Bonnie Matthews Rowland"/>
    <s v="Regular Air"/>
    <x v="0"/>
    <x v="1"/>
    <x v="2"/>
    <s v="Small Box"/>
    <x v="654"/>
    <n v="0.47"/>
    <n v="-0.321526402640264"/>
    <s v="United States"/>
    <x v="3"/>
    <x v="26"/>
    <s v="Miami"/>
    <n v="33916"/>
    <x v="46"/>
    <x v="0"/>
    <s v="2015"/>
    <d v="2015-01-22T00:00:00"/>
    <n v="-66.247299999999996"/>
    <n v="9"/>
    <n v="206.04"/>
    <n v="28225"/>
    <x v="0"/>
  </r>
  <r>
    <n v="3684"/>
    <s v="Low"/>
    <n v="0.02"/>
    <n v="9.99"/>
    <n v="11.59"/>
    <n v="1959"/>
    <x v="1"/>
    <s v="Bonnie Matthews Rowland"/>
    <s v="Regular Air"/>
    <x v="1"/>
    <x v="0"/>
    <x v="7"/>
    <s v="Small Box"/>
    <x v="655"/>
    <n v="0.4"/>
    <n v="-0.3600136721214926"/>
    <s v="United States"/>
    <x v="3"/>
    <x v="26"/>
    <s v="Miami"/>
    <n v="33916"/>
    <x v="106"/>
    <x v="4"/>
    <s v="2015"/>
    <d v="2015-04-27T00:00:00"/>
    <n v="-171.15770000000001"/>
    <n v="43"/>
    <n v="475.42"/>
    <n v="26342"/>
    <x v="0"/>
  </r>
  <r>
    <n v="3685"/>
    <s v="Low"/>
    <n v="0.02"/>
    <n v="48.04"/>
    <n v="5.79"/>
    <n v="1959"/>
    <x v="1"/>
    <s v="Bonnie Matthews Rowland"/>
    <s v="Regular Air"/>
    <x v="1"/>
    <x v="0"/>
    <x v="7"/>
    <s v="Small Box"/>
    <x v="310"/>
    <n v="0.37"/>
    <n v="0.1734565774337144"/>
    <s v="United States"/>
    <x v="3"/>
    <x v="26"/>
    <s v="Miami"/>
    <n v="33916"/>
    <x v="106"/>
    <x v="4"/>
    <s v="2015"/>
    <d v="2015-04-23T00:00:00"/>
    <n v="624.23900000000003"/>
    <n v="74"/>
    <n v="3598.82"/>
    <n v="26342"/>
    <x v="0"/>
  </r>
  <r>
    <n v="3686"/>
    <s v="Low"/>
    <n v="0.04"/>
    <n v="6.68"/>
    <n v="4.91"/>
    <n v="1959"/>
    <x v="1"/>
    <s v="Bonnie Matthews Rowland"/>
    <s v="Regular Air"/>
    <x v="1"/>
    <x v="0"/>
    <x v="7"/>
    <s v="Small Box"/>
    <x v="652"/>
    <n v="0.37"/>
    <n v="-0.34750363901018921"/>
    <s v="United States"/>
    <x v="3"/>
    <x v="26"/>
    <s v="Miami"/>
    <n v="33916"/>
    <x v="106"/>
    <x v="4"/>
    <s v="2015"/>
    <d v="2015-04-25T00:00:00"/>
    <n v="-14.3241"/>
    <n v="5"/>
    <n v="41.22"/>
    <n v="26342"/>
    <x v="0"/>
  </r>
  <r>
    <n v="21685"/>
    <s v="Low"/>
    <n v="0.02"/>
    <n v="48.04"/>
    <n v="5.79"/>
    <n v="1962"/>
    <x v="1"/>
    <s v="Sean Burton"/>
    <s v="Regular Air"/>
    <x v="1"/>
    <x v="0"/>
    <x v="7"/>
    <s v="Small Box"/>
    <x v="310"/>
    <n v="0.37"/>
    <n v="0.69"/>
    <s v="United States"/>
    <x v="2"/>
    <x v="22"/>
    <s v="Saginaw"/>
    <n v="48601"/>
    <x v="106"/>
    <x v="4"/>
    <s v="2015"/>
    <d v="2015-04-23T00:00:00"/>
    <n v="604.01909999999998"/>
    <n v="18"/>
    <n v="875.39"/>
    <n v="88857"/>
    <x v="0"/>
  </r>
  <r>
    <n v="21686"/>
    <s v="Low"/>
    <n v="0.04"/>
    <n v="6.68"/>
    <n v="4.91"/>
    <n v="1962"/>
    <x v="1"/>
    <s v="Sean Burton"/>
    <s v="Regular Air"/>
    <x v="1"/>
    <x v="0"/>
    <x v="7"/>
    <s v="Small Box"/>
    <x v="652"/>
    <n v="0.37"/>
    <n v="-1.4116019417475727"/>
    <s v="United States"/>
    <x v="2"/>
    <x v="22"/>
    <s v="Saginaw"/>
    <n v="48601"/>
    <x v="106"/>
    <x v="4"/>
    <s v="2015"/>
    <d v="2015-04-25T00:00:00"/>
    <n v="-11.631599999999999"/>
    <n v="1"/>
    <n v="8.24"/>
    <n v="88857"/>
    <x v="0"/>
  </r>
  <r>
    <n v="22488"/>
    <s v="Medium"/>
    <n v="0.01"/>
    <n v="78.650000000000006"/>
    <n v="13.99"/>
    <n v="1967"/>
    <x v="0"/>
    <s v="Carolyn Hoffman"/>
    <s v="Express Air"/>
    <x v="2"/>
    <x v="0"/>
    <x v="15"/>
    <s v="Medium Box"/>
    <x v="650"/>
    <n v="0.52"/>
    <n v="0.69"/>
    <s v="United States"/>
    <x v="2"/>
    <x v="25"/>
    <s v="Clinton"/>
    <n v="52732"/>
    <x v="103"/>
    <x v="5"/>
    <s v="2015"/>
    <d v="2015-03-19T00:00:00"/>
    <n v="442.36589999999995"/>
    <n v="8"/>
    <n v="641.11"/>
    <n v="89456"/>
    <x v="0"/>
  </r>
  <r>
    <n v="26220"/>
    <s v="Medium"/>
    <n v="0.02"/>
    <n v="11.58"/>
    <n v="5.72"/>
    <n v="1971"/>
    <x v="0"/>
    <s v="Marsha Roy"/>
    <s v="Regular Air"/>
    <x v="0"/>
    <x v="0"/>
    <x v="4"/>
    <s v="Small Box"/>
    <x v="240"/>
    <n v="0.35"/>
    <n v="-7.3211950394588499"/>
    <s v="United States"/>
    <x v="3"/>
    <x v="37"/>
    <s v="Tupelo"/>
    <n v="38801"/>
    <x v="174"/>
    <x v="0"/>
    <s v="2015"/>
    <d v="2015-01-19T00:00:00"/>
    <n v="-259.75599999999997"/>
    <n v="3"/>
    <n v="35.479999999999997"/>
    <n v="91550"/>
    <x v="0"/>
  </r>
  <r>
    <n v="26223"/>
    <s v="Medium"/>
    <n v="0.05"/>
    <n v="350.99"/>
    <n v="39"/>
    <n v="1972"/>
    <x v="1"/>
    <s v="Priscilla Brandon"/>
    <s v="Delivery Truck"/>
    <x v="0"/>
    <x v="1"/>
    <x v="1"/>
    <s v="Jumbo Drum"/>
    <x v="455"/>
    <n v="0.55000000000000004"/>
    <n v="0.69"/>
    <s v="United States"/>
    <x v="1"/>
    <x v="19"/>
    <s v="Willow Grove"/>
    <n v="19090"/>
    <x v="174"/>
    <x v="0"/>
    <s v="2015"/>
    <d v="2015-01-20T00:00:00"/>
    <n v="1469.7275999999999"/>
    <n v="6"/>
    <n v="2130.04"/>
    <n v="91550"/>
    <x v="0"/>
  </r>
  <r>
    <n v="26224"/>
    <s v="Medium"/>
    <n v="0.04"/>
    <n v="15.99"/>
    <n v="9.4"/>
    <n v="1972"/>
    <x v="1"/>
    <s v="Priscilla Brandon"/>
    <s v="Express Air"/>
    <x v="0"/>
    <x v="2"/>
    <x v="6"/>
    <s v="Small Box"/>
    <x v="616"/>
    <n v="0.49"/>
    <n v="-1.009094927536232"/>
    <s v="United States"/>
    <x v="1"/>
    <x v="19"/>
    <s v="Willow Grove"/>
    <n v="19090"/>
    <x v="174"/>
    <x v="0"/>
    <s v="2015"/>
    <d v="2015-01-20T00:00:00"/>
    <n v="-83.553060000000002"/>
    <n v="5"/>
    <n v="82.8"/>
    <n v="91550"/>
    <x v="0"/>
  </r>
  <r>
    <n v="18795"/>
    <s v="Medium"/>
    <n v="0.09"/>
    <n v="20.48"/>
    <n v="6.32"/>
    <n v="1974"/>
    <x v="1"/>
    <s v="Robert Brantley"/>
    <s v="Regular Air"/>
    <x v="3"/>
    <x v="0"/>
    <x v="15"/>
    <s v="Small Box"/>
    <x v="656"/>
    <n v="0.57999999999999996"/>
    <n v="-0.17057160169662697"/>
    <s v="United States"/>
    <x v="2"/>
    <x v="22"/>
    <s v="Dearborn Heights"/>
    <n v="48127"/>
    <x v="135"/>
    <x v="3"/>
    <s v="2015"/>
    <d v="2015-05-21T00:00:00"/>
    <n v="-16.89"/>
    <n v="5"/>
    <n v="99.02"/>
    <n v="89040"/>
    <x v="0"/>
  </r>
  <r>
    <n v="18796"/>
    <s v="Medium"/>
    <n v="0.06"/>
    <n v="15.67"/>
    <n v="1.39"/>
    <n v="1974"/>
    <x v="1"/>
    <s v="Robert Brantley"/>
    <s v="Regular Air"/>
    <x v="3"/>
    <x v="0"/>
    <x v="4"/>
    <s v="Small Box"/>
    <x v="598"/>
    <n v="0.38"/>
    <n v="0.54978448275862069"/>
    <s v="United States"/>
    <x v="2"/>
    <x v="22"/>
    <s v="Dearborn Heights"/>
    <n v="48127"/>
    <x v="135"/>
    <x v="3"/>
    <s v="2015"/>
    <d v="2015-05-21T00:00:00"/>
    <n v="25.51"/>
    <n v="3"/>
    <n v="46.4"/>
    <n v="89040"/>
    <x v="0"/>
  </r>
  <r>
    <n v="25731"/>
    <s v="Critical"/>
    <n v="0.05"/>
    <n v="70.98"/>
    <n v="46.74"/>
    <n v="1976"/>
    <x v="1"/>
    <s v="Sherri F Vogel"/>
    <s v="Delivery Truck"/>
    <x v="3"/>
    <x v="1"/>
    <x v="14"/>
    <s v="Jumbo Box"/>
    <x v="311"/>
    <n v="0.56000000000000005"/>
    <n v="-1.5424061213758589"/>
    <s v="United States"/>
    <x v="2"/>
    <x v="22"/>
    <s v="East Lansing"/>
    <n v="48823"/>
    <x v="56"/>
    <x v="0"/>
    <s v="2015"/>
    <d v="2015-01-11T00:00:00"/>
    <n v="-850.65239999999994"/>
    <n v="8"/>
    <n v="551.51"/>
    <n v="89039"/>
    <x v="0"/>
  </r>
  <r>
    <n v="25732"/>
    <s v="Critical"/>
    <n v="0.05"/>
    <n v="11.55"/>
    <n v="2.36"/>
    <n v="1976"/>
    <x v="1"/>
    <s v="Sherri F Vogel"/>
    <s v="Regular Air"/>
    <x v="3"/>
    <x v="0"/>
    <x v="0"/>
    <s v="Wrap Bag"/>
    <x v="99"/>
    <n v="0.55000000000000004"/>
    <n v="0.69"/>
    <s v="United States"/>
    <x v="2"/>
    <x v="22"/>
    <s v="East Lansing"/>
    <n v="48823"/>
    <x v="56"/>
    <x v="0"/>
    <s v="2015"/>
    <d v="2015-01-12T00:00:00"/>
    <n v="98.525099999999981"/>
    <n v="12"/>
    <n v="142.79"/>
    <n v="89039"/>
    <x v="0"/>
  </r>
  <r>
    <n v="24887"/>
    <s v="Critical"/>
    <n v="0.06"/>
    <n v="40.99"/>
    <n v="17.48"/>
    <n v="1976"/>
    <x v="1"/>
    <s v="Sherri F Vogel"/>
    <s v="Regular Air"/>
    <x v="3"/>
    <x v="0"/>
    <x v="7"/>
    <s v="Small Box"/>
    <x v="399"/>
    <n v="0.36"/>
    <n v="0.36615505571887602"/>
    <s v="United States"/>
    <x v="2"/>
    <x v="22"/>
    <s v="East Lansing"/>
    <n v="48823"/>
    <x v="165"/>
    <x v="5"/>
    <s v="2015"/>
    <d v="2015-03-25T00:00:00"/>
    <n v="214.23"/>
    <n v="14"/>
    <n v="585.08000000000004"/>
    <n v="89041"/>
    <x v="0"/>
  </r>
  <r>
    <n v="21692"/>
    <s v="Not Specified"/>
    <n v="0.05"/>
    <n v="20.99"/>
    <n v="3.3"/>
    <n v="1979"/>
    <x v="0"/>
    <s v="Marianne Weiner Ennis"/>
    <s v="Regular Air"/>
    <x v="0"/>
    <x v="2"/>
    <x v="5"/>
    <s v="Small Pack"/>
    <x v="321"/>
    <n v="0.81"/>
    <n v="0.30080274914089378"/>
    <s v="United States"/>
    <x v="0"/>
    <x v="21"/>
    <s v="Littleton"/>
    <n v="80122"/>
    <x v="130"/>
    <x v="3"/>
    <s v="2015"/>
    <d v="2015-05-06T00:00:00"/>
    <n v="21.883400000000023"/>
    <n v="4"/>
    <n v="72.75"/>
    <n v="87757"/>
    <x v="0"/>
  </r>
  <r>
    <n v="24935"/>
    <s v="Not Specified"/>
    <n v="0.1"/>
    <n v="7.37"/>
    <n v="5.53"/>
    <n v="1984"/>
    <x v="0"/>
    <s v="Lynne Wilcox"/>
    <s v="Regular Air"/>
    <x v="3"/>
    <x v="2"/>
    <x v="13"/>
    <s v="Small Pack"/>
    <x v="95"/>
    <n v="0.69"/>
    <n v="1.077496008613968"/>
    <s v="United States"/>
    <x v="3"/>
    <x v="39"/>
    <s v="Hilton Head Island"/>
    <n v="29915"/>
    <x v="41"/>
    <x v="3"/>
    <s v="2015"/>
    <d v="2015-05-16T00:00:00"/>
    <n v="290.202"/>
    <n v="38"/>
    <n v="269.33"/>
    <n v="91258"/>
    <x v="0"/>
  </r>
  <r>
    <n v="20568"/>
    <s v="Not Specified"/>
    <n v="0.01"/>
    <n v="15.31"/>
    <n v="8.7799999999999994"/>
    <n v="1986"/>
    <x v="1"/>
    <s v="Lynda Rosenthal"/>
    <s v="Regular Air"/>
    <x v="1"/>
    <x v="0"/>
    <x v="10"/>
    <s v="Small Box"/>
    <x v="657"/>
    <n v="0.56999999999999995"/>
    <n v="3.2217506631299755E-2"/>
    <s v="United States"/>
    <x v="2"/>
    <x v="7"/>
    <s v="Midland"/>
    <n v="79701"/>
    <x v="166"/>
    <x v="3"/>
    <s v="2015"/>
    <d v="2015-05-07T00:00:00"/>
    <n v="12.146000000000008"/>
    <n v="23"/>
    <n v="377"/>
    <n v="90888"/>
    <x v="0"/>
  </r>
  <r>
    <n v="20569"/>
    <s v="Not Specified"/>
    <n v="0.05"/>
    <n v="7.99"/>
    <n v="5.03"/>
    <n v="1986"/>
    <x v="1"/>
    <s v="Lynda Rosenthal"/>
    <s v="Express Air"/>
    <x v="1"/>
    <x v="2"/>
    <x v="5"/>
    <s v="Medium Box"/>
    <x v="145"/>
    <n v="0.6"/>
    <n v="0.13228657827401741"/>
    <s v="United States"/>
    <x v="2"/>
    <x v="7"/>
    <s v="Midland"/>
    <n v="79701"/>
    <x v="166"/>
    <x v="3"/>
    <s v="2015"/>
    <d v="2015-05-08T00:00:00"/>
    <n v="5.6870000000000083"/>
    <n v="4"/>
    <n v="42.99"/>
    <n v="90888"/>
    <x v="0"/>
  </r>
  <r>
    <n v="19336"/>
    <s v="High"/>
    <n v="0.05"/>
    <n v="20.98"/>
    <n v="21.2"/>
    <n v="1988"/>
    <x v="0"/>
    <s v="Anna Burgess"/>
    <s v="Regular Air"/>
    <x v="1"/>
    <x v="1"/>
    <x v="2"/>
    <s v="Medium Box"/>
    <x v="658"/>
    <n v="0.78"/>
    <n v="-2.7569188613183133"/>
    <s v="United States"/>
    <x v="0"/>
    <x v="17"/>
    <s v="Draper"/>
    <n v="84020"/>
    <x v="35"/>
    <x v="0"/>
    <s v="2015"/>
    <d v="2015-01-04T00:00:00"/>
    <n v="-181.102"/>
    <n v="3"/>
    <n v="65.69"/>
    <n v="89999"/>
    <x v="0"/>
  </r>
  <r>
    <n v="22600"/>
    <s v="Not Specified"/>
    <n v="0.04"/>
    <n v="355.98"/>
    <n v="58.92"/>
    <n v="1989"/>
    <x v="1"/>
    <s v="David Weaver"/>
    <s v="Delivery Truck"/>
    <x v="1"/>
    <x v="1"/>
    <x v="1"/>
    <s v="Jumbo Drum"/>
    <x v="464"/>
    <n v="0.64"/>
    <n v="0.3212745750870567"/>
    <s v="United States"/>
    <x v="0"/>
    <x v="17"/>
    <s v="Holladay"/>
    <n v="84117"/>
    <x v="72"/>
    <x v="0"/>
    <s v="2015"/>
    <d v="2015-01-22T00:00:00"/>
    <n v="882.93000000000006"/>
    <n v="8"/>
    <n v="2748.21"/>
    <n v="90000"/>
    <x v="0"/>
  </r>
  <r>
    <n v="22601"/>
    <s v="Not Specified"/>
    <n v="0.09"/>
    <n v="19.98"/>
    <n v="8.68"/>
    <n v="1989"/>
    <x v="1"/>
    <s v="David Weaver"/>
    <s v="Regular Air"/>
    <x v="1"/>
    <x v="0"/>
    <x v="7"/>
    <s v="Small Box"/>
    <x v="441"/>
    <n v="0.37"/>
    <n v="7.1685803197767989E-2"/>
    <s v="United States"/>
    <x v="0"/>
    <x v="17"/>
    <s v="Holladay"/>
    <n v="84117"/>
    <x v="72"/>
    <x v="0"/>
    <s v="2015"/>
    <d v="2015-01-22T00:00:00"/>
    <n v="6.6803999999999988"/>
    <n v="5"/>
    <n v="93.19"/>
    <n v="90000"/>
    <x v="0"/>
  </r>
  <r>
    <n v="20554"/>
    <s v="High"/>
    <n v="0.01"/>
    <n v="30.98"/>
    <n v="6.5"/>
    <n v="1989"/>
    <x v="1"/>
    <s v="David Weaver"/>
    <s v="Regular Air"/>
    <x v="0"/>
    <x v="2"/>
    <x v="13"/>
    <s v="Small Box"/>
    <x v="653"/>
    <n v="0.64"/>
    <n v="0.12739081377108732"/>
    <s v="United States"/>
    <x v="0"/>
    <x v="17"/>
    <s v="Holladay"/>
    <n v="84117"/>
    <x v="7"/>
    <x v="3"/>
    <s v="2015"/>
    <d v="2015-05-16T00:00:00"/>
    <n v="46.29"/>
    <n v="11"/>
    <n v="363.37"/>
    <n v="90001"/>
    <x v="0"/>
  </r>
  <r>
    <n v="20555"/>
    <s v="High"/>
    <n v="0.01"/>
    <n v="40.99"/>
    <n v="19.989999999999998"/>
    <n v="1989"/>
    <x v="1"/>
    <s v="David Weaver"/>
    <s v="Regular Air"/>
    <x v="0"/>
    <x v="0"/>
    <x v="7"/>
    <s v="Small Box"/>
    <x v="659"/>
    <n v="0.36"/>
    <n v="0.36981799271970878"/>
    <s v="United States"/>
    <x v="0"/>
    <x v="17"/>
    <s v="Holladay"/>
    <n v="84117"/>
    <x v="7"/>
    <x v="3"/>
    <s v="2015"/>
    <d v="2015-05-18T00:00:00"/>
    <n v="177.79"/>
    <n v="11"/>
    <n v="480.75"/>
    <n v="90001"/>
    <x v="0"/>
  </r>
  <r>
    <n v="21723"/>
    <s v="Medium"/>
    <n v="0.1"/>
    <n v="1.6"/>
    <n v="1.29"/>
    <n v="1989"/>
    <x v="1"/>
    <s v="David Weaver"/>
    <s v="Regular Air"/>
    <x v="1"/>
    <x v="0"/>
    <x v="0"/>
    <s v="Wrap Bag"/>
    <x v="660"/>
    <n v="0.42"/>
    <n v="-0.88805687203791484"/>
    <s v="United States"/>
    <x v="0"/>
    <x v="17"/>
    <s v="Holladay"/>
    <n v="84117"/>
    <x v="122"/>
    <x v="4"/>
    <s v="2015"/>
    <d v="2015-04-30T00:00:00"/>
    <n v="-14.990400000000001"/>
    <n v="11"/>
    <n v="16.88"/>
    <n v="90003"/>
    <x v="0"/>
  </r>
  <r>
    <n v="25417"/>
    <s v="Medium"/>
    <n v="0"/>
    <n v="47.9"/>
    <n v="5.86"/>
    <n v="1991"/>
    <x v="0"/>
    <s v="Paula Hubbard"/>
    <s v="Regular Air"/>
    <x v="1"/>
    <x v="0"/>
    <x v="7"/>
    <s v="Small Box"/>
    <x v="661"/>
    <n v="0.37"/>
    <n v="0.69"/>
    <s v="United States"/>
    <x v="0"/>
    <x v="17"/>
    <s v="Kearns"/>
    <n v="84118"/>
    <x v="11"/>
    <x v="2"/>
    <s v="2015"/>
    <d v="2015-02-24T00:00:00"/>
    <n v="638.38109999999995"/>
    <n v="18"/>
    <n v="925.19"/>
    <n v="90002"/>
    <x v="0"/>
  </r>
  <r>
    <n v="19797"/>
    <s v="Not Specified"/>
    <n v="0.1"/>
    <n v="125.99"/>
    <n v="8.99"/>
    <n v="1997"/>
    <x v="1"/>
    <s v="Harriet Bowman"/>
    <s v="Regular Air"/>
    <x v="3"/>
    <x v="2"/>
    <x v="5"/>
    <s v="Small Box"/>
    <x v="322"/>
    <n v="0.56999999999999995"/>
    <n v="4.319483188959037E-2"/>
    <s v="United States"/>
    <x v="3"/>
    <x v="39"/>
    <s v="Hilton Head Island"/>
    <n v="29915"/>
    <x v="51"/>
    <x v="0"/>
    <s v="2015"/>
    <d v="2015-01-28T00:00:00"/>
    <n v="17.652000000000001"/>
    <n v="4"/>
    <n v="408.66"/>
    <n v="90333"/>
    <x v="0"/>
  </r>
  <r>
    <n v="19581"/>
    <s v="Medium"/>
    <n v="0.01"/>
    <n v="16.48"/>
    <n v="1.99"/>
    <n v="1997"/>
    <x v="1"/>
    <s v="Harriet Bowman"/>
    <s v="Regular Air"/>
    <x v="3"/>
    <x v="2"/>
    <x v="13"/>
    <s v="Small Pack"/>
    <x v="524"/>
    <n v="0.42"/>
    <n v="6.0170340844382979"/>
    <s v="United States"/>
    <x v="3"/>
    <x v="39"/>
    <s v="Hilton Head Island"/>
    <n v="29915"/>
    <x v="163"/>
    <x v="3"/>
    <s v="2015"/>
    <d v="2015-05-08T00:00:00"/>
    <n v="739.67399999999998"/>
    <n v="7"/>
    <n v="122.93"/>
    <n v="90334"/>
    <x v="0"/>
  </r>
  <r>
    <n v="21003"/>
    <s v="Low"/>
    <n v="0"/>
    <n v="24.92"/>
    <n v="12.98"/>
    <n v="1997"/>
    <x v="1"/>
    <s v="Harriet Bowman"/>
    <s v="Regular Air"/>
    <x v="3"/>
    <x v="0"/>
    <x v="8"/>
    <s v="Small Box"/>
    <x v="662"/>
    <n v="0.39"/>
    <n v="-0.70900183710961429"/>
    <s v="United States"/>
    <x v="3"/>
    <x v="39"/>
    <s v="Hilton Head Island"/>
    <n v="29915"/>
    <x v="42"/>
    <x v="1"/>
    <s v="2015"/>
    <d v="2015-06-02T00:00:00"/>
    <n v="-23.155999999999999"/>
    <n v="1"/>
    <n v="32.659999999999997"/>
    <n v="90335"/>
    <x v="0"/>
  </r>
  <r>
    <n v="20392"/>
    <s v="Not Specified"/>
    <n v="0.06"/>
    <n v="4.42"/>
    <n v="4.99"/>
    <n v="1998"/>
    <x v="0"/>
    <s v="Judy Frazier"/>
    <s v="Regular Air"/>
    <x v="0"/>
    <x v="0"/>
    <x v="4"/>
    <s v="Small Box"/>
    <x v="7"/>
    <n v="0.38"/>
    <n v="-0.7026936026936027"/>
    <s v="United States"/>
    <x v="1"/>
    <x v="4"/>
    <s v="East Massapequa"/>
    <n v="11758"/>
    <x v="26"/>
    <x v="1"/>
    <s v="2015"/>
    <d v="2015-06-05T00:00:00"/>
    <n v="-10.435"/>
    <n v="3"/>
    <n v="14.85"/>
    <n v="90568"/>
    <x v="0"/>
  </r>
  <r>
    <n v="24075"/>
    <s v="Medium"/>
    <n v="0.06"/>
    <n v="4.24"/>
    <n v="5.41"/>
    <n v="2004"/>
    <x v="1"/>
    <s v="James Dickinson Ball"/>
    <s v="Regular Air"/>
    <x v="1"/>
    <x v="0"/>
    <x v="8"/>
    <s v="Small Box"/>
    <x v="21"/>
    <n v="0.35"/>
    <n v="-1.7537039999999999"/>
    <s v="United States"/>
    <x v="0"/>
    <x v="5"/>
    <s v="Bozeman"/>
    <n v="59715"/>
    <x v="89"/>
    <x v="4"/>
    <s v="2015"/>
    <d v="2015-04-19T00:00:00"/>
    <n v="-78.916679999999999"/>
    <n v="10"/>
    <n v="45"/>
    <n v="91277"/>
    <x v="0"/>
  </r>
  <r>
    <n v="24076"/>
    <s v="Medium"/>
    <n v="0.04"/>
    <n v="6783.02"/>
    <n v="24.49"/>
    <n v="2004"/>
    <x v="1"/>
    <s v="James Dickinson Ball"/>
    <s v="Regular Air"/>
    <x v="1"/>
    <x v="2"/>
    <x v="6"/>
    <s v="Large Box"/>
    <x v="458"/>
    <n v="0.39"/>
    <n v="-2.0646206248373056"/>
    <s v="United States"/>
    <x v="0"/>
    <x v="5"/>
    <s v="Bozeman"/>
    <n v="59715"/>
    <x v="89"/>
    <x v="4"/>
    <s v="2015"/>
    <d v="2015-04-19T00:00:00"/>
    <n v="-13562.637407999999"/>
    <n v="1"/>
    <n v="6569.07"/>
    <n v="91277"/>
    <x v="0"/>
  </r>
  <r>
    <n v="25251"/>
    <s v="Not Specified"/>
    <n v="0.03"/>
    <n v="5.78"/>
    <n v="5.37"/>
    <n v="2006"/>
    <x v="0"/>
    <s v="Cynthia Khan"/>
    <s v="Regular Air"/>
    <x v="1"/>
    <x v="0"/>
    <x v="7"/>
    <s v="Small Box"/>
    <x v="663"/>
    <n v="0.36"/>
    <n v="-0.71809113579687145"/>
    <s v="United States"/>
    <x v="0"/>
    <x v="21"/>
    <s v="Durango"/>
    <n v="81301"/>
    <x v="93"/>
    <x v="5"/>
    <s v="2015"/>
    <d v="2015-03-06T00:00:00"/>
    <n v="-63.35"/>
    <n v="15"/>
    <n v="88.22"/>
    <n v="88798"/>
    <x v="0"/>
  </r>
  <r>
    <n v="20006"/>
    <s v="Medium"/>
    <n v="0.1"/>
    <n v="10.48"/>
    <n v="2.89"/>
    <n v="2016"/>
    <x v="0"/>
    <s v="Wayne Bean"/>
    <s v="Regular Air"/>
    <x v="0"/>
    <x v="0"/>
    <x v="0"/>
    <s v="Small Pack"/>
    <x v="626"/>
    <n v="0.6"/>
    <n v="-0.22099776619508563"/>
    <s v="United States"/>
    <x v="2"/>
    <x v="22"/>
    <s v="Southgate"/>
    <n v="48195"/>
    <x v="49"/>
    <x v="1"/>
    <s v="2015"/>
    <d v="2015-06-19T00:00:00"/>
    <n v="-8.9039999999999999"/>
    <n v="4"/>
    <n v="40.29"/>
    <n v="86874"/>
    <x v="0"/>
  </r>
  <r>
    <n v="18989"/>
    <s v="High"/>
    <n v="7.0000000000000007E-2"/>
    <n v="39.479999999999997"/>
    <n v="1.99"/>
    <n v="2014"/>
    <x v="1"/>
    <s v="Cathy Simon"/>
    <s v="Regular Air"/>
    <x v="1"/>
    <x v="2"/>
    <x v="13"/>
    <s v="Small Pack"/>
    <x v="246"/>
    <n v="0.54"/>
    <n v="0.58650095855093531"/>
    <s v="United States"/>
    <x v="2"/>
    <x v="25"/>
    <s v="Council Bluffs"/>
    <n v="51503"/>
    <x v="27"/>
    <x v="5"/>
    <s v="2015"/>
    <d v="2015-03-24T00:00:00"/>
    <n v="88.72"/>
    <n v="4"/>
    <n v="151.27000000000001"/>
    <n v="88367"/>
    <x v="0"/>
  </r>
  <r>
    <n v="18990"/>
    <s v="High"/>
    <n v="0"/>
    <n v="4.91"/>
    <n v="0.5"/>
    <n v="2014"/>
    <x v="1"/>
    <s v="Cathy Simon"/>
    <s v="Regular Air"/>
    <x v="1"/>
    <x v="0"/>
    <x v="9"/>
    <s v="Small Box"/>
    <x v="41"/>
    <n v="0.36"/>
    <n v="0.69"/>
    <s v="United States"/>
    <x v="2"/>
    <x v="25"/>
    <s v="Council Bluffs"/>
    <n v="51503"/>
    <x v="27"/>
    <x v="5"/>
    <s v="2015"/>
    <d v="2015-03-24T00:00:00"/>
    <n v="7.2518999999999991"/>
    <n v="2"/>
    <n v="10.51"/>
    <n v="88367"/>
    <x v="0"/>
  </r>
  <r>
    <n v="21573"/>
    <s v="Critical"/>
    <n v="0.06"/>
    <n v="6.48"/>
    <n v="7.49"/>
    <n v="2014"/>
    <x v="1"/>
    <s v="Cathy Simon"/>
    <s v="Regular Air"/>
    <x v="1"/>
    <x v="0"/>
    <x v="7"/>
    <s v="Small Box"/>
    <x v="664"/>
    <n v="0.37"/>
    <n v="-2.5555852128653407"/>
    <s v="United States"/>
    <x v="2"/>
    <x v="25"/>
    <s v="Council Bluffs"/>
    <n v="51503"/>
    <x v="36"/>
    <x v="4"/>
    <s v="2015"/>
    <d v="2015-04-04T00:00:00"/>
    <n v="-191.49"/>
    <n v="12"/>
    <n v="74.930000000000007"/>
    <n v="88368"/>
    <x v="0"/>
  </r>
  <r>
    <n v="25557"/>
    <s v="Critical"/>
    <n v="0.02"/>
    <n v="120.98"/>
    <n v="58.64"/>
    <n v="2020"/>
    <x v="0"/>
    <s v="Erika Jordan"/>
    <s v="Delivery Truck"/>
    <x v="1"/>
    <x v="1"/>
    <x v="14"/>
    <s v="Jumbo Box"/>
    <x v="665"/>
    <n v="0.75"/>
    <n v="-0.97046659713054073"/>
    <s v="United States"/>
    <x v="1"/>
    <x v="19"/>
    <s v="Plum"/>
    <n v="15239"/>
    <x v="169"/>
    <x v="2"/>
    <s v="2015"/>
    <d v="2015-02-15T00:00:00"/>
    <n v="-1330.5"/>
    <n v="11"/>
    <n v="1370.99"/>
    <n v="86933"/>
    <x v="0"/>
  </r>
  <r>
    <n v="22145"/>
    <s v="Critical"/>
    <n v="0.04"/>
    <n v="120.97"/>
    <n v="7.11"/>
    <n v="2030"/>
    <x v="1"/>
    <s v="Lindsay O'Connell"/>
    <s v="Regular Air"/>
    <x v="0"/>
    <x v="2"/>
    <x v="6"/>
    <s v="Medium Box"/>
    <x v="666"/>
    <n v="0.36"/>
    <n v="0.69"/>
    <s v="United States"/>
    <x v="2"/>
    <x v="7"/>
    <s v="Greenville"/>
    <n v="75401"/>
    <x v="83"/>
    <x v="5"/>
    <s v="2015"/>
    <d v="2015-03-17T00:00:00"/>
    <n v="1320.5495999999998"/>
    <n v="16"/>
    <n v="1913.84"/>
    <n v="91059"/>
    <x v="0"/>
  </r>
  <r>
    <n v="22146"/>
    <s v="Critical"/>
    <n v="0"/>
    <n v="195.99"/>
    <n v="4.2"/>
    <n v="2030"/>
    <x v="1"/>
    <s v="Lindsay O'Connell"/>
    <s v="Regular Air"/>
    <x v="0"/>
    <x v="2"/>
    <x v="5"/>
    <s v="Small Box"/>
    <x v="667"/>
    <n v="0.6"/>
    <n v="0.58894217196856014"/>
    <s v="United States"/>
    <x v="2"/>
    <x v="7"/>
    <s v="Greenville"/>
    <n v="75401"/>
    <x v="83"/>
    <x v="5"/>
    <s v="2015"/>
    <d v="2015-03-19T00:00:00"/>
    <n v="1585.5030000000002"/>
    <n v="16"/>
    <n v="2692.12"/>
    <n v="91059"/>
    <x v="0"/>
  </r>
  <r>
    <n v="20654"/>
    <s v="Medium"/>
    <n v="0.03"/>
    <n v="55.98"/>
    <n v="4.8600000000000003"/>
    <n v="2030"/>
    <x v="1"/>
    <s v="Lindsay O'Connell"/>
    <s v="Regular Air"/>
    <x v="0"/>
    <x v="0"/>
    <x v="7"/>
    <s v="Small Box"/>
    <x v="209"/>
    <n v="0.36"/>
    <n v="0.69"/>
    <s v="United States"/>
    <x v="2"/>
    <x v="7"/>
    <s v="Greenville"/>
    <n v="75401"/>
    <x v="103"/>
    <x v="5"/>
    <s v="2015"/>
    <d v="2015-03-20T00:00:00"/>
    <n v="526.04219999999998"/>
    <n v="13"/>
    <n v="762.38"/>
    <n v="91060"/>
    <x v="0"/>
  </r>
  <r>
    <n v="25918"/>
    <s v="Critical"/>
    <n v="0.1"/>
    <n v="1.89"/>
    <n v="0.76"/>
    <n v="2035"/>
    <x v="0"/>
    <s v="Jon Ward"/>
    <s v="Regular Air"/>
    <x v="3"/>
    <x v="0"/>
    <x v="3"/>
    <s v="Wrap Bag"/>
    <x v="668"/>
    <n v="0.83"/>
    <n v="-1.1010893246187365"/>
    <s v="United States"/>
    <x v="3"/>
    <x v="26"/>
    <s v="Palm Beach Gardens"/>
    <n v="33403"/>
    <x v="73"/>
    <x v="3"/>
    <s v="2015"/>
    <d v="2015-05-20T00:00:00"/>
    <n v="-40.432000000000002"/>
    <n v="20"/>
    <n v="36.72"/>
    <n v="87117"/>
    <x v="0"/>
  </r>
  <r>
    <n v="19733"/>
    <s v="Not Specified"/>
    <n v="0"/>
    <n v="73.98"/>
    <n v="14.52"/>
    <n v="2037"/>
    <x v="0"/>
    <s v="Lynda Herman"/>
    <s v="Regular Air"/>
    <x v="2"/>
    <x v="2"/>
    <x v="13"/>
    <s v="Small Box"/>
    <x v="414"/>
    <n v="0.65"/>
    <n v="-0.28984985770828564"/>
    <s v="United States"/>
    <x v="0"/>
    <x v="5"/>
    <s v="Bozeman"/>
    <n v="59715"/>
    <x v="14"/>
    <x v="5"/>
    <s v="2015"/>
    <d v="2015-03-14T00:00:00"/>
    <n v="-88.61"/>
    <n v="4"/>
    <n v="305.70999999999998"/>
    <n v="89333"/>
    <x v="0"/>
  </r>
  <r>
    <n v="22018"/>
    <s v="High"/>
    <n v="0.06"/>
    <n v="40.99"/>
    <n v="17.48"/>
    <n v="2038"/>
    <x v="0"/>
    <s v="Peter Adams"/>
    <s v="Regular Air"/>
    <x v="2"/>
    <x v="0"/>
    <x v="7"/>
    <s v="Small Box"/>
    <x v="399"/>
    <n v="0.36"/>
    <n v="0.39390877598152424"/>
    <s v="United States"/>
    <x v="1"/>
    <x v="4"/>
    <s v="Mount Vernon"/>
    <n v="10550"/>
    <x v="109"/>
    <x v="4"/>
    <s v="2015"/>
    <d v="2015-04-21T00:00:00"/>
    <n v="109.16"/>
    <n v="7"/>
    <n v="277.12"/>
    <n v="89334"/>
    <x v="0"/>
  </r>
  <r>
    <n v="24731"/>
    <s v="Low"/>
    <n v="0.09"/>
    <n v="20.99"/>
    <n v="2.5"/>
    <n v="2044"/>
    <x v="0"/>
    <s v="Jay Simon"/>
    <s v="Regular Air"/>
    <x v="0"/>
    <x v="2"/>
    <x v="5"/>
    <s v="Wrap Bag"/>
    <x v="427"/>
    <n v="0.81"/>
    <n v="-1.359724303266407"/>
    <s v="United States"/>
    <x v="3"/>
    <x v="40"/>
    <s v="Rogers"/>
    <n v="72756"/>
    <x v="137"/>
    <x v="1"/>
    <s v="2015"/>
    <d v="2015-07-01T00:00:00"/>
    <n v="-136.12200000000001"/>
    <n v="6"/>
    <n v="100.11"/>
    <n v="88692"/>
    <x v="0"/>
  </r>
  <r>
    <n v="22970"/>
    <s v="Critical"/>
    <n v="0.04"/>
    <n v="4.28"/>
    <n v="5.68"/>
    <n v="2046"/>
    <x v="1"/>
    <s v="Eileen Schwartz"/>
    <s v="Regular Air"/>
    <x v="0"/>
    <x v="0"/>
    <x v="7"/>
    <s v="Small Box"/>
    <x v="669"/>
    <n v="0.4"/>
    <n v="-0.86794546607482559"/>
    <s v="United States"/>
    <x v="2"/>
    <x v="13"/>
    <s v="Liberal"/>
    <n v="67901"/>
    <x v="20"/>
    <x v="1"/>
    <s v="2015"/>
    <d v="2015-06-14T00:00:00"/>
    <n v="-27.375"/>
    <n v="7"/>
    <n v="31.54"/>
    <n v="88219"/>
    <x v="0"/>
  </r>
  <r>
    <n v="22971"/>
    <s v="Critical"/>
    <n v="0.06"/>
    <n v="376.13"/>
    <n v="85.63"/>
    <n v="2046"/>
    <x v="1"/>
    <s v="Eileen Schwartz"/>
    <s v="Delivery Truck"/>
    <x v="0"/>
    <x v="1"/>
    <x v="11"/>
    <s v="Jumbo Box"/>
    <x v="670"/>
    <n v="0.74"/>
    <n v="-9.40208514485327E-2"/>
    <s v="United States"/>
    <x v="2"/>
    <x v="13"/>
    <s v="Liberal"/>
    <n v="67901"/>
    <x v="20"/>
    <x v="1"/>
    <s v="2015"/>
    <d v="2015-06-14T00:00:00"/>
    <n v="-435.75749999999999"/>
    <n v="13"/>
    <n v="4634.6899999999996"/>
    <n v="88219"/>
    <x v="0"/>
  </r>
  <r>
    <n v="22972"/>
    <s v="Critical"/>
    <n v="0.06"/>
    <n v="424.21"/>
    <n v="110.2"/>
    <n v="2046"/>
    <x v="1"/>
    <s v="Eileen Schwartz"/>
    <s v="Delivery Truck"/>
    <x v="0"/>
    <x v="1"/>
    <x v="11"/>
    <s v="Jumbo Box"/>
    <x v="651"/>
    <n v="0.67"/>
    <n v="9.3445673142087307E-2"/>
    <s v="United States"/>
    <x v="2"/>
    <x v="13"/>
    <s v="Liberal"/>
    <n v="67901"/>
    <x v="20"/>
    <x v="1"/>
    <s v="2015"/>
    <d v="2015-06-13T00:00:00"/>
    <n v="682.53"/>
    <n v="17"/>
    <n v="7304.03"/>
    <n v="88219"/>
    <x v="0"/>
  </r>
  <r>
    <n v="22973"/>
    <s v="Critical"/>
    <n v="0.06"/>
    <n v="195.99"/>
    <n v="8.99"/>
    <n v="2046"/>
    <x v="1"/>
    <s v="Eileen Schwartz"/>
    <s v="Regular Air"/>
    <x v="0"/>
    <x v="2"/>
    <x v="5"/>
    <s v="Small Box"/>
    <x v="258"/>
    <n v="0.6"/>
    <n v="-0.43819173318580579"/>
    <s v="United States"/>
    <x v="2"/>
    <x v="13"/>
    <s v="Liberal"/>
    <n v="67901"/>
    <x v="20"/>
    <x v="1"/>
    <s v="2015"/>
    <d v="2015-06-14T00:00:00"/>
    <n v="-277.22200000000004"/>
    <n v="4"/>
    <n v="632.65"/>
    <n v="88219"/>
    <x v="0"/>
  </r>
  <r>
    <n v="18497"/>
    <s v="High"/>
    <n v="0.03"/>
    <n v="15.28"/>
    <n v="1.99"/>
    <n v="2049"/>
    <x v="1"/>
    <s v="Kenneth Pollock"/>
    <s v="Regular Air"/>
    <x v="0"/>
    <x v="2"/>
    <x v="13"/>
    <s v="Small Pack"/>
    <x v="108"/>
    <n v="0.42"/>
    <n v="-0.91650972575434742"/>
    <s v="United States"/>
    <x v="3"/>
    <x v="8"/>
    <s v="Harrisonburg"/>
    <n v="22801"/>
    <x v="123"/>
    <x v="1"/>
    <s v="2015"/>
    <d v="2015-06-23T00:00:00"/>
    <n v="-266.68600000000004"/>
    <n v="19"/>
    <n v="290.98"/>
    <n v="88220"/>
    <x v="0"/>
  </r>
  <r>
    <n v="18498"/>
    <s v="High"/>
    <n v="0.09"/>
    <n v="1.76"/>
    <n v="0.7"/>
    <n v="2049"/>
    <x v="1"/>
    <s v="Kenneth Pollock"/>
    <s v="Regular Air"/>
    <x v="0"/>
    <x v="0"/>
    <x v="0"/>
    <s v="Wrap Bag"/>
    <x v="671"/>
    <n v="0.56000000000000005"/>
    <n v="-0.56398713826366553"/>
    <s v="United States"/>
    <x v="3"/>
    <x v="8"/>
    <s v="Harrisonburg"/>
    <n v="22801"/>
    <x v="123"/>
    <x v="1"/>
    <s v="2015"/>
    <d v="2015-06-24T00:00:00"/>
    <n v="-12.277999999999999"/>
    <n v="13"/>
    <n v="21.77"/>
    <n v="88220"/>
    <x v="0"/>
  </r>
  <r>
    <n v="18251"/>
    <s v="Not Specified"/>
    <n v="7.0000000000000007E-2"/>
    <n v="31.78"/>
    <n v="1.99"/>
    <n v="2052"/>
    <x v="1"/>
    <s v="Francis Kendall"/>
    <s v="Regular Air"/>
    <x v="1"/>
    <x v="2"/>
    <x v="13"/>
    <s v="Small Pack"/>
    <x v="323"/>
    <n v="0.42"/>
    <n v="0.69"/>
    <s v="United States"/>
    <x v="0"/>
    <x v="27"/>
    <s v="Albuquerque"/>
    <n v="87105"/>
    <x v="153"/>
    <x v="2"/>
    <s v="2015"/>
    <d v="2015-02-21T00:00:00"/>
    <n v="265.11180000000002"/>
    <n v="13"/>
    <n v="384.22"/>
    <n v="87234"/>
    <x v="0"/>
  </r>
  <r>
    <n v="18252"/>
    <s v="Not Specified"/>
    <n v="0"/>
    <n v="5.98"/>
    <n v="2.5"/>
    <n v="2052"/>
    <x v="1"/>
    <s v="Francis Kendall"/>
    <s v="Regular Air"/>
    <x v="1"/>
    <x v="0"/>
    <x v="4"/>
    <s v="Small Box"/>
    <x v="70"/>
    <n v="0.36"/>
    <n v="0.30217446270543619"/>
    <s v="United States"/>
    <x v="0"/>
    <x v="27"/>
    <s v="Albuquerque"/>
    <n v="87105"/>
    <x v="153"/>
    <x v="2"/>
    <s v="2015"/>
    <d v="2015-02-20T00:00:00"/>
    <n v="9.5608000000000004"/>
    <n v="5"/>
    <n v="31.64"/>
    <n v="87234"/>
    <x v="0"/>
  </r>
  <r>
    <n v="18253"/>
    <s v="Not Specified"/>
    <n v="0.1"/>
    <n v="35.99"/>
    <n v="1.1000000000000001"/>
    <n v="2052"/>
    <x v="1"/>
    <s v="Francis Kendall"/>
    <s v="Express Air"/>
    <x v="1"/>
    <x v="2"/>
    <x v="5"/>
    <s v="Small Box"/>
    <x v="337"/>
    <n v="0.55000000000000004"/>
    <n v="0.69"/>
    <s v="United States"/>
    <x v="0"/>
    <x v="27"/>
    <s v="Albuquerque"/>
    <n v="87105"/>
    <x v="153"/>
    <x v="2"/>
    <s v="2015"/>
    <d v="2015-02-20T00:00:00"/>
    <n v="390.09839999999997"/>
    <n v="19"/>
    <n v="565.36"/>
    <n v="87234"/>
    <x v="0"/>
  </r>
  <r>
    <n v="20481"/>
    <s v="Medium"/>
    <n v="7.0000000000000007E-2"/>
    <n v="5.98"/>
    <n v="5.46"/>
    <n v="2058"/>
    <x v="0"/>
    <s v="Louise Webster Sharma"/>
    <s v="Regular Air"/>
    <x v="0"/>
    <x v="0"/>
    <x v="7"/>
    <s v="Small Box"/>
    <x v="381"/>
    <n v="0.36"/>
    <n v="1.423992673992674"/>
    <s v="United States"/>
    <x v="3"/>
    <x v="24"/>
    <s v="Hickory"/>
    <n v="28601"/>
    <x v="169"/>
    <x v="2"/>
    <s v="2015"/>
    <d v="2015-02-15T00:00:00"/>
    <n v="46.65"/>
    <n v="5"/>
    <n v="32.76"/>
    <n v="88040"/>
    <x v="0"/>
  </r>
  <r>
    <n v="23499"/>
    <s v="Not Specified"/>
    <n v="0.09"/>
    <n v="28.48"/>
    <n v="1.99"/>
    <n v="2059"/>
    <x v="1"/>
    <s v="Nathan Newton"/>
    <s v="Regular Air"/>
    <x v="0"/>
    <x v="2"/>
    <x v="13"/>
    <s v="Small Pack"/>
    <x v="137"/>
    <n v="0.4"/>
    <n v="-3.7122937195773478"/>
    <s v="United States"/>
    <x v="3"/>
    <x v="24"/>
    <s v="High Point"/>
    <n v="27260"/>
    <x v="60"/>
    <x v="0"/>
    <s v="2015"/>
    <d v="2015-01-18T00:00:00"/>
    <n v="-1250.7460000000001"/>
    <n v="13"/>
    <n v="336.92"/>
    <n v="88039"/>
    <x v="0"/>
  </r>
  <r>
    <n v="21632"/>
    <s v="Critical"/>
    <n v="0.1"/>
    <n v="9.85"/>
    <n v="4.82"/>
    <n v="2059"/>
    <x v="1"/>
    <s v="Nathan Newton"/>
    <s v="Regular Air"/>
    <x v="0"/>
    <x v="0"/>
    <x v="0"/>
    <s v="Wrap Bag"/>
    <x v="672"/>
    <n v="0.47"/>
    <n v="3.2625881124358194"/>
    <s v="United States"/>
    <x v="3"/>
    <x v="24"/>
    <s v="High Point"/>
    <n v="27260"/>
    <x v="12"/>
    <x v="5"/>
    <s v="2015"/>
    <d v="2015-03-28T00:00:00"/>
    <n v="374.904"/>
    <n v="12"/>
    <n v="114.91"/>
    <n v="88041"/>
    <x v="0"/>
  </r>
  <r>
    <n v="21633"/>
    <s v="Critical"/>
    <n v="0.04"/>
    <n v="125.99"/>
    <n v="7.69"/>
    <n v="2059"/>
    <x v="1"/>
    <s v="Nathan Newton"/>
    <s v="Regular Air"/>
    <x v="0"/>
    <x v="2"/>
    <x v="5"/>
    <s v="Small Box"/>
    <x v="442"/>
    <n v="0.57999999999999996"/>
    <n v="-0.56589051063647655"/>
    <s v="United States"/>
    <x v="3"/>
    <x v="24"/>
    <s v="High Point"/>
    <n v="27260"/>
    <x v="12"/>
    <x v="5"/>
    <s v="2015"/>
    <d v="2015-03-28T00:00:00"/>
    <n v="-528.83600000000001"/>
    <n v="9"/>
    <n v="934.52"/>
    <n v="88041"/>
    <x v="0"/>
  </r>
  <r>
    <n v="20841"/>
    <s v="Medium"/>
    <n v="0.02"/>
    <n v="240.98"/>
    <n v="60.2"/>
    <n v="2061"/>
    <x v="0"/>
    <s v="Marianne Carey"/>
    <s v="Delivery Truck"/>
    <x v="0"/>
    <x v="1"/>
    <x v="14"/>
    <s v="Jumbo Box"/>
    <x v="673"/>
    <n v="0.56000000000000005"/>
    <n v="-1.0462410803345354"/>
    <s v="United States"/>
    <x v="2"/>
    <x v="32"/>
    <s v="North Platte"/>
    <n v="69101"/>
    <x v="134"/>
    <x v="0"/>
    <s v="2015"/>
    <d v="2015-01-31T00:00:00"/>
    <n v="-272.71320000000003"/>
    <n v="1"/>
    <n v="260.66000000000003"/>
    <n v="87146"/>
    <x v="0"/>
  </r>
  <r>
    <n v="20840"/>
    <s v="Medium"/>
    <n v="0.02"/>
    <n v="420.98"/>
    <n v="19.989999999999998"/>
    <n v="2062"/>
    <x v="1"/>
    <s v="Alfred Singh"/>
    <s v="Regular Air"/>
    <x v="0"/>
    <x v="0"/>
    <x v="8"/>
    <s v="Small Box"/>
    <x v="534"/>
    <n v="0.35"/>
    <n v="-3.8286616604343703E-2"/>
    <s v="United States"/>
    <x v="3"/>
    <x v="8"/>
    <s v="Mechanicsville"/>
    <n v="23111"/>
    <x v="134"/>
    <x v="0"/>
    <s v="2015"/>
    <d v="2015-02-01T00:00:00"/>
    <n v="-162.69399999999999"/>
    <n v="10"/>
    <n v="4249.37"/>
    <n v="87146"/>
    <x v="0"/>
  </r>
  <r>
    <n v="22511"/>
    <s v="Low"/>
    <n v="0.04"/>
    <n v="291.73"/>
    <n v="48.8"/>
    <n v="2062"/>
    <x v="1"/>
    <s v="Alfred Singh"/>
    <s v="Delivery Truck"/>
    <x v="0"/>
    <x v="1"/>
    <x v="1"/>
    <s v="Jumbo Drum"/>
    <x v="34"/>
    <n v="0.56000000000000005"/>
    <n v="-1.7359693017863855E-2"/>
    <s v="United States"/>
    <x v="3"/>
    <x v="8"/>
    <s v="Mechanicsville"/>
    <n v="23111"/>
    <x v="175"/>
    <x v="1"/>
    <s v="2015"/>
    <d v="2015-06-30T00:00:00"/>
    <n v="-115.90389999999999"/>
    <n v="22"/>
    <n v="6676.61"/>
    <n v="87148"/>
    <x v="0"/>
  </r>
  <r>
    <n v="25759"/>
    <s v="Low"/>
    <n v="0.06"/>
    <n v="300.97000000000003"/>
    <n v="7.18"/>
    <n v="2063"/>
    <x v="0"/>
    <s v="Todd D Norris"/>
    <s v="Regular Air"/>
    <x v="0"/>
    <x v="2"/>
    <x v="13"/>
    <s v="Small Box"/>
    <x v="394"/>
    <n v="0.48"/>
    <n v="-2.5051063829787235"/>
    <s v="United States"/>
    <x v="3"/>
    <x v="8"/>
    <s v="Newport News"/>
    <n v="23602"/>
    <x v="100"/>
    <x v="3"/>
    <s v="2015"/>
    <d v="2015-05-08T00:00:00"/>
    <n v="-729.98799999999994"/>
    <n v="1"/>
    <n v="291.39999999999998"/>
    <n v="87147"/>
    <x v="0"/>
  </r>
  <r>
    <n v="25228"/>
    <s v="Medium"/>
    <n v="0.09"/>
    <n v="20.89"/>
    <n v="11.52"/>
    <n v="2066"/>
    <x v="1"/>
    <s v="Claudia Webb"/>
    <s v="Regular Air"/>
    <x v="1"/>
    <x v="0"/>
    <x v="10"/>
    <s v="Small Box"/>
    <x v="254"/>
    <n v="0.83"/>
    <n v="-0.91157679180887363"/>
    <s v="United States"/>
    <x v="3"/>
    <x v="24"/>
    <s v="Indian Trail"/>
    <n v="28079"/>
    <x v="173"/>
    <x v="5"/>
    <s v="2015"/>
    <d v="2015-03-27T00:00:00"/>
    <n v="-133.54599999999999"/>
    <n v="7"/>
    <n v="146.5"/>
    <n v="85833"/>
    <x v="0"/>
  </r>
  <r>
    <n v="24748"/>
    <s v="Critical"/>
    <n v="0.09"/>
    <n v="20.99"/>
    <n v="4.8099999999999996"/>
    <n v="2066"/>
    <x v="1"/>
    <s v="Claudia Webb"/>
    <s v="Express Air"/>
    <x v="1"/>
    <x v="2"/>
    <x v="5"/>
    <s v="Medium Box"/>
    <x v="160"/>
    <n v="0.57999999999999996"/>
    <n v="6.9957414058491532"/>
    <s v="United States"/>
    <x v="3"/>
    <x v="24"/>
    <s v="Indian Trail"/>
    <n v="28079"/>
    <x v="157"/>
    <x v="5"/>
    <s v="2015"/>
    <d v="2015-04-01T00:00:00"/>
    <n v="272.69399999999996"/>
    <n v="2"/>
    <n v="38.979999999999997"/>
    <n v="85834"/>
    <x v="0"/>
  </r>
  <r>
    <n v="25381"/>
    <s v="Low"/>
    <n v="0.1"/>
    <n v="4.24"/>
    <n v="5.41"/>
    <n v="2066"/>
    <x v="1"/>
    <s v="Claudia Webb"/>
    <s v="Regular Air"/>
    <x v="0"/>
    <x v="0"/>
    <x v="8"/>
    <s v="Small Box"/>
    <x v="21"/>
    <n v="0.35"/>
    <n v="-1.8032786885245904"/>
    <s v="United States"/>
    <x v="3"/>
    <x v="24"/>
    <s v="Indian Trail"/>
    <n v="28079"/>
    <x v="47"/>
    <x v="4"/>
    <s v="2015"/>
    <d v="2015-04-23T00:00:00"/>
    <n v="-61.6"/>
    <n v="8"/>
    <n v="34.159999999999997"/>
    <n v="85835"/>
    <x v="0"/>
  </r>
  <r>
    <n v="21901"/>
    <s v="Medium"/>
    <n v="0.1"/>
    <n v="40.98"/>
    <n v="6.5"/>
    <n v="2069"/>
    <x v="0"/>
    <s v="Elsie Boykin"/>
    <s v="Regular Air"/>
    <x v="3"/>
    <x v="2"/>
    <x v="13"/>
    <s v="Small Box"/>
    <x v="456"/>
    <n v="0.74"/>
    <n v="0.55552600963935517"/>
    <s v="United States"/>
    <x v="3"/>
    <x v="35"/>
    <s v="Fort Thomas"/>
    <n v="41075"/>
    <x v="38"/>
    <x v="0"/>
    <s v="2015"/>
    <d v="2015-01-14T00:00:00"/>
    <n v="66.852000000000004"/>
    <n v="3"/>
    <n v="120.34"/>
    <n v="88554"/>
    <x v="0"/>
  </r>
  <r>
    <n v="19567"/>
    <s v="Low"/>
    <n v="7.0000000000000007E-2"/>
    <n v="35.99"/>
    <n v="5.99"/>
    <n v="2070"/>
    <x v="0"/>
    <s v="Kelly Collins"/>
    <s v="Regular Air"/>
    <x v="0"/>
    <x v="2"/>
    <x v="5"/>
    <s v="Wrap Bag"/>
    <x v="351"/>
    <n v="0.38"/>
    <n v="0.11613697024933278"/>
    <s v="United States"/>
    <x v="2"/>
    <x v="22"/>
    <s v="Eastpointe"/>
    <n v="48021"/>
    <x v="41"/>
    <x v="3"/>
    <s v="2015"/>
    <d v="2015-05-20T00:00:00"/>
    <n v="17.839800000000011"/>
    <n v="5"/>
    <n v="153.61000000000001"/>
    <n v="88558"/>
    <x v="0"/>
  </r>
  <r>
    <n v="20498"/>
    <s v="Not Specified"/>
    <n v="0.03"/>
    <n v="60.98"/>
    <n v="1.99"/>
    <n v="2071"/>
    <x v="1"/>
    <s v="Victor Cherry"/>
    <s v="Regular Air"/>
    <x v="0"/>
    <x v="2"/>
    <x v="13"/>
    <s v="Small Pack"/>
    <x v="674"/>
    <n v="0.5"/>
    <n v="0.69"/>
    <s v="United States"/>
    <x v="2"/>
    <x v="22"/>
    <s v="Farmington Hills"/>
    <n v="48336"/>
    <x v="108"/>
    <x v="2"/>
    <s v="2015"/>
    <d v="2015-02-01T00:00:00"/>
    <n v="976.2672"/>
    <n v="23"/>
    <n v="1414.88"/>
    <n v="88555"/>
    <x v="0"/>
  </r>
  <r>
    <n v="20499"/>
    <s v="Not Specified"/>
    <n v="0.04"/>
    <n v="3.08"/>
    <n v="0.99"/>
    <n v="2071"/>
    <x v="1"/>
    <s v="Victor Cherry"/>
    <s v="Regular Air"/>
    <x v="0"/>
    <x v="0"/>
    <x v="9"/>
    <s v="Small Box"/>
    <x v="675"/>
    <n v="0.37"/>
    <n v="0.69"/>
    <s v="United States"/>
    <x v="2"/>
    <x v="22"/>
    <s v="Farmington Hills"/>
    <n v="48336"/>
    <x v="108"/>
    <x v="2"/>
    <s v="2015"/>
    <d v="2015-02-02T00:00:00"/>
    <n v="23.204699999999999"/>
    <n v="11"/>
    <n v="33.630000000000003"/>
    <n v="88555"/>
    <x v="0"/>
  </r>
  <r>
    <n v="19568"/>
    <s v="Low"/>
    <n v="0.08"/>
    <n v="65.989999999999995"/>
    <n v="5.92"/>
    <n v="2071"/>
    <x v="1"/>
    <s v="Victor Cherry"/>
    <s v="Express Air"/>
    <x v="0"/>
    <x v="2"/>
    <x v="5"/>
    <s v="Small Box"/>
    <x v="411"/>
    <n v="0.57999999999999996"/>
    <n v="0.17281563437079933"/>
    <s v="United States"/>
    <x v="2"/>
    <x v="22"/>
    <s v="Farmington Hills"/>
    <n v="48336"/>
    <x v="41"/>
    <x v="3"/>
    <s v="2015"/>
    <d v="2015-05-23T00:00:00"/>
    <n v="183.84300000000002"/>
    <n v="20"/>
    <n v="1063.81"/>
    <n v="88558"/>
    <x v="0"/>
  </r>
  <r>
    <n v="20500"/>
    <s v="Not Specified"/>
    <n v="0"/>
    <n v="10.31"/>
    <n v="1.79"/>
    <n v="2072"/>
    <x v="1"/>
    <s v="Malcolm S Lanier"/>
    <s v="Regular Air"/>
    <x v="0"/>
    <x v="0"/>
    <x v="7"/>
    <s v="Wrap Bag"/>
    <x v="676"/>
    <n v="0.38"/>
    <n v="0.68999999999999984"/>
    <s v="United States"/>
    <x v="2"/>
    <x v="22"/>
    <s v="Flint"/>
    <n v="48505"/>
    <x v="108"/>
    <x v="2"/>
    <s v="2015"/>
    <d v="2015-02-03T00:00:00"/>
    <n v="167.46299999999997"/>
    <n v="23"/>
    <n v="242.7"/>
    <n v="88555"/>
    <x v="0"/>
  </r>
  <r>
    <n v="20824"/>
    <s v="High"/>
    <n v="0.09"/>
    <n v="260.98"/>
    <n v="41.91"/>
    <n v="2072"/>
    <x v="1"/>
    <s v="Malcolm S Lanier"/>
    <s v="Delivery Truck"/>
    <x v="0"/>
    <x v="1"/>
    <x v="14"/>
    <s v="Jumbo Box"/>
    <x v="343"/>
    <n v="0.59"/>
    <n v="0.38710274617566759"/>
    <s v="United States"/>
    <x v="2"/>
    <x v="22"/>
    <s v="Flint"/>
    <n v="48505"/>
    <x v="143"/>
    <x v="2"/>
    <s v="2015"/>
    <d v="2015-02-13T00:00:00"/>
    <n v="1307.2692"/>
    <n v="14"/>
    <n v="3377.06"/>
    <n v="88556"/>
    <x v="0"/>
  </r>
  <r>
    <n v="20825"/>
    <s v="High"/>
    <n v="0.01"/>
    <n v="10.52"/>
    <n v="7.94"/>
    <n v="2072"/>
    <x v="1"/>
    <s v="Malcolm S Lanier"/>
    <s v="Regular Air"/>
    <x v="0"/>
    <x v="1"/>
    <x v="2"/>
    <s v="Small Pack"/>
    <x v="677"/>
    <n v="0.52"/>
    <n v="-0.1276397966594045"/>
    <s v="United States"/>
    <x v="2"/>
    <x v="22"/>
    <s v="Flint"/>
    <n v="48505"/>
    <x v="143"/>
    <x v="2"/>
    <s v="2015"/>
    <d v="2015-02-13T00:00:00"/>
    <n v="-15.818400000000002"/>
    <n v="11"/>
    <n v="123.93"/>
    <n v="88556"/>
    <x v="0"/>
  </r>
  <r>
    <n v="20826"/>
    <s v="High"/>
    <n v="0.02"/>
    <n v="5.98"/>
    <n v="7.5"/>
    <n v="2072"/>
    <x v="1"/>
    <s v="Malcolm S Lanier"/>
    <s v="Express Air"/>
    <x v="0"/>
    <x v="0"/>
    <x v="7"/>
    <s v="Small Box"/>
    <x v="678"/>
    <n v="0.4"/>
    <n v="-0.59421455938697332"/>
    <s v="United States"/>
    <x v="2"/>
    <x v="22"/>
    <s v="Flint"/>
    <n v="48505"/>
    <x v="143"/>
    <x v="2"/>
    <s v="2015"/>
    <d v="2015-02-13T00:00:00"/>
    <n v="-55.832400000000007"/>
    <n v="14"/>
    <n v="93.96"/>
    <n v="88556"/>
    <x v="0"/>
  </r>
  <r>
    <n v="24677"/>
    <s v="Not Specified"/>
    <n v="0.05"/>
    <n v="291.73"/>
    <n v="48.8"/>
    <n v="2073"/>
    <x v="0"/>
    <s v="Evan Kelley"/>
    <s v="Delivery Truck"/>
    <x v="3"/>
    <x v="1"/>
    <x v="1"/>
    <s v="Jumbo Drum"/>
    <x v="34"/>
    <n v="0.56000000000000005"/>
    <n v="0.30267145473243107"/>
    <s v="United States"/>
    <x v="2"/>
    <x v="22"/>
    <s v="Garden City"/>
    <n v="48135"/>
    <x v="74"/>
    <x v="4"/>
    <s v="2015"/>
    <d v="2015-04-09T00:00:00"/>
    <n v="550.38080000000002"/>
    <n v="6"/>
    <n v="1818.41"/>
    <n v="88557"/>
    <x v="0"/>
  </r>
  <r>
    <n v="24094"/>
    <s v="Low"/>
    <n v="0.09"/>
    <n v="1.48"/>
    <n v="0.7"/>
    <n v="2081"/>
    <x v="0"/>
    <s v="Matthew Conway"/>
    <s v="Regular Air"/>
    <x v="0"/>
    <x v="0"/>
    <x v="3"/>
    <s v="Wrap Bag"/>
    <x v="679"/>
    <n v="0.37"/>
    <n v="0.18770949720670391"/>
    <s v="United States"/>
    <x v="1"/>
    <x v="4"/>
    <s v="Ithaca"/>
    <n v="14853"/>
    <x v="35"/>
    <x v="0"/>
    <s v="2015"/>
    <d v="2015-01-05T00:00:00"/>
    <n v="1.68"/>
    <n v="6"/>
    <n v="8.9499999999999993"/>
    <n v="86092"/>
    <x v="0"/>
  </r>
  <r>
    <n v="21697"/>
    <s v="Low"/>
    <n v="0.06"/>
    <n v="38.06"/>
    <n v="4.5"/>
    <n v="2089"/>
    <x v="1"/>
    <s v="Annie Odom"/>
    <s v="Regular Air"/>
    <x v="0"/>
    <x v="0"/>
    <x v="15"/>
    <s v="Small Box"/>
    <x v="680"/>
    <n v="0.56000000000000005"/>
    <n v="0.69"/>
    <s v="United States"/>
    <x v="1"/>
    <x v="4"/>
    <s v="New City"/>
    <n v="10956"/>
    <x v="133"/>
    <x v="1"/>
    <s v="2015"/>
    <d v="2015-07-06T00:00:00"/>
    <n v="450.45959999999997"/>
    <n v="17"/>
    <n v="652.84"/>
    <n v="88348"/>
    <x v="0"/>
  </r>
  <r>
    <n v="21698"/>
    <s v="Low"/>
    <n v="0.08"/>
    <n v="599.99"/>
    <n v="24.49"/>
    <n v="2089"/>
    <x v="1"/>
    <s v="Annie Odom"/>
    <s v="Regular Air"/>
    <x v="0"/>
    <x v="2"/>
    <x v="16"/>
    <s v="Large Box"/>
    <x v="681"/>
    <n v="0.37"/>
    <n v="0.68999999999999984"/>
    <s v="United States"/>
    <x v="1"/>
    <x v="4"/>
    <s v="New City"/>
    <n v="10956"/>
    <x v="133"/>
    <x v="1"/>
    <s v="2015"/>
    <d v="2015-07-08T00:00:00"/>
    <n v="8798.1830999999984"/>
    <n v="22"/>
    <n v="12750.99"/>
    <n v="88348"/>
    <x v="0"/>
  </r>
  <r>
    <n v="21699"/>
    <s v="Low"/>
    <n v="0.1"/>
    <n v="3.98"/>
    <n v="2.97"/>
    <n v="2089"/>
    <x v="1"/>
    <s v="Annie Odom"/>
    <s v="Express Air"/>
    <x v="0"/>
    <x v="0"/>
    <x v="7"/>
    <s v="Wrap Bag"/>
    <x v="682"/>
    <n v="0.35"/>
    <n v="-0.26217137293086662"/>
    <s v="United States"/>
    <x v="1"/>
    <x v="4"/>
    <s v="New City"/>
    <n v="10956"/>
    <x v="133"/>
    <x v="1"/>
    <s v="2015"/>
    <d v="2015-07-04T00:00:00"/>
    <n v="-5.3849999999999998"/>
    <n v="5"/>
    <n v="20.54"/>
    <n v="88348"/>
    <x v="0"/>
  </r>
  <r>
    <n v="18696"/>
    <s v="Medium"/>
    <n v="0.08"/>
    <n v="400.98"/>
    <n v="42.52"/>
    <n v="2094"/>
    <x v="0"/>
    <s v="Vernon Hirsch Singleton"/>
    <s v="Delivery Truck"/>
    <x v="0"/>
    <x v="1"/>
    <x v="11"/>
    <s v="Jumbo Box"/>
    <x v="395"/>
    <n v="0.71"/>
    <n v="0.38672920036122266"/>
    <s v="United States"/>
    <x v="0"/>
    <x v="1"/>
    <s v="Chico"/>
    <n v="95928"/>
    <x v="64"/>
    <x v="2"/>
    <s v="2015"/>
    <d v="2015-02-06T00:00:00"/>
    <n v="3031.9724000000001"/>
    <n v="20"/>
    <n v="7840.04"/>
    <n v="86629"/>
    <x v="0"/>
  </r>
  <r>
    <n v="18417"/>
    <s v="Medium"/>
    <n v="0.1"/>
    <n v="300.97000000000003"/>
    <n v="7.18"/>
    <n v="2097"/>
    <x v="0"/>
    <s v="Patsy Shea"/>
    <s v="Regular Air"/>
    <x v="1"/>
    <x v="2"/>
    <x v="13"/>
    <s v="Small Box"/>
    <x v="394"/>
    <n v="0.48"/>
    <n v="0.12612100554677291"/>
    <s v="United States"/>
    <x v="3"/>
    <x v="39"/>
    <s v="Hilton Head Island"/>
    <n v="29915"/>
    <x v="106"/>
    <x v="4"/>
    <s v="2015"/>
    <d v="2015-04-19T00:00:00"/>
    <n v="138.018"/>
    <n v="4"/>
    <n v="1094.33"/>
    <n v="87889"/>
    <x v="0"/>
  </r>
  <r>
    <n v="18418"/>
    <s v="Medium"/>
    <n v="0.06"/>
    <n v="39.89"/>
    <n v="3.04"/>
    <n v="2098"/>
    <x v="0"/>
    <s v="Tracy Dyer"/>
    <s v="Regular Air"/>
    <x v="1"/>
    <x v="1"/>
    <x v="2"/>
    <s v="Wrap Bag"/>
    <x v="683"/>
    <n v="0.53"/>
    <n v="9.9684591122394028E-2"/>
    <s v="United States"/>
    <x v="3"/>
    <x v="39"/>
    <s v="Mount Pleasant"/>
    <n v="29464"/>
    <x v="106"/>
    <x v="4"/>
    <s v="2015"/>
    <d v="2015-04-20T00:00:00"/>
    <n v="38.874000000000002"/>
    <n v="10"/>
    <n v="389.97"/>
    <n v="87889"/>
    <x v="0"/>
  </r>
  <r>
    <n v="22234"/>
    <s v="Not Specified"/>
    <n v="7.0000000000000007E-2"/>
    <n v="14.56"/>
    <n v="3.5"/>
    <n v="2099"/>
    <x v="0"/>
    <s v="Nathan Fox"/>
    <s v="Regular Air"/>
    <x v="1"/>
    <x v="0"/>
    <x v="15"/>
    <s v="Small Box"/>
    <x v="324"/>
    <n v="0.57999999999999996"/>
    <n v="-0.53821964771249564"/>
    <s v="United States"/>
    <x v="3"/>
    <x v="39"/>
    <s v="Myrtle Beach"/>
    <n v="29577"/>
    <x v="176"/>
    <x v="0"/>
    <s v="2015"/>
    <d v="2015-01-09T00:00:00"/>
    <n v="-45.528000000000006"/>
    <n v="6"/>
    <n v="84.59"/>
    <n v="87888"/>
    <x v="0"/>
  </r>
  <r>
    <n v="5501"/>
    <s v="Medium"/>
    <n v="0.05"/>
    <n v="399.98"/>
    <n v="12.06"/>
    <n v="2107"/>
    <x v="1"/>
    <s v="Leigh Burnette Hurley"/>
    <s v="Delivery Truck"/>
    <x v="0"/>
    <x v="2"/>
    <x v="6"/>
    <s v="Jumbo Box"/>
    <x v="79"/>
    <n v="0.56000000000000005"/>
    <n v="5.8715882946852711E-2"/>
    <s v="United States"/>
    <x v="2"/>
    <x v="12"/>
    <s v="Chicago"/>
    <n v="60601"/>
    <x v="132"/>
    <x v="1"/>
    <s v="2015"/>
    <d v="2015-06-06T00:00:00"/>
    <n v="567.59"/>
    <n v="24"/>
    <n v="9666.7199999999993"/>
    <n v="39015"/>
    <x v="0"/>
  </r>
  <r>
    <n v="5502"/>
    <s v="Medium"/>
    <n v="7.0000000000000007E-2"/>
    <n v="6.48"/>
    <n v="5.74"/>
    <n v="2107"/>
    <x v="1"/>
    <s v="Leigh Burnette Hurley"/>
    <s v="Regular Air"/>
    <x v="0"/>
    <x v="0"/>
    <x v="7"/>
    <s v="Small Box"/>
    <x v="684"/>
    <n v="0.37"/>
    <n v="-0.21139842472878584"/>
    <s v="United States"/>
    <x v="2"/>
    <x v="12"/>
    <s v="Chicago"/>
    <n v="60601"/>
    <x v="132"/>
    <x v="1"/>
    <s v="2015"/>
    <d v="2015-06-06T00:00:00"/>
    <n v="-28.45"/>
    <n v="20"/>
    <n v="134.58000000000001"/>
    <n v="39015"/>
    <x v="0"/>
  </r>
  <r>
    <n v="23502"/>
    <s v="Medium"/>
    <n v="7.0000000000000007E-2"/>
    <n v="6.48"/>
    <n v="5.74"/>
    <n v="2108"/>
    <x v="0"/>
    <s v="Alfred Barber"/>
    <s v="Regular Air"/>
    <x v="0"/>
    <x v="0"/>
    <x v="7"/>
    <s v="Small Box"/>
    <x v="684"/>
    <n v="0.37"/>
    <n v="-0.42273402674591382"/>
    <s v="United States"/>
    <x v="2"/>
    <x v="33"/>
    <s v="Mehlville"/>
    <n v="63129"/>
    <x v="132"/>
    <x v="1"/>
    <s v="2015"/>
    <d v="2015-06-06T00:00:00"/>
    <n v="-14.225"/>
    <n v="5"/>
    <n v="33.65"/>
    <n v="87862"/>
    <x v="0"/>
  </r>
  <r>
    <n v="18540"/>
    <s v="Critical"/>
    <n v="0.08"/>
    <n v="6.68"/>
    <n v="1.5"/>
    <n v="2114"/>
    <x v="1"/>
    <s v="Paige Mason"/>
    <s v="Regular Air"/>
    <x v="0"/>
    <x v="0"/>
    <x v="0"/>
    <s v="Wrap Bag"/>
    <x v="685"/>
    <n v="0.48"/>
    <n v="-9.1016938898971578"/>
    <s v="United States"/>
    <x v="3"/>
    <x v="8"/>
    <s v="Norfolk"/>
    <n v="23518"/>
    <x v="173"/>
    <x v="5"/>
    <s v="2015"/>
    <d v="2015-03-28T00:00:00"/>
    <n v="-601.80400000000009"/>
    <n v="10"/>
    <n v="66.12"/>
    <n v="88403"/>
    <x v="0"/>
  </r>
  <r>
    <n v="18562"/>
    <s v="Critical"/>
    <n v="0.08"/>
    <n v="2.89"/>
    <n v="0.49"/>
    <n v="2114"/>
    <x v="1"/>
    <s v="Paige Mason"/>
    <s v="Regular Air"/>
    <x v="0"/>
    <x v="0"/>
    <x v="9"/>
    <s v="Small Box"/>
    <x v="686"/>
    <n v="0.38"/>
    <n v="12.510097719869709"/>
    <s v="United States"/>
    <x v="3"/>
    <x v="8"/>
    <s v="Norfolk"/>
    <n v="23518"/>
    <x v="45"/>
    <x v="4"/>
    <s v="2015"/>
    <d v="2015-04-23T00:00:00"/>
    <n v="38.406000000000006"/>
    <n v="1"/>
    <n v="3.07"/>
    <n v="88404"/>
    <x v="0"/>
  </r>
  <r>
    <n v="21066"/>
    <s v="Critical"/>
    <n v="7.0000000000000007E-2"/>
    <n v="226.67"/>
    <n v="28.16"/>
    <n v="2114"/>
    <x v="1"/>
    <s v="Paige Mason"/>
    <s v="Delivery Truck"/>
    <x v="0"/>
    <x v="1"/>
    <x v="1"/>
    <s v="Jumbo Drum"/>
    <x v="558"/>
    <n v="0.59"/>
    <n v="0.20761599499667746"/>
    <s v="United States"/>
    <x v="3"/>
    <x v="8"/>
    <s v="Norfolk"/>
    <n v="23518"/>
    <x v="115"/>
    <x v="2"/>
    <s v="2015"/>
    <d v="2015-02-27T00:00:00"/>
    <n v="53.114399999999996"/>
    <n v="1"/>
    <n v="255.83"/>
    <n v="88405"/>
    <x v="0"/>
  </r>
  <r>
    <n v="21067"/>
    <s v="Critical"/>
    <n v="0.08"/>
    <n v="20.98"/>
    <n v="53.03"/>
    <n v="2114"/>
    <x v="1"/>
    <s v="Paige Mason"/>
    <s v="Delivery Truck"/>
    <x v="0"/>
    <x v="0"/>
    <x v="10"/>
    <s v="Jumbo Drum"/>
    <x v="211"/>
    <n v="0.78"/>
    <n v="2.0755971318676101E-2"/>
    <s v="United States"/>
    <x v="3"/>
    <x v="8"/>
    <s v="Norfolk"/>
    <n v="23518"/>
    <x v="115"/>
    <x v="2"/>
    <s v="2015"/>
    <d v="2015-02-28T00:00:00"/>
    <n v="8.7420000000000009"/>
    <n v="20"/>
    <n v="421.18"/>
    <n v="88405"/>
    <x v="0"/>
  </r>
  <r>
    <n v="21153"/>
    <s v="Medium"/>
    <n v="0.02"/>
    <n v="95.95"/>
    <n v="74.349999999999994"/>
    <n v="2115"/>
    <x v="0"/>
    <s v="Jeffrey Lloyd"/>
    <s v="Delivery Truck"/>
    <x v="0"/>
    <x v="1"/>
    <x v="1"/>
    <s v="Jumbo Drum"/>
    <x v="687"/>
    <n v="0.56999999999999995"/>
    <n v="0.46209835494315621"/>
    <s v="United States"/>
    <x v="3"/>
    <x v="8"/>
    <s v="Oakton"/>
    <n v="22124"/>
    <x v="119"/>
    <x v="4"/>
    <s v="2015"/>
    <d v="2015-05-01T00:00:00"/>
    <n v="636.52199999999993"/>
    <n v="14"/>
    <n v="1377.46"/>
    <n v="88406"/>
    <x v="0"/>
  </r>
  <r>
    <n v="20249"/>
    <s v="High"/>
    <n v="0.03"/>
    <n v="320.98"/>
    <n v="24.49"/>
    <n v="2117"/>
    <x v="1"/>
    <s v="Jack Hatcher"/>
    <s v="Regular Air"/>
    <x v="1"/>
    <x v="1"/>
    <x v="1"/>
    <s v="Large Box"/>
    <x v="688"/>
    <n v="0.55000000000000004"/>
    <n v="0.69"/>
    <s v="United States"/>
    <x v="2"/>
    <x v="7"/>
    <s v="Greenville"/>
    <n v="75401"/>
    <x v="18"/>
    <x v="4"/>
    <s v="2015"/>
    <d v="2015-04-22T00:00:00"/>
    <n v="4554.4346999999998"/>
    <n v="20"/>
    <n v="6600.63"/>
    <n v="90891"/>
    <x v="0"/>
  </r>
  <r>
    <n v="20250"/>
    <s v="High"/>
    <n v="0.06"/>
    <n v="125.99"/>
    <n v="8.8000000000000007"/>
    <n v="2117"/>
    <x v="1"/>
    <s v="Jack Hatcher"/>
    <s v="Regular Air"/>
    <x v="1"/>
    <x v="2"/>
    <x v="5"/>
    <s v="Small Box"/>
    <x v="689"/>
    <n v="0.59"/>
    <n v="0.34116804176623494"/>
    <s v="United States"/>
    <x v="2"/>
    <x v="7"/>
    <s v="Greenville"/>
    <n v="75401"/>
    <x v="18"/>
    <x v="4"/>
    <s v="2015"/>
    <d v="2015-04-21T00:00:00"/>
    <n v="618.19308000000001"/>
    <n v="18"/>
    <n v="1811.99"/>
    <n v="90891"/>
    <x v="0"/>
  </r>
  <r>
    <n v="22231"/>
    <s v="Critical"/>
    <n v="0.06"/>
    <n v="80.97"/>
    <n v="33.6"/>
    <n v="2122"/>
    <x v="0"/>
    <s v="Carolyn Fisher"/>
    <s v="Delivery Truck"/>
    <x v="3"/>
    <x v="2"/>
    <x v="6"/>
    <s v="Jumbo Drum"/>
    <x v="690"/>
    <n v="0.37"/>
    <n v="-1.8986195858757628E-2"/>
    <s v="United States"/>
    <x v="3"/>
    <x v="40"/>
    <s v="Sherwood"/>
    <n v="72116"/>
    <x v="108"/>
    <x v="2"/>
    <s v="2015"/>
    <d v="2015-02-03T00:00:00"/>
    <n v="-15.1844"/>
    <n v="10"/>
    <n v="799.76"/>
    <n v="89664"/>
    <x v="0"/>
  </r>
  <r>
    <n v="24674"/>
    <s v="High"/>
    <n v="0.04"/>
    <n v="45.19"/>
    <n v="1.99"/>
    <n v="2124"/>
    <x v="1"/>
    <s v="Paige Powers"/>
    <s v="Regular Air"/>
    <x v="3"/>
    <x v="2"/>
    <x v="13"/>
    <s v="Small Pack"/>
    <x v="397"/>
    <n v="0.55000000000000004"/>
    <n v="-0.10046791114613604"/>
    <s v="United States"/>
    <x v="3"/>
    <x v="40"/>
    <s v="West Memphis"/>
    <n v="72301"/>
    <x v="167"/>
    <x v="0"/>
    <s v="2015"/>
    <d v="2015-01-02T00:00:00"/>
    <n v="-61.194000000000003"/>
    <n v="13"/>
    <n v="609.09"/>
    <n v="89665"/>
    <x v="0"/>
  </r>
  <r>
    <n v="23852"/>
    <s v="High"/>
    <n v="0.03"/>
    <n v="124.49"/>
    <n v="51.94"/>
    <n v="2124"/>
    <x v="1"/>
    <s v="Paige Powers"/>
    <s v="Delivery Truck"/>
    <x v="0"/>
    <x v="1"/>
    <x v="11"/>
    <s v="Jumbo Box"/>
    <x v="156"/>
    <n v="0.63"/>
    <n v="6.5801574255776735E-3"/>
    <s v="United States"/>
    <x v="3"/>
    <x v="40"/>
    <s v="West Memphis"/>
    <n v="72301"/>
    <x v="173"/>
    <x v="5"/>
    <s v="2015"/>
    <d v="2015-03-27T00:00:00"/>
    <n v="18.173999999999999"/>
    <n v="21"/>
    <n v="2761.94"/>
    <n v="89666"/>
    <x v="0"/>
  </r>
  <r>
    <n v="24091"/>
    <s v="Critical"/>
    <n v="0.1"/>
    <n v="5.98"/>
    <n v="5.14"/>
    <n v="2127"/>
    <x v="0"/>
    <s v="Joyce Kern"/>
    <s v="Regular Air"/>
    <x v="1"/>
    <x v="0"/>
    <x v="7"/>
    <s v="Small Box"/>
    <x v="691"/>
    <n v="0.36"/>
    <n v="-1.4589101620029454"/>
    <s v="United States"/>
    <x v="2"/>
    <x v="22"/>
    <s v="Sterling Heights"/>
    <n v="48310"/>
    <x v="103"/>
    <x v="5"/>
    <s v="2015"/>
    <d v="2015-03-20T00:00:00"/>
    <n v="-49.53"/>
    <n v="6"/>
    <n v="33.950000000000003"/>
    <n v="88418"/>
    <x v="0"/>
  </r>
  <r>
    <n v="21902"/>
    <s v="High"/>
    <n v="0.09"/>
    <n v="150.97999999999999"/>
    <n v="66.27"/>
    <n v="2131"/>
    <x v="0"/>
    <s v="Mary Hewitt"/>
    <s v="Delivery Truck"/>
    <x v="1"/>
    <x v="1"/>
    <x v="14"/>
    <s v="Jumbo Box"/>
    <x v="692"/>
    <n v="0.65"/>
    <n v="-1.3489779718198056"/>
    <s v="United States"/>
    <x v="2"/>
    <x v="33"/>
    <s v="Gladstone"/>
    <n v="64118"/>
    <x v="35"/>
    <x v="0"/>
    <s v="2015"/>
    <d v="2015-01-04T00:00:00"/>
    <n v="-407.85"/>
    <n v="2"/>
    <n v="302.33999999999997"/>
    <n v="90079"/>
    <x v="0"/>
  </r>
  <r>
    <n v="21964"/>
    <s v="Low"/>
    <n v="0.05"/>
    <n v="30.42"/>
    <n v="8.65"/>
    <n v="2132"/>
    <x v="0"/>
    <s v="Philip Hawkins"/>
    <s v="Express Air"/>
    <x v="1"/>
    <x v="2"/>
    <x v="13"/>
    <s v="Small Box"/>
    <x v="434"/>
    <n v="0.74"/>
    <n v="-0.57187417772993665"/>
    <s v="United States"/>
    <x v="2"/>
    <x v="33"/>
    <s v="Hazelwood"/>
    <n v="63042"/>
    <x v="56"/>
    <x v="0"/>
    <s v="2015"/>
    <d v="2015-01-14T00:00:00"/>
    <n v="-191.25760000000002"/>
    <n v="11"/>
    <n v="334.44"/>
    <n v="90078"/>
    <x v="0"/>
  </r>
  <r>
    <n v="24348"/>
    <s v="High"/>
    <n v="0.01"/>
    <n v="28.99"/>
    <n v="8.59"/>
    <n v="2135"/>
    <x v="0"/>
    <s v="Melvin Kendall"/>
    <s v="Regular Air"/>
    <x v="1"/>
    <x v="2"/>
    <x v="5"/>
    <s v="Medium Box"/>
    <x v="693"/>
    <n v="0.56000000000000005"/>
    <n v="0.35307177377337812"/>
    <s v="United States"/>
    <x v="0"/>
    <x v="27"/>
    <s v="Clovis"/>
    <n v="88101"/>
    <x v="92"/>
    <x v="2"/>
    <s v="2015"/>
    <d v="2015-02-07T00:00:00"/>
    <n v="196.52328"/>
    <n v="21"/>
    <n v="556.61"/>
    <n v="91583"/>
    <x v="0"/>
  </r>
  <r>
    <n v="20138"/>
    <s v="Not Specified"/>
    <n v="0"/>
    <n v="6.98"/>
    <n v="1.6"/>
    <n v="2137"/>
    <x v="0"/>
    <s v="Crystal Crabtree"/>
    <s v="Regular Air"/>
    <x v="0"/>
    <x v="0"/>
    <x v="7"/>
    <s v="Wrap Bag"/>
    <x v="344"/>
    <n v="0.38"/>
    <n v="-5.3329404466501238"/>
    <s v="United States"/>
    <x v="3"/>
    <x v="26"/>
    <s v="West Palm Beach"/>
    <n v="33407"/>
    <x v="70"/>
    <x v="0"/>
    <s v="2015"/>
    <d v="2015-02-02T00:00:00"/>
    <n v="-343.86799999999999"/>
    <n v="9"/>
    <n v="64.48"/>
    <n v="86002"/>
    <x v="0"/>
  </r>
  <r>
    <n v="20712"/>
    <s v="Critical"/>
    <n v="0.05"/>
    <n v="2550.14"/>
    <n v="29.7"/>
    <n v="2139"/>
    <x v="0"/>
    <s v="Jon Kendall"/>
    <s v="Delivery Truck"/>
    <x v="0"/>
    <x v="2"/>
    <x v="6"/>
    <s v="Jumbo Drum"/>
    <x v="440"/>
    <n v="0.56999999999999995"/>
    <n v="-0.81957513203598542"/>
    <s v="United States"/>
    <x v="2"/>
    <x v="45"/>
    <s v="Watertown"/>
    <n v="53094"/>
    <x v="125"/>
    <x v="4"/>
    <s v="2015"/>
    <d v="2015-04-17T00:00:00"/>
    <n v="-3971.0627999999997"/>
    <n v="2"/>
    <n v="4845.2700000000004"/>
    <n v="86003"/>
    <x v="0"/>
  </r>
  <r>
    <n v="18409"/>
    <s v="High"/>
    <n v="0.01"/>
    <n v="5.44"/>
    <n v="7.46"/>
    <n v="2141"/>
    <x v="1"/>
    <s v="Molly Webster"/>
    <s v="Regular Air"/>
    <x v="1"/>
    <x v="0"/>
    <x v="8"/>
    <s v="Small Box"/>
    <x v="425"/>
    <n v="0.36"/>
    <n v="-0.93893292682926821"/>
    <s v="United States"/>
    <x v="0"/>
    <x v="21"/>
    <s v="Durango"/>
    <n v="81301"/>
    <x v="29"/>
    <x v="2"/>
    <s v="2015"/>
    <d v="2015-02-19T00:00:00"/>
    <n v="-18.478199999999998"/>
    <n v="3"/>
    <n v="19.68"/>
    <n v="87570"/>
    <x v="0"/>
  </r>
  <r>
    <n v="18410"/>
    <s v="High"/>
    <n v="0.02"/>
    <n v="549.99"/>
    <n v="49"/>
    <n v="2141"/>
    <x v="1"/>
    <s v="Molly Webster"/>
    <s v="Delivery Truck"/>
    <x v="1"/>
    <x v="2"/>
    <x v="16"/>
    <s v="Jumbo Drum"/>
    <x v="229"/>
    <n v="0.35"/>
    <n v="-3.8968000293912335E-2"/>
    <s v="United States"/>
    <x v="0"/>
    <x v="21"/>
    <s v="Durango"/>
    <n v="81301"/>
    <x v="29"/>
    <x v="2"/>
    <s v="2015"/>
    <d v="2015-02-20T00:00:00"/>
    <n v="-381.84119999999996"/>
    <n v="18"/>
    <n v="9798.84"/>
    <n v="87570"/>
    <x v="0"/>
  </r>
  <r>
    <n v="18411"/>
    <s v="High"/>
    <n v="0.03"/>
    <n v="22.01"/>
    <n v="5.53"/>
    <n v="2141"/>
    <x v="1"/>
    <s v="Molly Webster"/>
    <s v="Express Air"/>
    <x v="1"/>
    <x v="0"/>
    <x v="0"/>
    <s v="Small Pack"/>
    <x v="694"/>
    <n v="0.59"/>
    <n v="8.1437933943287258E-2"/>
    <s v="United States"/>
    <x v="0"/>
    <x v="21"/>
    <s v="Durango"/>
    <n v="81301"/>
    <x v="29"/>
    <x v="2"/>
    <s v="2015"/>
    <d v="2015-02-19T00:00:00"/>
    <n v="12.5504"/>
    <n v="7"/>
    <n v="154.11000000000001"/>
    <n v="87570"/>
    <x v="0"/>
  </r>
  <r>
    <n v="18412"/>
    <s v="High"/>
    <n v="0.09"/>
    <n v="34.76"/>
    <n v="8.2200000000000006"/>
    <n v="2141"/>
    <x v="1"/>
    <s v="Molly Webster"/>
    <s v="Regular Air"/>
    <x v="1"/>
    <x v="0"/>
    <x v="10"/>
    <s v="Small Box"/>
    <x v="695"/>
    <n v="0.56999999999999995"/>
    <n v="0.18657612050870478"/>
    <s v="United States"/>
    <x v="0"/>
    <x v="21"/>
    <s v="Durango"/>
    <n v="81301"/>
    <x v="29"/>
    <x v="2"/>
    <s v="2015"/>
    <d v="2015-02-20T00:00:00"/>
    <n v="45.3324"/>
    <n v="7"/>
    <n v="242.97"/>
    <n v="87570"/>
    <x v="0"/>
  </r>
  <r>
    <n v="23249"/>
    <s v="High"/>
    <n v="0.08"/>
    <n v="17.149999999999999"/>
    <n v="4.96"/>
    <n v="2143"/>
    <x v="0"/>
    <s v="Lester Sawyer"/>
    <s v="Regular Air"/>
    <x v="1"/>
    <x v="0"/>
    <x v="10"/>
    <s v="Small Box"/>
    <x v="206"/>
    <n v="0.57999999999999996"/>
    <n v="0.167788245850157"/>
    <s v="United States"/>
    <x v="3"/>
    <x v="8"/>
    <s v="Fairfax"/>
    <n v="20151"/>
    <x v="1"/>
    <x v="1"/>
    <s v="2015"/>
    <d v="2015-06-16T00:00:00"/>
    <n v="33.659999999999997"/>
    <n v="12"/>
    <n v="200.61"/>
    <n v="87569"/>
    <x v="0"/>
  </r>
  <r>
    <n v="24264"/>
    <s v="Medium"/>
    <n v="0"/>
    <n v="20.28"/>
    <n v="14.39"/>
    <n v="2145"/>
    <x v="0"/>
    <s v="Kerry Hardy"/>
    <s v="Regular Air"/>
    <x v="0"/>
    <x v="1"/>
    <x v="2"/>
    <s v="Small Box"/>
    <x v="654"/>
    <n v="0.47"/>
    <n v="6.5921036034142025E-2"/>
    <s v="United States"/>
    <x v="3"/>
    <x v="26"/>
    <s v="Fort Lauderdale"/>
    <n v="33311"/>
    <x v="104"/>
    <x v="2"/>
    <s v="2015"/>
    <d v="2015-02-12T00:00:00"/>
    <n v="15.677999999999999"/>
    <n v="11"/>
    <n v="237.83"/>
    <n v="87072"/>
    <x v="0"/>
  </r>
  <r>
    <n v="23795"/>
    <s v="Low"/>
    <n v="0.05"/>
    <n v="20.34"/>
    <n v="35"/>
    <n v="2146"/>
    <x v="0"/>
    <s v="Courtney Boyd"/>
    <s v="Regular Air"/>
    <x v="0"/>
    <x v="0"/>
    <x v="10"/>
    <s v="Large Box"/>
    <x v="126"/>
    <n v="0.84"/>
    <n v="0.99539796303281769"/>
    <s v="United States"/>
    <x v="3"/>
    <x v="8"/>
    <s v="Fairfax"/>
    <n v="20151"/>
    <x v="61"/>
    <x v="0"/>
    <s v="2015"/>
    <d v="2015-01-10T00:00:00"/>
    <n v="52.775999999999996"/>
    <n v="2"/>
    <n v="53.02"/>
    <n v="87071"/>
    <x v="0"/>
  </r>
  <r>
    <n v="22555"/>
    <s v="Not Specified"/>
    <n v="0.08"/>
    <n v="243.98"/>
    <n v="43.32"/>
    <n v="2151"/>
    <x v="1"/>
    <s v="Melinda Rogers"/>
    <s v="Delivery Truck"/>
    <x v="0"/>
    <x v="1"/>
    <x v="1"/>
    <s v="Jumbo Drum"/>
    <x v="696"/>
    <n v="0.55000000000000004"/>
    <n v="-0.65433370840700855"/>
    <s v="United States"/>
    <x v="2"/>
    <x v="25"/>
    <s v="Dubuque"/>
    <n v="52001"/>
    <x v="99"/>
    <x v="0"/>
    <s v="2015"/>
    <d v="2015-01-06T00:00:00"/>
    <n v="-162.8244"/>
    <n v="1"/>
    <n v="248.84"/>
    <n v="90404"/>
    <x v="0"/>
  </r>
  <r>
    <n v="24791"/>
    <s v="High"/>
    <n v="0.08"/>
    <n v="5.74"/>
    <n v="5.01"/>
    <n v="2151"/>
    <x v="1"/>
    <s v="Melinda Rogers"/>
    <s v="Regular Air"/>
    <x v="0"/>
    <x v="0"/>
    <x v="8"/>
    <s v="Small Box"/>
    <x v="697"/>
    <n v="0.39"/>
    <n v="-0.96127877947295437"/>
    <s v="United States"/>
    <x v="2"/>
    <x v="25"/>
    <s v="Dubuque"/>
    <n v="52001"/>
    <x v="170"/>
    <x v="2"/>
    <s v="2015"/>
    <d v="2015-02-11T00:00:00"/>
    <n v="-6.9308200000000006"/>
    <n v="1"/>
    <n v="7.21"/>
    <n v="90405"/>
    <x v="0"/>
  </r>
  <r>
    <n v="21834"/>
    <s v="Low"/>
    <n v="0.05"/>
    <n v="55.5"/>
    <n v="52.2"/>
    <n v="2157"/>
    <x v="1"/>
    <s v="Tom Hoyle Honeycutt"/>
    <s v="Regular Air"/>
    <x v="1"/>
    <x v="1"/>
    <x v="2"/>
    <s v="Medium Box"/>
    <x v="698"/>
    <n v="0.72"/>
    <n v="-0.46693189427659826"/>
    <s v="United States"/>
    <x v="2"/>
    <x v="22"/>
    <s v="Warren"/>
    <n v="48093"/>
    <x v="44"/>
    <x v="5"/>
    <s v="2015"/>
    <d v="2015-03-16T00:00:00"/>
    <n v="-118.54"/>
    <n v="4"/>
    <n v="253.87"/>
    <n v="90385"/>
    <x v="0"/>
  </r>
  <r>
    <n v="21835"/>
    <s v="Low"/>
    <n v="0.05"/>
    <n v="442.14"/>
    <n v="14.7"/>
    <n v="2157"/>
    <x v="1"/>
    <s v="Tom Hoyle Honeycutt"/>
    <s v="Delivery Truck"/>
    <x v="1"/>
    <x v="2"/>
    <x v="6"/>
    <s v="Jumbo Drum"/>
    <x v="110"/>
    <n v="0.56000000000000005"/>
    <n v="0.50395377232393379"/>
    <s v="United States"/>
    <x v="2"/>
    <x v="22"/>
    <s v="Warren"/>
    <n v="48093"/>
    <x v="44"/>
    <x v="5"/>
    <s v="2015"/>
    <d v="2015-03-25T00:00:00"/>
    <n v="2963.48"/>
    <n v="14"/>
    <n v="5880.46"/>
    <n v="90385"/>
    <x v="0"/>
  </r>
  <r>
    <n v="21975"/>
    <s v="High"/>
    <n v="7.0000000000000007E-2"/>
    <n v="30.93"/>
    <n v="3.92"/>
    <n v="2157"/>
    <x v="1"/>
    <s v="Tom Hoyle Honeycutt"/>
    <s v="Regular Air"/>
    <x v="1"/>
    <x v="1"/>
    <x v="2"/>
    <s v="Small Pack"/>
    <x v="609"/>
    <n v="0.44"/>
    <n v="0.69"/>
    <s v="United States"/>
    <x v="2"/>
    <x v="22"/>
    <s v="Warren"/>
    <n v="48093"/>
    <x v="32"/>
    <x v="3"/>
    <s v="2015"/>
    <d v="2015-05-04T00:00:00"/>
    <n v="398.30249999999995"/>
    <n v="19"/>
    <n v="577.25"/>
    <n v="90386"/>
    <x v="0"/>
  </r>
  <r>
    <n v="21976"/>
    <s v="High"/>
    <n v="0.05"/>
    <n v="297.48"/>
    <n v="18.059999999999999"/>
    <n v="2157"/>
    <x v="1"/>
    <s v="Tom Hoyle Honeycutt"/>
    <s v="Delivery Truck"/>
    <x v="1"/>
    <x v="2"/>
    <x v="6"/>
    <s v="Jumbo Drum"/>
    <x v="192"/>
    <n v="0.6"/>
    <n v="0.17418911557280908"/>
    <s v="United States"/>
    <x v="2"/>
    <x v="22"/>
    <s v="Warren"/>
    <n v="48093"/>
    <x v="32"/>
    <x v="3"/>
    <s v="2015"/>
    <d v="2015-05-04T00:00:00"/>
    <n v="709.85200000000009"/>
    <n v="14"/>
    <n v="4075.18"/>
    <n v="90386"/>
    <x v="0"/>
  </r>
  <r>
    <n v="21977"/>
    <s v="High"/>
    <n v="7.0000000000000007E-2"/>
    <n v="296.18"/>
    <n v="54.12"/>
    <n v="2157"/>
    <x v="1"/>
    <s v="Tom Hoyle Honeycutt"/>
    <s v="Delivery Truck"/>
    <x v="1"/>
    <x v="1"/>
    <x v="11"/>
    <s v="Jumbo Box"/>
    <x v="37"/>
    <n v="0.76"/>
    <n v="4.4938189219399127E-2"/>
    <s v="United States"/>
    <x v="2"/>
    <x v="22"/>
    <s v="Warren"/>
    <n v="48093"/>
    <x v="32"/>
    <x v="3"/>
    <s v="2015"/>
    <d v="2015-05-05T00:00:00"/>
    <n v="80.809200000000089"/>
    <n v="6"/>
    <n v="1798.23"/>
    <n v="90386"/>
    <x v="0"/>
  </r>
  <r>
    <n v="23775"/>
    <s v="Medium"/>
    <n v="0.08"/>
    <n v="30.98"/>
    <n v="8.74"/>
    <n v="2159"/>
    <x v="0"/>
    <s v="Wesley Field"/>
    <s v="Regular Air"/>
    <x v="0"/>
    <x v="0"/>
    <x v="7"/>
    <s v="Small Box"/>
    <x v="699"/>
    <n v="0.4"/>
    <n v="0.51055005500550055"/>
    <s v="United States"/>
    <x v="2"/>
    <x v="22"/>
    <s v="Westland"/>
    <n v="48185"/>
    <x v="135"/>
    <x v="3"/>
    <s v="2015"/>
    <d v="2015-05-21T00:00:00"/>
    <n v="371.27200000000005"/>
    <n v="25"/>
    <n v="727.2"/>
    <n v="90387"/>
    <x v="0"/>
  </r>
  <r>
    <n v="23773"/>
    <s v="Medium"/>
    <n v="0.09"/>
    <n v="159.31"/>
    <n v="60"/>
    <n v="2162"/>
    <x v="1"/>
    <s v="Brenda Jain"/>
    <s v="Delivery Truck"/>
    <x v="0"/>
    <x v="1"/>
    <x v="11"/>
    <s v="Jumbo Drum"/>
    <x v="700"/>
    <n v="0.55000000000000004"/>
    <n v="1.2472972096504062E-2"/>
    <s v="United States"/>
    <x v="1"/>
    <x v="19"/>
    <s v="Sharon"/>
    <n v="16146"/>
    <x v="135"/>
    <x v="3"/>
    <s v="2015"/>
    <d v="2015-05-22T00:00:00"/>
    <n v="77.000895400000104"/>
    <n v="41"/>
    <n v="6173.42"/>
    <n v="90387"/>
    <x v="0"/>
  </r>
  <r>
    <n v="23774"/>
    <s v="Medium"/>
    <n v="0.06"/>
    <n v="55.99"/>
    <n v="5"/>
    <n v="2162"/>
    <x v="1"/>
    <s v="Brenda Jain"/>
    <s v="Regular Air"/>
    <x v="0"/>
    <x v="2"/>
    <x v="5"/>
    <s v="Small Pack"/>
    <x v="134"/>
    <n v="0.83"/>
    <n v="1.8001287249790828E-2"/>
    <s v="United States"/>
    <x v="1"/>
    <x v="19"/>
    <s v="Sharon"/>
    <n v="16146"/>
    <x v="135"/>
    <x v="3"/>
    <s v="2015"/>
    <d v="2015-05-22T00:00:00"/>
    <n v="27.968600000000009"/>
    <n v="33"/>
    <n v="1553.7"/>
    <n v="90387"/>
    <x v="0"/>
  </r>
  <r>
    <n v="22450"/>
    <s v="Not Specified"/>
    <n v="0.01"/>
    <n v="5.38"/>
    <n v="7.57"/>
    <n v="2164"/>
    <x v="1"/>
    <s v="Harry Sellers"/>
    <s v="Regular Air"/>
    <x v="2"/>
    <x v="0"/>
    <x v="8"/>
    <s v="Small Box"/>
    <x v="701"/>
    <n v="0.36"/>
    <n v="-3.5749239828693788"/>
    <s v="United States"/>
    <x v="0"/>
    <x v="1"/>
    <s v="Pasadena"/>
    <n v="91104"/>
    <x v="85"/>
    <x v="0"/>
    <s v="2015"/>
    <d v="2015-01-10T00:00:00"/>
    <n v="-66.779579999999996"/>
    <n v="3"/>
    <n v="18.68"/>
    <n v="88794"/>
    <x v="0"/>
  </r>
  <r>
    <n v="22451"/>
    <s v="Not Specified"/>
    <n v="0.05"/>
    <n v="3.28"/>
    <n v="3.97"/>
    <n v="2164"/>
    <x v="1"/>
    <s v="Harry Sellers"/>
    <s v="Regular Air"/>
    <x v="2"/>
    <x v="0"/>
    <x v="0"/>
    <s v="Wrap Bag"/>
    <x v="365"/>
    <n v="0.56000000000000005"/>
    <n v="-3.9922534435261712"/>
    <s v="United States"/>
    <x v="0"/>
    <x v="1"/>
    <s v="Pasadena"/>
    <n v="91104"/>
    <x v="85"/>
    <x v="0"/>
    <s v="2015"/>
    <d v="2015-01-09T00:00:00"/>
    <n v="-144.9188"/>
    <n v="11"/>
    <n v="36.299999999999997"/>
    <n v="88794"/>
    <x v="0"/>
  </r>
  <r>
    <n v="22449"/>
    <s v="Not Specified"/>
    <n v="0.09"/>
    <n v="2.78"/>
    <n v="0.97"/>
    <n v="2165"/>
    <x v="0"/>
    <s v="Melanie Knight"/>
    <s v="Regular Air"/>
    <x v="2"/>
    <x v="0"/>
    <x v="0"/>
    <s v="Wrap Bag"/>
    <x v="702"/>
    <n v="0.59"/>
    <n v="-0.31638178415470991"/>
    <s v="United States"/>
    <x v="1"/>
    <x v="14"/>
    <s v="Augusta"/>
    <n v="4330"/>
    <x v="85"/>
    <x v="0"/>
    <s v="2015"/>
    <d v="2015-01-11T00:00:00"/>
    <n v="-5.0716000000000001"/>
    <n v="6"/>
    <n v="16.03"/>
    <n v="88794"/>
    <x v="0"/>
  </r>
  <r>
    <n v="20980"/>
    <s v="Medium"/>
    <n v="0.08"/>
    <n v="2.94"/>
    <n v="0.96"/>
    <n v="2178"/>
    <x v="0"/>
    <s v="Judy Hall"/>
    <s v="Regular Air"/>
    <x v="2"/>
    <x v="0"/>
    <x v="0"/>
    <s v="Wrap Bag"/>
    <x v="202"/>
    <n v="0.57999999999999996"/>
    <n v="-4.6548323471400387E-2"/>
    <s v="United States"/>
    <x v="1"/>
    <x v="15"/>
    <s v="Worcester"/>
    <n v="1610"/>
    <x v="39"/>
    <x v="0"/>
    <s v="2015"/>
    <d v="2015-01-29T00:00:00"/>
    <n v="-1.18"/>
    <n v="9"/>
    <n v="25.35"/>
    <n v="89465"/>
    <x v="0"/>
  </r>
  <r>
    <n v="26331"/>
    <s v="Not Specified"/>
    <n v="0"/>
    <n v="1.48"/>
    <n v="0.7"/>
    <n v="2183"/>
    <x v="0"/>
    <s v="Sheryl Reese"/>
    <s v="Regular Air"/>
    <x v="1"/>
    <x v="0"/>
    <x v="3"/>
    <s v="Wrap Bag"/>
    <x v="679"/>
    <n v="0.37"/>
    <n v="-10.512318840579709"/>
    <s v="United States"/>
    <x v="3"/>
    <x v="35"/>
    <s v="Owensboro"/>
    <n v="42301"/>
    <x v="15"/>
    <x v="1"/>
    <s v="2015"/>
    <d v="2015-06-17T00:00:00"/>
    <n v="-203.09799999999998"/>
    <n v="12"/>
    <n v="19.32"/>
    <n v="91571"/>
    <x v="0"/>
  </r>
  <r>
    <n v="19008"/>
    <s v="High"/>
    <n v="0.09"/>
    <n v="16.98"/>
    <n v="12.39"/>
    <n v="2187"/>
    <x v="0"/>
    <s v="Joanne Spivey"/>
    <s v="Regular Air"/>
    <x v="0"/>
    <x v="0"/>
    <x v="4"/>
    <s v="Small Box"/>
    <x v="703"/>
    <n v="0.35"/>
    <n v="-0.55956221198156686"/>
    <s v="United States"/>
    <x v="2"/>
    <x v="33"/>
    <s v="Independence"/>
    <n v="64055"/>
    <x v="100"/>
    <x v="3"/>
    <s v="2015"/>
    <d v="2015-05-10T00:00:00"/>
    <n v="-48.57"/>
    <n v="5"/>
    <n v="86.8"/>
    <n v="89440"/>
    <x v="0"/>
  </r>
  <r>
    <n v="1008"/>
    <s v="High"/>
    <n v="0.09"/>
    <n v="16.98"/>
    <n v="12.39"/>
    <n v="2189"/>
    <x v="0"/>
    <s v="Frank Cross"/>
    <s v="Regular Air"/>
    <x v="0"/>
    <x v="0"/>
    <x v="4"/>
    <s v="Small Box"/>
    <x v="703"/>
    <n v="0.35"/>
    <n v="-0.12717655992249483"/>
    <s v="United States"/>
    <x v="1"/>
    <x v="4"/>
    <s v="New York City"/>
    <n v="10177"/>
    <x v="100"/>
    <x v="3"/>
    <s v="2015"/>
    <d v="2015-05-10T00:00:00"/>
    <n v="-48.57"/>
    <n v="22"/>
    <n v="381.91"/>
    <n v="7364"/>
    <x v="1"/>
  </r>
  <r>
    <n v="5870"/>
    <s v="Critical"/>
    <n v="0.05"/>
    <n v="16.98"/>
    <n v="7.78"/>
    <n v="2190"/>
    <x v="1"/>
    <s v="Marvin Patrick"/>
    <s v="Regular Air"/>
    <x v="1"/>
    <x v="0"/>
    <x v="0"/>
    <s v="Small Pack"/>
    <x v="704"/>
    <n v="0.56999999999999995"/>
    <n v="-6.2074126590255629E-2"/>
    <s v="United States"/>
    <x v="2"/>
    <x v="22"/>
    <s v="Detroit"/>
    <n v="48227"/>
    <x v="79"/>
    <x v="2"/>
    <s v="2015"/>
    <d v="2015-02-16T00:00:00"/>
    <n v="-47.28"/>
    <n v="45"/>
    <n v="761.67"/>
    <n v="41636"/>
    <x v="0"/>
  </r>
  <r>
    <n v="5871"/>
    <s v="Critical"/>
    <n v="0.03"/>
    <n v="115.99"/>
    <n v="4.2300000000000004"/>
    <n v="2190"/>
    <x v="1"/>
    <s v="Marvin Patrick"/>
    <s v="Regular Air"/>
    <x v="1"/>
    <x v="2"/>
    <x v="5"/>
    <s v="Small Box"/>
    <x v="705"/>
    <n v="0.56000000000000005"/>
    <n v="0.14404286338244182"/>
    <s v="United States"/>
    <x v="2"/>
    <x v="22"/>
    <s v="Detroit"/>
    <n v="48227"/>
    <x v="79"/>
    <x v="2"/>
    <s v="2015"/>
    <d v="2015-02-16T00:00:00"/>
    <n v="722.24099999999999"/>
    <n v="49"/>
    <n v="5014.07"/>
    <n v="41636"/>
    <x v="0"/>
  </r>
  <r>
    <n v="23870"/>
    <s v="Critical"/>
    <n v="0.05"/>
    <n v="16.98"/>
    <n v="7.78"/>
    <n v="2193"/>
    <x v="1"/>
    <s v="Donald Melton"/>
    <s v="Regular Air"/>
    <x v="1"/>
    <x v="0"/>
    <x v="0"/>
    <s v="Small Pack"/>
    <x v="704"/>
    <n v="0.56999999999999995"/>
    <n v="-0.86470809388259307"/>
    <s v="United States"/>
    <x v="3"/>
    <x v="24"/>
    <s v="New Bern"/>
    <n v="28560"/>
    <x v="79"/>
    <x v="2"/>
    <s v="2015"/>
    <d v="2015-02-16T00:00:00"/>
    <n v="-161"/>
    <n v="11"/>
    <n v="186.19"/>
    <n v="90685"/>
    <x v="0"/>
  </r>
  <r>
    <n v="23871"/>
    <s v="Critical"/>
    <n v="0.03"/>
    <n v="115.99"/>
    <n v="4.2300000000000004"/>
    <n v="2193"/>
    <x v="1"/>
    <s v="Donald Melton"/>
    <s v="Regular Air"/>
    <x v="1"/>
    <x v="2"/>
    <x v="5"/>
    <s v="Small Box"/>
    <x v="705"/>
    <n v="0.56000000000000005"/>
    <n v="0.69088440803296569"/>
    <s v="United States"/>
    <x v="3"/>
    <x v="24"/>
    <s v="New Bern"/>
    <n v="28560"/>
    <x v="79"/>
    <x v="2"/>
    <s v="2015"/>
    <d v="2015-02-16T00:00:00"/>
    <n v="848.3646"/>
    <n v="12"/>
    <n v="1227.94"/>
    <n v="90685"/>
    <x v="0"/>
  </r>
  <r>
    <n v="19112"/>
    <s v="Medium"/>
    <n v="0.03"/>
    <n v="27.48"/>
    <n v="4"/>
    <n v="2196"/>
    <x v="1"/>
    <s v="Gene Heath Cross"/>
    <s v="Regular Air"/>
    <x v="2"/>
    <x v="2"/>
    <x v="13"/>
    <s v="Small Box"/>
    <x v="312"/>
    <n v="0.75"/>
    <n v="-0.3011858833101671"/>
    <s v="United States"/>
    <x v="1"/>
    <x v="4"/>
    <s v="Jamestown"/>
    <n v="14701"/>
    <x v="74"/>
    <x v="4"/>
    <s v="2015"/>
    <d v="2015-04-08T00:00:00"/>
    <n v="-88.840800000000002"/>
    <n v="11"/>
    <n v="294.97000000000003"/>
    <n v="89175"/>
    <x v="0"/>
  </r>
  <r>
    <n v="19113"/>
    <s v="Medium"/>
    <n v="0.1"/>
    <n v="179.99"/>
    <n v="19.989999999999998"/>
    <n v="2196"/>
    <x v="1"/>
    <s v="Gene Heath Cross"/>
    <s v="Regular Air"/>
    <x v="2"/>
    <x v="2"/>
    <x v="13"/>
    <s v="Small Box"/>
    <x v="196"/>
    <n v="0.48"/>
    <n v="0.4918493928113748"/>
    <s v="United States"/>
    <x v="1"/>
    <x v="4"/>
    <s v="Jamestown"/>
    <n v="14701"/>
    <x v="74"/>
    <x v="4"/>
    <s v="2015"/>
    <d v="2015-04-08T00:00:00"/>
    <n v="1208.9903999999999"/>
    <n v="14"/>
    <n v="2458.0500000000002"/>
    <n v="89175"/>
    <x v="0"/>
  </r>
  <r>
    <n v="19114"/>
    <s v="Medium"/>
    <n v="0.1"/>
    <n v="140.85"/>
    <n v="19.989999999999998"/>
    <n v="2196"/>
    <x v="1"/>
    <s v="Gene Heath Cross"/>
    <s v="Regular Air"/>
    <x v="2"/>
    <x v="0"/>
    <x v="10"/>
    <s v="Small Box"/>
    <x v="706"/>
    <n v="0.73"/>
    <n v="4.0519922944337421E-3"/>
    <s v="United States"/>
    <x v="1"/>
    <x v="4"/>
    <s v="Jamestown"/>
    <n v="14701"/>
    <x v="74"/>
    <x v="4"/>
    <s v="2015"/>
    <d v="2015-04-09T00:00:00"/>
    <n v="9.9911999999999992"/>
    <n v="19"/>
    <n v="2465.75"/>
    <n v="89175"/>
    <x v="0"/>
  </r>
  <r>
    <n v="23300"/>
    <s v="Critical"/>
    <n v="0.08"/>
    <n v="100.97"/>
    <n v="7.18"/>
    <n v="2197"/>
    <x v="1"/>
    <s v="Karen O'Donnell"/>
    <s v="Regular Air"/>
    <x v="2"/>
    <x v="2"/>
    <x v="13"/>
    <s v="Small Box"/>
    <x v="707"/>
    <n v="0.46"/>
    <n v="0.19411764705882353"/>
    <s v="United States"/>
    <x v="1"/>
    <x v="4"/>
    <s v="Levittown"/>
    <n v="11756"/>
    <x v="175"/>
    <x v="1"/>
    <s v="2015"/>
    <d v="2015-06-27T00:00:00"/>
    <n v="126.22500000000001"/>
    <n v="7"/>
    <n v="650.25"/>
    <n v="89176"/>
    <x v="0"/>
  </r>
  <r>
    <n v="23301"/>
    <s v="Critical"/>
    <n v="0"/>
    <n v="13.4"/>
    <n v="4.95"/>
    <n v="2197"/>
    <x v="1"/>
    <s v="Karen O'Donnell"/>
    <s v="Regular Air"/>
    <x v="2"/>
    <x v="1"/>
    <x v="2"/>
    <s v="Small Pack"/>
    <x v="271"/>
    <n v="0.37"/>
    <n v="0.69"/>
    <s v="United States"/>
    <x v="1"/>
    <x v="4"/>
    <s v="Levittown"/>
    <n v="11756"/>
    <x v="175"/>
    <x v="1"/>
    <s v="2015"/>
    <d v="2015-06-27T00:00:00"/>
    <n v="187.7628"/>
    <n v="19"/>
    <n v="272.12"/>
    <n v="89176"/>
    <x v="0"/>
  </r>
  <r>
    <n v="26083"/>
    <s v="Not Specified"/>
    <n v="0.03"/>
    <n v="25.98"/>
    <n v="4.08"/>
    <n v="2198"/>
    <x v="1"/>
    <s v="Lester Woodward Maynard"/>
    <s v="Regular Air"/>
    <x v="2"/>
    <x v="0"/>
    <x v="0"/>
    <s v="Small Pack"/>
    <x v="708"/>
    <n v="0.56999999999999995"/>
    <n v="0.69"/>
    <s v="United States"/>
    <x v="1"/>
    <x v="4"/>
    <s v="Lindenhurst"/>
    <n v="11757"/>
    <x v="55"/>
    <x v="3"/>
    <s v="2015"/>
    <d v="2015-05-25T00:00:00"/>
    <n v="295.90649999999999"/>
    <n v="16"/>
    <n v="428.85"/>
    <n v="89174"/>
    <x v="0"/>
  </r>
  <r>
    <n v="26084"/>
    <s v="Not Specified"/>
    <n v="0.1"/>
    <n v="20.98"/>
    <n v="53.03"/>
    <n v="2198"/>
    <x v="1"/>
    <s v="Lester Woodward Maynard"/>
    <s v="Delivery Truck"/>
    <x v="2"/>
    <x v="0"/>
    <x v="10"/>
    <s v="Jumbo Drum"/>
    <x v="211"/>
    <n v="0.78"/>
    <n v="-6.1638348805978866"/>
    <s v="United States"/>
    <x v="1"/>
    <x v="4"/>
    <s v="Lindenhurst"/>
    <n v="11757"/>
    <x v="55"/>
    <x v="3"/>
    <s v="2015"/>
    <d v="2015-05-22T00:00:00"/>
    <n v="-2111.36"/>
    <n v="16"/>
    <n v="342.54"/>
    <n v="89174"/>
    <x v="0"/>
  </r>
  <r>
    <n v="20234"/>
    <s v="Critical"/>
    <n v="0.17"/>
    <n v="14.89"/>
    <n v="13.56"/>
    <n v="2201"/>
    <x v="0"/>
    <s v="David Hoyle"/>
    <s v="Regular Air"/>
    <x v="2"/>
    <x v="1"/>
    <x v="2"/>
    <s v="Large Box"/>
    <x v="709"/>
    <n v="0.57999999999999996"/>
    <n v="-0.32653791130185983"/>
    <s v="United States"/>
    <x v="2"/>
    <x v="3"/>
    <s v="Bloomington"/>
    <n v="55420"/>
    <x v="78"/>
    <x v="5"/>
    <s v="2015"/>
    <d v="2015-03-27T00:00:00"/>
    <n v="-9.1300000000000008"/>
    <n v="1"/>
    <n v="27.96"/>
    <n v="86054"/>
    <x v="0"/>
  </r>
  <r>
    <n v="22259"/>
    <s v="Low"/>
    <n v="0.09"/>
    <n v="160.97999999999999"/>
    <n v="30"/>
    <n v="2202"/>
    <x v="1"/>
    <s v="Laurie Howe"/>
    <s v="Delivery Truck"/>
    <x v="1"/>
    <x v="1"/>
    <x v="1"/>
    <s v="Jumbo Drum"/>
    <x v="48"/>
    <n v="0.62"/>
    <n v="0.21855960082671916"/>
    <s v="United States"/>
    <x v="2"/>
    <x v="3"/>
    <s v="Brooklyn Center"/>
    <n v="55429"/>
    <x v="70"/>
    <x v="0"/>
    <s v="2015"/>
    <d v="2015-01-31T00:00:00"/>
    <n v="357.428"/>
    <n v="11"/>
    <n v="1635.38"/>
    <n v="86050"/>
    <x v="0"/>
  </r>
  <r>
    <n v="22260"/>
    <s v="Low"/>
    <n v="0.09"/>
    <n v="6.3"/>
    <n v="0.5"/>
    <n v="2202"/>
    <x v="1"/>
    <s v="Laurie Howe"/>
    <s v="Regular Air"/>
    <x v="1"/>
    <x v="0"/>
    <x v="9"/>
    <s v="Small Box"/>
    <x v="57"/>
    <n v="0.39"/>
    <n v="0.69"/>
    <s v="United States"/>
    <x v="2"/>
    <x v="3"/>
    <s v="Brooklyn Center"/>
    <n v="55429"/>
    <x v="70"/>
    <x v="0"/>
    <s v="2015"/>
    <d v="2015-01-31T00:00:00"/>
    <n v="40.351199999999992"/>
    <n v="10"/>
    <n v="58.48"/>
    <n v="86050"/>
    <x v="0"/>
  </r>
  <r>
    <n v="22261"/>
    <s v="Low"/>
    <n v="0"/>
    <n v="4.9800000000000004"/>
    <n v="0.8"/>
    <n v="2202"/>
    <x v="1"/>
    <s v="Laurie Howe"/>
    <s v="Regular Air"/>
    <x v="1"/>
    <x v="0"/>
    <x v="7"/>
    <s v="Wrap Bag"/>
    <x v="177"/>
    <n v="0.36"/>
    <n v="0.69"/>
    <s v="United States"/>
    <x v="2"/>
    <x v="3"/>
    <s v="Brooklyn Center"/>
    <n v="55429"/>
    <x v="70"/>
    <x v="0"/>
    <s v="2015"/>
    <d v="2015-02-07T00:00:00"/>
    <n v="27.634499999999996"/>
    <n v="8"/>
    <n v="40.049999999999997"/>
    <n v="86050"/>
    <x v="0"/>
  </r>
  <r>
    <n v="23919"/>
    <s v="Low"/>
    <n v="0.08"/>
    <n v="145.44999999999999"/>
    <n v="17.850000000000001"/>
    <n v="2203"/>
    <x v="1"/>
    <s v="Eddie Walker"/>
    <s v="Delivery Truck"/>
    <x v="1"/>
    <x v="2"/>
    <x v="6"/>
    <s v="Jumbo Drum"/>
    <x v="390"/>
    <n v="0.56000000000000005"/>
    <n v="0.67245852942755402"/>
    <s v="United States"/>
    <x v="2"/>
    <x v="3"/>
    <s v="Brooklyn Park"/>
    <n v="55445"/>
    <x v="128"/>
    <x v="2"/>
    <s v="2015"/>
    <d v="2015-02-04T00:00:00"/>
    <n v="751.58"/>
    <n v="8"/>
    <n v="1117.6600000000001"/>
    <n v="86051"/>
    <x v="0"/>
  </r>
  <r>
    <n v="22595"/>
    <s v="Critical"/>
    <n v="0.03"/>
    <n v="399.98"/>
    <n v="12.06"/>
    <n v="2203"/>
    <x v="1"/>
    <s v="Eddie Walker"/>
    <s v="Delivery Truck"/>
    <x v="1"/>
    <x v="2"/>
    <x v="6"/>
    <s v="Jumbo Box"/>
    <x v="79"/>
    <n v="0.56000000000000005"/>
    <n v="-0.82219851301115232"/>
    <s v="United States"/>
    <x v="2"/>
    <x v="3"/>
    <s v="Brooklyn Park"/>
    <n v="55445"/>
    <x v="148"/>
    <x v="0"/>
    <s v="2015"/>
    <d v="2015-01-06T00:00:00"/>
    <n v="-663.51419999999996"/>
    <n v="2"/>
    <n v="807"/>
    <n v="86052"/>
    <x v="0"/>
  </r>
  <r>
    <n v="23920"/>
    <s v="Low"/>
    <n v="7.0000000000000007E-2"/>
    <n v="33.94"/>
    <n v="19.190000000000001"/>
    <n v="2204"/>
    <x v="1"/>
    <s v="Oscar Ford"/>
    <s v="Delivery Truck"/>
    <x v="1"/>
    <x v="1"/>
    <x v="1"/>
    <s v="Jumbo Drum"/>
    <x v="362"/>
    <n v="0.57999999999999996"/>
    <n v="-0.92977693851056298"/>
    <s v="United States"/>
    <x v="2"/>
    <x v="3"/>
    <s v="Burnsville"/>
    <n v="55337"/>
    <x v="128"/>
    <x v="2"/>
    <s v="2015"/>
    <d v="2015-02-08T00:00:00"/>
    <n v="-157.56"/>
    <n v="5"/>
    <n v="169.46"/>
    <n v="86051"/>
    <x v="0"/>
  </r>
  <r>
    <n v="24434"/>
    <s v="Critical"/>
    <n v="0.04"/>
    <n v="296.18"/>
    <n v="154.12"/>
    <n v="2204"/>
    <x v="1"/>
    <s v="Oscar Ford"/>
    <s v="Delivery Truck"/>
    <x v="3"/>
    <x v="1"/>
    <x v="11"/>
    <s v="Jumbo Box"/>
    <x v="37"/>
    <n v="0.76"/>
    <n v="-1.525593087522451E-2"/>
    <s v="United States"/>
    <x v="2"/>
    <x v="3"/>
    <s v="Burnsville"/>
    <n v="55337"/>
    <x v="104"/>
    <x v="2"/>
    <s v="2015"/>
    <d v="2015-02-11T00:00:00"/>
    <n v="-87.998040000000003"/>
    <n v="20"/>
    <n v="5768.12"/>
    <n v="86053"/>
    <x v="0"/>
  </r>
  <r>
    <n v="18164"/>
    <s v="High"/>
    <n v="0.03"/>
    <n v="28.48"/>
    <n v="1.99"/>
    <n v="2206"/>
    <x v="1"/>
    <s v="Bobby Powell"/>
    <s v="Regular Air"/>
    <x v="3"/>
    <x v="2"/>
    <x v="13"/>
    <s v="Small Pack"/>
    <x v="137"/>
    <n v="0.4"/>
    <n v="-0.63874027149321266"/>
    <s v="United States"/>
    <x v="2"/>
    <x v="25"/>
    <s v="Fort Dodge"/>
    <n v="50501"/>
    <x v="99"/>
    <x v="0"/>
    <s v="2015"/>
    <d v="2015-01-06T00:00:00"/>
    <n v="-35.290399999999998"/>
    <n v="2"/>
    <n v="55.25"/>
    <n v="86258"/>
    <x v="0"/>
  </r>
  <r>
    <n v="18165"/>
    <s v="High"/>
    <n v="0.01"/>
    <n v="205.99"/>
    <n v="5.99"/>
    <n v="2206"/>
    <x v="1"/>
    <s v="Bobby Powell"/>
    <s v="Regular Air"/>
    <x v="3"/>
    <x v="2"/>
    <x v="5"/>
    <s v="Small Box"/>
    <x v="710"/>
    <n v="0.59"/>
    <n v="-0.13585065853924022"/>
    <s v="United States"/>
    <x v="2"/>
    <x v="25"/>
    <s v="Fort Dodge"/>
    <n v="50501"/>
    <x v="99"/>
    <x v="0"/>
    <s v="2015"/>
    <d v="2015-01-07T00:00:00"/>
    <n v="-74.883600000000001"/>
    <n v="3"/>
    <n v="551.22"/>
    <n v="86258"/>
    <x v="0"/>
  </r>
  <r>
    <n v="23317"/>
    <s v="Low"/>
    <n v="0.06"/>
    <n v="6.98"/>
    <n v="1.6"/>
    <n v="2209"/>
    <x v="0"/>
    <s v="Sharon Thomas"/>
    <s v="Regular Air"/>
    <x v="1"/>
    <x v="0"/>
    <x v="7"/>
    <s v="Wrap Bag"/>
    <x v="344"/>
    <n v="0.38"/>
    <n v="-1.1683069224353628"/>
    <s v="United States"/>
    <x v="3"/>
    <x v="29"/>
    <s v="College Park"/>
    <n v="30337"/>
    <x v="46"/>
    <x v="0"/>
    <s v="2015"/>
    <d v="2015-01-29T00:00:00"/>
    <n v="-98.056000000000012"/>
    <n v="12"/>
    <n v="83.93"/>
    <n v="88030"/>
    <x v="0"/>
  </r>
  <r>
    <n v="19914"/>
    <s v="Not Specified"/>
    <n v="0.08"/>
    <n v="95.99"/>
    <n v="35"/>
    <n v="2211"/>
    <x v="0"/>
    <s v="Anita Hahn"/>
    <s v="Express Air"/>
    <x v="1"/>
    <x v="0"/>
    <x v="10"/>
    <s v="Large Box"/>
    <x v="711"/>
    <m/>
    <n v="-2.1931524654425418"/>
    <s v="United States"/>
    <x v="1"/>
    <x v="30"/>
    <s v="Bowie"/>
    <n v="20715"/>
    <x v="167"/>
    <x v="0"/>
    <s v="2015"/>
    <d v="2015-01-03T00:00:00"/>
    <n v="-425.20840000000004"/>
    <n v="2"/>
    <n v="193.88"/>
    <n v="88028"/>
    <x v="0"/>
  </r>
  <r>
    <n v="24756"/>
    <s v="High"/>
    <n v="0.09"/>
    <n v="199.99"/>
    <n v="24.49"/>
    <n v="2212"/>
    <x v="0"/>
    <s v="Stacy Chang"/>
    <s v="Express Air"/>
    <x v="1"/>
    <x v="2"/>
    <x v="16"/>
    <s v="Large Box"/>
    <x v="495"/>
    <n v="0.46"/>
    <n v="0.63754607422368093"/>
    <s v="United States"/>
    <x v="1"/>
    <x v="30"/>
    <s v="Catonsville"/>
    <n v="21228"/>
    <x v="47"/>
    <x v="4"/>
    <s v="2015"/>
    <d v="2015-04-21T00:00:00"/>
    <n v="631.33000000000004"/>
    <n v="5"/>
    <n v="990.25"/>
    <n v="88029"/>
    <x v="0"/>
  </r>
  <r>
    <n v="23512"/>
    <s v="Low"/>
    <n v="7.0000000000000007E-2"/>
    <n v="3.28"/>
    <n v="3.97"/>
    <n v="2215"/>
    <x v="0"/>
    <s v="Christopher High"/>
    <s v="Regular Air"/>
    <x v="0"/>
    <x v="0"/>
    <x v="0"/>
    <s v="Wrap Bag"/>
    <x v="365"/>
    <n v="0.56000000000000005"/>
    <n v="-1.5024390243902439"/>
    <s v="United States"/>
    <x v="1"/>
    <x v="10"/>
    <s v="Massillon"/>
    <n v="44646"/>
    <x v="96"/>
    <x v="1"/>
    <s v="2015"/>
    <d v="2015-06-23T00:00:00"/>
    <n v="-22.175999999999998"/>
    <n v="4"/>
    <n v="14.76"/>
    <n v="90314"/>
    <x v="0"/>
  </r>
  <r>
    <n v="23513"/>
    <s v="Low"/>
    <n v="0.02"/>
    <n v="256.99"/>
    <n v="11.25"/>
    <n v="2216"/>
    <x v="1"/>
    <s v="Clara Kaplan"/>
    <s v="Regular Air"/>
    <x v="0"/>
    <x v="2"/>
    <x v="13"/>
    <s v="Small Box"/>
    <x v="476"/>
    <n v="0.51"/>
    <n v="-0.26483598040670919"/>
    <s v="United States"/>
    <x v="1"/>
    <x v="10"/>
    <s v="Medina"/>
    <n v="44256"/>
    <x v="96"/>
    <x v="1"/>
    <s v="2015"/>
    <d v="2015-06-30T00:00:00"/>
    <n v="-214.10399999999998"/>
    <n v="3"/>
    <n v="808.44"/>
    <n v="90314"/>
    <x v="0"/>
  </r>
  <r>
    <n v="23514"/>
    <s v="Low"/>
    <n v="0.01"/>
    <n v="6.48"/>
    <n v="5.14"/>
    <n v="2216"/>
    <x v="1"/>
    <s v="Clara Kaplan"/>
    <s v="Regular Air"/>
    <x v="0"/>
    <x v="0"/>
    <x v="7"/>
    <s v="Small Box"/>
    <x v="339"/>
    <n v="0.37"/>
    <n v="-0.39958463136033229"/>
    <s v="United States"/>
    <x v="1"/>
    <x v="10"/>
    <s v="Medina"/>
    <n v="44256"/>
    <x v="96"/>
    <x v="1"/>
    <s v="2015"/>
    <d v="2015-06-25T00:00:00"/>
    <n v="-26.936"/>
    <n v="10"/>
    <n v="67.41"/>
    <n v="90314"/>
    <x v="0"/>
  </r>
  <r>
    <n v="22712"/>
    <s v="Low"/>
    <n v="0.09"/>
    <n v="14.2"/>
    <n v="5.3"/>
    <n v="2220"/>
    <x v="0"/>
    <s v="Jennifer Stanton"/>
    <s v="Regular Air"/>
    <x v="3"/>
    <x v="1"/>
    <x v="2"/>
    <s v="Wrap Bag"/>
    <x v="257"/>
    <n v="0.46"/>
    <n v="-5.8956063907044305"/>
    <s v="United States"/>
    <x v="3"/>
    <x v="26"/>
    <s v="Winter Garden"/>
    <n v="34787"/>
    <x v="136"/>
    <x v="2"/>
    <s v="2015"/>
    <d v="2015-03-01T00:00:00"/>
    <n v="-324.73"/>
    <n v="4"/>
    <n v="55.08"/>
    <n v="91036"/>
    <x v="0"/>
  </r>
  <r>
    <n v="24113"/>
    <s v="Critical"/>
    <n v="0"/>
    <n v="100.89"/>
    <n v="42"/>
    <n v="2225"/>
    <x v="0"/>
    <s v="Sean McKenna"/>
    <s v="Delivery Truck"/>
    <x v="2"/>
    <x v="1"/>
    <x v="1"/>
    <s v="Jumbo Drum"/>
    <x v="712"/>
    <n v="0.61"/>
    <n v="0.93284663362580922"/>
    <s v="United States"/>
    <x v="0"/>
    <x v="27"/>
    <s v="Hobbs"/>
    <n v="88240"/>
    <x v="54"/>
    <x v="2"/>
    <s v="2015"/>
    <d v="2015-02-22T00:00:00"/>
    <n v="1500.12"/>
    <n v="15"/>
    <n v="1608.11"/>
    <n v="89970"/>
    <x v="0"/>
  </r>
  <r>
    <n v="18820"/>
    <s v="Low"/>
    <n v="0.01"/>
    <n v="13.43"/>
    <n v="5.5"/>
    <n v="2240"/>
    <x v="0"/>
    <s v="Maurice Kelly"/>
    <s v="Express Air"/>
    <x v="0"/>
    <x v="0"/>
    <x v="10"/>
    <s v="Small Box"/>
    <x v="599"/>
    <n v="0.56999999999999995"/>
    <n v="-3.1380631578947371"/>
    <s v="United States"/>
    <x v="3"/>
    <x v="26"/>
    <s v="Lakeland"/>
    <n v="33801"/>
    <x v="34"/>
    <x v="4"/>
    <s v="2015"/>
    <d v="2015-04-13T00:00:00"/>
    <n v="-313.02180000000004"/>
    <n v="7"/>
    <n v="99.75"/>
    <n v="89102"/>
    <x v="0"/>
  </r>
  <r>
    <n v="24121"/>
    <s v="Low"/>
    <n v="0"/>
    <n v="2.08"/>
    <n v="5.33"/>
    <n v="2250"/>
    <x v="0"/>
    <s v="Alvin Hoover"/>
    <s v="Regular Air"/>
    <x v="1"/>
    <x v="1"/>
    <x v="2"/>
    <s v="Small Box"/>
    <x v="261"/>
    <n v="0.43"/>
    <n v="-3.7454425209103293"/>
    <s v="United States"/>
    <x v="1"/>
    <x v="19"/>
    <s v="State College"/>
    <n v="16801"/>
    <x v="53"/>
    <x v="4"/>
    <s v="2015"/>
    <d v="2015-04-20T00:00:00"/>
    <n v="-192.5532"/>
    <n v="22"/>
    <n v="51.41"/>
    <n v="86699"/>
    <x v="0"/>
  </r>
  <r>
    <n v="25440"/>
    <s v="Low"/>
    <n v="0.1"/>
    <n v="6.3"/>
    <n v="0.5"/>
    <n v="2254"/>
    <x v="1"/>
    <s v="Jeff Meadows"/>
    <s v="Regular Air"/>
    <x v="0"/>
    <x v="0"/>
    <x v="9"/>
    <s v="Small Box"/>
    <x v="421"/>
    <n v="0.39"/>
    <n v="-6.7561408614668226"/>
    <s v="United States"/>
    <x v="3"/>
    <x v="35"/>
    <s v="Paducah"/>
    <n v="42003"/>
    <x v="39"/>
    <x v="0"/>
    <s v="2015"/>
    <d v="2015-02-01T00:00:00"/>
    <n v="-464.28200000000004"/>
    <n v="12"/>
    <n v="68.72"/>
    <n v="89278"/>
    <x v="0"/>
  </r>
  <r>
    <n v="20639"/>
    <s v="High"/>
    <n v="0.1"/>
    <n v="48.91"/>
    <n v="5.97"/>
    <n v="2254"/>
    <x v="1"/>
    <s v="Jeff Meadows"/>
    <s v="Regular Air"/>
    <x v="0"/>
    <x v="0"/>
    <x v="7"/>
    <s v="Small Box"/>
    <x v="713"/>
    <n v="0.38"/>
    <n v="0.25323671965878242"/>
    <s v="United States"/>
    <x v="3"/>
    <x v="35"/>
    <s v="Paducah"/>
    <n v="42003"/>
    <x v="65"/>
    <x v="4"/>
    <s v="2015"/>
    <d v="2015-04-30T00:00:00"/>
    <n v="156.74339999999998"/>
    <n v="14"/>
    <n v="618.96"/>
    <n v="89279"/>
    <x v="0"/>
  </r>
  <r>
    <n v="20640"/>
    <s v="High"/>
    <n v="0.08"/>
    <n v="5.98"/>
    <n v="5.46"/>
    <n v="2254"/>
    <x v="1"/>
    <s v="Jeff Meadows"/>
    <s v="Regular Air"/>
    <x v="0"/>
    <x v="0"/>
    <x v="7"/>
    <s v="Small Box"/>
    <x v="381"/>
    <n v="0.36"/>
    <n v="1.42014444157854"/>
    <s v="United States"/>
    <x v="3"/>
    <x v="35"/>
    <s v="Paducah"/>
    <n v="42003"/>
    <x v="65"/>
    <x v="4"/>
    <s v="2015"/>
    <d v="2015-04-28T00:00:00"/>
    <n v="110.11799999999999"/>
    <n v="13"/>
    <n v="77.540000000000006"/>
    <n v="89279"/>
    <x v="0"/>
  </r>
  <r>
    <n v="19054"/>
    <s v="Critical"/>
    <n v="7.0000000000000007E-2"/>
    <n v="60.97"/>
    <n v="4.5"/>
    <n v="2256"/>
    <x v="1"/>
    <s v="Lloyd Levin"/>
    <s v="Express Air"/>
    <x v="0"/>
    <x v="0"/>
    <x v="15"/>
    <s v="Small Box"/>
    <x v="714"/>
    <n v="0.56000000000000005"/>
    <n v="-0.11773747650116111"/>
    <s v="United States"/>
    <x v="3"/>
    <x v="24"/>
    <s v="New Bern"/>
    <n v="28560"/>
    <x v="22"/>
    <x v="0"/>
    <s v="2015"/>
    <d v="2015-01-04T00:00:00"/>
    <n v="-42.588000000000001"/>
    <n v="6"/>
    <n v="361.72"/>
    <n v="87963"/>
    <x v="0"/>
  </r>
  <r>
    <n v="18652"/>
    <s v="Medium"/>
    <n v="7.0000000000000007E-2"/>
    <n v="70.98"/>
    <n v="30"/>
    <n v="2256"/>
    <x v="1"/>
    <s v="Lloyd Levin"/>
    <s v="Delivery Truck"/>
    <x v="0"/>
    <x v="1"/>
    <x v="1"/>
    <s v="Jumbo Drum"/>
    <x v="715"/>
    <n v="0.73"/>
    <n v="-0.1623260792008562"/>
    <s v="United States"/>
    <x v="3"/>
    <x v="24"/>
    <s v="New Bern"/>
    <n v="28560"/>
    <x v="120"/>
    <x v="5"/>
    <s v="2015"/>
    <d v="2015-03-26T00:00:00"/>
    <n v="-222.95"/>
    <n v="20"/>
    <n v="1373.47"/>
    <n v="87964"/>
    <x v="0"/>
  </r>
  <r>
    <n v="21937"/>
    <s v="High"/>
    <n v="0.06"/>
    <n v="6.68"/>
    <n v="6.93"/>
    <n v="2257"/>
    <x v="0"/>
    <s v="Bernard Thompson"/>
    <s v="Regular Air"/>
    <x v="0"/>
    <x v="0"/>
    <x v="7"/>
    <s v="Small Box"/>
    <x v="716"/>
    <n v="0.37"/>
    <n v="8.2947127937336801E-2"/>
    <s v="United States"/>
    <x v="3"/>
    <x v="24"/>
    <s v="Raleigh"/>
    <n v="27604"/>
    <x v="20"/>
    <x v="1"/>
    <s v="2015"/>
    <d v="2015-06-13T00:00:00"/>
    <n v="7.6244999999999994"/>
    <n v="14"/>
    <n v="91.92"/>
    <n v="87965"/>
    <x v="0"/>
  </r>
  <r>
    <n v="26361"/>
    <s v="Low"/>
    <n v="0.01"/>
    <n v="7.64"/>
    <n v="1.39"/>
    <n v="2258"/>
    <x v="1"/>
    <s v="Nicole Pope"/>
    <s v="Express Air"/>
    <x v="0"/>
    <x v="0"/>
    <x v="4"/>
    <s v="Small Box"/>
    <x v="448"/>
    <n v="0.36"/>
    <n v="-22.876408787010501"/>
    <s v="United States"/>
    <x v="3"/>
    <x v="24"/>
    <s v="Rocky Mount"/>
    <n v="27801"/>
    <x v="156"/>
    <x v="5"/>
    <s v="2015"/>
    <d v="2015-03-13T00:00:00"/>
    <n v="-1676.6119999999999"/>
    <n v="9"/>
    <n v="73.290000000000006"/>
    <n v="87962"/>
    <x v="0"/>
  </r>
  <r>
    <n v="26362"/>
    <s v="Low"/>
    <n v="7.0000000000000007E-2"/>
    <n v="400.97"/>
    <n v="48.26"/>
    <n v="2258"/>
    <x v="1"/>
    <s v="Nicole Pope"/>
    <s v="Delivery Truck"/>
    <x v="0"/>
    <x v="2"/>
    <x v="6"/>
    <s v="Jumbo Box"/>
    <x v="460"/>
    <n v="0.36"/>
    <n v="1.5239082571285775E-2"/>
    <s v="United States"/>
    <x v="3"/>
    <x v="24"/>
    <s v="Rocky Mount"/>
    <n v="27801"/>
    <x v="156"/>
    <x v="5"/>
    <s v="2015"/>
    <d v="2015-03-13T00:00:00"/>
    <n v="45.127799999999993"/>
    <n v="8"/>
    <n v="2961.32"/>
    <n v="87962"/>
    <x v="0"/>
  </r>
  <r>
    <n v="20187"/>
    <s v="Critical"/>
    <n v="0.02"/>
    <n v="4.9800000000000004"/>
    <n v="0.49"/>
    <n v="2260"/>
    <x v="1"/>
    <s v="Geoffrey H Wong"/>
    <s v="Regular Air"/>
    <x v="0"/>
    <x v="0"/>
    <x v="9"/>
    <s v="Small Box"/>
    <x v="509"/>
    <n v="0.39"/>
    <n v="-0.60686488348065659"/>
    <s v="United States"/>
    <x v="3"/>
    <x v="29"/>
    <s v="Rome"/>
    <n v="30161"/>
    <x v="2"/>
    <x v="2"/>
    <s v="2015"/>
    <d v="2015-02-16T00:00:00"/>
    <n v="-52.863999999999997"/>
    <n v="17"/>
    <n v="87.11"/>
    <n v="89601"/>
    <x v="0"/>
  </r>
  <r>
    <n v="20188"/>
    <s v="Critical"/>
    <n v="0.01"/>
    <n v="20.99"/>
    <n v="0.99"/>
    <n v="2260"/>
    <x v="1"/>
    <s v="Geoffrey H Wong"/>
    <s v="Regular Air"/>
    <x v="0"/>
    <x v="2"/>
    <x v="5"/>
    <s v="Small Pack"/>
    <x v="717"/>
    <n v="0.83"/>
    <n v="0.26620908130939808"/>
    <s v="United States"/>
    <x v="3"/>
    <x v="29"/>
    <s v="Rome"/>
    <n v="30161"/>
    <x v="2"/>
    <x v="2"/>
    <s v="2015"/>
    <d v="2015-02-16T00:00:00"/>
    <n v="45.378"/>
    <n v="9"/>
    <n v="170.46"/>
    <n v="89601"/>
    <x v="0"/>
  </r>
  <r>
    <n v="19569"/>
    <s v="High"/>
    <n v="0.08"/>
    <n v="4.9800000000000004"/>
    <n v="0.49"/>
    <n v="2260"/>
    <x v="1"/>
    <s v="Geoffrey H Wong"/>
    <s v="Regular Air"/>
    <x v="0"/>
    <x v="0"/>
    <x v="9"/>
    <s v="Small Box"/>
    <x v="509"/>
    <n v="0.39"/>
    <n v="999.98303030303032"/>
    <s v="United States"/>
    <x v="3"/>
    <x v="29"/>
    <s v="Rome"/>
    <n v="30161"/>
    <x v="109"/>
    <x v="4"/>
    <s v="2015"/>
    <d v="2015-04-22T00:00:00"/>
    <n v="4949.9160000000002"/>
    <n v="1"/>
    <n v="4.95"/>
    <n v="89602"/>
    <x v="0"/>
  </r>
  <r>
    <n v="19570"/>
    <s v="High"/>
    <n v="0.09"/>
    <n v="119.99"/>
    <n v="14"/>
    <n v="2260"/>
    <x v="1"/>
    <s v="Geoffrey H Wong"/>
    <s v="Delivery Truck"/>
    <x v="0"/>
    <x v="2"/>
    <x v="6"/>
    <s v="Jumbo Drum"/>
    <x v="319"/>
    <n v="0.36"/>
    <n v="2.288621975544185"/>
    <s v="United States"/>
    <x v="3"/>
    <x v="29"/>
    <s v="Rome"/>
    <n v="30161"/>
    <x v="109"/>
    <x v="4"/>
    <s v="2015"/>
    <d v="2015-04-23T00:00:00"/>
    <n v="1055.6039999999998"/>
    <n v="4"/>
    <n v="461.24"/>
    <n v="89602"/>
    <x v="0"/>
  </r>
  <r>
    <n v="18142"/>
    <s v="Not Specified"/>
    <n v="0.09"/>
    <n v="207.48"/>
    <n v="0.99"/>
    <n v="2264"/>
    <x v="0"/>
    <s v="Helen Dickerson"/>
    <s v="Regular Air"/>
    <x v="0"/>
    <x v="0"/>
    <x v="15"/>
    <s v="Small Box"/>
    <x v="718"/>
    <n v="0.55000000000000004"/>
    <n v="0.62281263522284724"/>
    <s v="United States"/>
    <x v="2"/>
    <x v="33"/>
    <s v="Joplin"/>
    <n v="64804"/>
    <x v="161"/>
    <x v="0"/>
    <s v="2015"/>
    <d v="2015-01-29T00:00:00"/>
    <n v="359.83"/>
    <n v="3"/>
    <n v="577.75"/>
    <n v="86611"/>
    <x v="0"/>
  </r>
  <r>
    <n v="19171"/>
    <s v="Critical"/>
    <n v="0.1"/>
    <n v="7.45"/>
    <n v="6.28"/>
    <n v="2265"/>
    <x v="1"/>
    <s v="James Davenport"/>
    <s v="Regular Air"/>
    <x v="0"/>
    <x v="0"/>
    <x v="8"/>
    <s v="Small Box"/>
    <x v="719"/>
    <n v="0.4"/>
    <n v="-1.1763299663299662"/>
    <s v="United States"/>
    <x v="2"/>
    <x v="33"/>
    <s v="Kansas City"/>
    <n v="64130"/>
    <x v="134"/>
    <x v="0"/>
    <s v="2015"/>
    <d v="2015-02-01T00:00:00"/>
    <n v="-69.873999999999995"/>
    <n v="8"/>
    <n v="59.4"/>
    <n v="86612"/>
    <x v="0"/>
  </r>
  <r>
    <n v="19172"/>
    <s v="Critical"/>
    <n v="0.01"/>
    <n v="6.48"/>
    <n v="7.86"/>
    <n v="2265"/>
    <x v="1"/>
    <s v="James Davenport"/>
    <s v="Regular Air"/>
    <x v="0"/>
    <x v="0"/>
    <x v="7"/>
    <s v="Small Box"/>
    <x v="405"/>
    <n v="0.37"/>
    <n v="-2.0424315377670781"/>
    <s v="United States"/>
    <x v="2"/>
    <x v="33"/>
    <s v="Kansas City"/>
    <n v="64130"/>
    <x v="134"/>
    <x v="0"/>
    <s v="2015"/>
    <d v="2015-01-31T00:00:00"/>
    <n v="-135.74"/>
    <n v="10"/>
    <n v="66.459999999999994"/>
    <n v="86612"/>
    <x v="0"/>
  </r>
  <r>
    <n v="25996"/>
    <s v="Critical"/>
    <n v="0.02"/>
    <n v="11.33"/>
    <n v="6.12"/>
    <n v="2266"/>
    <x v="1"/>
    <s v="Brandon Beach"/>
    <s v="Regular Air"/>
    <x v="0"/>
    <x v="0"/>
    <x v="15"/>
    <s v="Medium Box"/>
    <x v="720"/>
    <n v="0.42"/>
    <n v="-0.41074964639321071"/>
    <s v="United States"/>
    <x v="2"/>
    <x v="33"/>
    <s v="Kirkwood"/>
    <n v="63122"/>
    <x v="66"/>
    <x v="3"/>
    <s v="2015"/>
    <d v="2015-05-28T00:00:00"/>
    <n v="-14.52"/>
    <n v="3"/>
    <n v="35.35"/>
    <n v="86610"/>
    <x v="0"/>
  </r>
  <r>
    <n v="25997"/>
    <s v="Critical"/>
    <n v="0.01"/>
    <n v="15.67"/>
    <n v="1.39"/>
    <n v="2266"/>
    <x v="1"/>
    <s v="Brandon Beach"/>
    <s v="Regular Air"/>
    <x v="0"/>
    <x v="0"/>
    <x v="4"/>
    <s v="Small Box"/>
    <x v="598"/>
    <n v="0.38"/>
    <n v="0.69"/>
    <s v="United States"/>
    <x v="2"/>
    <x v="33"/>
    <s v="Kirkwood"/>
    <n v="63122"/>
    <x v="66"/>
    <x v="3"/>
    <s v="2015"/>
    <d v="2015-05-27T00:00:00"/>
    <n v="171.26489999999998"/>
    <n v="16"/>
    <n v="248.21"/>
    <n v="86610"/>
    <x v="0"/>
  </r>
  <r>
    <n v="19072"/>
    <s v="Low"/>
    <n v="0.08"/>
    <n v="259.70999999999998"/>
    <n v="66.67"/>
    <n v="2268"/>
    <x v="0"/>
    <s v="Carlos Adkins"/>
    <s v="Delivery Truck"/>
    <x v="2"/>
    <x v="1"/>
    <x v="11"/>
    <s v="Jumbo Box"/>
    <x v="112"/>
    <n v="0.61"/>
    <n v="3.3824054814633547E-2"/>
    <s v="United States"/>
    <x v="3"/>
    <x v="26"/>
    <s v="Land O Lakes"/>
    <n v="34639"/>
    <x v="26"/>
    <x v="1"/>
    <s v="2015"/>
    <d v="2015-06-07T00:00:00"/>
    <n v="138.22199999999998"/>
    <n v="17"/>
    <n v="4086.5"/>
    <n v="89571"/>
    <x v="0"/>
  </r>
  <r>
    <n v="23963"/>
    <s v="Low"/>
    <n v="0.01"/>
    <n v="20.48"/>
    <n v="6.32"/>
    <n v="2270"/>
    <x v="1"/>
    <s v="Kristine Holden"/>
    <s v="Regular Air"/>
    <x v="2"/>
    <x v="0"/>
    <x v="15"/>
    <s v="Small Box"/>
    <x v="656"/>
    <n v="0.57999999999999996"/>
    <n v="1.8965010799136068"/>
    <s v="United States"/>
    <x v="3"/>
    <x v="39"/>
    <s v="Mauldin"/>
    <n v="29662"/>
    <x v="92"/>
    <x v="2"/>
    <s v="2015"/>
    <d v="2015-02-08T00:00:00"/>
    <n v="711.24479999999994"/>
    <n v="18"/>
    <n v="375.03"/>
    <n v="89572"/>
    <x v="0"/>
  </r>
  <r>
    <n v="23964"/>
    <s v="Low"/>
    <n v="0.09"/>
    <n v="1.86"/>
    <n v="2.58"/>
    <n v="2270"/>
    <x v="1"/>
    <s v="Kristine Holden"/>
    <s v="Regular Air"/>
    <x v="2"/>
    <x v="0"/>
    <x v="3"/>
    <s v="Wrap Bag"/>
    <x v="96"/>
    <n v="0.82"/>
    <n v="-49.065896119402993"/>
    <s v="United States"/>
    <x v="3"/>
    <x v="39"/>
    <s v="Mauldin"/>
    <n v="29662"/>
    <x v="92"/>
    <x v="2"/>
    <s v="2015"/>
    <d v="2015-02-11T00:00:00"/>
    <n v="-1084.8469632000001"/>
    <n v="12"/>
    <n v="22.11"/>
    <n v="89572"/>
    <x v="0"/>
  </r>
  <r>
    <n v="23965"/>
    <s v="Low"/>
    <n v="0.08"/>
    <n v="205.99"/>
    <n v="2.5"/>
    <n v="2270"/>
    <x v="1"/>
    <s v="Kristine Holden"/>
    <s v="Regular Air"/>
    <x v="2"/>
    <x v="2"/>
    <x v="5"/>
    <s v="Small Box"/>
    <x v="721"/>
    <n v="0.59"/>
    <n v="-5.4522753751717182E-2"/>
    <s v="United States"/>
    <x v="3"/>
    <x v="39"/>
    <s v="Mauldin"/>
    <n v="29662"/>
    <x v="92"/>
    <x v="2"/>
    <s v="2015"/>
    <d v="2015-02-11T00:00:00"/>
    <n v="-156.77199999999999"/>
    <n v="17"/>
    <n v="2875.35"/>
    <n v="89572"/>
    <x v="0"/>
  </r>
  <r>
    <n v="19438"/>
    <s v="High"/>
    <n v="0.08"/>
    <n v="15.73"/>
    <n v="7.42"/>
    <n v="2272"/>
    <x v="0"/>
    <s v="Brett Ingram"/>
    <s v="Express Air"/>
    <x v="0"/>
    <x v="0"/>
    <x v="12"/>
    <s v="Small Pack"/>
    <x v="722"/>
    <n v="0.56000000000000005"/>
    <n v="-0.48155737704918034"/>
    <s v="United States"/>
    <x v="2"/>
    <x v="7"/>
    <s v="Harker Heights"/>
    <n v="76543"/>
    <x v="44"/>
    <x v="5"/>
    <s v="2015"/>
    <d v="2015-03-18T00:00:00"/>
    <n v="-37.6"/>
    <n v="5"/>
    <n v="78.08"/>
    <n v="90110"/>
    <x v="0"/>
  </r>
  <r>
    <n v="23416"/>
    <s v="Low"/>
    <n v="0.04"/>
    <n v="120.98"/>
    <n v="3.99"/>
    <n v="2273"/>
    <x v="1"/>
    <s v="Debra Block"/>
    <s v="Regular Air"/>
    <x v="0"/>
    <x v="0"/>
    <x v="15"/>
    <s v="Small Box"/>
    <x v="723"/>
    <n v="0.6"/>
    <n v="0.69"/>
    <s v="United States"/>
    <x v="2"/>
    <x v="7"/>
    <s v="Harlingen"/>
    <n v="78550"/>
    <x v="130"/>
    <x v="3"/>
    <s v="2015"/>
    <d v="2015-05-05T00:00:00"/>
    <n v="1389.5771999999999"/>
    <n v="17"/>
    <n v="2013.88"/>
    <n v="90109"/>
    <x v="0"/>
  </r>
  <r>
    <n v="23417"/>
    <s v="Low"/>
    <n v="0.02"/>
    <n v="55.99"/>
    <n v="5"/>
    <n v="2273"/>
    <x v="1"/>
    <s v="Debra Block"/>
    <s v="Regular Air"/>
    <x v="0"/>
    <x v="2"/>
    <x v="5"/>
    <s v="Small Pack"/>
    <x v="134"/>
    <n v="0.83"/>
    <n v="-1.1067752831313333"/>
    <s v="United States"/>
    <x v="2"/>
    <x v="7"/>
    <s v="Harlingen"/>
    <n v="78550"/>
    <x v="130"/>
    <x v="3"/>
    <s v="2015"/>
    <d v="2015-05-05T00:00:00"/>
    <n v="-222.816"/>
    <n v="4"/>
    <n v="201.32"/>
    <n v="90109"/>
    <x v="0"/>
  </r>
  <r>
    <n v="23418"/>
    <s v="Low"/>
    <n v="0.05"/>
    <n v="23.99"/>
    <n v="15.68"/>
    <n v="2274"/>
    <x v="0"/>
    <s v="Marlene Harrison"/>
    <s v="Delivery Truck"/>
    <x v="0"/>
    <x v="1"/>
    <x v="2"/>
    <s v="Jumbo Drum"/>
    <x v="724"/>
    <n v="0.62"/>
    <n v="-0.44792469264011259"/>
    <s v="United States"/>
    <x v="2"/>
    <x v="7"/>
    <s v="Houston"/>
    <n v="77036"/>
    <x v="130"/>
    <x v="3"/>
    <s v="2015"/>
    <d v="2015-05-09T00:00:00"/>
    <n v="-133.71"/>
    <n v="12"/>
    <n v="298.51"/>
    <n v="90109"/>
    <x v="0"/>
  </r>
  <r>
    <n v="24552"/>
    <s v="Not Specified"/>
    <n v="0.01"/>
    <n v="195.99"/>
    <n v="8.99"/>
    <n v="2276"/>
    <x v="0"/>
    <s v="Dennis Block Richardson"/>
    <s v="Regular Air"/>
    <x v="3"/>
    <x v="2"/>
    <x v="5"/>
    <s v="Small Box"/>
    <x v="258"/>
    <n v="0.6"/>
    <n v="0.69"/>
    <s v="United States"/>
    <x v="1"/>
    <x v="4"/>
    <s v="Niagara Falls"/>
    <n v="14304"/>
    <x v="133"/>
    <x v="1"/>
    <s v="2015"/>
    <d v="2015-06-30T00:00:00"/>
    <n v="2653.7813999999998"/>
    <n v="22"/>
    <n v="3846.06"/>
    <n v="91502"/>
    <x v="0"/>
  </r>
  <r>
    <n v="23572"/>
    <s v="Low"/>
    <n v="0.04"/>
    <n v="4.4800000000000004"/>
    <n v="2.5"/>
    <n v="2279"/>
    <x v="0"/>
    <s v="Lucille McGee"/>
    <s v="Express Air"/>
    <x v="1"/>
    <x v="0"/>
    <x v="4"/>
    <s v="Small Box"/>
    <x v="409"/>
    <n v="0.37"/>
    <n v="0.28722516003339826"/>
    <s v="United States"/>
    <x v="1"/>
    <x v="19"/>
    <s v="Greensburg"/>
    <n v="15601"/>
    <x v="33"/>
    <x v="1"/>
    <s v="2015"/>
    <d v="2015-06-26T00:00:00"/>
    <n v="10.32"/>
    <n v="7"/>
    <n v="35.93"/>
    <n v="85949"/>
    <x v="0"/>
  </r>
  <r>
    <n v="19615"/>
    <s v="Not Specified"/>
    <n v="0.08"/>
    <n v="205.99"/>
    <n v="2.5"/>
    <n v="2281"/>
    <x v="0"/>
    <s v="Monica Harvey"/>
    <s v="Regular Air"/>
    <x v="1"/>
    <x v="2"/>
    <x v="5"/>
    <s v="Small Box"/>
    <x v="721"/>
    <n v="0.59"/>
    <n v="0.61916853318765375"/>
    <s v="United States"/>
    <x v="2"/>
    <x v="45"/>
    <s v="Eau Claire"/>
    <n v="54703"/>
    <x v="39"/>
    <x v="0"/>
    <s v="2015"/>
    <d v="2015-01-28T00:00:00"/>
    <n v="997.38144000000011"/>
    <n v="10"/>
    <n v="1610.84"/>
    <n v="85948"/>
    <x v="0"/>
  </r>
  <r>
    <n v="21260"/>
    <s v="Medium"/>
    <n v="0.04"/>
    <n v="5.98"/>
    <n v="5.79"/>
    <n v="2282"/>
    <x v="0"/>
    <s v="Jimmy Waters"/>
    <s v="Regular Air"/>
    <x v="1"/>
    <x v="0"/>
    <x v="7"/>
    <s v="Small Box"/>
    <x v="26"/>
    <n v="0.36"/>
    <n v="-0.41837900603808642"/>
    <s v="United States"/>
    <x v="2"/>
    <x v="45"/>
    <s v="Fitchburg"/>
    <n v="53713"/>
    <x v="64"/>
    <x v="2"/>
    <s v="2015"/>
    <d v="2015-02-07T00:00:00"/>
    <n v="-36.030800000000006"/>
    <n v="14"/>
    <n v="86.12"/>
    <n v="85950"/>
    <x v="0"/>
  </r>
  <r>
    <n v="26148"/>
    <s v="Medium"/>
    <n v="0.01"/>
    <n v="11.7"/>
    <n v="6.96"/>
    <n v="2283"/>
    <x v="0"/>
    <s v="Nancy Holden"/>
    <s v="Regular Air"/>
    <x v="1"/>
    <x v="0"/>
    <x v="15"/>
    <s v="Medium Box"/>
    <x v="459"/>
    <n v="0.5"/>
    <n v="-0.37666189670872902"/>
    <s v="United States"/>
    <x v="2"/>
    <x v="45"/>
    <s v="Franklin"/>
    <n v="53132"/>
    <x v="76"/>
    <x v="0"/>
    <s v="2015"/>
    <d v="2015-01-26T00:00:00"/>
    <n v="-28.954000000000001"/>
    <n v="6"/>
    <n v="76.87"/>
    <n v="85947"/>
    <x v="0"/>
  </r>
  <r>
    <n v="19460"/>
    <s v="Medium"/>
    <n v="0.02"/>
    <n v="17.7"/>
    <n v="9.4700000000000006"/>
    <n v="2285"/>
    <x v="0"/>
    <s v="Arnold Floyd Blair"/>
    <s v="Express Air"/>
    <x v="0"/>
    <x v="0"/>
    <x v="10"/>
    <s v="Small Box"/>
    <x v="552"/>
    <n v="0.59"/>
    <n v="-0.22696743192738919"/>
    <s v="United States"/>
    <x v="3"/>
    <x v="39"/>
    <s v="Rock Hill"/>
    <n v="29730"/>
    <x v="114"/>
    <x v="5"/>
    <s v="2015"/>
    <d v="2015-03-15T00:00:00"/>
    <n v="-85.021999999999991"/>
    <n v="21"/>
    <n v="374.6"/>
    <n v="90148"/>
    <x v="0"/>
  </r>
  <r>
    <n v="21529"/>
    <s v="Medium"/>
    <n v="0"/>
    <n v="4.91"/>
    <n v="0.5"/>
    <n v="2286"/>
    <x v="1"/>
    <s v="Larry Langston"/>
    <s v="Regular Air"/>
    <x v="0"/>
    <x v="0"/>
    <x v="9"/>
    <s v="Small Box"/>
    <x v="41"/>
    <n v="0.36"/>
    <n v="1.6033295619848071"/>
    <s v="United States"/>
    <x v="3"/>
    <x v="39"/>
    <s v="Spartanburg"/>
    <n v="29301"/>
    <x v="128"/>
    <x v="2"/>
    <s v="2015"/>
    <d v="2015-02-06T00:00:00"/>
    <n v="99.198000000000008"/>
    <n v="12"/>
    <n v="61.87"/>
    <n v="90145"/>
    <x v="0"/>
  </r>
  <r>
    <n v="21530"/>
    <s v="Medium"/>
    <n v="0.01"/>
    <n v="7.28"/>
    <n v="11.15"/>
    <n v="2286"/>
    <x v="1"/>
    <s v="Larry Langston"/>
    <s v="Regular Air"/>
    <x v="0"/>
    <x v="0"/>
    <x v="7"/>
    <s v="Small Box"/>
    <x v="306"/>
    <n v="0.37"/>
    <n v="2.7829664484451717"/>
    <s v="United States"/>
    <x v="3"/>
    <x v="39"/>
    <s v="Spartanburg"/>
    <n v="29301"/>
    <x v="128"/>
    <x v="2"/>
    <s v="2015"/>
    <d v="2015-02-05T00:00:00"/>
    <n v="136.03139999999999"/>
    <n v="6"/>
    <n v="48.88"/>
    <n v="90145"/>
    <x v="0"/>
  </r>
  <r>
    <n v="21531"/>
    <s v="Medium"/>
    <n v="0.1"/>
    <n v="6.68"/>
    <n v="6.93"/>
    <n v="2286"/>
    <x v="1"/>
    <s v="Larry Langston"/>
    <s v="Regular Air"/>
    <x v="0"/>
    <x v="0"/>
    <x v="7"/>
    <s v="Small Box"/>
    <x v="716"/>
    <n v="0.37"/>
    <n v="-4.6415584415584421"/>
    <s v="United States"/>
    <x v="3"/>
    <x v="39"/>
    <s v="Spartanburg"/>
    <n v="29301"/>
    <x v="128"/>
    <x v="2"/>
    <s v="2015"/>
    <d v="2015-02-07T00:00:00"/>
    <n v="-100.072"/>
    <n v="3"/>
    <n v="21.56"/>
    <n v="90145"/>
    <x v="0"/>
  </r>
  <r>
    <n v="25183"/>
    <s v="Not Specified"/>
    <n v="0.01"/>
    <n v="18.97"/>
    <n v="9.0299999999999994"/>
    <n v="2287"/>
    <x v="1"/>
    <s v="Samuel Newman"/>
    <s v="Regular Air"/>
    <x v="0"/>
    <x v="0"/>
    <x v="7"/>
    <s v="Small Box"/>
    <x v="273"/>
    <n v="0.37"/>
    <n v="-7.3035161231554013E-2"/>
    <s v="United States"/>
    <x v="3"/>
    <x v="39"/>
    <s v="Summerville"/>
    <n v="29483"/>
    <x v="78"/>
    <x v="5"/>
    <s v="2015"/>
    <d v="2015-03-25T00:00:00"/>
    <n v="-12.026699999999998"/>
    <n v="8"/>
    <n v="164.67"/>
    <n v="90146"/>
    <x v="0"/>
  </r>
  <r>
    <n v="25184"/>
    <s v="Not Specified"/>
    <n v="0.03"/>
    <n v="12.28"/>
    <n v="4.8600000000000003"/>
    <n v="2287"/>
    <x v="1"/>
    <s v="Samuel Newman"/>
    <s v="Regular Air"/>
    <x v="0"/>
    <x v="0"/>
    <x v="7"/>
    <s v="Small Box"/>
    <x v="94"/>
    <n v="0.38"/>
    <n v="1.6841902667033271"/>
    <s v="United States"/>
    <x v="3"/>
    <x v="39"/>
    <s v="Summerville"/>
    <n v="29483"/>
    <x v="78"/>
    <x v="5"/>
    <s v="2015"/>
    <d v="2015-03-26T00:00:00"/>
    <n v="122.508"/>
    <n v="6"/>
    <n v="72.739999999999995"/>
    <n v="90146"/>
    <x v="0"/>
  </r>
  <r>
    <n v="25185"/>
    <s v="Not Specified"/>
    <n v="0.05"/>
    <n v="34.99"/>
    <n v="7.73"/>
    <n v="2287"/>
    <x v="1"/>
    <s v="Samuel Newman"/>
    <s v="Express Air"/>
    <x v="0"/>
    <x v="0"/>
    <x v="0"/>
    <s v="Small Box"/>
    <x v="17"/>
    <n v="0.59"/>
    <n v="-2.8720477611940295E-2"/>
    <s v="United States"/>
    <x v="3"/>
    <x v="39"/>
    <s v="Summerville"/>
    <n v="29483"/>
    <x v="78"/>
    <x v="5"/>
    <s v="2015"/>
    <d v="2015-03-27T00:00:00"/>
    <n v="-12.026699999999998"/>
    <n v="12"/>
    <n v="418.75"/>
    <n v="90146"/>
    <x v="0"/>
  </r>
  <r>
    <n v="24396"/>
    <s v="Low"/>
    <n v="0.1"/>
    <n v="54.1"/>
    <n v="19.989999999999998"/>
    <n v="2287"/>
    <x v="1"/>
    <s v="Samuel Newman"/>
    <s v="Regular Air"/>
    <x v="0"/>
    <x v="0"/>
    <x v="10"/>
    <s v="Small Box"/>
    <x v="725"/>
    <n v="0.59"/>
    <n v="7.2548393279243589E-2"/>
    <s v="United States"/>
    <x v="3"/>
    <x v="39"/>
    <s v="Summerville"/>
    <n v="29483"/>
    <x v="153"/>
    <x v="2"/>
    <s v="2015"/>
    <d v="2015-02-24T00:00:00"/>
    <n v="34.067999999999998"/>
    <n v="9"/>
    <n v="469.59"/>
    <n v="90147"/>
    <x v="0"/>
  </r>
  <r>
    <n v="19243"/>
    <s v="Critical"/>
    <n v="0.01"/>
    <n v="7.59"/>
    <n v="4"/>
    <n v="2289"/>
    <x v="0"/>
    <s v="Ryan Herman"/>
    <s v="Regular Air"/>
    <x v="1"/>
    <x v="1"/>
    <x v="2"/>
    <s v="Wrap Bag"/>
    <x v="150"/>
    <n v="0.42"/>
    <n v="2.1798165137614685E-2"/>
    <s v="United States"/>
    <x v="2"/>
    <x v="3"/>
    <s v="Burnsville"/>
    <n v="55337"/>
    <x v="82"/>
    <x v="3"/>
    <s v="2015"/>
    <d v="2015-05-04T00:00:00"/>
    <n v="2.9700000000000006"/>
    <n v="17"/>
    <n v="136.25"/>
    <n v="88165"/>
    <x v="0"/>
  </r>
  <r>
    <n v="21334"/>
    <s v="Not Specified"/>
    <n v="0"/>
    <n v="42.98"/>
    <n v="4.62"/>
    <n v="2290"/>
    <x v="1"/>
    <s v="Glen Robertson"/>
    <s v="Regular Air"/>
    <x v="1"/>
    <x v="0"/>
    <x v="15"/>
    <s v="Small Box"/>
    <x v="647"/>
    <n v="0.56000000000000005"/>
    <n v="0.69"/>
    <s v="United States"/>
    <x v="2"/>
    <x v="3"/>
    <s v="Coon Rapids"/>
    <n v="55433"/>
    <x v="61"/>
    <x v="0"/>
    <s v="2015"/>
    <d v="2015-01-08T00:00:00"/>
    <n v="385.30289999999997"/>
    <n v="12"/>
    <n v="558.41"/>
    <n v="88163"/>
    <x v="0"/>
  </r>
  <r>
    <n v="21335"/>
    <s v="Not Specified"/>
    <n v="0.03"/>
    <n v="21.78"/>
    <n v="5.94"/>
    <n v="2290"/>
    <x v="1"/>
    <s v="Glen Robertson"/>
    <s v="Regular Air"/>
    <x v="1"/>
    <x v="0"/>
    <x v="15"/>
    <s v="Medium Box"/>
    <x v="726"/>
    <n v="0.5"/>
    <n v="0.64502790986148428"/>
    <s v="United States"/>
    <x v="2"/>
    <x v="3"/>
    <s v="Coon Rapids"/>
    <n v="55433"/>
    <x v="61"/>
    <x v="0"/>
    <s v="2015"/>
    <d v="2015-01-08T00:00:00"/>
    <n v="187.2"/>
    <n v="13"/>
    <n v="290.22000000000003"/>
    <n v="88163"/>
    <x v="0"/>
  </r>
  <r>
    <n v="19723"/>
    <s v="Medium"/>
    <n v="7.0000000000000007E-2"/>
    <n v="80.98"/>
    <n v="7.18"/>
    <n v="2290"/>
    <x v="1"/>
    <s v="Glen Robertson"/>
    <s v="Regular Air"/>
    <x v="0"/>
    <x v="2"/>
    <x v="13"/>
    <s v="Small Box"/>
    <x v="727"/>
    <n v="0.48"/>
    <n v="0.69"/>
    <s v="United States"/>
    <x v="2"/>
    <x v="3"/>
    <s v="Coon Rapids"/>
    <n v="55433"/>
    <x v="128"/>
    <x v="2"/>
    <s v="2015"/>
    <d v="2015-02-06T00:00:00"/>
    <n v="779.47230000000002"/>
    <n v="15"/>
    <n v="1129.67"/>
    <n v="88164"/>
    <x v="0"/>
  </r>
  <r>
    <n v="24673"/>
    <s v="Critical"/>
    <n v="7.0000000000000007E-2"/>
    <n v="270.98"/>
    <n v="50"/>
    <n v="2302"/>
    <x v="1"/>
    <s v="Beth Dolan"/>
    <s v="Delivery Truck"/>
    <x v="0"/>
    <x v="1"/>
    <x v="1"/>
    <s v="Jumbo Drum"/>
    <x v="728"/>
    <n v="0.77"/>
    <n v="1.1366049430795656E-2"/>
    <s v="United States"/>
    <x v="3"/>
    <x v="26"/>
    <s v="Panama City"/>
    <n v="32404"/>
    <x v="143"/>
    <x v="2"/>
    <s v="2015"/>
    <d v="2015-02-13T00:00:00"/>
    <n v="27.725999999999999"/>
    <n v="9"/>
    <n v="2439.37"/>
    <n v="87695"/>
    <x v="0"/>
  </r>
  <r>
    <n v="23344"/>
    <s v="High"/>
    <n v="0.1"/>
    <n v="12.53"/>
    <n v="0.49"/>
    <n v="2302"/>
    <x v="1"/>
    <s v="Beth Dolan"/>
    <s v="Regular Air"/>
    <x v="0"/>
    <x v="0"/>
    <x v="9"/>
    <s v="Small Box"/>
    <x v="369"/>
    <n v="0.38"/>
    <n v="2.6566398608998045"/>
    <s v="United States"/>
    <x v="3"/>
    <x v="26"/>
    <s v="Panama City"/>
    <n v="32404"/>
    <x v="35"/>
    <x v="0"/>
    <s v="2015"/>
    <d v="2015-01-04T00:00:00"/>
    <n v="244.464"/>
    <n v="8"/>
    <n v="92.02"/>
    <n v="87696"/>
    <x v="0"/>
  </r>
  <r>
    <n v="23345"/>
    <s v="High"/>
    <n v="0.1"/>
    <n v="146.34"/>
    <n v="43.75"/>
    <n v="2302"/>
    <x v="1"/>
    <s v="Beth Dolan"/>
    <s v="Delivery Truck"/>
    <x v="0"/>
    <x v="1"/>
    <x v="11"/>
    <s v="Jumbo Box"/>
    <x v="729"/>
    <n v="0.64"/>
    <n v="-1.6701745723858223"/>
    <s v="United States"/>
    <x v="3"/>
    <x v="26"/>
    <s v="Panama City"/>
    <n v="32404"/>
    <x v="35"/>
    <x v="0"/>
    <s v="2015"/>
    <d v="2015-01-04T00:00:00"/>
    <n v="-473.57799999999997"/>
    <n v="2"/>
    <n v="283.55"/>
    <n v="87696"/>
    <x v="0"/>
  </r>
  <r>
    <n v="6673"/>
    <s v="Critical"/>
    <n v="7.0000000000000007E-2"/>
    <n v="270.98"/>
    <n v="50"/>
    <n v="2303"/>
    <x v="1"/>
    <s v="Joe Baldwin"/>
    <s v="Delivery Truck"/>
    <x v="0"/>
    <x v="1"/>
    <x v="1"/>
    <s v="Jumbo Drum"/>
    <x v="728"/>
    <n v="0.77"/>
    <n v="-9.8437301434386743E-3"/>
    <s v="United States"/>
    <x v="1"/>
    <x v="4"/>
    <s v="New York City"/>
    <n v="10011"/>
    <x v="143"/>
    <x v="2"/>
    <s v="2015"/>
    <d v="2015-02-13T00:00:00"/>
    <n v="-96.05"/>
    <n v="36"/>
    <n v="9757.48"/>
    <n v="47493"/>
    <x v="0"/>
  </r>
  <r>
    <n v="5345"/>
    <s v="High"/>
    <n v="0.1"/>
    <n v="146.34"/>
    <n v="43.75"/>
    <n v="2303"/>
    <x v="1"/>
    <s v="Joe Baldwin"/>
    <s v="Delivery Truck"/>
    <x v="0"/>
    <x v="1"/>
    <x v="11"/>
    <s v="Jumbo Box"/>
    <x v="729"/>
    <n v="0.64"/>
    <n v="-0.31840731684378826"/>
    <s v="United States"/>
    <x v="1"/>
    <x v="4"/>
    <s v="New York City"/>
    <n v="10011"/>
    <x v="35"/>
    <x v="0"/>
    <s v="2015"/>
    <d v="2015-01-04T00:00:00"/>
    <n v="-270.85000000000002"/>
    <n v="6"/>
    <n v="850.64"/>
    <n v="37987"/>
    <x v="0"/>
  </r>
  <r>
    <n v="19934"/>
    <s v="High"/>
    <n v="0"/>
    <n v="90.48"/>
    <n v="19.989999999999998"/>
    <n v="2305"/>
    <x v="0"/>
    <s v="Pat Kinney"/>
    <s v="Regular Air"/>
    <x v="2"/>
    <x v="0"/>
    <x v="4"/>
    <s v="Small Box"/>
    <x v="634"/>
    <n v="0.4"/>
    <n v="0.69"/>
    <s v="United States"/>
    <x v="2"/>
    <x v="46"/>
    <s v="Watertown"/>
    <n v="57201"/>
    <x v="123"/>
    <x v="1"/>
    <s v="2015"/>
    <d v="2015-06-24T00:00:00"/>
    <n v="800.25509999999986"/>
    <n v="12"/>
    <n v="1159.79"/>
    <n v="89869"/>
    <x v="0"/>
  </r>
  <r>
    <n v="23313"/>
    <s v="Low"/>
    <n v="0.08"/>
    <n v="9.48"/>
    <n v="7.29"/>
    <n v="2308"/>
    <x v="1"/>
    <s v="Laurence Cummings"/>
    <s v="Regular Air"/>
    <x v="2"/>
    <x v="1"/>
    <x v="2"/>
    <s v="Small Pack"/>
    <x v="2"/>
    <n v="0.45"/>
    <n v="-2.4925816023738872"/>
    <s v="United States"/>
    <x v="3"/>
    <x v="26"/>
    <s v="Lehigh Acres"/>
    <n v="33971"/>
    <x v="120"/>
    <x v="5"/>
    <s v="2015"/>
    <d v="2015-03-26T00:00:00"/>
    <n v="-50.4"/>
    <n v="2"/>
    <n v="20.22"/>
    <n v="90557"/>
    <x v="0"/>
  </r>
  <r>
    <n v="23314"/>
    <s v="Low"/>
    <n v="0.03"/>
    <n v="193.17"/>
    <n v="19.989999999999998"/>
    <n v="2308"/>
    <x v="1"/>
    <s v="Laurence Cummings"/>
    <s v="Regular Air"/>
    <x v="2"/>
    <x v="0"/>
    <x v="10"/>
    <s v="Small Box"/>
    <x v="538"/>
    <n v="0.71"/>
    <n v="-0.22515219791216098"/>
    <s v="United States"/>
    <x v="3"/>
    <x v="26"/>
    <s v="Lehigh Acres"/>
    <n v="33971"/>
    <x v="120"/>
    <x v="5"/>
    <s v="2015"/>
    <d v="2015-03-28T00:00:00"/>
    <n v="-348.75400000000002"/>
    <n v="8"/>
    <n v="1548.97"/>
    <n v="90557"/>
    <x v="0"/>
  </r>
  <r>
    <n v="26048"/>
    <s v="High"/>
    <n v="0.08"/>
    <n v="68.81"/>
    <n v="60"/>
    <n v="2323"/>
    <x v="1"/>
    <s v="Emma Buckley"/>
    <s v="Delivery Truck"/>
    <x v="2"/>
    <x v="0"/>
    <x v="15"/>
    <s v="Jumbo Drum"/>
    <x v="730"/>
    <n v="0.41"/>
    <n v="-1.6291659267152072"/>
    <s v="United States"/>
    <x v="0"/>
    <x v="1"/>
    <s v="Coachella"/>
    <n v="92236"/>
    <x v="44"/>
    <x v="5"/>
    <s v="2015"/>
    <d v="2015-03-17T00:00:00"/>
    <n v="-550.42999999999995"/>
    <n v="5"/>
    <n v="337.86"/>
    <n v="88721"/>
    <x v="0"/>
  </r>
  <r>
    <n v="26049"/>
    <s v="High"/>
    <n v="0.04"/>
    <n v="21.38"/>
    <n v="8.99"/>
    <n v="2323"/>
    <x v="1"/>
    <s v="Emma Buckley"/>
    <s v="Regular Air"/>
    <x v="2"/>
    <x v="0"/>
    <x v="0"/>
    <s v="Small Pack"/>
    <x v="731"/>
    <n v="0.59"/>
    <n v="-0.61892886830542693"/>
    <s v="United States"/>
    <x v="0"/>
    <x v="1"/>
    <s v="Coachella"/>
    <n v="92236"/>
    <x v="44"/>
    <x v="5"/>
    <s v="2015"/>
    <d v="2015-03-18T00:00:00"/>
    <n v="-52.12"/>
    <n v="4"/>
    <n v="84.21"/>
    <n v="88721"/>
    <x v="0"/>
  </r>
  <r>
    <n v="23053"/>
    <s v="Not Specified"/>
    <n v="0.06"/>
    <n v="4.9800000000000004"/>
    <n v="4.62"/>
    <n v="2323"/>
    <x v="1"/>
    <s v="Emma Buckley"/>
    <s v="Express Air"/>
    <x v="2"/>
    <x v="2"/>
    <x v="13"/>
    <s v="Small Pack"/>
    <x v="139"/>
    <n v="0.64"/>
    <n v="-0.69708311822405777"/>
    <s v="United States"/>
    <x v="0"/>
    <x v="1"/>
    <s v="Coachella"/>
    <n v="92236"/>
    <x v="117"/>
    <x v="1"/>
    <s v="2015"/>
    <d v="2015-06-19T00:00:00"/>
    <n v="-27.004999999999999"/>
    <n v="7"/>
    <n v="38.74"/>
    <n v="88722"/>
    <x v="0"/>
  </r>
  <r>
    <n v="25456"/>
    <s v="Medium"/>
    <n v="0.06"/>
    <n v="28.53"/>
    <n v="1.49"/>
    <n v="2330"/>
    <x v="0"/>
    <s v="Kara Foster"/>
    <s v="Regular Air"/>
    <x v="1"/>
    <x v="0"/>
    <x v="8"/>
    <s v="Small Box"/>
    <x v="107"/>
    <n v="0.38"/>
    <n v="0.55662987545678277"/>
    <s v="United States"/>
    <x v="2"/>
    <x v="25"/>
    <s v="Marion"/>
    <n v="52302"/>
    <x v="120"/>
    <x v="5"/>
    <s v="2015"/>
    <d v="2015-03-27T00:00:00"/>
    <n v="74.638500000000008"/>
    <n v="5"/>
    <n v="134.09"/>
    <n v="90964"/>
    <x v="0"/>
  </r>
  <r>
    <n v="19441"/>
    <s v="High"/>
    <n v="0.06"/>
    <n v="180.98"/>
    <n v="26.2"/>
    <n v="2333"/>
    <x v="0"/>
    <s v="Megan Woods"/>
    <s v="Delivery Truck"/>
    <x v="2"/>
    <x v="1"/>
    <x v="1"/>
    <s v="Jumbo Drum"/>
    <x v="68"/>
    <n v="0.59"/>
    <n v="-0.63753716163354723"/>
    <s v="United States"/>
    <x v="2"/>
    <x v="45"/>
    <s v="Green Bay"/>
    <n v="54302"/>
    <x v="96"/>
    <x v="1"/>
    <s v="2015"/>
    <d v="2015-06-24T00:00:00"/>
    <n v="-122.235"/>
    <n v="1"/>
    <n v="191.73"/>
    <n v="89611"/>
    <x v="0"/>
  </r>
  <r>
    <n v="23721"/>
    <s v="Low"/>
    <n v="0.06"/>
    <n v="60.65"/>
    <n v="12.23"/>
    <n v="2334"/>
    <x v="1"/>
    <s v="Stephanie Hawkins"/>
    <s v="Regular Air"/>
    <x v="3"/>
    <x v="1"/>
    <x v="2"/>
    <s v="Medium Box"/>
    <x v="614"/>
    <n v="0.64"/>
    <n v="0.69"/>
    <s v="United States"/>
    <x v="2"/>
    <x v="45"/>
    <s v="Greenfield"/>
    <n v="53220"/>
    <x v="34"/>
    <x v="4"/>
    <s v="2015"/>
    <d v="2015-04-08T00:00:00"/>
    <n v="427.00649999999996"/>
    <n v="10"/>
    <n v="618.85"/>
    <n v="89608"/>
    <x v="0"/>
  </r>
  <r>
    <n v="23693"/>
    <s v="Not Specified"/>
    <n v="0.05"/>
    <n v="14.81"/>
    <n v="13.32"/>
    <n v="2334"/>
    <x v="1"/>
    <s v="Stephanie Hawkins"/>
    <s v="Regular Air"/>
    <x v="2"/>
    <x v="0"/>
    <x v="15"/>
    <s v="Small Box"/>
    <x v="296"/>
    <n v="0.43"/>
    <n v="-1.6422967497198036"/>
    <s v="United States"/>
    <x v="2"/>
    <x v="45"/>
    <s v="Greenfield"/>
    <n v="53220"/>
    <x v="37"/>
    <x v="4"/>
    <s v="2015"/>
    <d v="2015-04-11T00:00:00"/>
    <n v="-190.49"/>
    <n v="8"/>
    <n v="115.99"/>
    <n v="89609"/>
    <x v="0"/>
  </r>
  <r>
    <n v="23694"/>
    <s v="Not Specified"/>
    <n v="0.08"/>
    <n v="2.78"/>
    <n v="1.25"/>
    <n v="2334"/>
    <x v="1"/>
    <s v="Stephanie Hawkins"/>
    <s v="Regular Air"/>
    <x v="2"/>
    <x v="0"/>
    <x v="0"/>
    <s v="Wrap Bag"/>
    <x v="732"/>
    <n v="0.59"/>
    <n v="-0.45066803699897223"/>
    <s v="United States"/>
    <x v="2"/>
    <x v="45"/>
    <s v="Greenfield"/>
    <n v="53220"/>
    <x v="37"/>
    <x v="4"/>
    <s v="2015"/>
    <d v="2015-04-10T00:00:00"/>
    <n v="-8.77"/>
    <n v="7"/>
    <n v="19.46"/>
    <n v="89609"/>
    <x v="0"/>
  </r>
  <r>
    <n v="24952"/>
    <s v="Low"/>
    <n v="0.06"/>
    <n v="3.74"/>
    <n v="0.94"/>
    <n v="2334"/>
    <x v="1"/>
    <s v="Stephanie Hawkins"/>
    <s v="Regular Air"/>
    <x v="1"/>
    <x v="0"/>
    <x v="3"/>
    <s v="Wrap Bag"/>
    <x v="733"/>
    <n v="0.83"/>
    <n v="-0.17173184357541899"/>
    <s v="United States"/>
    <x v="2"/>
    <x v="45"/>
    <s v="Greenfield"/>
    <n v="53220"/>
    <x v="42"/>
    <x v="1"/>
    <s v="2015"/>
    <d v="2015-06-09T00:00:00"/>
    <n v="-7.6849999999999996"/>
    <n v="12"/>
    <n v="44.75"/>
    <n v="89610"/>
    <x v="0"/>
  </r>
  <r>
    <n v="25241"/>
    <s v="Critical"/>
    <n v="0.06"/>
    <n v="2.08"/>
    <n v="5.33"/>
    <n v="2338"/>
    <x v="1"/>
    <s v="Lynn Hines"/>
    <s v="Regular Air"/>
    <x v="1"/>
    <x v="1"/>
    <x v="2"/>
    <s v="Small Box"/>
    <x v="261"/>
    <n v="0.43"/>
    <n v="-8.9446587215601294"/>
    <s v="United States"/>
    <x v="1"/>
    <x v="30"/>
    <s v="College Park"/>
    <n v="20740"/>
    <x v="107"/>
    <x v="0"/>
    <s v="2015"/>
    <d v="2015-01-13T00:00:00"/>
    <n v="-82.559200000000004"/>
    <n v="4"/>
    <n v="9.23"/>
    <n v="91480"/>
    <x v="0"/>
  </r>
  <r>
    <n v="26137"/>
    <s v="High"/>
    <n v="0.1"/>
    <n v="6.75"/>
    <n v="2.99"/>
    <n v="2338"/>
    <x v="1"/>
    <s v="Lynn Hines"/>
    <s v="Regular Air"/>
    <x v="1"/>
    <x v="0"/>
    <x v="8"/>
    <s v="Small Box"/>
    <x v="734"/>
    <n v="0.35"/>
    <n v="0.18878081764277543"/>
    <s v="United States"/>
    <x v="1"/>
    <x v="30"/>
    <s v="College Park"/>
    <n v="20740"/>
    <x v="48"/>
    <x v="5"/>
    <s v="2015"/>
    <d v="2015-03-29T00:00:00"/>
    <n v="18.147500000000001"/>
    <n v="15"/>
    <n v="96.13"/>
    <n v="91481"/>
    <x v="0"/>
  </r>
  <r>
    <n v="22526"/>
    <s v="Medium"/>
    <n v="0.05"/>
    <n v="11.58"/>
    <n v="6.97"/>
    <n v="2339"/>
    <x v="0"/>
    <s v="Gordon Boswell"/>
    <s v="Regular Air"/>
    <x v="1"/>
    <x v="0"/>
    <x v="4"/>
    <s v="Small Box"/>
    <x v="240"/>
    <n v="0.35"/>
    <n v="3.7939426717144439E-2"/>
    <s v="United States"/>
    <x v="2"/>
    <x v="7"/>
    <s v="Cloverleaf"/>
    <n v="77015"/>
    <x v="40"/>
    <x v="3"/>
    <s v="2015"/>
    <d v="2015-05-28T00:00:00"/>
    <n v="2.8060000000000027"/>
    <n v="6"/>
    <n v="73.959999999999994"/>
    <n v="91482"/>
    <x v="0"/>
  </r>
  <r>
    <n v="19052"/>
    <s v="Medium"/>
    <n v="7.0000000000000007E-2"/>
    <n v="200.98"/>
    <n v="23.76"/>
    <n v="2345"/>
    <x v="1"/>
    <s v="Colleen Marsh"/>
    <s v="Delivery Truck"/>
    <x v="0"/>
    <x v="1"/>
    <x v="1"/>
    <s v="Jumbo Drum"/>
    <x v="735"/>
    <n v="0.57999999999999996"/>
    <n v="-7.3329641729885375E-2"/>
    <s v="United States"/>
    <x v="3"/>
    <x v="35"/>
    <s v="Paducah"/>
    <n v="42003"/>
    <x v="88"/>
    <x v="5"/>
    <s v="2015"/>
    <d v="2015-03-15T00:00:00"/>
    <n v="-132.42600000000002"/>
    <n v="9"/>
    <n v="1805.9"/>
    <n v="89504"/>
    <x v="0"/>
  </r>
  <r>
    <n v="19053"/>
    <s v="Medium"/>
    <n v="0.02"/>
    <n v="179.29"/>
    <n v="29.21"/>
    <n v="2345"/>
    <x v="1"/>
    <s v="Colleen Marsh"/>
    <s v="Delivery Truck"/>
    <x v="0"/>
    <x v="1"/>
    <x v="11"/>
    <s v="Jumbo Box"/>
    <x v="218"/>
    <n v="0.76"/>
    <n v="-1.3205613178767539"/>
    <s v="United States"/>
    <x v="3"/>
    <x v="35"/>
    <s v="Paducah"/>
    <n v="42003"/>
    <x v="88"/>
    <x v="5"/>
    <s v="2015"/>
    <d v="2015-03-14T00:00:00"/>
    <n v="-411.23599999999999"/>
    <n v="2"/>
    <n v="311.41000000000003"/>
    <n v="89504"/>
    <x v="0"/>
  </r>
  <r>
    <n v="20776"/>
    <s v="Low"/>
    <n v="0.03"/>
    <n v="297.64"/>
    <n v="14.7"/>
    <n v="2346"/>
    <x v="1"/>
    <s v="Sylvia Kumar"/>
    <s v="Delivery Truck"/>
    <x v="0"/>
    <x v="2"/>
    <x v="6"/>
    <s v="Jumbo Drum"/>
    <x v="192"/>
    <n v="0.56999999999999995"/>
    <n v="-1.3210504309356495E-2"/>
    <s v="United States"/>
    <x v="3"/>
    <x v="35"/>
    <s v="Pleasure Ridge Park"/>
    <n v="40258"/>
    <x v="56"/>
    <x v="0"/>
    <s v="2015"/>
    <d v="2015-01-15T00:00:00"/>
    <n v="-48.971999999999994"/>
    <n v="12"/>
    <n v="3707.05"/>
    <n v="89503"/>
    <x v="0"/>
  </r>
  <r>
    <n v="21627"/>
    <s v="High"/>
    <n v="0.1"/>
    <n v="218.75"/>
    <n v="69.64"/>
    <n v="2346"/>
    <x v="1"/>
    <s v="Sylvia Kumar"/>
    <s v="Delivery Truck"/>
    <x v="0"/>
    <x v="1"/>
    <x v="11"/>
    <s v="Jumbo Box"/>
    <x v="228"/>
    <n v="0.77"/>
    <n v="2.2208200543280644E-2"/>
    <s v="United States"/>
    <x v="3"/>
    <x v="35"/>
    <s v="Pleasure Ridge Park"/>
    <n v="40258"/>
    <x v="135"/>
    <x v="3"/>
    <s v="2015"/>
    <d v="2015-05-21T00:00:00"/>
    <n v="62.297999999999995"/>
    <n v="17"/>
    <n v="2805.18"/>
    <n v="89505"/>
    <x v="0"/>
  </r>
  <r>
    <n v="18675"/>
    <s v="Critical"/>
    <n v="0.08"/>
    <n v="6.48"/>
    <n v="7.49"/>
    <n v="2351"/>
    <x v="0"/>
    <s v="Faye Silver"/>
    <s v="Regular Air"/>
    <x v="0"/>
    <x v="0"/>
    <x v="7"/>
    <s v="Small Box"/>
    <x v="664"/>
    <n v="0.37"/>
    <n v="-1.4756369032896364"/>
    <s v="United States"/>
    <x v="1"/>
    <x v="30"/>
    <s v="Crofton"/>
    <n v="21114"/>
    <x v="25"/>
    <x v="5"/>
    <s v="2015"/>
    <d v="2015-04-02T00:00:00"/>
    <n v="-119.32"/>
    <n v="13"/>
    <n v="80.86"/>
    <n v="86163"/>
    <x v="0"/>
  </r>
  <r>
    <n v="20904"/>
    <s v="Critical"/>
    <n v="0.06"/>
    <n v="59.76"/>
    <n v="9.7100000000000009"/>
    <n v="2352"/>
    <x v="1"/>
    <s v="Kerry Beach"/>
    <s v="Regular Air"/>
    <x v="3"/>
    <x v="0"/>
    <x v="10"/>
    <s v="Small Box"/>
    <x v="373"/>
    <n v="0.56999999999999995"/>
    <n v="0.69"/>
    <s v="United States"/>
    <x v="1"/>
    <x v="30"/>
    <s v="Cumberland"/>
    <n v="21501"/>
    <x v="105"/>
    <x v="1"/>
    <s v="2015"/>
    <d v="2015-06-23T00:00:00"/>
    <n v="756.67470000000003"/>
    <n v="18"/>
    <n v="1096.6300000000001"/>
    <n v="86165"/>
    <x v="0"/>
  </r>
  <r>
    <n v="20905"/>
    <s v="Critical"/>
    <n v="7.0000000000000007E-2"/>
    <n v="195.99"/>
    <n v="4.2"/>
    <n v="2352"/>
    <x v="1"/>
    <s v="Kerry Beach"/>
    <s v="Regular Air"/>
    <x v="3"/>
    <x v="2"/>
    <x v="5"/>
    <s v="Small Box"/>
    <x v="736"/>
    <n v="0.56000000000000005"/>
    <n v="-0.35174175789407075"/>
    <s v="United States"/>
    <x v="1"/>
    <x v="30"/>
    <s v="Cumberland"/>
    <n v="21501"/>
    <x v="105"/>
    <x v="1"/>
    <s v="2015"/>
    <d v="2015-06-23T00:00:00"/>
    <n v="-222.34299999999999"/>
    <n v="4"/>
    <n v="632.12"/>
    <n v="86165"/>
    <x v="0"/>
  </r>
  <r>
    <n v="19270"/>
    <s v="Not Specified"/>
    <n v="0.09"/>
    <n v="71.37"/>
    <n v="69"/>
    <n v="2352"/>
    <x v="1"/>
    <s v="Kerry Beach"/>
    <s v="Regular Air"/>
    <x v="1"/>
    <x v="1"/>
    <x v="11"/>
    <s v="Large Box"/>
    <x v="737"/>
    <n v="0.68"/>
    <n v="-1.1797077468572044"/>
    <s v="United States"/>
    <x v="1"/>
    <x v="30"/>
    <s v="Cumberland"/>
    <n v="21501"/>
    <x v="96"/>
    <x v="1"/>
    <s v="2015"/>
    <d v="2015-06-24T00:00:00"/>
    <n v="-1537.1356000000003"/>
    <n v="19"/>
    <n v="1302.98"/>
    <n v="86166"/>
    <x v="0"/>
  </r>
  <r>
    <n v="25338"/>
    <s v="Critical"/>
    <n v="0.04"/>
    <n v="5.98"/>
    <n v="0.96"/>
    <n v="2353"/>
    <x v="1"/>
    <s v="Patrick Lowry"/>
    <s v="Regular Air"/>
    <x v="0"/>
    <x v="0"/>
    <x v="0"/>
    <s v="Wrap Bag"/>
    <x v="631"/>
    <n v="0.6"/>
    <n v="0.39986038394415363"/>
    <s v="United States"/>
    <x v="1"/>
    <x v="30"/>
    <s v="Edgewood"/>
    <n v="21040"/>
    <x v="119"/>
    <x v="4"/>
    <s v="2015"/>
    <d v="2015-04-30T00:00:00"/>
    <n v="52.697600000000001"/>
    <n v="22"/>
    <n v="131.79"/>
    <n v="86164"/>
    <x v="0"/>
  </r>
  <r>
    <n v="25339"/>
    <s v="Critical"/>
    <n v="0.01"/>
    <n v="20.99"/>
    <n v="0.99"/>
    <n v="2353"/>
    <x v="1"/>
    <s v="Patrick Lowry"/>
    <s v="Regular Air"/>
    <x v="0"/>
    <x v="2"/>
    <x v="5"/>
    <s v="Wrap Bag"/>
    <x v="201"/>
    <n v="0.56999999999999995"/>
    <n v="-2.2132510614208885"/>
    <s v="United States"/>
    <x v="1"/>
    <x v="30"/>
    <s v="Edgewood"/>
    <n v="21040"/>
    <x v="119"/>
    <x v="4"/>
    <s v="2015"/>
    <d v="2015-04-30T00:00:00"/>
    <n v="-78.194159999999982"/>
    <n v="2"/>
    <n v="35.33"/>
    <n v="86164"/>
    <x v="0"/>
  </r>
  <r>
    <n v="22649"/>
    <s v="Not Specified"/>
    <n v="0.1"/>
    <n v="78.69"/>
    <n v="19.989999999999998"/>
    <n v="2355"/>
    <x v="1"/>
    <s v="Clyde Burnett"/>
    <s v="Regular Air"/>
    <x v="3"/>
    <x v="1"/>
    <x v="2"/>
    <s v="Small Box"/>
    <x v="3"/>
    <n v="0.43"/>
    <n v="0.69"/>
    <s v="United States"/>
    <x v="0"/>
    <x v="1"/>
    <s v="Coachella"/>
    <n v="92236"/>
    <x v="2"/>
    <x v="2"/>
    <s v="2015"/>
    <d v="2015-02-16T00:00:00"/>
    <n v="465.43949999999995"/>
    <n v="9"/>
    <n v="674.55"/>
    <n v="91304"/>
    <x v="0"/>
  </r>
  <r>
    <n v="21511"/>
    <s v="Medium"/>
    <n v="0.06"/>
    <n v="146.34"/>
    <n v="43.75"/>
    <n v="2355"/>
    <x v="1"/>
    <s v="Clyde Burnett"/>
    <s v="Delivery Truck"/>
    <x v="3"/>
    <x v="1"/>
    <x v="11"/>
    <s v="Jumbo Box"/>
    <x v="729"/>
    <n v="0.65"/>
    <n v="-5.1863772629034882E-2"/>
    <s v="United States"/>
    <x v="0"/>
    <x v="1"/>
    <s v="Coachella"/>
    <n v="92236"/>
    <x v="154"/>
    <x v="1"/>
    <s v="2015"/>
    <d v="2015-06-18T00:00:00"/>
    <n v="-89.27"/>
    <n v="12"/>
    <n v="1721.24"/>
    <n v="91306"/>
    <x v="0"/>
  </r>
  <r>
    <n v="24526"/>
    <s v="Medium"/>
    <n v="0"/>
    <n v="29.34"/>
    <n v="7.87"/>
    <n v="2356"/>
    <x v="0"/>
    <s v="Emma Bloom"/>
    <s v="Regular Air"/>
    <x v="3"/>
    <x v="1"/>
    <x v="2"/>
    <s v="Small Box"/>
    <x v="189"/>
    <n v="0.54"/>
    <n v="0.57657320685837399"/>
    <s v="United States"/>
    <x v="0"/>
    <x v="47"/>
    <s v="Rock Springs"/>
    <n v="82901"/>
    <x v="24"/>
    <x v="5"/>
    <s v="2015"/>
    <d v="2015-03-17T00:00:00"/>
    <n v="385.37"/>
    <n v="22"/>
    <n v="668.38"/>
    <n v="91305"/>
    <x v="0"/>
  </r>
  <r>
    <n v="20798"/>
    <s v="Low"/>
    <n v="0.1"/>
    <n v="205.99"/>
    <n v="8.99"/>
    <n v="2358"/>
    <x v="1"/>
    <s v="Danielle Baird"/>
    <s v="Regular Air"/>
    <x v="0"/>
    <x v="2"/>
    <x v="5"/>
    <s v="Small Box"/>
    <x v="20"/>
    <n v="0.56000000000000005"/>
    <n v="0.45283716345265235"/>
    <s v="United States"/>
    <x v="3"/>
    <x v="26"/>
    <s v="Fort Lauderdale"/>
    <n v="33311"/>
    <x v="30"/>
    <x v="5"/>
    <s v="2015"/>
    <d v="2015-03-08T00:00:00"/>
    <n v="147"/>
    <n v="2"/>
    <n v="324.62"/>
    <n v="88267"/>
    <x v="0"/>
  </r>
  <r>
    <n v="18892"/>
    <s v="Critical"/>
    <n v="0.05"/>
    <n v="2.08"/>
    <n v="2.56"/>
    <n v="2358"/>
    <x v="1"/>
    <s v="Danielle Baird"/>
    <s v="Regular Air"/>
    <x v="1"/>
    <x v="0"/>
    <x v="12"/>
    <s v="Small Pack"/>
    <x v="101"/>
    <n v="0.55000000000000004"/>
    <n v="-25.531785976056685"/>
    <s v="United States"/>
    <x v="3"/>
    <x v="26"/>
    <s v="Fort Lauderdale"/>
    <n v="33311"/>
    <x v="79"/>
    <x v="2"/>
    <s v="2015"/>
    <d v="2015-02-16T00:00:00"/>
    <n v="-1045.0160000000001"/>
    <n v="19"/>
    <n v="40.93"/>
    <n v="88268"/>
    <x v="0"/>
  </r>
  <r>
    <n v="21772"/>
    <s v="Critical"/>
    <n v="0"/>
    <n v="7.28"/>
    <n v="1.77"/>
    <n v="2359"/>
    <x v="0"/>
    <s v="Annie Horne"/>
    <s v="Regular Air"/>
    <x v="1"/>
    <x v="0"/>
    <x v="7"/>
    <s v="Wrap Bag"/>
    <x v="738"/>
    <n v="0.37"/>
    <n v="3.1291651067016102"/>
    <s v="United States"/>
    <x v="3"/>
    <x v="26"/>
    <s v="Fort Myers"/>
    <n v="33917"/>
    <x v="64"/>
    <x v="2"/>
    <s v="2015"/>
    <d v="2015-02-05T00:00:00"/>
    <n v="167.16000000000003"/>
    <n v="7"/>
    <n v="53.42"/>
    <n v="88265"/>
    <x v="0"/>
  </r>
  <r>
    <n v="24890"/>
    <s v="High"/>
    <n v="0.06"/>
    <n v="8.33"/>
    <n v="1.99"/>
    <n v="2361"/>
    <x v="0"/>
    <s v="Vincent Daniel"/>
    <s v="Regular Air"/>
    <x v="0"/>
    <x v="2"/>
    <x v="13"/>
    <s v="Small Pack"/>
    <x v="140"/>
    <n v="0.52"/>
    <n v="-40.614840989399298"/>
    <s v="United States"/>
    <x v="3"/>
    <x v="26"/>
    <s v="Fruit Cove"/>
    <n v="32259"/>
    <x v="147"/>
    <x v="2"/>
    <s v="2015"/>
    <d v="2015-02-26T00:00:00"/>
    <n v="-344.82000000000005"/>
    <n v="1"/>
    <n v="8.49"/>
    <n v="88266"/>
    <x v="0"/>
  </r>
  <r>
    <n v="19369"/>
    <s v="High"/>
    <n v="0"/>
    <n v="5.77"/>
    <n v="5.92"/>
    <n v="2363"/>
    <x v="0"/>
    <s v="Jacob Murray"/>
    <s v="Regular Air"/>
    <x v="1"/>
    <x v="1"/>
    <x v="2"/>
    <s v="Medium Box"/>
    <x v="739"/>
    <n v="0.55000000000000004"/>
    <n v="-0.88034912004578625"/>
    <s v="United States"/>
    <x v="1"/>
    <x v="10"/>
    <s v="Medina"/>
    <n v="44256"/>
    <x v="86"/>
    <x v="4"/>
    <s v="2015"/>
    <d v="2015-04-13T00:00:00"/>
    <n v="-61.5276"/>
    <n v="11"/>
    <n v="69.89"/>
    <n v="90040"/>
    <x v="0"/>
  </r>
  <r>
    <n v="21582"/>
    <s v="Low"/>
    <n v="7.0000000000000007E-2"/>
    <n v="5.98"/>
    <n v="5.79"/>
    <n v="2369"/>
    <x v="0"/>
    <s v="Mike G Hartman"/>
    <s v="Regular Air"/>
    <x v="3"/>
    <x v="0"/>
    <x v="7"/>
    <s v="Small Box"/>
    <x v="26"/>
    <n v="0.36"/>
    <n v="-0.54214285714285715"/>
    <s v="United States"/>
    <x v="3"/>
    <x v="26"/>
    <s v="Pembroke Pines"/>
    <n v="33024"/>
    <x v="107"/>
    <x v="0"/>
    <s v="2015"/>
    <d v="2015-01-15T00:00:00"/>
    <n v="-41.972700000000003"/>
    <n v="13"/>
    <n v="77.42"/>
    <n v="90408"/>
    <x v="0"/>
  </r>
  <r>
    <n v="21988"/>
    <s v="Medium"/>
    <n v="0.01"/>
    <n v="1.76"/>
    <n v="0.7"/>
    <n v="2372"/>
    <x v="0"/>
    <s v="Marvin Parrott"/>
    <s v="Regular Air"/>
    <x v="0"/>
    <x v="0"/>
    <x v="0"/>
    <s v="Wrap Bag"/>
    <x v="28"/>
    <n v="0.56000000000000005"/>
    <n v="-0.21666666666666667"/>
    <s v="United States"/>
    <x v="2"/>
    <x v="3"/>
    <s v="Duluth"/>
    <n v="55803"/>
    <x v="24"/>
    <x v="5"/>
    <s v="2015"/>
    <d v="2015-03-16T00:00:00"/>
    <n v="-1.56"/>
    <n v="4"/>
    <n v="7.2"/>
    <n v="90714"/>
    <x v="0"/>
  </r>
  <r>
    <n v="22827"/>
    <s v="High"/>
    <n v="0.05"/>
    <n v="3.28"/>
    <n v="3.97"/>
    <n v="2376"/>
    <x v="1"/>
    <s v="Debra Batchelor"/>
    <s v="Regular Air"/>
    <x v="0"/>
    <x v="0"/>
    <x v="0"/>
    <s v="Wrap Bag"/>
    <x v="623"/>
    <n v="0.56000000000000005"/>
    <n v="-1.635503344754446"/>
    <s v="United States"/>
    <x v="0"/>
    <x v="44"/>
    <s v="Moscow"/>
    <n v="83843"/>
    <x v="93"/>
    <x v="5"/>
    <s v="2015"/>
    <d v="2015-03-06T00:00:00"/>
    <n v="-100.24"/>
    <n v="18"/>
    <n v="61.29"/>
    <n v="91321"/>
    <x v="0"/>
  </r>
  <r>
    <n v="22828"/>
    <s v="High"/>
    <n v="0.03"/>
    <n v="6.98"/>
    <n v="9.69"/>
    <n v="2376"/>
    <x v="1"/>
    <s v="Debra Batchelor"/>
    <s v="Regular Air"/>
    <x v="0"/>
    <x v="0"/>
    <x v="10"/>
    <s v="Small Box"/>
    <x v="740"/>
    <n v="0.83"/>
    <n v="-2.4060467246907926"/>
    <s v="United States"/>
    <x v="0"/>
    <x v="44"/>
    <s v="Moscow"/>
    <n v="83843"/>
    <x v="93"/>
    <x v="5"/>
    <s v="2015"/>
    <d v="2015-03-07T00:00:00"/>
    <n v="-262.62"/>
    <n v="15"/>
    <n v="109.15"/>
    <n v="91321"/>
    <x v="0"/>
  </r>
  <r>
    <n v="18151"/>
    <s v="Low"/>
    <n v="0.06"/>
    <n v="122.99"/>
    <n v="19.989999999999998"/>
    <n v="2379"/>
    <x v="0"/>
    <s v="Mildred Briggs"/>
    <s v="Regular Air"/>
    <x v="2"/>
    <x v="0"/>
    <x v="8"/>
    <s v="Small Box"/>
    <x v="741"/>
    <n v="0.37"/>
    <n v="0.69"/>
    <s v="United States"/>
    <x v="2"/>
    <x v="22"/>
    <s v="Garden City"/>
    <n v="48135"/>
    <x v="130"/>
    <x v="3"/>
    <s v="2015"/>
    <d v="2015-05-07T00:00:00"/>
    <n v="1019.7095999999999"/>
    <n v="12"/>
    <n v="1477.84"/>
    <n v="86655"/>
    <x v="0"/>
  </r>
  <r>
    <n v="19898"/>
    <s v="Not Specified"/>
    <n v="7.0000000000000007E-2"/>
    <n v="3.38"/>
    <n v="0.85"/>
    <n v="2380"/>
    <x v="1"/>
    <s v="Lisa Branch"/>
    <s v="Regular Air"/>
    <x v="2"/>
    <x v="0"/>
    <x v="0"/>
    <s v="Wrap Bag"/>
    <x v="523"/>
    <n v="0.48"/>
    <n v="0.65474552957359011"/>
    <s v="United States"/>
    <x v="2"/>
    <x v="22"/>
    <s v="Grand Rapids"/>
    <n v="49505"/>
    <x v="138"/>
    <x v="4"/>
    <s v="2015"/>
    <d v="2015-04-28T00:00:00"/>
    <n v="19.04"/>
    <n v="9"/>
    <n v="29.08"/>
    <n v="86654"/>
    <x v="0"/>
  </r>
  <r>
    <n v="18152"/>
    <s v="Low"/>
    <n v="0.08"/>
    <n v="68.81"/>
    <n v="60"/>
    <n v="2380"/>
    <x v="1"/>
    <s v="Lisa Branch"/>
    <s v="Delivery Truck"/>
    <x v="2"/>
    <x v="0"/>
    <x v="15"/>
    <s v="Jumbo Drum"/>
    <x v="730"/>
    <n v="0.41"/>
    <n v="-0.92022091082703916"/>
    <s v="United States"/>
    <x v="2"/>
    <x v="22"/>
    <s v="Grand Rapids"/>
    <n v="49505"/>
    <x v="130"/>
    <x v="3"/>
    <s v="2015"/>
    <d v="2015-05-07T00:00:00"/>
    <n v="-1069.72"/>
    <n v="17"/>
    <n v="1162.46"/>
    <n v="86655"/>
    <x v="0"/>
  </r>
  <r>
    <n v="1898"/>
    <s v="Not Specified"/>
    <n v="7.0000000000000007E-2"/>
    <n v="3.38"/>
    <n v="0.85"/>
    <n v="2382"/>
    <x v="1"/>
    <s v="Geoffrey Saunders"/>
    <s v="Regular Air"/>
    <x v="2"/>
    <x v="0"/>
    <x v="0"/>
    <s v="Wrap Bag"/>
    <x v="523"/>
    <n v="0.48"/>
    <n v="0.17331148734753321"/>
    <s v="United States"/>
    <x v="1"/>
    <x v="4"/>
    <s v="New York City"/>
    <n v="10024"/>
    <x v="138"/>
    <x v="4"/>
    <s v="2015"/>
    <d v="2015-04-28T00:00:00"/>
    <n v="19.04"/>
    <n v="34"/>
    <n v="109.86"/>
    <n v="13606"/>
    <x v="0"/>
  </r>
  <r>
    <n v="151"/>
    <s v="Low"/>
    <n v="0.06"/>
    <n v="122.99"/>
    <n v="19.989999999999998"/>
    <n v="2382"/>
    <x v="1"/>
    <s v="Geoffrey Saunders"/>
    <s v="Regular Air"/>
    <x v="2"/>
    <x v="0"/>
    <x v="8"/>
    <s v="Small Box"/>
    <x v="741"/>
    <n v="0.37"/>
    <n v="0.23821741226623358"/>
    <s v="United States"/>
    <x v="1"/>
    <x v="4"/>
    <s v="New York City"/>
    <n v="10024"/>
    <x v="130"/>
    <x v="3"/>
    <s v="2015"/>
    <d v="2015-05-07T00:00:00"/>
    <n v="1408.1865"/>
    <n v="48"/>
    <n v="5911.35"/>
    <n v="962"/>
    <x v="0"/>
  </r>
  <r>
    <n v="152"/>
    <s v="Low"/>
    <n v="0.08"/>
    <n v="68.81"/>
    <n v="60"/>
    <n v="2382"/>
    <x v="1"/>
    <s v="Geoffrey Saunders"/>
    <s v="Delivery Truck"/>
    <x v="2"/>
    <x v="0"/>
    <x v="15"/>
    <s v="Jumbo Drum"/>
    <x v="730"/>
    <n v="0.41"/>
    <n v="-0.23005473294837467"/>
    <s v="United States"/>
    <x v="1"/>
    <x v="4"/>
    <s v="New York City"/>
    <n v="10024"/>
    <x v="130"/>
    <x v="3"/>
    <s v="2015"/>
    <d v="2015-05-07T00:00:00"/>
    <n v="-1069.72"/>
    <n v="68"/>
    <n v="4649.8500000000004"/>
    <n v="962"/>
    <x v="0"/>
  </r>
  <r>
    <n v="21171"/>
    <s v="Critical"/>
    <n v="0.1"/>
    <n v="130.97999999999999"/>
    <n v="30"/>
    <n v="2385"/>
    <x v="0"/>
    <s v="Janice Frye"/>
    <s v="Delivery Truck"/>
    <x v="2"/>
    <x v="1"/>
    <x v="1"/>
    <s v="Jumbo Drum"/>
    <x v="185"/>
    <n v="0.78"/>
    <n v="0.88500834074487056"/>
    <s v="United States"/>
    <x v="0"/>
    <x v="27"/>
    <s v="Las Cruces"/>
    <n v="88001"/>
    <x v="55"/>
    <x v="3"/>
    <s v="2015"/>
    <d v="2015-05-24T00:00:00"/>
    <n v="2000.11"/>
    <n v="18"/>
    <n v="2259.9899999999998"/>
    <n v="89184"/>
    <x v="0"/>
  </r>
  <r>
    <n v="23557"/>
    <s v="Not Specified"/>
    <n v="0.06"/>
    <n v="4.7699999999999996"/>
    <n v="2.39"/>
    <n v="2391"/>
    <x v="1"/>
    <s v="Jacob McNeill"/>
    <s v="Regular Air"/>
    <x v="0"/>
    <x v="2"/>
    <x v="13"/>
    <s v="Small Pack"/>
    <x v="742"/>
    <n v="0.72"/>
    <n v="-1.0748940178991993"/>
    <s v="United States"/>
    <x v="1"/>
    <x v="4"/>
    <s v="Oceanside"/>
    <n v="11572"/>
    <x v="40"/>
    <x v="3"/>
    <s v="2015"/>
    <d v="2015-05-26T00:00:00"/>
    <n v="-45.64"/>
    <n v="9"/>
    <n v="42.46"/>
    <n v="91122"/>
    <x v="0"/>
  </r>
  <r>
    <n v="23558"/>
    <s v="Not Specified"/>
    <n v="0.1"/>
    <n v="27.18"/>
    <n v="8.23"/>
    <n v="2391"/>
    <x v="1"/>
    <s v="Jacob McNeill"/>
    <s v="Regular Air"/>
    <x v="0"/>
    <x v="0"/>
    <x v="4"/>
    <s v="Small Box"/>
    <x v="743"/>
    <n v="0.38"/>
    <n v="0.65111762083678282"/>
    <s v="United States"/>
    <x v="1"/>
    <x v="4"/>
    <s v="Oceanside"/>
    <n v="11572"/>
    <x v="40"/>
    <x v="3"/>
    <s v="2015"/>
    <d v="2015-05-27T00:00:00"/>
    <n v="204.49"/>
    <n v="12"/>
    <n v="314.06"/>
    <n v="91122"/>
    <x v="0"/>
  </r>
  <r>
    <n v="21462"/>
    <s v="Not Specified"/>
    <n v="0"/>
    <n v="999.99"/>
    <n v="13.99"/>
    <n v="2391"/>
    <x v="1"/>
    <s v="Jacob McNeill"/>
    <s v="Regular Air"/>
    <x v="0"/>
    <x v="2"/>
    <x v="6"/>
    <s v="Medium Box"/>
    <x v="180"/>
    <n v="0.36"/>
    <n v="-1.4415956593629637"/>
    <s v="United States"/>
    <x v="1"/>
    <x v="4"/>
    <s v="Oceanside"/>
    <n v="11572"/>
    <x v="141"/>
    <x v="1"/>
    <s v="2015"/>
    <d v="2015-06-06T00:00:00"/>
    <n v="-1455.9971999999998"/>
    <n v="1"/>
    <n v="1009.99"/>
    <n v="91123"/>
    <x v="0"/>
  </r>
  <r>
    <n v="21463"/>
    <s v="Not Specified"/>
    <n v="0.05"/>
    <n v="6.48"/>
    <n v="5.14"/>
    <n v="2391"/>
    <x v="1"/>
    <s v="Jacob McNeill"/>
    <s v="Express Air"/>
    <x v="0"/>
    <x v="0"/>
    <x v="7"/>
    <s v="Small Box"/>
    <x v="339"/>
    <n v="0.37"/>
    <n v="-0.24479166666666666"/>
    <s v="United States"/>
    <x v="1"/>
    <x v="4"/>
    <s v="Oceanside"/>
    <n v="11572"/>
    <x v="141"/>
    <x v="1"/>
    <s v="2015"/>
    <d v="2015-06-05T00:00:00"/>
    <n v="-22.56"/>
    <n v="13"/>
    <n v="92.16"/>
    <n v="91123"/>
    <x v="0"/>
  </r>
  <r>
    <n v="18277"/>
    <s v="Medium"/>
    <n v="0.02"/>
    <n v="6.48"/>
    <n v="7.91"/>
    <n v="2393"/>
    <x v="1"/>
    <s v="Debbie Dillon"/>
    <s v="Regular Air"/>
    <x v="0"/>
    <x v="0"/>
    <x v="7"/>
    <s v="Small Box"/>
    <x v="744"/>
    <n v="0.37"/>
    <n v="-72.213696969696969"/>
    <s v="United States"/>
    <x v="3"/>
    <x v="29"/>
    <s v="Roswell"/>
    <n v="30076"/>
    <x v="124"/>
    <x v="3"/>
    <s v="2015"/>
    <d v="2015-05-31T00:00:00"/>
    <n v="-1191.5260000000001"/>
    <n v="2"/>
    <n v="16.5"/>
    <n v="86950"/>
    <x v="0"/>
  </r>
  <r>
    <n v="18197"/>
    <s v="High"/>
    <n v="0.06"/>
    <n v="105.29"/>
    <n v="10.119999999999999"/>
    <n v="2393"/>
    <x v="1"/>
    <s v="Debbie Dillon"/>
    <s v="Regular Air"/>
    <x v="0"/>
    <x v="1"/>
    <x v="2"/>
    <s v="Large Box"/>
    <x v="533"/>
    <n v="0.79"/>
    <n v="-3.7425373754843429E-2"/>
    <s v="United States"/>
    <x v="3"/>
    <x v="29"/>
    <s v="Roswell"/>
    <n v="30076"/>
    <x v="148"/>
    <x v="0"/>
    <s v="2015"/>
    <d v="2015-01-06T00:00:00"/>
    <n v="-45.01"/>
    <n v="12"/>
    <n v="1202.6600000000001"/>
    <n v="86951"/>
    <x v="0"/>
  </r>
  <r>
    <n v="20197"/>
    <s v="Critical"/>
    <n v="0.01"/>
    <n v="11.7"/>
    <n v="5.63"/>
    <n v="2394"/>
    <x v="1"/>
    <s v="Tina Monroe"/>
    <s v="Regular Air"/>
    <x v="0"/>
    <x v="0"/>
    <x v="8"/>
    <s v="Small Box"/>
    <x v="745"/>
    <n v="0.4"/>
    <n v="0.19934922975240224"/>
    <s v="United States"/>
    <x v="3"/>
    <x v="29"/>
    <s v="Sandy Springs"/>
    <n v="30328"/>
    <x v="90"/>
    <x v="3"/>
    <s v="2015"/>
    <d v="2015-05-03T00:00:00"/>
    <n v="39.209999999999994"/>
    <n v="16"/>
    <n v="196.69"/>
    <n v="86949"/>
    <x v="0"/>
  </r>
  <r>
    <n v="20198"/>
    <s v="Critical"/>
    <n v="0.03"/>
    <n v="4.55"/>
    <n v="1.49"/>
    <n v="2394"/>
    <x v="1"/>
    <s v="Tina Monroe"/>
    <s v="Regular Air"/>
    <x v="0"/>
    <x v="0"/>
    <x v="8"/>
    <s v="Small Box"/>
    <x v="516"/>
    <n v="0.35"/>
    <n v="2.4920556107249259"/>
    <s v="United States"/>
    <x v="3"/>
    <x v="29"/>
    <s v="Sandy Springs"/>
    <n v="30328"/>
    <x v="90"/>
    <x v="3"/>
    <s v="2015"/>
    <d v="2015-05-01T00:00:00"/>
    <n v="100.38000000000001"/>
    <n v="9"/>
    <n v="40.28"/>
    <n v="86949"/>
    <x v="0"/>
  </r>
  <r>
    <n v="24954"/>
    <s v="Not Specified"/>
    <n v="0.04"/>
    <n v="60.97"/>
    <n v="4.5"/>
    <n v="2395"/>
    <x v="0"/>
    <s v="Beverly Roberts"/>
    <s v="Regular Air"/>
    <x v="0"/>
    <x v="0"/>
    <x v="15"/>
    <s v="Small Box"/>
    <x v="714"/>
    <n v="0.56000000000000005"/>
    <n v="8.7827404319315294E-2"/>
    <s v="United States"/>
    <x v="3"/>
    <x v="29"/>
    <s v="Savannah"/>
    <n v="31401"/>
    <x v="165"/>
    <x v="5"/>
    <s v="2015"/>
    <d v="2015-03-24T00:00:00"/>
    <n v="79.423200000000008"/>
    <n v="15"/>
    <n v="904.31"/>
    <n v="86952"/>
    <x v="0"/>
  </r>
  <r>
    <n v="22369"/>
    <s v="Not Specified"/>
    <n v="0.03"/>
    <n v="7.64"/>
    <n v="5.83"/>
    <n v="2398"/>
    <x v="0"/>
    <s v="Julian F Wolfe"/>
    <s v="Regular Air"/>
    <x v="0"/>
    <x v="0"/>
    <x v="7"/>
    <s v="Wrap Bag"/>
    <x v="372"/>
    <n v="0.36"/>
    <n v="-0.15579599421845963"/>
    <s v="United States"/>
    <x v="2"/>
    <x v="12"/>
    <s v="Hanover Park"/>
    <n v="60103"/>
    <x v="152"/>
    <x v="2"/>
    <s v="2015"/>
    <d v="2015-02-26T00:00:00"/>
    <n v="-15.090400000000001"/>
    <n v="12"/>
    <n v="96.86"/>
    <n v="86373"/>
    <x v="0"/>
  </r>
  <r>
    <n v="19001"/>
    <s v="Medium"/>
    <n v="0"/>
    <n v="65.989999999999995"/>
    <n v="3.99"/>
    <n v="2417"/>
    <x v="0"/>
    <s v="Ken H Frazier"/>
    <s v="Regular Air"/>
    <x v="3"/>
    <x v="2"/>
    <x v="5"/>
    <s v="Small Box"/>
    <x v="382"/>
    <n v="0.59"/>
    <n v="-7.9101417096584595E-2"/>
    <s v="United States"/>
    <x v="3"/>
    <x v="8"/>
    <s v="Oakton"/>
    <n v="22124"/>
    <x v="88"/>
    <x v="5"/>
    <s v="2015"/>
    <d v="2015-03-15T00:00:00"/>
    <n v="-60.563999999999993"/>
    <n v="13"/>
    <n v="765.65"/>
    <n v="86754"/>
    <x v="0"/>
  </r>
  <r>
    <n v="20325"/>
    <s v="Critical"/>
    <n v="0.03"/>
    <n v="2.1"/>
    <n v="0.7"/>
    <n v="2418"/>
    <x v="1"/>
    <s v="Kyle Fink"/>
    <s v="Regular Air"/>
    <x v="3"/>
    <x v="0"/>
    <x v="0"/>
    <s v="Wrap Bag"/>
    <x v="746"/>
    <n v="0.56999999999999995"/>
    <n v="-169.02591743119265"/>
    <s v="United States"/>
    <x v="3"/>
    <x v="8"/>
    <s v="Petersburg"/>
    <n v="23805"/>
    <x v="61"/>
    <x v="0"/>
    <s v="2015"/>
    <d v="2015-01-07T00:00:00"/>
    <n v="-1473.9059999999999"/>
    <n v="4"/>
    <n v="8.7200000000000006"/>
    <n v="86750"/>
    <x v="0"/>
  </r>
  <r>
    <n v="21724"/>
    <s v="High"/>
    <n v="0.1"/>
    <n v="599.99"/>
    <n v="24.49"/>
    <n v="2418"/>
    <x v="1"/>
    <s v="Kyle Fink"/>
    <s v="Regular Air"/>
    <x v="3"/>
    <x v="2"/>
    <x v="16"/>
    <s v="Large Box"/>
    <x v="747"/>
    <n v="0.5"/>
    <n v="-5.3987214606124594E-2"/>
    <s v="United States"/>
    <x v="3"/>
    <x v="8"/>
    <s v="Petersburg"/>
    <n v="23805"/>
    <x v="56"/>
    <x v="0"/>
    <s v="2015"/>
    <d v="2015-01-11T00:00:00"/>
    <n v="-343.12599999999998"/>
    <n v="11"/>
    <n v="6355.69"/>
    <n v="86753"/>
    <x v="0"/>
  </r>
  <r>
    <n v="21725"/>
    <s v="High"/>
    <n v="0.06"/>
    <n v="2.78"/>
    <n v="1.25"/>
    <n v="2418"/>
    <x v="1"/>
    <s v="Kyle Fink"/>
    <s v="Regular Air"/>
    <x v="3"/>
    <x v="0"/>
    <x v="0"/>
    <s v="Wrap Bag"/>
    <x v="732"/>
    <n v="0.59"/>
    <n v="2.3624065503737981"/>
    <s v="United States"/>
    <x v="3"/>
    <x v="8"/>
    <s v="Petersburg"/>
    <n v="23805"/>
    <x v="56"/>
    <x v="0"/>
    <s v="2015"/>
    <d v="2015-01-12T00:00:00"/>
    <n v="66.359999999999985"/>
    <n v="10"/>
    <n v="28.09"/>
    <n v="86753"/>
    <x v="0"/>
  </r>
  <r>
    <n v="22376"/>
    <s v="Not Specified"/>
    <n v="7.0000000000000007E-2"/>
    <n v="225.04"/>
    <n v="11.79"/>
    <n v="2419"/>
    <x v="1"/>
    <s v="Sandra Faulkner"/>
    <s v="Regular Air"/>
    <x v="3"/>
    <x v="0"/>
    <x v="15"/>
    <s v="Medium Box"/>
    <x v="748"/>
    <n v="0.42"/>
    <n v="-0.14415608547537936"/>
    <s v="United States"/>
    <x v="3"/>
    <x v="8"/>
    <s v="Portsmouth"/>
    <n v="23701"/>
    <x v="173"/>
    <x v="5"/>
    <s v="2015"/>
    <d v="2015-03-26T00:00:00"/>
    <n v="-162.91800000000001"/>
    <n v="5"/>
    <n v="1130.1500000000001"/>
    <n v="86751"/>
    <x v="0"/>
  </r>
  <r>
    <n v="22377"/>
    <s v="Not Specified"/>
    <n v="0.03"/>
    <n v="7.84"/>
    <n v="4.71"/>
    <n v="2419"/>
    <x v="1"/>
    <s v="Sandra Faulkner"/>
    <s v="Regular Air"/>
    <x v="3"/>
    <x v="0"/>
    <x v="8"/>
    <s v="Small Box"/>
    <x v="749"/>
    <n v="0.35"/>
    <n v="15.812356078719882"/>
    <s v="United States"/>
    <x v="3"/>
    <x v="8"/>
    <s v="Portsmouth"/>
    <n v="23701"/>
    <x v="173"/>
    <x v="5"/>
    <s v="2015"/>
    <d v="2015-03-29T00:00:00"/>
    <n v="859.7177999999999"/>
    <n v="7"/>
    <n v="54.37"/>
    <n v="86751"/>
    <x v="0"/>
  </r>
  <r>
    <n v="25271"/>
    <s v="High"/>
    <n v="0.04"/>
    <n v="9.11"/>
    <n v="2.15"/>
    <n v="2420"/>
    <x v="0"/>
    <s v="Wesley Cho"/>
    <s v="Regular Air"/>
    <x v="3"/>
    <x v="0"/>
    <x v="7"/>
    <s v="Wrap Bag"/>
    <x v="452"/>
    <n v="0.4"/>
    <n v="-0.22873004857737683"/>
    <s v="United States"/>
    <x v="3"/>
    <x v="8"/>
    <s v="Richmond"/>
    <n v="23223"/>
    <x v="166"/>
    <x v="3"/>
    <s v="2015"/>
    <d v="2015-05-06T00:00:00"/>
    <n v="-23.072000000000003"/>
    <n v="11"/>
    <n v="100.87"/>
    <n v="86752"/>
    <x v="0"/>
  </r>
  <r>
    <n v="18802"/>
    <s v="Not Specified"/>
    <n v="0.05"/>
    <n v="150.97999999999999"/>
    <n v="43.71"/>
    <n v="2422"/>
    <x v="1"/>
    <s v="Arlene Wiggins Dalton"/>
    <s v="Delivery Truck"/>
    <x v="1"/>
    <x v="1"/>
    <x v="1"/>
    <s v="Jumbo Drum"/>
    <x v="750"/>
    <n v="0.55000000000000004"/>
    <n v="0.3501733904839856"/>
    <s v="United States"/>
    <x v="2"/>
    <x v="7"/>
    <s v="Huntsville"/>
    <n v="77340"/>
    <x v="84"/>
    <x v="3"/>
    <s v="2015"/>
    <d v="2015-05-25T00:00:00"/>
    <n v="650.29999999999995"/>
    <n v="12"/>
    <n v="1857.08"/>
    <n v="89053"/>
    <x v="0"/>
  </r>
  <r>
    <n v="19817"/>
    <s v="Medium"/>
    <n v="0.09"/>
    <n v="3.89"/>
    <n v="7.01"/>
    <n v="2422"/>
    <x v="1"/>
    <s v="Arlene Wiggins Dalton"/>
    <s v="Express Air"/>
    <x v="1"/>
    <x v="0"/>
    <x v="8"/>
    <s v="Small Box"/>
    <x v="477"/>
    <n v="0.37"/>
    <n v="-3.6256343984962407"/>
    <s v="United States"/>
    <x v="2"/>
    <x v="7"/>
    <s v="Huntsville"/>
    <n v="77340"/>
    <x v="46"/>
    <x v="0"/>
    <s v="2015"/>
    <d v="2015-01-24T00:00:00"/>
    <n v="-154.30700000000002"/>
    <n v="10"/>
    <n v="42.56"/>
    <n v="89055"/>
    <x v="0"/>
  </r>
  <r>
    <n v="25126"/>
    <s v="Low"/>
    <n v="0.04"/>
    <n v="100.98"/>
    <n v="7.18"/>
    <n v="2423"/>
    <x v="0"/>
    <s v="Nicholas Wallace"/>
    <s v="Regular Air"/>
    <x v="1"/>
    <x v="2"/>
    <x v="13"/>
    <s v="Small Box"/>
    <x v="751"/>
    <n v="0.4"/>
    <n v="0.65059892506808703"/>
    <s v="United States"/>
    <x v="2"/>
    <x v="7"/>
    <s v="Hurst"/>
    <n v="76053"/>
    <x v="72"/>
    <x v="0"/>
    <s v="2015"/>
    <d v="2015-01-26T00:00:00"/>
    <n v="269.94"/>
    <n v="4"/>
    <n v="414.91"/>
    <n v="89054"/>
    <x v="0"/>
  </r>
  <r>
    <n v="21761"/>
    <s v="High"/>
    <n v="0.08"/>
    <n v="30.93"/>
    <n v="3.92"/>
    <n v="2426"/>
    <x v="1"/>
    <s v="Dorothy Holt"/>
    <s v="Regular Air"/>
    <x v="2"/>
    <x v="1"/>
    <x v="2"/>
    <s v="Small Pack"/>
    <x v="609"/>
    <n v="0.44"/>
    <n v="0.69"/>
    <s v="United States"/>
    <x v="2"/>
    <x v="7"/>
    <s v="Irving"/>
    <n v="75061"/>
    <x v="24"/>
    <x v="5"/>
    <s v="2015"/>
    <d v="2015-03-16T00:00:00"/>
    <n v="63.059099999999994"/>
    <n v="3"/>
    <n v="91.39"/>
    <n v="90859"/>
    <x v="0"/>
  </r>
  <r>
    <n v="20496"/>
    <s v="Low"/>
    <n v="0.08"/>
    <n v="4.4800000000000004"/>
    <n v="49"/>
    <n v="2426"/>
    <x v="1"/>
    <s v="Dorothy Holt"/>
    <s v="Regular Air"/>
    <x v="2"/>
    <x v="0"/>
    <x v="15"/>
    <s v="Large Box"/>
    <x v="238"/>
    <n v="0.6"/>
    <n v="0.69"/>
    <s v="United States"/>
    <x v="2"/>
    <x v="7"/>
    <s v="Irving"/>
    <n v="75061"/>
    <x v="10"/>
    <x v="3"/>
    <s v="2015"/>
    <d v="2015-05-02T00:00:00"/>
    <n v="139.58009999999999"/>
    <n v="37"/>
    <n v="202.29"/>
    <n v="90861"/>
    <x v="0"/>
  </r>
  <r>
    <n v="20497"/>
    <s v="Low"/>
    <n v="0"/>
    <n v="17.670000000000002"/>
    <n v="8.99"/>
    <n v="2426"/>
    <x v="1"/>
    <s v="Dorothy Holt"/>
    <s v="Regular Air"/>
    <x v="2"/>
    <x v="1"/>
    <x v="2"/>
    <s v="Small Pack"/>
    <x v="283"/>
    <n v="0.47"/>
    <n v="0.65005038231284462"/>
    <s v="United States"/>
    <x v="2"/>
    <x v="7"/>
    <s v="Irving"/>
    <n v="75061"/>
    <x v="10"/>
    <x v="3"/>
    <s v="2015"/>
    <d v="2015-05-09T00:00:00"/>
    <n v="109.67000000000002"/>
    <n v="9"/>
    <n v="168.71"/>
    <n v="90861"/>
    <x v="0"/>
  </r>
  <r>
    <n v="23729"/>
    <s v="High"/>
    <n v="0.03"/>
    <n v="40.99"/>
    <n v="19.989999999999998"/>
    <n v="2427"/>
    <x v="0"/>
    <s v="John Merritt"/>
    <s v="Regular Air"/>
    <x v="0"/>
    <x v="0"/>
    <x v="7"/>
    <s v="Small Box"/>
    <x v="659"/>
    <n v="0.36"/>
    <n v="0.44634788008807091"/>
    <s v="United States"/>
    <x v="2"/>
    <x v="7"/>
    <s v="Keller"/>
    <n v="76248"/>
    <x v="149"/>
    <x v="2"/>
    <s v="2015"/>
    <d v="2015-02-18T00:00:00"/>
    <n v="395.30799999999999"/>
    <n v="21"/>
    <n v="885.65"/>
    <n v="90860"/>
    <x v="0"/>
  </r>
  <r>
    <n v="22562"/>
    <s v="Not Specified"/>
    <n v="0.1"/>
    <n v="14.28"/>
    <n v="2.99"/>
    <n v="2430"/>
    <x v="1"/>
    <s v="Kimberly Reilly"/>
    <s v="Regular Air"/>
    <x v="1"/>
    <x v="0"/>
    <x v="8"/>
    <s v="Small Box"/>
    <x v="602"/>
    <n v="0.39"/>
    <n v="0.69"/>
    <s v="United States"/>
    <x v="2"/>
    <x v="7"/>
    <s v="Killeen"/>
    <n v="76541"/>
    <x v="120"/>
    <x v="5"/>
    <s v="2015"/>
    <d v="2015-03-25T00:00:00"/>
    <n v="104.9145"/>
    <n v="11"/>
    <n v="152.05000000000001"/>
    <n v="91108"/>
    <x v="0"/>
  </r>
  <r>
    <n v="22105"/>
    <s v="Not Specified"/>
    <n v="0.04"/>
    <n v="7.08"/>
    <n v="2.35"/>
    <n v="2430"/>
    <x v="1"/>
    <s v="Kimberly Reilly"/>
    <s v="Regular Air"/>
    <x v="1"/>
    <x v="0"/>
    <x v="0"/>
    <s v="Wrap Bag"/>
    <x v="416"/>
    <n v="0.47"/>
    <n v="0.50081466395112018"/>
    <s v="United States"/>
    <x v="2"/>
    <x v="7"/>
    <s v="Killeen"/>
    <n v="76541"/>
    <x v="98"/>
    <x v="4"/>
    <s v="2015"/>
    <d v="2015-04-11T00:00:00"/>
    <n v="24.59"/>
    <n v="7"/>
    <n v="49.1"/>
    <n v="91109"/>
    <x v="0"/>
  </r>
  <r>
    <n v="20731"/>
    <s v="Low"/>
    <n v="0.03"/>
    <n v="140.99"/>
    <n v="4.2"/>
    <n v="2430"/>
    <x v="1"/>
    <s v="Kimberly Reilly"/>
    <s v="Regular Air"/>
    <x v="1"/>
    <x v="2"/>
    <x v="5"/>
    <s v="Small Box"/>
    <x v="752"/>
    <n v="0.59"/>
    <n v="-1.8614835254017206"/>
    <s v="United States"/>
    <x v="2"/>
    <x v="7"/>
    <s v="Killeen"/>
    <n v="76541"/>
    <x v="48"/>
    <x v="5"/>
    <s v="2015"/>
    <d v="2015-04-06T00:00:00"/>
    <n v="-458.74400000000003"/>
    <n v="2"/>
    <n v="246.44"/>
    <n v="91110"/>
    <x v="0"/>
  </r>
  <r>
    <n v="3490"/>
    <s v="Not Specified"/>
    <n v="0.05"/>
    <n v="8.85"/>
    <n v="5.6"/>
    <n v="2431"/>
    <x v="1"/>
    <s v="Troy Cassidy"/>
    <s v="Regular Air"/>
    <x v="3"/>
    <x v="0"/>
    <x v="8"/>
    <s v="Small Box"/>
    <x v="753"/>
    <n v="0.36"/>
    <n v="-4.6097046413502103E-2"/>
    <s v="United States"/>
    <x v="0"/>
    <x v="1"/>
    <s v="Los Angeles"/>
    <n v="90004"/>
    <x v="69"/>
    <x v="1"/>
    <s v="2015"/>
    <d v="2015-06-11T00:00:00"/>
    <n v="-9.1769999999999996"/>
    <n v="21"/>
    <n v="199.08"/>
    <n v="24869"/>
    <x v="0"/>
  </r>
  <r>
    <n v="819"/>
    <s v="High"/>
    <n v="7.0000000000000007E-2"/>
    <n v="155.06"/>
    <n v="7.07"/>
    <n v="2431"/>
    <x v="1"/>
    <s v="Troy Cassidy"/>
    <s v="Regular Air"/>
    <x v="3"/>
    <x v="0"/>
    <x v="10"/>
    <s v="Small Box"/>
    <x v="33"/>
    <n v="0.59"/>
    <n v="-5.9708592642724378E-2"/>
    <s v="United States"/>
    <x v="0"/>
    <x v="1"/>
    <s v="Los Angeles"/>
    <n v="90004"/>
    <x v="168"/>
    <x v="3"/>
    <s v="2015"/>
    <d v="2015-05-19T00:00:00"/>
    <n v="-121.75"/>
    <n v="14"/>
    <n v="2039.07"/>
    <n v="5920"/>
    <x v="0"/>
  </r>
  <r>
    <n v="18819"/>
    <s v="High"/>
    <n v="7.0000000000000007E-2"/>
    <n v="155.06"/>
    <n v="7.07"/>
    <n v="2432"/>
    <x v="1"/>
    <s v="Lindsay Tate"/>
    <s v="Regular Air"/>
    <x v="3"/>
    <x v="0"/>
    <x v="10"/>
    <s v="Small Box"/>
    <x v="33"/>
    <n v="0.59"/>
    <n v="5.5728475305533993E-2"/>
    <s v="United States"/>
    <x v="2"/>
    <x v="23"/>
    <s v="Midwest City"/>
    <n v="73110"/>
    <x v="168"/>
    <x v="3"/>
    <s v="2015"/>
    <d v="2015-05-19T00:00:00"/>
    <n v="24.350000000000023"/>
    <n v="3"/>
    <n v="436.94"/>
    <n v="89096"/>
    <x v="0"/>
  </r>
  <r>
    <n v="20286"/>
    <s v="Not Specified"/>
    <n v="0.09"/>
    <n v="5.4"/>
    <n v="7.78"/>
    <n v="2432"/>
    <x v="1"/>
    <s v="Lindsay Tate"/>
    <s v="Express Air"/>
    <x v="3"/>
    <x v="0"/>
    <x v="8"/>
    <s v="Small Box"/>
    <x v="97"/>
    <n v="0.37"/>
    <n v="-0.93002942750133755"/>
    <s v="United States"/>
    <x v="2"/>
    <x v="23"/>
    <s v="Midwest City"/>
    <n v="73110"/>
    <x v="132"/>
    <x v="1"/>
    <s v="2015"/>
    <d v="2015-06-08T00:00:00"/>
    <n v="-34.764499999999998"/>
    <n v="6"/>
    <n v="37.380000000000003"/>
    <n v="89097"/>
    <x v="0"/>
  </r>
  <r>
    <n v="21490"/>
    <s v="Not Specified"/>
    <n v="0.05"/>
    <n v="8.85"/>
    <n v="5.6"/>
    <n v="2433"/>
    <x v="0"/>
    <s v="Debra P May"/>
    <s v="Regular Air"/>
    <x v="3"/>
    <x v="0"/>
    <x v="8"/>
    <s v="Small Box"/>
    <x v="753"/>
    <n v="0.36"/>
    <n v="-0.1548860759493671"/>
    <s v="United States"/>
    <x v="2"/>
    <x v="23"/>
    <s v="Moore"/>
    <n v="73160"/>
    <x v="69"/>
    <x v="1"/>
    <s v="2015"/>
    <d v="2015-06-11T00:00:00"/>
    <n v="-7.3415999999999997"/>
    <n v="5"/>
    <n v="47.4"/>
    <n v="89095"/>
    <x v="0"/>
  </r>
  <r>
    <n v="19566"/>
    <s v="Low"/>
    <n v="0.09"/>
    <n v="90.97"/>
    <n v="14"/>
    <n v="2437"/>
    <x v="0"/>
    <s v="Judith Shepherd"/>
    <s v="Delivery Truck"/>
    <x v="1"/>
    <x v="2"/>
    <x v="6"/>
    <s v="Jumbo Drum"/>
    <x v="625"/>
    <n v="0.36"/>
    <n v="0.13573076923076943"/>
    <s v="United States"/>
    <x v="2"/>
    <x v="45"/>
    <s v="Muskego"/>
    <n v="53150"/>
    <x v="151"/>
    <x v="5"/>
    <s v="2015"/>
    <d v="2015-03-03T00:00:00"/>
    <n v="35.290000000000049"/>
    <n v="3"/>
    <n v="260"/>
    <n v="90301"/>
    <x v="0"/>
  </r>
  <r>
    <n v="20157"/>
    <s v="Medium"/>
    <n v="0.02"/>
    <n v="63.94"/>
    <n v="14.48"/>
    <n v="2441"/>
    <x v="0"/>
    <s v="Kenneth Capps"/>
    <s v="Regular Air"/>
    <x v="3"/>
    <x v="1"/>
    <x v="2"/>
    <s v="Small Box"/>
    <x v="176"/>
    <n v="0.46"/>
    <n v="-0.14114414541355502"/>
    <s v="United States"/>
    <x v="3"/>
    <x v="26"/>
    <s v="Melbourne"/>
    <n v="32935"/>
    <x v="36"/>
    <x v="4"/>
    <s v="2015"/>
    <d v="2015-04-04T00:00:00"/>
    <n v="-100.17"/>
    <n v="11"/>
    <n v="709.7"/>
    <n v="89300"/>
    <x v="0"/>
  </r>
  <r>
    <n v="20158"/>
    <s v="Medium"/>
    <n v="0.01"/>
    <n v="5.0199999999999996"/>
    <n v="5.14"/>
    <n v="2442"/>
    <x v="0"/>
    <s v="Natalie Aldridge"/>
    <s v="Regular Air"/>
    <x v="3"/>
    <x v="2"/>
    <x v="13"/>
    <s v="Small Pack"/>
    <x v="301"/>
    <n v="0.79"/>
    <n v="-0.14398249452954046"/>
    <s v="United States"/>
    <x v="3"/>
    <x v="26"/>
    <s v="Merritt Island"/>
    <n v="32953"/>
    <x v="36"/>
    <x v="4"/>
    <s v="2015"/>
    <d v="2015-04-06T00:00:00"/>
    <n v="-3.9479999999999995"/>
    <n v="5"/>
    <n v="27.42"/>
    <n v="89300"/>
    <x v="0"/>
  </r>
  <r>
    <n v="21084"/>
    <s v="High"/>
    <n v="0.05"/>
    <n v="58.1"/>
    <n v="1.49"/>
    <n v="2443"/>
    <x v="1"/>
    <s v="Danny Richmond"/>
    <s v="Regular Air"/>
    <x v="0"/>
    <x v="0"/>
    <x v="8"/>
    <s v="Small Box"/>
    <x v="86"/>
    <n v="0.38"/>
    <n v="2.2108976267150164"/>
    <s v="United States"/>
    <x v="3"/>
    <x v="26"/>
    <s v="Miami"/>
    <n v="33142"/>
    <x v="174"/>
    <x v="0"/>
    <s v="2015"/>
    <d v="2015-01-18T00:00:00"/>
    <n v="1633.9859999999999"/>
    <n v="13"/>
    <n v="739.06"/>
    <n v="89299"/>
    <x v="0"/>
  </r>
  <r>
    <n v="25304"/>
    <s v="Not Specified"/>
    <n v="0.06"/>
    <n v="2.2799999999999998"/>
    <n v="5.2"/>
    <n v="2443"/>
    <x v="1"/>
    <s v="Danny Richmond"/>
    <s v="Regular Air"/>
    <x v="0"/>
    <x v="0"/>
    <x v="0"/>
    <s v="Wrap Bag"/>
    <x v="754"/>
    <n v="0.41"/>
    <n v="-65.72469314079423"/>
    <s v="United States"/>
    <x v="3"/>
    <x v="26"/>
    <s v="Miami"/>
    <n v="33142"/>
    <x v="144"/>
    <x v="1"/>
    <s v="2015"/>
    <d v="2015-06-03T00:00:00"/>
    <n v="-2002.6314000000002"/>
    <n v="13"/>
    <n v="30.47"/>
    <n v="89301"/>
    <x v="0"/>
  </r>
  <r>
    <n v="25742"/>
    <s v="High"/>
    <n v="0.09"/>
    <n v="6.48"/>
    <n v="7.03"/>
    <n v="2448"/>
    <x v="0"/>
    <s v="Melanie Morrow"/>
    <s v="Regular Air"/>
    <x v="3"/>
    <x v="0"/>
    <x v="7"/>
    <s v="Small Box"/>
    <x v="125"/>
    <n v="0.37"/>
    <n v="-1.3016501650165018"/>
    <s v="United States"/>
    <x v="2"/>
    <x v="3"/>
    <s v="Edina"/>
    <n v="55410"/>
    <x v="159"/>
    <x v="1"/>
    <s v="2015"/>
    <d v="2015-07-01T00:00:00"/>
    <n v="-126.208"/>
    <n v="16"/>
    <n v="96.96"/>
    <n v="87790"/>
    <x v="0"/>
  </r>
  <r>
    <n v="20687"/>
    <s v="Not Specified"/>
    <n v="0.08"/>
    <n v="4.13"/>
    <n v="1.17"/>
    <n v="2450"/>
    <x v="0"/>
    <s v="Tonya Miller"/>
    <s v="Regular Air"/>
    <x v="1"/>
    <x v="0"/>
    <x v="0"/>
    <s v="Wrap Bag"/>
    <x v="755"/>
    <n v="0.56999999999999995"/>
    <n v="-1.3159144893111638"/>
    <s v="United States"/>
    <x v="2"/>
    <x v="45"/>
    <s v="Janesville"/>
    <n v="53545"/>
    <x v="94"/>
    <x v="3"/>
    <s v="2015"/>
    <d v="2015-05-25T00:00:00"/>
    <n v="-5.54"/>
    <n v="1"/>
    <n v="4.21"/>
    <n v="90322"/>
    <x v="0"/>
  </r>
  <r>
    <n v="21198"/>
    <s v="Medium"/>
    <n v="0.06"/>
    <n v="3499.99"/>
    <n v="24.49"/>
    <n v="2454"/>
    <x v="0"/>
    <s v="Donna Braun"/>
    <s v="Express Air"/>
    <x v="0"/>
    <x v="2"/>
    <x v="16"/>
    <s v="Large Box"/>
    <x v="467"/>
    <n v="0.37"/>
    <n v="-1.9275099428777448E-2"/>
    <s v="United States"/>
    <x v="3"/>
    <x v="43"/>
    <s v="Hoover"/>
    <n v="35244"/>
    <x v="151"/>
    <x v="5"/>
    <s v="2015"/>
    <d v="2015-03-04T00:00:00"/>
    <n v="-68.432000000000002"/>
    <n v="1"/>
    <n v="3550.28"/>
    <n v="89219"/>
    <x v="0"/>
  </r>
  <r>
    <n v="25536"/>
    <s v="High"/>
    <n v="7.0000000000000007E-2"/>
    <n v="179.99"/>
    <n v="19.989999999999998"/>
    <n v="2456"/>
    <x v="1"/>
    <s v="Joan Beach"/>
    <s v="Regular Air"/>
    <x v="1"/>
    <x v="2"/>
    <x v="13"/>
    <s v="Small Box"/>
    <x v="196"/>
    <n v="0.48"/>
    <n v="0.61691375785568259"/>
    <s v="United States"/>
    <x v="3"/>
    <x v="43"/>
    <s v="Mobile"/>
    <n v="36608"/>
    <x v="46"/>
    <x v="0"/>
    <s v="2015"/>
    <d v="2015-01-23T00:00:00"/>
    <n v="733.2822000000001"/>
    <n v="7"/>
    <n v="1188.6300000000001"/>
    <n v="89218"/>
    <x v="0"/>
  </r>
  <r>
    <n v="25537"/>
    <s v="High"/>
    <n v="0.02"/>
    <n v="92.23"/>
    <n v="39.61"/>
    <n v="2456"/>
    <x v="1"/>
    <s v="Joan Beach"/>
    <s v="Express Air"/>
    <x v="1"/>
    <x v="1"/>
    <x v="2"/>
    <s v="Medium Box"/>
    <x v="756"/>
    <n v="0.67"/>
    <n v="-0.89708237204558727"/>
    <s v="United States"/>
    <x v="3"/>
    <x v="43"/>
    <s v="Mobile"/>
    <n v="36608"/>
    <x v="46"/>
    <x v="0"/>
    <s v="2015"/>
    <d v="2015-01-23T00:00:00"/>
    <n v="-905.99039999999991"/>
    <n v="11"/>
    <n v="1009.93"/>
    <n v="89218"/>
    <x v="0"/>
  </r>
  <r>
    <n v="25535"/>
    <s v="High"/>
    <n v="0.02"/>
    <n v="15.22"/>
    <n v="9.73"/>
    <n v="2457"/>
    <x v="0"/>
    <s v="Yvonne Collier"/>
    <s v="Regular Air"/>
    <x v="1"/>
    <x v="0"/>
    <x v="8"/>
    <s v="Small Box"/>
    <x v="757"/>
    <n v="0.36"/>
    <n v="-0.15374854299928928"/>
    <s v="United States"/>
    <x v="2"/>
    <x v="3"/>
    <s v="Lino Lakes"/>
    <n v="55014"/>
    <x v="46"/>
    <x v="0"/>
    <s v="2015"/>
    <d v="2015-01-22T00:00:00"/>
    <n v="-21.63242"/>
    <n v="9"/>
    <n v="140.69999999999999"/>
    <n v="89218"/>
    <x v="0"/>
  </r>
  <r>
    <n v="22321"/>
    <s v="High"/>
    <n v="0.03"/>
    <n v="6.48"/>
    <n v="8.73"/>
    <n v="2458"/>
    <x v="1"/>
    <s v="Troy Casey"/>
    <s v="Regular Air"/>
    <x v="1"/>
    <x v="0"/>
    <x v="7"/>
    <s v="Small Box"/>
    <x v="758"/>
    <n v="0.37"/>
    <n v="-2.1968652037617553"/>
    <s v="United States"/>
    <x v="2"/>
    <x v="3"/>
    <s v="Edina"/>
    <n v="55410"/>
    <x v="35"/>
    <x v="0"/>
    <s v="2015"/>
    <d v="2015-01-05T00:00:00"/>
    <n v="-35.04"/>
    <n v="2"/>
    <n v="15.95"/>
    <n v="91285"/>
    <x v="0"/>
  </r>
  <r>
    <n v="21190"/>
    <s v="Medium"/>
    <n v="0.05"/>
    <n v="12.88"/>
    <n v="4.59"/>
    <n v="2458"/>
    <x v="1"/>
    <s v="Troy Casey"/>
    <s v="Regular Air"/>
    <x v="1"/>
    <x v="0"/>
    <x v="12"/>
    <s v="Wrap Bag"/>
    <x v="570"/>
    <n v="0.82"/>
    <n v="0.14120425029515948"/>
    <s v="United States"/>
    <x v="2"/>
    <x v="3"/>
    <s v="Edina"/>
    <n v="55410"/>
    <x v="94"/>
    <x v="3"/>
    <s v="2015"/>
    <d v="2015-05-25T00:00:00"/>
    <n v="5.980000000000004"/>
    <n v="3"/>
    <n v="42.35"/>
    <n v="91286"/>
    <x v="0"/>
  </r>
  <r>
    <n v="4321"/>
    <s v="High"/>
    <n v="0.03"/>
    <n v="6.48"/>
    <n v="8.73"/>
    <n v="2460"/>
    <x v="1"/>
    <s v="Lucille Gibbons"/>
    <s v="Regular Air"/>
    <x v="1"/>
    <x v="0"/>
    <x v="7"/>
    <s v="Small Box"/>
    <x v="758"/>
    <n v="0.37"/>
    <n v="-0.54938852304797736"/>
    <s v="United States"/>
    <x v="1"/>
    <x v="4"/>
    <s v="New York City"/>
    <n v="10035"/>
    <x v="35"/>
    <x v="0"/>
    <s v="2015"/>
    <d v="2015-01-05T00:00:00"/>
    <n v="-35.04"/>
    <n v="8"/>
    <n v="63.78"/>
    <n v="30785"/>
    <x v="0"/>
  </r>
  <r>
    <n v="4322"/>
    <s v="High"/>
    <n v="7.0000000000000007E-2"/>
    <n v="9.93"/>
    <n v="1.0900000000000001"/>
    <n v="2460"/>
    <x v="1"/>
    <s v="Lucille Gibbons"/>
    <s v="Regular Air"/>
    <x v="1"/>
    <x v="0"/>
    <x v="0"/>
    <s v="Wrap Bag"/>
    <x v="759"/>
    <n v="0.43"/>
    <n v="0.33110427138460174"/>
    <s v="United States"/>
    <x v="1"/>
    <x v="4"/>
    <s v="New York City"/>
    <n v="10035"/>
    <x v="35"/>
    <x v="0"/>
    <s v="2015"/>
    <d v="2015-01-06T00:00:00"/>
    <n v="149.53"/>
    <n v="46"/>
    <n v="451.61"/>
    <n v="30785"/>
    <x v="0"/>
  </r>
  <r>
    <n v="25859"/>
    <s v="High"/>
    <n v="0.09"/>
    <n v="1.74"/>
    <n v="4.08"/>
    <n v="2464"/>
    <x v="1"/>
    <s v="Joe George"/>
    <s v="Express Air"/>
    <x v="3"/>
    <x v="1"/>
    <x v="2"/>
    <s v="Small Pack"/>
    <x v="60"/>
    <n v="0.53"/>
    <n v="58.430547550432273"/>
    <s v="United States"/>
    <x v="3"/>
    <x v="11"/>
    <s v="Bossier City"/>
    <n v="71111"/>
    <x v="171"/>
    <x v="3"/>
    <s v="2015"/>
    <d v="2015-05-13T00:00:00"/>
    <n v="608.26199999999994"/>
    <n v="4"/>
    <n v="10.41"/>
    <n v="88713"/>
    <x v="0"/>
  </r>
  <r>
    <n v="25860"/>
    <s v="High"/>
    <n v="0.08"/>
    <n v="227.55"/>
    <n v="32.479999999999997"/>
    <n v="2464"/>
    <x v="1"/>
    <s v="Joe George"/>
    <s v="Delivery Truck"/>
    <x v="3"/>
    <x v="1"/>
    <x v="11"/>
    <s v="Jumbo Box"/>
    <x v="760"/>
    <n v="0.68"/>
    <n v="-0.20008478263921059"/>
    <s v="United States"/>
    <x v="3"/>
    <x v="11"/>
    <s v="Bossier City"/>
    <n v="71111"/>
    <x v="171"/>
    <x v="3"/>
    <s v="2015"/>
    <d v="2015-05-11T00:00:00"/>
    <n v="-570.16960000000006"/>
    <n v="16"/>
    <n v="2849.64"/>
    <n v="88713"/>
    <x v="0"/>
  </r>
  <r>
    <n v="25807"/>
    <s v="Not Specified"/>
    <n v="0.05"/>
    <n v="6.28"/>
    <n v="5.36"/>
    <n v="2464"/>
    <x v="1"/>
    <s v="Joe George"/>
    <s v="Regular Air"/>
    <x v="3"/>
    <x v="0"/>
    <x v="8"/>
    <s v="Small Box"/>
    <x v="761"/>
    <n v="0.4"/>
    <n v="3.3596214511041014E-2"/>
    <s v="United States"/>
    <x v="3"/>
    <x v="11"/>
    <s v="Bossier City"/>
    <n v="71111"/>
    <x v="13"/>
    <x v="0"/>
    <s v="2015"/>
    <d v="2015-01-23T00:00:00"/>
    <n v="1.278"/>
    <n v="6"/>
    <n v="38.04"/>
    <n v="88714"/>
    <x v="0"/>
  </r>
  <r>
    <n v="25808"/>
    <s v="Not Specified"/>
    <n v="0.04"/>
    <n v="3.08"/>
    <n v="0.99"/>
    <n v="2464"/>
    <x v="1"/>
    <s v="Joe George"/>
    <s v="Regular Air"/>
    <x v="3"/>
    <x v="0"/>
    <x v="9"/>
    <s v="Small Box"/>
    <x v="675"/>
    <n v="0.37"/>
    <n v="9.9762520573712656"/>
    <s v="United States"/>
    <x v="3"/>
    <x v="11"/>
    <s v="Bossier City"/>
    <n v="71111"/>
    <x v="13"/>
    <x v="0"/>
    <s v="2015"/>
    <d v="2015-01-21T00:00:00"/>
    <n v="424.28999999999996"/>
    <n v="14"/>
    <n v="42.53"/>
    <n v="88714"/>
    <x v="0"/>
  </r>
  <r>
    <n v="22580"/>
    <s v="Medium"/>
    <n v="0.04"/>
    <n v="2.08"/>
    <n v="1.49"/>
    <n v="2466"/>
    <x v="1"/>
    <s v="Gilbert Godfrey"/>
    <s v="Regular Air"/>
    <x v="0"/>
    <x v="0"/>
    <x v="8"/>
    <s v="Small Box"/>
    <x v="483"/>
    <n v="0.36"/>
    <n v="-0.25183209207853757"/>
    <s v="United States"/>
    <x v="2"/>
    <x v="22"/>
    <s v="Sault Sainte Marie"/>
    <n v="49783"/>
    <x v="139"/>
    <x v="2"/>
    <s v="2015"/>
    <d v="2015-02-28T00:00:00"/>
    <n v="-3.71956"/>
    <n v="7"/>
    <n v="14.77"/>
    <n v="88136"/>
    <x v="0"/>
  </r>
  <r>
    <n v="22582"/>
    <s v="Medium"/>
    <n v="0.02"/>
    <n v="53.98"/>
    <n v="5.5"/>
    <n v="2466"/>
    <x v="1"/>
    <s v="Gilbert Godfrey"/>
    <s v="Express Air"/>
    <x v="0"/>
    <x v="2"/>
    <x v="13"/>
    <s v="Small Box"/>
    <x v="762"/>
    <n v="0.62"/>
    <n v="0.23263751055141108"/>
    <s v="United States"/>
    <x v="2"/>
    <x v="22"/>
    <s v="Sault Sainte Marie"/>
    <n v="49783"/>
    <x v="139"/>
    <x v="2"/>
    <s v="2015"/>
    <d v="2015-02-28T00:00:00"/>
    <n v="101.97200000000001"/>
    <n v="8"/>
    <n v="438.33"/>
    <n v="88136"/>
    <x v="0"/>
  </r>
  <r>
    <n v="22583"/>
    <s v="Medium"/>
    <n v="0.05"/>
    <n v="4.9800000000000004"/>
    <n v="5.0199999999999996"/>
    <n v="2466"/>
    <x v="1"/>
    <s v="Gilbert Godfrey"/>
    <s v="Regular Air"/>
    <x v="0"/>
    <x v="0"/>
    <x v="7"/>
    <s v="Small Box"/>
    <x v="763"/>
    <n v="0.38"/>
    <n v="-0.43649435843610596"/>
    <s v="United States"/>
    <x v="2"/>
    <x v="22"/>
    <s v="Sault Sainte Marie"/>
    <n v="49783"/>
    <x v="139"/>
    <x v="2"/>
    <s v="2015"/>
    <d v="2015-02-27T00:00:00"/>
    <n v="-16.634799999999998"/>
    <n v="7"/>
    <n v="38.11"/>
    <n v="88136"/>
    <x v="0"/>
  </r>
  <r>
    <n v="19766"/>
    <s v="Critical"/>
    <n v="0.09"/>
    <n v="58.1"/>
    <n v="1.49"/>
    <n v="2468"/>
    <x v="1"/>
    <s v="Rhonda Stein"/>
    <s v="Express Air"/>
    <x v="1"/>
    <x v="0"/>
    <x v="8"/>
    <s v="Small Box"/>
    <x v="86"/>
    <n v="0.38"/>
    <n v="4.5187654903812104"/>
    <s v="United States"/>
    <x v="3"/>
    <x v="24"/>
    <s v="Salisbury"/>
    <n v="28144"/>
    <x v="58"/>
    <x v="4"/>
    <s v="2015"/>
    <d v="2015-04-29T00:00:00"/>
    <n v="765.75"/>
    <n v="3"/>
    <n v="169.46"/>
    <n v="88135"/>
    <x v="0"/>
  </r>
  <r>
    <n v="18684"/>
    <s v="Critical"/>
    <n v="0.04"/>
    <n v="65.989999999999995"/>
    <n v="8.99"/>
    <n v="2468"/>
    <x v="1"/>
    <s v="Rhonda Stein"/>
    <s v="Regular Air"/>
    <x v="0"/>
    <x v="2"/>
    <x v="5"/>
    <s v="Small Box"/>
    <x v="586"/>
    <n v="0.55000000000000004"/>
    <n v="-0.4623997681383441"/>
    <s v="United States"/>
    <x v="3"/>
    <x v="24"/>
    <s v="Salisbury"/>
    <n v="28144"/>
    <x v="114"/>
    <x v="5"/>
    <s v="2015"/>
    <d v="2015-03-14T00:00:00"/>
    <n v="-335.041"/>
    <n v="13"/>
    <n v="724.57"/>
    <n v="88137"/>
    <x v="0"/>
  </r>
  <r>
    <n v="26057"/>
    <s v="Low"/>
    <n v="0.1"/>
    <n v="4.91"/>
    <n v="0.5"/>
    <n v="2472"/>
    <x v="0"/>
    <s v="Ricky Sanders"/>
    <s v="Express Air"/>
    <x v="1"/>
    <x v="0"/>
    <x v="9"/>
    <s v="Small Box"/>
    <x v="41"/>
    <n v="0.36"/>
    <n v="0.69"/>
    <s v="United States"/>
    <x v="2"/>
    <x v="12"/>
    <s v="Joliet"/>
    <n v="60432"/>
    <x v="54"/>
    <x v="2"/>
    <s v="2015"/>
    <d v="2015-02-21T00:00:00"/>
    <n v="35.279699999999998"/>
    <n v="10"/>
    <n v="51.13"/>
    <n v="86514"/>
    <x v="0"/>
  </r>
  <r>
    <n v="24584"/>
    <s v="Critical"/>
    <n v="7.0000000000000007E-2"/>
    <n v="5.18"/>
    <n v="5.74"/>
    <n v="2481"/>
    <x v="0"/>
    <s v="Kelly Sawyer"/>
    <s v="Express Air"/>
    <x v="0"/>
    <x v="0"/>
    <x v="8"/>
    <s v="Small Box"/>
    <x v="314"/>
    <n v="0.36"/>
    <n v="-2.3619394548423562"/>
    <s v="United States"/>
    <x v="3"/>
    <x v="11"/>
    <s v="Lafayette"/>
    <n v="70506"/>
    <x v="34"/>
    <x v="4"/>
    <s v="2015"/>
    <d v="2015-04-08T00:00:00"/>
    <n v="-188.03399999999999"/>
    <n v="14"/>
    <n v="79.61"/>
    <n v="91000"/>
    <x v="0"/>
  </r>
  <r>
    <n v="24568"/>
    <s v="Medium"/>
    <n v="0.05"/>
    <n v="6.48"/>
    <n v="7.91"/>
    <n v="2484"/>
    <x v="1"/>
    <s v="Rhonda Bryant"/>
    <s v="Regular Air"/>
    <x v="0"/>
    <x v="0"/>
    <x v="7"/>
    <s v="Small Box"/>
    <x v="744"/>
    <n v="0.37"/>
    <n v="2.9286480589144466"/>
    <s v="United States"/>
    <x v="3"/>
    <x v="26"/>
    <s v="Winter Haven"/>
    <n v="33881"/>
    <x v="114"/>
    <x v="5"/>
    <s v="2015"/>
    <d v="2015-03-14T00:00:00"/>
    <n v="322.12199999999996"/>
    <n v="16"/>
    <n v="109.99"/>
    <n v="88998"/>
    <x v="0"/>
  </r>
  <r>
    <n v="24569"/>
    <s v="Medium"/>
    <n v="0.03"/>
    <n v="111.03"/>
    <n v="8.64"/>
    <n v="2484"/>
    <x v="1"/>
    <s v="Rhonda Bryant"/>
    <s v="Regular Air"/>
    <x v="0"/>
    <x v="0"/>
    <x v="10"/>
    <s v="Small Box"/>
    <x v="764"/>
    <n v="0.78"/>
    <n v="0.40721237168377544"/>
    <s v="United States"/>
    <x v="3"/>
    <x v="26"/>
    <s v="Winter Haven"/>
    <n v="33881"/>
    <x v="114"/>
    <x v="5"/>
    <s v="2015"/>
    <d v="2015-03-14T00:00:00"/>
    <n v="366.53999999999996"/>
    <n v="8"/>
    <n v="900.12"/>
    <n v="88998"/>
    <x v="0"/>
  </r>
  <r>
    <n v="22028"/>
    <s v="High"/>
    <n v="0.02"/>
    <n v="71.37"/>
    <n v="69"/>
    <n v="2486"/>
    <x v="1"/>
    <s v="Jack Horn"/>
    <s v="Regular Air"/>
    <x v="2"/>
    <x v="1"/>
    <x v="11"/>
    <s v="Large Box"/>
    <x v="737"/>
    <n v="0.68"/>
    <n v="-1.8513088123895296"/>
    <s v="United States"/>
    <x v="3"/>
    <x v="29"/>
    <s v="Statesboro"/>
    <n v="30458"/>
    <x v="92"/>
    <x v="2"/>
    <s v="2015"/>
    <d v="2015-02-07T00:00:00"/>
    <n v="-439.90800000000002"/>
    <n v="4"/>
    <n v="237.62"/>
    <n v="91414"/>
    <x v="0"/>
  </r>
  <r>
    <n v="22029"/>
    <s v="High"/>
    <n v="0.03"/>
    <n v="205.99"/>
    <n v="8.99"/>
    <n v="2486"/>
    <x v="1"/>
    <s v="Jack Horn"/>
    <s v="Express Air"/>
    <x v="2"/>
    <x v="2"/>
    <x v="5"/>
    <s v="Small Box"/>
    <x v="545"/>
    <n v="0.6"/>
    <n v="6.1654914408797188"/>
    <s v="United States"/>
    <x v="3"/>
    <x v="29"/>
    <s v="Statesboro"/>
    <n v="30458"/>
    <x v="92"/>
    <x v="2"/>
    <s v="2015"/>
    <d v="2015-02-08T00:00:00"/>
    <n v="1087.7159999999999"/>
    <n v="1"/>
    <n v="176.42"/>
    <n v="91414"/>
    <x v="0"/>
  </r>
  <r>
    <n v="23495"/>
    <s v="Low"/>
    <n v="0"/>
    <n v="180.98"/>
    <n v="30"/>
    <n v="2486"/>
    <x v="1"/>
    <s v="Jack Horn"/>
    <s v="Delivery Truck"/>
    <x v="2"/>
    <x v="1"/>
    <x v="1"/>
    <s v="Jumbo Drum"/>
    <x v="646"/>
    <n v="0.69"/>
    <n v="4.4161676646706591E-3"/>
    <s v="United States"/>
    <x v="3"/>
    <x v="29"/>
    <s v="Statesboro"/>
    <n v="30458"/>
    <x v="118"/>
    <x v="2"/>
    <s v="2015"/>
    <d v="2015-02-05T00:00:00"/>
    <n v="9.2040000000000006"/>
    <n v="11"/>
    <n v="2084.16"/>
    <n v="91416"/>
    <x v="0"/>
  </r>
  <r>
    <n v="23983"/>
    <s v="Not Specified"/>
    <n v="0.04"/>
    <n v="3.08"/>
    <n v="0.99"/>
    <n v="2487"/>
    <x v="1"/>
    <s v="Michelle Bryant Phillips"/>
    <s v="Regular Air"/>
    <x v="2"/>
    <x v="0"/>
    <x v="9"/>
    <s v="Small Box"/>
    <x v="675"/>
    <n v="0.37"/>
    <n v="5.9222114720110577"/>
    <s v="United States"/>
    <x v="3"/>
    <x v="29"/>
    <s v="Tucker"/>
    <n v="30084"/>
    <x v="105"/>
    <x v="1"/>
    <s v="2015"/>
    <d v="2015-06-21T00:00:00"/>
    <n v="257.08319999999998"/>
    <n v="14"/>
    <n v="43.41"/>
    <n v="91415"/>
    <x v="0"/>
  </r>
  <r>
    <n v="23984"/>
    <s v="Not Specified"/>
    <n v="0.1"/>
    <n v="2.78"/>
    <n v="1.25"/>
    <n v="2487"/>
    <x v="1"/>
    <s v="Michelle Bryant Phillips"/>
    <s v="Regular Air"/>
    <x v="2"/>
    <x v="0"/>
    <x v="0"/>
    <s v="Wrap Bag"/>
    <x v="732"/>
    <n v="0.59"/>
    <n v="1.6919431279620853E-2"/>
    <s v="United States"/>
    <x v="3"/>
    <x v="29"/>
    <s v="Tucker"/>
    <n v="30084"/>
    <x v="105"/>
    <x v="1"/>
    <s v="2015"/>
    <d v="2015-06-21T00:00:00"/>
    <n v="0.7854000000000001"/>
    <n v="18"/>
    <n v="46.42"/>
    <n v="91415"/>
    <x v="0"/>
  </r>
  <r>
    <n v="24476"/>
    <s v="Not Specified"/>
    <n v="0.02"/>
    <n v="136.97999999999999"/>
    <n v="24.49"/>
    <n v="2487"/>
    <x v="1"/>
    <s v="Michelle Bryant Phillips"/>
    <s v="Express Air"/>
    <x v="2"/>
    <x v="1"/>
    <x v="2"/>
    <s v="Large Box"/>
    <x v="580"/>
    <n v="0.59"/>
    <n v="7.7619527586660242E-2"/>
    <s v="United States"/>
    <x v="3"/>
    <x v="29"/>
    <s v="Tucker"/>
    <n v="30084"/>
    <x v="42"/>
    <x v="1"/>
    <s v="2015"/>
    <d v="2015-06-03T00:00:00"/>
    <n v="88.56"/>
    <n v="8"/>
    <n v="1140.95"/>
    <n v="91417"/>
    <x v="0"/>
  </r>
  <r>
    <n v="20065"/>
    <s v="High"/>
    <n v="0.08"/>
    <n v="4.91"/>
    <n v="0.5"/>
    <n v="2488"/>
    <x v="1"/>
    <s v="Gordon Walker"/>
    <s v="Regular Air"/>
    <x v="3"/>
    <x v="0"/>
    <x v="9"/>
    <s v="Small Box"/>
    <x v="41"/>
    <n v="0.36"/>
    <n v="0.29810260014054818"/>
    <s v="United States"/>
    <x v="3"/>
    <x v="40"/>
    <s v="Cabot"/>
    <n v="72023"/>
    <x v="37"/>
    <x v="4"/>
    <s v="2015"/>
    <d v="2015-04-09T00:00:00"/>
    <n v="12.726000000000001"/>
    <n v="9"/>
    <n v="42.69"/>
    <n v="86887"/>
    <x v="0"/>
  </r>
  <r>
    <n v="20066"/>
    <s v="High"/>
    <n v="0.02"/>
    <n v="28.15"/>
    <n v="6.17"/>
    <n v="2488"/>
    <x v="1"/>
    <s v="Gordon Walker"/>
    <s v="Regular Air"/>
    <x v="3"/>
    <x v="0"/>
    <x v="0"/>
    <s v="Small Pack"/>
    <x v="765"/>
    <n v="0.55000000000000004"/>
    <n v="0.49114749091353344"/>
    <s v="United States"/>
    <x v="3"/>
    <x v="40"/>
    <s v="Cabot"/>
    <n v="72023"/>
    <x v="37"/>
    <x v="4"/>
    <s v="2015"/>
    <d v="2015-04-10T00:00:00"/>
    <n v="160.8066"/>
    <n v="11"/>
    <n v="327.41000000000003"/>
    <n v="86887"/>
    <x v="0"/>
  </r>
  <r>
    <n v="20602"/>
    <s v="High"/>
    <n v="0.01"/>
    <n v="2036.48"/>
    <n v="14.7"/>
    <n v="2489"/>
    <x v="1"/>
    <s v="Craig Liu"/>
    <s v="Delivery Truck"/>
    <x v="3"/>
    <x v="2"/>
    <x v="6"/>
    <s v="Jumbo Drum"/>
    <x v="220"/>
    <n v="0.55000000000000004"/>
    <n v="-0.42165652628576855"/>
    <s v="United States"/>
    <x v="0"/>
    <x v="1"/>
    <s v="Concord"/>
    <n v="94521"/>
    <x v="143"/>
    <x v="2"/>
    <s v="2015"/>
    <d v="2015-02-13T00:00:00"/>
    <n v="-1596.7457999999999"/>
    <n v="2"/>
    <n v="3786.84"/>
    <n v="86883"/>
    <x v="0"/>
  </r>
  <r>
    <n v="21212"/>
    <s v="Medium"/>
    <n v="0.04"/>
    <n v="419.19"/>
    <n v="19.989999999999998"/>
    <n v="2489"/>
    <x v="1"/>
    <s v="Craig Liu"/>
    <s v="Regular Air"/>
    <x v="1"/>
    <x v="0"/>
    <x v="10"/>
    <s v="Small Box"/>
    <x v="260"/>
    <n v="0.57999999999999996"/>
    <n v="0.69"/>
    <s v="United States"/>
    <x v="0"/>
    <x v="1"/>
    <s v="Concord"/>
    <n v="94521"/>
    <x v="138"/>
    <x v="4"/>
    <s v="2015"/>
    <d v="2015-04-27T00:00:00"/>
    <n v="1388.3558999999998"/>
    <n v="5"/>
    <n v="2012.11"/>
    <n v="86885"/>
    <x v="0"/>
  </r>
  <r>
    <n v="21338"/>
    <s v="Not Specified"/>
    <n v="7.0000000000000007E-2"/>
    <n v="65.989999999999995"/>
    <n v="8.8000000000000007"/>
    <n v="2489"/>
    <x v="1"/>
    <s v="Craig Liu"/>
    <s v="Regular Air"/>
    <x v="1"/>
    <x v="2"/>
    <x v="5"/>
    <s v="Small Box"/>
    <x v="264"/>
    <n v="0.57999999999999996"/>
    <n v="0.23287113598778783"/>
    <s v="United States"/>
    <x v="0"/>
    <x v="1"/>
    <s v="Concord"/>
    <n v="94521"/>
    <x v="38"/>
    <x v="0"/>
    <s v="2015"/>
    <d v="2015-01-12T00:00:00"/>
    <n v="109.83600000000001"/>
    <n v="9"/>
    <n v="471.66"/>
    <n v="86886"/>
    <x v="0"/>
  </r>
  <r>
    <n v="24856"/>
    <s v="Critical"/>
    <n v="0.09"/>
    <n v="348.21"/>
    <n v="40.19"/>
    <n v="2490"/>
    <x v="1"/>
    <s v="Pauline Finch"/>
    <s v="Delivery Truck"/>
    <x v="1"/>
    <x v="1"/>
    <x v="11"/>
    <s v="Jumbo Box"/>
    <x v="553"/>
    <n v="0.62"/>
    <n v="-0.14159625829812902"/>
    <s v="United States"/>
    <x v="0"/>
    <x v="1"/>
    <s v="Costa Mesa"/>
    <n v="92627"/>
    <x v="79"/>
    <x v="2"/>
    <s v="2015"/>
    <d v="2015-02-16T00:00:00"/>
    <n v="-93.849999999999909"/>
    <n v="2"/>
    <n v="662.8"/>
    <n v="86884"/>
    <x v="0"/>
  </r>
  <r>
    <n v="21339"/>
    <s v="Not Specified"/>
    <n v="0"/>
    <n v="10.01"/>
    <n v="1.99"/>
    <n v="2490"/>
    <x v="1"/>
    <s v="Pauline Finch"/>
    <s v="Express Air"/>
    <x v="1"/>
    <x v="2"/>
    <x v="13"/>
    <s v="Small Pack"/>
    <x v="766"/>
    <n v="0.41"/>
    <n v="0.69"/>
    <s v="United States"/>
    <x v="0"/>
    <x v="1"/>
    <s v="Costa Mesa"/>
    <n v="92627"/>
    <x v="38"/>
    <x v="0"/>
    <s v="2015"/>
    <d v="2015-01-14T00:00:00"/>
    <n v="82.703399999999988"/>
    <n v="11"/>
    <n v="119.86"/>
    <n v="86886"/>
    <x v="0"/>
  </r>
  <r>
    <n v="6856"/>
    <s v="Critical"/>
    <n v="0.09"/>
    <n v="348.21"/>
    <n v="40.19"/>
    <n v="2491"/>
    <x v="1"/>
    <s v="Sean N Boyer"/>
    <s v="Delivery Truck"/>
    <x v="1"/>
    <x v="1"/>
    <x v="11"/>
    <s v="Jumbo Box"/>
    <x v="553"/>
    <n v="0.62"/>
    <n v="-3.5398931054122423E-2"/>
    <s v="United States"/>
    <x v="0"/>
    <x v="1"/>
    <s v="Los Angeles"/>
    <n v="90045"/>
    <x v="79"/>
    <x v="2"/>
    <s v="2015"/>
    <d v="2015-02-16T00:00:00"/>
    <n v="-93.849999999999909"/>
    <n v="8"/>
    <n v="2651.21"/>
    <n v="48836"/>
    <x v="0"/>
  </r>
  <r>
    <n v="1617"/>
    <s v="Low"/>
    <n v="0.06"/>
    <n v="4.28"/>
    <n v="0.94"/>
    <n v="2491"/>
    <x v="1"/>
    <s v="Sean N Boyer"/>
    <s v="Regular Air"/>
    <x v="3"/>
    <x v="0"/>
    <x v="0"/>
    <s v="Wrap Bag"/>
    <x v="579"/>
    <n v="0.56000000000000005"/>
    <n v="9.4969199178644558E-3"/>
    <s v="United States"/>
    <x v="0"/>
    <x v="1"/>
    <s v="Los Angeles"/>
    <n v="90045"/>
    <x v="138"/>
    <x v="4"/>
    <s v="2015"/>
    <d v="2015-04-28T00:00:00"/>
    <n v="0.36999999999999922"/>
    <n v="9"/>
    <n v="38.96"/>
    <n v="11712"/>
    <x v="0"/>
  </r>
  <r>
    <n v="3212"/>
    <s v="Medium"/>
    <n v="0.04"/>
    <n v="419.19"/>
    <n v="19.989999999999998"/>
    <n v="2491"/>
    <x v="1"/>
    <s v="Sean N Boyer"/>
    <s v="Regular Air"/>
    <x v="1"/>
    <x v="0"/>
    <x v="10"/>
    <s v="Small Box"/>
    <x v="260"/>
    <n v="0.57999999999999996"/>
    <n v="0.24199317881082694"/>
    <s v="United States"/>
    <x v="0"/>
    <x v="1"/>
    <s v="Los Angeles"/>
    <n v="90045"/>
    <x v="138"/>
    <x v="4"/>
    <s v="2015"/>
    <d v="2015-04-27T00:00:00"/>
    <n v="1947.67"/>
    <n v="20"/>
    <n v="8048.45"/>
    <n v="23042"/>
    <x v="0"/>
  </r>
  <r>
    <n v="3338"/>
    <s v="Not Specified"/>
    <n v="7.0000000000000007E-2"/>
    <n v="65.989999999999995"/>
    <n v="8.8000000000000007"/>
    <n v="2491"/>
    <x v="1"/>
    <s v="Sean N Boyer"/>
    <s v="Regular Air"/>
    <x v="1"/>
    <x v="2"/>
    <x v="5"/>
    <s v="Small Box"/>
    <x v="264"/>
    <n v="0.57999999999999996"/>
    <n v="5.6644817253987824E-2"/>
    <s v="United States"/>
    <x v="0"/>
    <x v="1"/>
    <s v="Los Angeles"/>
    <n v="90045"/>
    <x v="38"/>
    <x v="0"/>
    <s v="2015"/>
    <d v="2015-01-12T00:00:00"/>
    <n v="109.83600000000001"/>
    <n v="37"/>
    <n v="1939.03"/>
    <n v="23877"/>
    <x v="0"/>
  </r>
  <r>
    <n v="3339"/>
    <s v="Not Specified"/>
    <n v="0"/>
    <n v="10.01"/>
    <n v="1.99"/>
    <n v="2491"/>
    <x v="1"/>
    <s v="Sean N Boyer"/>
    <s v="Express Air"/>
    <x v="1"/>
    <x v="2"/>
    <x v="13"/>
    <s v="Small Pack"/>
    <x v="766"/>
    <n v="0.41"/>
    <n v="0.27976749776019927"/>
    <s v="United States"/>
    <x v="0"/>
    <x v="1"/>
    <s v="Los Angeles"/>
    <n v="90045"/>
    <x v="38"/>
    <x v="0"/>
    <s v="2015"/>
    <d v="2015-01-14T00:00:00"/>
    <n v="128.03"/>
    <n v="42"/>
    <n v="457.63"/>
    <n v="23877"/>
    <x v="0"/>
  </r>
  <r>
    <n v="2065"/>
    <s v="High"/>
    <n v="0.08"/>
    <n v="4.91"/>
    <n v="0.5"/>
    <n v="2491"/>
    <x v="1"/>
    <s v="Sean N Boyer"/>
    <s v="Regular Air"/>
    <x v="3"/>
    <x v="0"/>
    <x v="9"/>
    <s v="Small Box"/>
    <x v="41"/>
    <n v="0.36"/>
    <n v="0.18595607613469986"/>
    <s v="United States"/>
    <x v="0"/>
    <x v="1"/>
    <s v="Los Angeles"/>
    <n v="90045"/>
    <x v="37"/>
    <x v="4"/>
    <s v="2015"/>
    <d v="2015-04-09T00:00:00"/>
    <n v="31.751999999999999"/>
    <n v="36"/>
    <n v="170.75"/>
    <n v="14785"/>
    <x v="0"/>
  </r>
  <r>
    <n v="2066"/>
    <s v="High"/>
    <n v="0.02"/>
    <n v="28.15"/>
    <n v="6.17"/>
    <n v="2491"/>
    <x v="1"/>
    <s v="Sean N Boyer"/>
    <s v="Regular Air"/>
    <x v="3"/>
    <x v="0"/>
    <x v="0"/>
    <s v="Small Pack"/>
    <x v="765"/>
    <n v="0.55000000000000004"/>
    <n v="8.7506532678323451E-2"/>
    <s v="United States"/>
    <x v="0"/>
    <x v="1"/>
    <s v="Los Angeles"/>
    <n v="90045"/>
    <x v="37"/>
    <x v="4"/>
    <s v="2015"/>
    <d v="2015-04-10T00:00:00"/>
    <n v="117.208"/>
    <n v="45"/>
    <n v="1339.42"/>
    <n v="14785"/>
    <x v="0"/>
  </r>
  <r>
    <n v="19617"/>
    <s v="Low"/>
    <n v="0.06"/>
    <n v="4.28"/>
    <n v="0.94"/>
    <n v="2495"/>
    <x v="0"/>
    <s v="Maria Block"/>
    <s v="Regular Air"/>
    <x v="3"/>
    <x v="0"/>
    <x v="0"/>
    <s v="Wrap Bag"/>
    <x v="579"/>
    <n v="0.56000000000000005"/>
    <n v="4.2725173210161574E-2"/>
    <s v="United States"/>
    <x v="0"/>
    <x v="47"/>
    <s v="Rock Springs"/>
    <n v="82901"/>
    <x v="138"/>
    <x v="4"/>
    <s v="2015"/>
    <d v="2015-04-28T00:00:00"/>
    <n v="0.36999999999999922"/>
    <n v="2"/>
    <n v="8.66"/>
    <n v="86885"/>
    <x v="0"/>
  </r>
  <r>
    <n v="2296"/>
    <s v="Not Specified"/>
    <n v="0.09"/>
    <n v="355.98"/>
    <n v="58.92"/>
    <n v="2498"/>
    <x v="1"/>
    <s v="Arlene Long"/>
    <s v="Delivery Truck"/>
    <x v="0"/>
    <x v="1"/>
    <x v="1"/>
    <s v="Jumbo Drum"/>
    <x v="464"/>
    <n v="0.64"/>
    <n v="0.11750767198850173"/>
    <s v="United States"/>
    <x v="0"/>
    <x v="1"/>
    <s v="San Diego"/>
    <n v="92024"/>
    <x v="29"/>
    <x v="2"/>
    <s v="2015"/>
    <d v="2015-02-20T00:00:00"/>
    <n v="1240.25"/>
    <n v="30"/>
    <n v="10554.63"/>
    <n v="16547"/>
    <x v="0"/>
  </r>
  <r>
    <n v="2297"/>
    <s v="Not Specified"/>
    <n v="0.04"/>
    <n v="218.75"/>
    <n v="69.64"/>
    <n v="2498"/>
    <x v="1"/>
    <s v="Arlene Long"/>
    <s v="Delivery Truck"/>
    <x v="0"/>
    <x v="1"/>
    <x v="11"/>
    <s v="Jumbo Box"/>
    <x v="228"/>
    <n v="0.77"/>
    <n v="-0.30476669486294328"/>
    <s v="United States"/>
    <x v="0"/>
    <x v="1"/>
    <s v="San Diego"/>
    <n v="92024"/>
    <x v="29"/>
    <x v="2"/>
    <s v="2015"/>
    <d v="2015-02-18T00:00:00"/>
    <n v="-533.23200000000008"/>
    <n v="8"/>
    <n v="1749.64"/>
    <n v="16547"/>
    <x v="0"/>
  </r>
  <r>
    <n v="7628"/>
    <s v="Medium"/>
    <n v="0.09"/>
    <n v="6.28"/>
    <n v="5.41"/>
    <n v="2498"/>
    <x v="1"/>
    <s v="Arlene Long"/>
    <s v="Regular Air"/>
    <x v="2"/>
    <x v="1"/>
    <x v="2"/>
    <s v="Small Box"/>
    <x v="593"/>
    <n v="0.53"/>
    <n v="-0.17329769274057402"/>
    <s v="United States"/>
    <x v="0"/>
    <x v="1"/>
    <s v="San Diego"/>
    <n v="92024"/>
    <x v="23"/>
    <x v="2"/>
    <s v="2015"/>
    <d v="2015-02-04T00:00:00"/>
    <n v="-61.59"/>
    <n v="56"/>
    <n v="355.4"/>
    <n v="54567"/>
    <x v="0"/>
  </r>
  <r>
    <n v="2768"/>
    <s v="Not Specified"/>
    <n v="0.08"/>
    <n v="1.68"/>
    <n v="1.57"/>
    <n v="2498"/>
    <x v="1"/>
    <s v="Arlene Long"/>
    <s v="Regular Air"/>
    <x v="2"/>
    <x v="0"/>
    <x v="0"/>
    <s v="Wrap Bag"/>
    <x v="15"/>
    <n v="0.59"/>
    <n v="-0.31174170935562145"/>
    <s v="United States"/>
    <x v="0"/>
    <x v="1"/>
    <s v="San Diego"/>
    <n v="92024"/>
    <x v="64"/>
    <x v="2"/>
    <s v="2015"/>
    <d v="2015-02-06T00:00:00"/>
    <n v="-46.25"/>
    <n v="88"/>
    <n v="148.36000000000001"/>
    <n v="20007"/>
    <x v="0"/>
  </r>
  <r>
    <n v="20296"/>
    <s v="Not Specified"/>
    <n v="0.09"/>
    <n v="355.98"/>
    <n v="58.92"/>
    <n v="2499"/>
    <x v="0"/>
    <s v="Geoffrey Koch"/>
    <s v="Delivery Truck"/>
    <x v="0"/>
    <x v="1"/>
    <x v="1"/>
    <s v="Jumbo Drum"/>
    <x v="464"/>
    <n v="0.64"/>
    <n v="0.44065345683354828"/>
    <s v="United States"/>
    <x v="2"/>
    <x v="12"/>
    <s v="Kankakee"/>
    <n v="60901"/>
    <x v="29"/>
    <x v="2"/>
    <s v="2015"/>
    <d v="2015-02-20T00:00:00"/>
    <n v="1240.25"/>
    <n v="8"/>
    <n v="2814.57"/>
    <n v="88319"/>
    <x v="0"/>
  </r>
  <r>
    <n v="25628"/>
    <s v="Medium"/>
    <n v="0.09"/>
    <n v="6.28"/>
    <n v="5.41"/>
    <n v="2500"/>
    <x v="0"/>
    <s v="Kevin Smith"/>
    <s v="Regular Air"/>
    <x v="2"/>
    <x v="1"/>
    <x v="2"/>
    <s v="Small Box"/>
    <x v="593"/>
    <n v="0.53"/>
    <n v="-0.36045920090039396"/>
    <s v="United States"/>
    <x v="2"/>
    <x v="12"/>
    <s v="Lake In The Hills"/>
    <n v="60102"/>
    <x v="23"/>
    <x v="2"/>
    <s v="2015"/>
    <d v="2015-02-04T00:00:00"/>
    <n v="-32.026800000000001"/>
    <n v="14"/>
    <n v="88.85"/>
    <n v="88320"/>
    <x v="0"/>
  </r>
  <r>
    <n v="24899"/>
    <s v="High"/>
    <n v="0.1"/>
    <n v="24.92"/>
    <n v="12.98"/>
    <n v="2502"/>
    <x v="1"/>
    <s v="Toni Owens Poe"/>
    <s v="Regular Air"/>
    <x v="1"/>
    <x v="0"/>
    <x v="8"/>
    <s v="Small Box"/>
    <x v="662"/>
    <n v="0.39"/>
    <n v="-0.64693589381530647"/>
    <s v="United States"/>
    <x v="2"/>
    <x v="38"/>
    <s v="Munster"/>
    <n v="46321"/>
    <x v="91"/>
    <x v="5"/>
    <s v="2015"/>
    <d v="2015-03-19T00:00:00"/>
    <n v="-45.816000000000003"/>
    <n v="3"/>
    <n v="70.819999999999993"/>
    <n v="91310"/>
    <x v="0"/>
  </r>
  <r>
    <n v="24901"/>
    <s v="High"/>
    <n v="0"/>
    <n v="12.28"/>
    <n v="6.35"/>
    <n v="2502"/>
    <x v="1"/>
    <s v="Toni Owens Poe"/>
    <s v="Express Air"/>
    <x v="1"/>
    <x v="0"/>
    <x v="7"/>
    <s v="Small Box"/>
    <x v="554"/>
    <n v="0.38"/>
    <n v="0.33867757629367534"/>
    <s v="United States"/>
    <x v="2"/>
    <x v="38"/>
    <s v="Munster"/>
    <n v="46321"/>
    <x v="91"/>
    <x v="5"/>
    <s v="2015"/>
    <d v="2015-03-20T00:00:00"/>
    <n v="30.63"/>
    <n v="7"/>
    <n v="90.44"/>
    <n v="91310"/>
    <x v="0"/>
  </r>
  <r>
    <n v="18219"/>
    <s v="Medium"/>
    <n v="0.02"/>
    <n v="6.48"/>
    <n v="8.74"/>
    <n v="2506"/>
    <x v="0"/>
    <s v="Alfred Harmon"/>
    <s v="Regular Air"/>
    <x v="1"/>
    <x v="0"/>
    <x v="7"/>
    <s v="Small Box"/>
    <x v="767"/>
    <n v="0.36"/>
    <n v="-0.63759328358208955"/>
    <s v="United States"/>
    <x v="1"/>
    <x v="18"/>
    <s v="Cheshire"/>
    <n v="6408"/>
    <x v="75"/>
    <x v="1"/>
    <s v="2015"/>
    <d v="2015-06-07T00:00:00"/>
    <n v="-6.835"/>
    <n v="1"/>
    <n v="10.72"/>
    <n v="87033"/>
    <x v="0"/>
  </r>
  <r>
    <n v="18217"/>
    <s v="Medium"/>
    <n v="0.06"/>
    <n v="699.99"/>
    <n v="24.49"/>
    <n v="2507"/>
    <x v="0"/>
    <s v="Jeanette Davies"/>
    <s v="Express Air"/>
    <x v="1"/>
    <x v="2"/>
    <x v="16"/>
    <s v="Large Box"/>
    <x v="199"/>
    <n v="0.41"/>
    <n v="0.69"/>
    <s v="United States"/>
    <x v="1"/>
    <x v="14"/>
    <s v="Bangor"/>
    <n v="4401"/>
    <x v="75"/>
    <x v="1"/>
    <s v="2015"/>
    <d v="2015-06-07T00:00:00"/>
    <n v="7024.2068999999992"/>
    <n v="15"/>
    <n v="10180.01"/>
    <n v="87033"/>
    <x v="0"/>
  </r>
  <r>
    <n v="23265"/>
    <s v="Low"/>
    <n v="0.02"/>
    <n v="5.81"/>
    <n v="8.49"/>
    <n v="2508"/>
    <x v="0"/>
    <s v="Pauline Brooks"/>
    <s v="Regular Air"/>
    <x v="1"/>
    <x v="0"/>
    <x v="8"/>
    <s v="Small Box"/>
    <x v="104"/>
    <n v="0.39"/>
    <n v="-3.2397266729500473"/>
    <s v="United States"/>
    <x v="1"/>
    <x v="14"/>
    <s v="Sanford"/>
    <n v="4073"/>
    <x v="176"/>
    <x v="0"/>
    <s v="2015"/>
    <d v="2015-01-12T00:00:00"/>
    <n v="-137.494"/>
    <n v="7"/>
    <n v="42.44"/>
    <n v="87031"/>
    <x v="0"/>
  </r>
  <r>
    <n v="21918"/>
    <s v="Medium"/>
    <n v="0.05"/>
    <n v="30.98"/>
    <n v="9.18"/>
    <n v="2509"/>
    <x v="0"/>
    <s v="Sidney Larson"/>
    <s v="Regular Air"/>
    <x v="1"/>
    <x v="0"/>
    <x v="7"/>
    <s v="Small Box"/>
    <x v="768"/>
    <n v="0.4"/>
    <n v="0.66729359880666717"/>
    <s v="United States"/>
    <x v="1"/>
    <x v="14"/>
    <s v="South Portland"/>
    <n v="4106"/>
    <x v="130"/>
    <x v="3"/>
    <s v="2015"/>
    <d v="2015-05-05T00:00:00"/>
    <n v="308.67"/>
    <n v="15"/>
    <n v="462.57"/>
    <n v="87029"/>
    <x v="0"/>
  </r>
  <r>
    <n v="21102"/>
    <s v="Not Specified"/>
    <n v="0.04"/>
    <n v="6.48"/>
    <n v="9.5399999999999991"/>
    <n v="2512"/>
    <x v="0"/>
    <s v="Frances Holt"/>
    <s v="Regular Air"/>
    <x v="1"/>
    <x v="0"/>
    <x v="7"/>
    <s v="Small Box"/>
    <x v="769"/>
    <n v="0.37"/>
    <n v="-1.7862646566164155"/>
    <s v="United States"/>
    <x v="1"/>
    <x v="15"/>
    <s v="Cambridge"/>
    <n v="2138"/>
    <x v="15"/>
    <x v="1"/>
    <s v="2015"/>
    <d v="2015-06-17T00:00:00"/>
    <n v="-223.94400000000002"/>
    <n v="19"/>
    <n v="125.37"/>
    <n v="87030"/>
    <x v="0"/>
  </r>
  <r>
    <n v="18220"/>
    <s v="Medium"/>
    <n v="0.02"/>
    <n v="17.149999999999999"/>
    <n v="4.96"/>
    <n v="2516"/>
    <x v="0"/>
    <s v="Leo E Underwood"/>
    <s v="Regular Air"/>
    <x v="1"/>
    <x v="0"/>
    <x v="10"/>
    <s v="Small Box"/>
    <x v="206"/>
    <n v="0.57999999999999996"/>
    <n v="0.19122347393240766"/>
    <s v="United States"/>
    <x v="1"/>
    <x v="2"/>
    <s v="Englewood"/>
    <n v="7631"/>
    <x v="75"/>
    <x v="1"/>
    <s v="2015"/>
    <d v="2015-06-07T00:00:00"/>
    <n v="36.494999999999997"/>
    <n v="11"/>
    <n v="190.85"/>
    <n v="87033"/>
    <x v="0"/>
  </r>
  <r>
    <n v="18221"/>
    <s v="Medium"/>
    <n v="7.0000000000000007E-2"/>
    <n v="30.98"/>
    <n v="8.74"/>
    <n v="2520"/>
    <x v="0"/>
    <s v="Sandy Mueller"/>
    <s v="Regular Air"/>
    <x v="1"/>
    <x v="0"/>
    <x v="7"/>
    <s v="Small Box"/>
    <x v="699"/>
    <n v="0.4"/>
    <n v="0.69"/>
    <s v="United States"/>
    <x v="1"/>
    <x v="31"/>
    <s v="Providence"/>
    <n v="2908"/>
    <x v="75"/>
    <x v="1"/>
    <s v="2015"/>
    <d v="2015-06-06T00:00:00"/>
    <n v="255.76919999999998"/>
    <n v="12"/>
    <n v="370.68"/>
    <n v="87033"/>
    <x v="0"/>
  </r>
  <r>
    <n v="25463"/>
    <s v="Medium"/>
    <n v="0"/>
    <n v="175.99"/>
    <n v="4.99"/>
    <n v="2521"/>
    <x v="0"/>
    <s v="Shawn Meyer"/>
    <s v="Regular Air"/>
    <x v="1"/>
    <x v="2"/>
    <x v="5"/>
    <s v="Small Box"/>
    <x v="32"/>
    <n v="0.59"/>
    <n v="0.69"/>
    <s v="United States"/>
    <x v="2"/>
    <x v="7"/>
    <s v="Corsicana"/>
    <n v="75109"/>
    <x v="29"/>
    <x v="2"/>
    <s v="2015"/>
    <d v="2015-02-21T00:00:00"/>
    <n v="1656.6554999999998"/>
    <n v="15"/>
    <n v="2400.9499999999998"/>
    <n v="87032"/>
    <x v="0"/>
  </r>
  <r>
    <n v="18218"/>
    <s v="Medium"/>
    <n v="0.04"/>
    <n v="1360.14"/>
    <n v="14.7"/>
    <n v="2522"/>
    <x v="0"/>
    <s v="Harriet Wooten"/>
    <s v="Delivery Truck"/>
    <x v="1"/>
    <x v="2"/>
    <x v="6"/>
    <s v="Jumbo Drum"/>
    <x v="203"/>
    <n v="0.59"/>
    <n v="0.36135724115266904"/>
    <s v="United States"/>
    <x v="1"/>
    <x v="9"/>
    <s v="Burlington"/>
    <n v="5401"/>
    <x v="75"/>
    <x v="1"/>
    <s v="2015"/>
    <d v="2015-06-08T00:00:00"/>
    <n v="2639.0099999999998"/>
    <n v="6"/>
    <n v="7303.05"/>
    <n v="87033"/>
    <x v="0"/>
  </r>
  <r>
    <n v="18866"/>
    <s v="Critical"/>
    <n v="0.01"/>
    <n v="2.16"/>
    <n v="6.05"/>
    <n v="2526"/>
    <x v="0"/>
    <s v="Derek Sweeney"/>
    <s v="Regular Air"/>
    <x v="0"/>
    <x v="0"/>
    <x v="8"/>
    <s v="Small Box"/>
    <x v="542"/>
    <n v="0.37"/>
    <n v="6.8175710594315246"/>
    <s v="United States"/>
    <x v="3"/>
    <x v="11"/>
    <s v="Lafayette"/>
    <n v="70506"/>
    <x v="94"/>
    <x v="3"/>
    <s v="2015"/>
    <d v="2015-05-25T00:00:00"/>
    <n v="395.76"/>
    <n v="24"/>
    <n v="58.05"/>
    <n v="87208"/>
    <x v="0"/>
  </r>
  <r>
    <n v="18867"/>
    <s v="Critical"/>
    <n v="7.0000000000000007E-2"/>
    <n v="21.38"/>
    <n v="8.99"/>
    <n v="2527"/>
    <x v="0"/>
    <s v="Gretchen Orr"/>
    <s v="Regular Air"/>
    <x v="0"/>
    <x v="0"/>
    <x v="0"/>
    <s v="Small Pack"/>
    <x v="731"/>
    <n v="0.59"/>
    <n v="-0.57395104895104898"/>
    <s v="United States"/>
    <x v="3"/>
    <x v="11"/>
    <s v="Lake Charles"/>
    <n v="70601"/>
    <x v="94"/>
    <x v="3"/>
    <s v="2015"/>
    <d v="2015-05-25T00:00:00"/>
    <n v="-39.396000000000001"/>
    <n v="3"/>
    <n v="68.64"/>
    <n v="87208"/>
    <x v="0"/>
  </r>
  <r>
    <n v="20254"/>
    <s v="High"/>
    <n v="0.04"/>
    <n v="40.98"/>
    <n v="6.5"/>
    <n v="2530"/>
    <x v="0"/>
    <s v="Janet Zhang"/>
    <s v="Regular Air"/>
    <x v="2"/>
    <x v="2"/>
    <x v="13"/>
    <s v="Small Box"/>
    <x v="456"/>
    <n v="0.74"/>
    <n v="-0.32302306276392251"/>
    <s v="United States"/>
    <x v="0"/>
    <x v="1"/>
    <s v="Apple Valley"/>
    <n v="92307"/>
    <x v="48"/>
    <x v="5"/>
    <s v="2015"/>
    <d v="2015-03-30T00:00:00"/>
    <n v="-89.5"/>
    <n v="7"/>
    <n v="277.07"/>
    <n v="87451"/>
    <x v="0"/>
  </r>
  <r>
    <n v="23782"/>
    <s v="Medium"/>
    <n v="0.08"/>
    <n v="4"/>
    <n v="1.3"/>
    <n v="2531"/>
    <x v="0"/>
    <s v="Rick Houston"/>
    <s v="Regular Air"/>
    <x v="2"/>
    <x v="0"/>
    <x v="7"/>
    <s v="Wrap Bag"/>
    <x v="55"/>
    <n v="0.37"/>
    <n v="0.54625889594152721"/>
    <s v="United States"/>
    <x v="0"/>
    <x v="1"/>
    <s v="Atascadero"/>
    <n v="93422"/>
    <x v="10"/>
    <x v="3"/>
    <s v="2015"/>
    <d v="2015-05-04T00:00:00"/>
    <n v="28.4"/>
    <n v="14"/>
    <n v="51.99"/>
    <n v="87452"/>
    <x v="0"/>
  </r>
  <r>
    <n v="20255"/>
    <s v="High"/>
    <n v="0.05"/>
    <n v="35.99"/>
    <n v="3.3"/>
    <n v="2534"/>
    <x v="0"/>
    <s v="Mitchell Goldberg"/>
    <s v="Regular Air"/>
    <x v="2"/>
    <x v="2"/>
    <x v="5"/>
    <s v="Small Pack"/>
    <x v="457"/>
    <n v="0.39"/>
    <n v="0.69"/>
    <s v="United States"/>
    <x v="1"/>
    <x v="14"/>
    <s v="Bangor"/>
    <n v="4401"/>
    <x v="48"/>
    <x v="5"/>
    <s v="2015"/>
    <d v="2015-03-31T00:00:00"/>
    <n v="103.27229999999999"/>
    <n v="5"/>
    <n v="149.66999999999999"/>
    <n v="87451"/>
    <x v="0"/>
  </r>
  <r>
    <n v="22839"/>
    <s v="Not Specified"/>
    <n v="0.08"/>
    <n v="12.53"/>
    <n v="0.5"/>
    <n v="2539"/>
    <x v="0"/>
    <s v="Max Hubbard"/>
    <s v="Regular Air"/>
    <x v="1"/>
    <x v="0"/>
    <x v="9"/>
    <s v="Small Box"/>
    <x v="585"/>
    <n v="0.38"/>
    <n v="3.5305728314238949"/>
    <s v="United States"/>
    <x v="3"/>
    <x v="26"/>
    <s v="Winter Park"/>
    <n v="32789"/>
    <x v="74"/>
    <x v="4"/>
    <s v="2015"/>
    <d v="2015-04-08T00:00:00"/>
    <n v="215.71799999999999"/>
    <n v="5"/>
    <n v="61.1"/>
    <n v="91017"/>
    <x v="0"/>
  </r>
  <r>
    <n v="22840"/>
    <s v="Not Specified"/>
    <n v="0.02"/>
    <n v="178.47"/>
    <n v="19.989999999999998"/>
    <n v="2540"/>
    <x v="0"/>
    <s v="Helen Ferguson"/>
    <s v="Regular Air"/>
    <x v="1"/>
    <x v="0"/>
    <x v="10"/>
    <s v="Small Box"/>
    <x v="179"/>
    <n v="0.55000000000000004"/>
    <n v="0.55200866828337025"/>
    <s v="United States"/>
    <x v="3"/>
    <x v="26"/>
    <s v="Winter Springs"/>
    <n v="32708"/>
    <x v="74"/>
    <x v="4"/>
    <s v="2015"/>
    <d v="2015-04-08T00:00:00"/>
    <n v="106.98479999999999"/>
    <n v="1"/>
    <n v="193.81"/>
    <n v="91017"/>
    <x v="0"/>
  </r>
  <r>
    <n v="19031"/>
    <s v="Medium"/>
    <n v="0.05"/>
    <n v="15.68"/>
    <n v="3.73"/>
    <n v="2543"/>
    <x v="1"/>
    <s v="Josephine Dalton"/>
    <s v="Regular Air"/>
    <x v="2"/>
    <x v="1"/>
    <x v="2"/>
    <s v="Small Pack"/>
    <x v="770"/>
    <n v="0.46"/>
    <n v="1.3748640671120086E-2"/>
    <s v="United States"/>
    <x v="3"/>
    <x v="8"/>
    <s v="Richmond"/>
    <n v="23223"/>
    <x v="164"/>
    <x v="1"/>
    <s v="2015"/>
    <d v="2015-06-12T00:00:00"/>
    <n v="3.54"/>
    <n v="17"/>
    <n v="257.48"/>
    <n v="87917"/>
    <x v="0"/>
  </r>
  <r>
    <n v="19032"/>
    <s v="Medium"/>
    <n v="0.02"/>
    <n v="195.99"/>
    <n v="4.2"/>
    <n v="2543"/>
    <x v="1"/>
    <s v="Josephine Dalton"/>
    <s v="Regular Air"/>
    <x v="2"/>
    <x v="2"/>
    <x v="5"/>
    <s v="Small Box"/>
    <x v="736"/>
    <n v="0.56000000000000005"/>
    <n v="1.2608490167418366E-2"/>
    <s v="United States"/>
    <x v="3"/>
    <x v="8"/>
    <s v="Richmond"/>
    <n v="23223"/>
    <x v="164"/>
    <x v="1"/>
    <s v="2015"/>
    <d v="2015-06-12T00:00:00"/>
    <n v="40.283999999999999"/>
    <n v="19"/>
    <n v="3194.99"/>
    <n v="87917"/>
    <x v="0"/>
  </r>
  <r>
    <n v="19902"/>
    <s v="Medium"/>
    <n v="0.01"/>
    <n v="99.99"/>
    <n v="19.989999999999998"/>
    <n v="2545"/>
    <x v="0"/>
    <s v="Rick Ellis"/>
    <s v="Express Air"/>
    <x v="1"/>
    <x v="2"/>
    <x v="6"/>
    <s v="Small Box"/>
    <x v="23"/>
    <n v="0.52"/>
    <n v="0.44351167602719482"/>
    <s v="United States"/>
    <x v="3"/>
    <x v="8"/>
    <s v="Springfield"/>
    <n v="22153"/>
    <x v="17"/>
    <x v="5"/>
    <s v="2015"/>
    <d v="2015-03-12T00:00:00"/>
    <n v="90.024000000000001"/>
    <n v="2"/>
    <n v="202.98"/>
    <n v="87915"/>
    <x v="0"/>
  </r>
  <r>
    <n v="25460"/>
    <s v="Low"/>
    <n v="7.0000000000000007E-2"/>
    <n v="6.48"/>
    <n v="9.5399999999999991"/>
    <n v="2547"/>
    <x v="0"/>
    <s v="Edna Freeman"/>
    <s v="Regular Air"/>
    <x v="2"/>
    <x v="0"/>
    <x v="7"/>
    <s v="Small Box"/>
    <x v="769"/>
    <n v="0.37"/>
    <n v="0.20552486187845306"/>
    <s v="United States"/>
    <x v="3"/>
    <x v="8"/>
    <s v="Virginia Beach"/>
    <n v="23464"/>
    <x v="47"/>
    <x v="4"/>
    <s v="2015"/>
    <d v="2015-04-19T00:00:00"/>
    <n v="2.2320000000000002"/>
    <n v="1"/>
    <n v="10.86"/>
    <n v="87916"/>
    <x v="0"/>
  </r>
  <r>
    <n v="6525"/>
    <s v="Low"/>
    <n v="0"/>
    <n v="35.99"/>
    <n v="0.99"/>
    <n v="2548"/>
    <x v="1"/>
    <s v="Wayne Bass"/>
    <s v="Regular Air"/>
    <x v="2"/>
    <x v="2"/>
    <x v="5"/>
    <s v="Small Pack"/>
    <x v="771"/>
    <n v="0.35"/>
    <n v="0.56853550085613536"/>
    <s v="United States"/>
    <x v="0"/>
    <x v="1"/>
    <s v="Los Angeles"/>
    <n v="90068"/>
    <x v="36"/>
    <x v="4"/>
    <s v="2015"/>
    <d v="2015-04-11T00:00:00"/>
    <n v="840.05099999999993"/>
    <n v="46"/>
    <n v="1477.57"/>
    <n v="46436"/>
    <x v="0"/>
  </r>
  <r>
    <n v="5777"/>
    <s v="Low"/>
    <n v="0.05"/>
    <n v="30.98"/>
    <n v="9.18"/>
    <n v="2548"/>
    <x v="1"/>
    <s v="Wayne Bass"/>
    <s v="Express Air"/>
    <x v="2"/>
    <x v="0"/>
    <x v="7"/>
    <s v="Small Box"/>
    <x v="768"/>
    <n v="0.4"/>
    <n v="0.1607941615004316"/>
    <s v="United States"/>
    <x v="0"/>
    <x v="1"/>
    <s v="Los Angeles"/>
    <n v="90068"/>
    <x v="109"/>
    <x v="4"/>
    <s v="2015"/>
    <d v="2015-04-21T00:00:00"/>
    <n v="61.47"/>
    <n v="12"/>
    <n v="382.29"/>
    <n v="40997"/>
    <x v="0"/>
  </r>
  <r>
    <n v="5778"/>
    <s v="Low"/>
    <n v="0.05"/>
    <n v="22.99"/>
    <n v="8.99"/>
    <n v="2548"/>
    <x v="1"/>
    <s v="Wayne Bass"/>
    <s v="Regular Air"/>
    <x v="2"/>
    <x v="0"/>
    <x v="0"/>
    <s v="Small Pack"/>
    <x v="772"/>
    <n v="0.56999999999999995"/>
    <n v="2.072039376687005E-2"/>
    <s v="United States"/>
    <x v="0"/>
    <x v="1"/>
    <s v="Los Angeles"/>
    <n v="90068"/>
    <x v="109"/>
    <x v="4"/>
    <s v="2015"/>
    <d v="2015-04-28T00:00:00"/>
    <n v="18.27"/>
    <n v="37"/>
    <n v="881.74"/>
    <n v="40997"/>
    <x v="0"/>
  </r>
  <r>
    <n v="5780"/>
    <s v="Low"/>
    <n v="0.04"/>
    <n v="212.6"/>
    <n v="110.2"/>
    <n v="2548"/>
    <x v="1"/>
    <s v="Wayne Bass"/>
    <s v="Delivery Truck"/>
    <x v="2"/>
    <x v="1"/>
    <x v="11"/>
    <s v="Jumbo Box"/>
    <x v="482"/>
    <n v="0.73"/>
    <n v="-6.9579888355917649E-2"/>
    <s v="United States"/>
    <x v="0"/>
    <x v="1"/>
    <s v="Los Angeles"/>
    <n v="90068"/>
    <x v="109"/>
    <x v="4"/>
    <s v="2015"/>
    <d v="2015-04-25T00:00:00"/>
    <n v="-513.79042000000004"/>
    <n v="33"/>
    <n v="7384.18"/>
    <n v="40997"/>
    <x v="0"/>
  </r>
  <r>
    <n v="4204"/>
    <s v="Not Specified"/>
    <n v="0.09"/>
    <n v="5.98"/>
    <n v="1.67"/>
    <n v="2548"/>
    <x v="1"/>
    <s v="Wayne Bass"/>
    <s v="Regular Air"/>
    <x v="2"/>
    <x v="0"/>
    <x v="0"/>
    <s v="Wrap Bag"/>
    <x v="773"/>
    <n v="0.51"/>
    <n v="5.3250345781466119E-2"/>
    <s v="United States"/>
    <x v="0"/>
    <x v="1"/>
    <s v="Los Angeles"/>
    <n v="90068"/>
    <x v="141"/>
    <x v="1"/>
    <s v="2015"/>
    <d v="2015-06-07T00:00:00"/>
    <n v="23.87"/>
    <n v="81"/>
    <n v="448.26"/>
    <n v="29889"/>
    <x v="0"/>
  </r>
  <r>
    <n v="23777"/>
    <s v="Low"/>
    <n v="0.05"/>
    <n v="30.98"/>
    <n v="9.18"/>
    <n v="2549"/>
    <x v="1"/>
    <s v="Martha Bowers"/>
    <s v="Express Air"/>
    <x v="2"/>
    <x v="0"/>
    <x v="7"/>
    <s v="Small Box"/>
    <x v="768"/>
    <n v="0.4"/>
    <n v="0.6431934707544209"/>
    <s v="United States"/>
    <x v="1"/>
    <x v="10"/>
    <s v="Whitehall"/>
    <n v="43213"/>
    <x v="109"/>
    <x v="4"/>
    <s v="2015"/>
    <d v="2015-04-21T00:00:00"/>
    <n v="61.47"/>
    <n v="3"/>
    <n v="95.57"/>
    <n v="88657"/>
    <x v="0"/>
  </r>
  <r>
    <n v="23778"/>
    <s v="Low"/>
    <n v="0.05"/>
    <n v="22.99"/>
    <n v="8.99"/>
    <n v="2549"/>
    <x v="1"/>
    <s v="Martha Bowers"/>
    <s v="Regular Air"/>
    <x v="2"/>
    <x v="0"/>
    <x v="0"/>
    <s v="Small Pack"/>
    <x v="772"/>
    <n v="0.56999999999999995"/>
    <n v="8.5182767624020883E-2"/>
    <s v="United States"/>
    <x v="1"/>
    <x v="10"/>
    <s v="Whitehall"/>
    <n v="43213"/>
    <x v="109"/>
    <x v="4"/>
    <s v="2015"/>
    <d v="2015-04-28T00:00:00"/>
    <n v="18.27"/>
    <n v="9"/>
    <n v="214.48"/>
    <n v="88657"/>
    <x v="0"/>
  </r>
  <r>
    <n v="23780"/>
    <s v="Low"/>
    <n v="0.04"/>
    <n v="212.6"/>
    <n v="110.2"/>
    <n v="2549"/>
    <x v="1"/>
    <s v="Martha Bowers"/>
    <s v="Delivery Truck"/>
    <x v="2"/>
    <x v="1"/>
    <x v="11"/>
    <s v="Jumbo Box"/>
    <x v="482"/>
    <n v="0.73"/>
    <n v="-0.2870177196804648"/>
    <s v="United States"/>
    <x v="1"/>
    <x v="10"/>
    <s v="Whitehall"/>
    <n v="43213"/>
    <x v="109"/>
    <x v="4"/>
    <s v="2015"/>
    <d v="2015-04-25T00:00:00"/>
    <n v="-513.79042000000004"/>
    <n v="8"/>
    <n v="1790.1"/>
    <n v="88657"/>
    <x v="0"/>
  </r>
  <r>
    <n v="22204"/>
    <s v="Not Specified"/>
    <n v="0.09"/>
    <n v="5.98"/>
    <n v="1.67"/>
    <n v="2549"/>
    <x v="1"/>
    <s v="Martha Bowers"/>
    <s v="Regular Air"/>
    <x v="2"/>
    <x v="0"/>
    <x v="0"/>
    <s v="Wrap Bag"/>
    <x v="773"/>
    <n v="0.51"/>
    <n v="0.3235001807011203"/>
    <s v="United States"/>
    <x v="1"/>
    <x v="10"/>
    <s v="Whitehall"/>
    <n v="43213"/>
    <x v="141"/>
    <x v="1"/>
    <s v="2015"/>
    <d v="2015-06-07T00:00:00"/>
    <n v="35.805"/>
    <n v="20"/>
    <n v="110.68"/>
    <n v="88658"/>
    <x v="0"/>
  </r>
  <r>
    <n v="24525"/>
    <s v="Low"/>
    <n v="0"/>
    <n v="35.99"/>
    <n v="0.99"/>
    <n v="2551"/>
    <x v="0"/>
    <s v="Joan Bowers"/>
    <s v="Regular Air"/>
    <x v="2"/>
    <x v="2"/>
    <x v="5"/>
    <s v="Small Pack"/>
    <x v="771"/>
    <n v="0.35"/>
    <n v="0.69"/>
    <s v="United States"/>
    <x v="1"/>
    <x v="19"/>
    <s v="York"/>
    <n v="17403"/>
    <x v="36"/>
    <x v="4"/>
    <s v="2015"/>
    <d v="2015-04-11T00:00:00"/>
    <n v="265.96049999999997"/>
    <n v="12"/>
    <n v="385.45"/>
    <n v="88656"/>
    <x v="0"/>
  </r>
  <r>
    <n v="18130"/>
    <s v="Medium"/>
    <n v="0.03"/>
    <n v="12.53"/>
    <n v="7.17"/>
    <n v="2553"/>
    <x v="0"/>
    <s v="Virginia McNeill"/>
    <s v="Regular Air"/>
    <x v="1"/>
    <x v="0"/>
    <x v="8"/>
    <s v="Small Box"/>
    <x v="774"/>
    <n v="0.38"/>
    <n v="-1.0517857142857143"/>
    <s v="United States"/>
    <x v="2"/>
    <x v="45"/>
    <s v="Kenosha"/>
    <n v="53142"/>
    <x v="6"/>
    <x v="2"/>
    <s v="2015"/>
    <d v="2015-02-13T00:00:00"/>
    <n v="-20.320500000000003"/>
    <n v="1"/>
    <n v="19.32"/>
    <n v="86528"/>
    <x v="0"/>
  </r>
  <r>
    <n v="23666"/>
    <s v="Low"/>
    <n v="0.1"/>
    <n v="2.6"/>
    <n v="2.4"/>
    <n v="2555"/>
    <x v="1"/>
    <s v="Karl Knowles"/>
    <s v="Regular Air"/>
    <x v="1"/>
    <x v="0"/>
    <x v="0"/>
    <s v="Wrap Bag"/>
    <x v="371"/>
    <n v="0.57999999999999996"/>
    <n v="-2.9249169435215943"/>
    <s v="United States"/>
    <x v="2"/>
    <x v="45"/>
    <s v="Madison"/>
    <n v="53711"/>
    <x v="85"/>
    <x v="0"/>
    <s v="2015"/>
    <d v="2015-01-14T00:00:00"/>
    <n v="-88.039999999999992"/>
    <n v="12"/>
    <n v="30.1"/>
    <n v="86527"/>
    <x v="0"/>
  </r>
  <r>
    <n v="23583"/>
    <s v="Critical"/>
    <n v="0"/>
    <n v="12.97"/>
    <n v="1.49"/>
    <n v="2555"/>
    <x v="1"/>
    <s v="Karl Knowles"/>
    <s v="Regular Air"/>
    <x v="1"/>
    <x v="0"/>
    <x v="8"/>
    <s v="Small Box"/>
    <x v="513"/>
    <n v="0.35"/>
    <n v="0.69"/>
    <s v="United States"/>
    <x v="2"/>
    <x v="45"/>
    <s v="Madison"/>
    <n v="53711"/>
    <x v="23"/>
    <x v="2"/>
    <s v="2015"/>
    <d v="2015-02-03T00:00:00"/>
    <n v="180.23489999999998"/>
    <n v="19"/>
    <n v="261.20999999999998"/>
    <n v="86529"/>
    <x v="0"/>
  </r>
  <r>
    <n v="23584"/>
    <s v="Critical"/>
    <n v="0.06"/>
    <n v="4.91"/>
    <n v="0.5"/>
    <n v="2555"/>
    <x v="1"/>
    <s v="Karl Knowles"/>
    <s v="Regular Air"/>
    <x v="1"/>
    <x v="0"/>
    <x v="9"/>
    <s v="Small Box"/>
    <x v="550"/>
    <n v="0.36"/>
    <n v="0.69"/>
    <s v="United States"/>
    <x v="2"/>
    <x v="45"/>
    <s v="Madison"/>
    <n v="53711"/>
    <x v="23"/>
    <x v="2"/>
    <s v="2015"/>
    <d v="2015-02-02T00:00:00"/>
    <n v="29.525099999999998"/>
    <n v="9"/>
    <n v="42.79"/>
    <n v="86529"/>
    <x v="0"/>
  </r>
  <r>
    <n v="19840"/>
    <s v="Not Specified"/>
    <n v="0.03"/>
    <n v="160.97999999999999"/>
    <n v="30"/>
    <n v="2561"/>
    <x v="1"/>
    <s v="Laurie Moon"/>
    <s v="Delivery Truck"/>
    <x v="3"/>
    <x v="1"/>
    <x v="1"/>
    <s v="Jumbo Drum"/>
    <x v="48"/>
    <n v="0.62"/>
    <n v="0.69000000000000006"/>
    <s v="United States"/>
    <x v="1"/>
    <x v="4"/>
    <s v="Ossining"/>
    <n v="10562"/>
    <x v="27"/>
    <x v="5"/>
    <s v="2015"/>
    <d v="2015-03-25T00:00:00"/>
    <n v="1261.4718"/>
    <n v="11"/>
    <n v="1828.22"/>
    <n v="86465"/>
    <x v="0"/>
  </r>
  <r>
    <n v="23161"/>
    <s v="Not Specified"/>
    <n v="7.0000000000000007E-2"/>
    <n v="3.98"/>
    <n v="5.26"/>
    <n v="2561"/>
    <x v="1"/>
    <s v="Laurie Moon"/>
    <s v="Regular Air"/>
    <x v="3"/>
    <x v="0"/>
    <x v="8"/>
    <s v="Small Box"/>
    <x v="600"/>
    <n v="0.38"/>
    <n v="-2.0142344642257308"/>
    <s v="United States"/>
    <x v="1"/>
    <x v="4"/>
    <s v="Ossining"/>
    <n v="10562"/>
    <x v="4"/>
    <x v="4"/>
    <s v="2015"/>
    <d v="2015-04-10T00:00:00"/>
    <n v="-59.963760000000001"/>
    <n v="7"/>
    <n v="29.77"/>
    <n v="86466"/>
    <x v="0"/>
  </r>
  <r>
    <n v="23162"/>
    <s v="Not Specified"/>
    <n v="7.0000000000000007E-2"/>
    <n v="12.22"/>
    <n v="2.85"/>
    <n v="2561"/>
    <x v="1"/>
    <s v="Laurie Moon"/>
    <s v="Regular Air"/>
    <x v="3"/>
    <x v="1"/>
    <x v="2"/>
    <s v="Small Pack"/>
    <x v="775"/>
    <n v="0.55000000000000004"/>
    <n v="0.60747876893810726"/>
    <s v="United States"/>
    <x v="1"/>
    <x v="4"/>
    <s v="Ossining"/>
    <n v="10562"/>
    <x v="4"/>
    <x v="4"/>
    <s v="2015"/>
    <d v="2015-04-08T00:00:00"/>
    <n v="89.4148"/>
    <n v="12"/>
    <n v="147.19"/>
    <n v="86466"/>
    <x v="0"/>
  </r>
  <r>
    <n v="22374"/>
    <s v="Not Specified"/>
    <n v="0.08"/>
    <n v="4.55"/>
    <n v="1.49"/>
    <n v="2563"/>
    <x v="0"/>
    <s v="Karen Warren"/>
    <s v="Regular Air"/>
    <x v="1"/>
    <x v="0"/>
    <x v="8"/>
    <s v="Small Box"/>
    <x v="516"/>
    <n v="0.35"/>
    <n v="0.69"/>
    <s v="United States"/>
    <x v="2"/>
    <x v="3"/>
    <s v="Fridley"/>
    <n v="55432"/>
    <x v="4"/>
    <x v="4"/>
    <s v="2015"/>
    <d v="2015-04-09T00:00:00"/>
    <n v="27.0273"/>
    <n v="9"/>
    <n v="39.17"/>
    <n v="91447"/>
    <x v="0"/>
  </r>
  <r>
    <n v="25095"/>
    <s v="Critical"/>
    <n v="0"/>
    <n v="4.37"/>
    <n v="5.15"/>
    <n v="2570"/>
    <x v="1"/>
    <s v="Yvonne Stephens"/>
    <s v="Regular Air"/>
    <x v="3"/>
    <x v="0"/>
    <x v="15"/>
    <s v="Small Box"/>
    <x v="358"/>
    <n v="0.59"/>
    <n v="-1.710420034149118"/>
    <s v="United States"/>
    <x v="0"/>
    <x v="1"/>
    <s v="Davis"/>
    <n v="95616"/>
    <x v="177"/>
    <x v="4"/>
    <s v="2015"/>
    <d v="2015-04-27T00:00:00"/>
    <n v="-150.2604"/>
    <n v="19"/>
    <n v="87.85"/>
    <n v="90327"/>
    <x v="0"/>
  </r>
  <r>
    <n v="25096"/>
    <s v="Critical"/>
    <n v="0.01"/>
    <n v="500.98"/>
    <n v="56"/>
    <n v="2570"/>
    <x v="1"/>
    <s v="Yvonne Stephens"/>
    <s v="Delivery Truck"/>
    <x v="3"/>
    <x v="1"/>
    <x v="1"/>
    <s v="Jumbo Drum"/>
    <x v="1"/>
    <n v="0.6"/>
    <n v="0.65940414260198699"/>
    <s v="United States"/>
    <x v="0"/>
    <x v="1"/>
    <s v="Davis"/>
    <n v="95616"/>
    <x v="177"/>
    <x v="4"/>
    <s v="2015"/>
    <d v="2015-04-26T00:00:00"/>
    <n v="4899.1288000000004"/>
    <n v="14"/>
    <n v="7429.63"/>
    <n v="90327"/>
    <x v="0"/>
  </r>
  <r>
    <n v="25097"/>
    <s v="Critical"/>
    <n v="0.02"/>
    <n v="12.58"/>
    <n v="5.16"/>
    <n v="2570"/>
    <x v="1"/>
    <s v="Yvonne Stephens"/>
    <s v="Regular Air"/>
    <x v="3"/>
    <x v="1"/>
    <x v="2"/>
    <s v="Small Box"/>
    <x v="776"/>
    <n v="0.43"/>
    <n v="0.1993490570243881"/>
    <s v="United States"/>
    <x v="0"/>
    <x v="1"/>
    <s v="Davis"/>
    <n v="95616"/>
    <x v="177"/>
    <x v="4"/>
    <s v="2015"/>
    <d v="2015-04-25T00:00:00"/>
    <n v="44.712000000000003"/>
    <n v="18"/>
    <n v="224.29"/>
    <n v="90327"/>
    <x v="0"/>
  </r>
  <r>
    <n v="25098"/>
    <s v="Critical"/>
    <n v="0.1"/>
    <n v="7.7"/>
    <n v="3.68"/>
    <n v="2570"/>
    <x v="1"/>
    <s v="Yvonne Stephens"/>
    <s v="Regular Air"/>
    <x v="3"/>
    <x v="1"/>
    <x v="2"/>
    <s v="Wrap Bag"/>
    <x v="777"/>
    <n v="0.52"/>
    <n v="-0.44191406249999998"/>
    <s v="United States"/>
    <x v="0"/>
    <x v="1"/>
    <s v="Davis"/>
    <n v="95616"/>
    <x v="177"/>
    <x v="4"/>
    <s v="2015"/>
    <d v="2015-04-26T00:00:00"/>
    <n v="-22.626000000000001"/>
    <n v="7"/>
    <n v="51.2"/>
    <n v="90327"/>
    <x v="0"/>
  </r>
  <r>
    <n v="7096"/>
    <s v="Critical"/>
    <n v="0.01"/>
    <n v="500.98"/>
    <n v="56"/>
    <n v="2571"/>
    <x v="1"/>
    <s v="Rosemary O'Brien"/>
    <s v="Delivery Truck"/>
    <x v="3"/>
    <x v="1"/>
    <x v="1"/>
    <s v="Jumbo Drum"/>
    <x v="1"/>
    <n v="0.6"/>
    <n v="0.14334867841713572"/>
    <s v="United States"/>
    <x v="1"/>
    <x v="4"/>
    <s v="New York City"/>
    <n v="10165"/>
    <x v="177"/>
    <x v="4"/>
    <s v="2015"/>
    <d v="2015-04-26T00:00:00"/>
    <n v="4260.1120000000001"/>
    <n v="56"/>
    <n v="29718.53"/>
    <n v="50656"/>
    <x v="0"/>
  </r>
  <r>
    <n v="7098"/>
    <s v="Critical"/>
    <n v="0.1"/>
    <n v="7.7"/>
    <n v="3.68"/>
    <n v="2571"/>
    <x v="1"/>
    <s v="Rosemary O'Brien"/>
    <s v="Regular Air"/>
    <x v="3"/>
    <x v="1"/>
    <x v="2"/>
    <s v="Wrap Bag"/>
    <x v="777"/>
    <n v="0.52"/>
    <n v="-0.1273040307879279"/>
    <s v="United States"/>
    <x v="1"/>
    <x v="4"/>
    <s v="New York City"/>
    <n v="10165"/>
    <x v="177"/>
    <x v="4"/>
    <s v="2015"/>
    <d v="2015-04-26T00:00:00"/>
    <n v="-25.14"/>
    <n v="27"/>
    <n v="197.48"/>
    <n v="50656"/>
    <x v="0"/>
  </r>
  <r>
    <n v="20938"/>
    <s v="Low"/>
    <n v="0.04"/>
    <n v="8.6"/>
    <n v="6.19"/>
    <n v="2578"/>
    <x v="1"/>
    <s v="Kent Gill"/>
    <s v="Regular Air"/>
    <x v="1"/>
    <x v="0"/>
    <x v="8"/>
    <s v="Small Box"/>
    <x v="331"/>
    <n v="0.38"/>
    <n v="6.6107065101387397"/>
    <s v="United States"/>
    <x v="3"/>
    <x v="43"/>
    <s v="Opelika"/>
    <n v="36801"/>
    <x v="10"/>
    <x v="3"/>
    <s v="2015"/>
    <d v="2015-05-04T00:00:00"/>
    <n v="309.71159999999998"/>
    <n v="5"/>
    <n v="46.85"/>
    <n v="88298"/>
    <x v="0"/>
  </r>
  <r>
    <n v="20939"/>
    <s v="Low"/>
    <n v="0.01"/>
    <n v="3.58"/>
    <n v="1.63"/>
    <n v="2578"/>
    <x v="1"/>
    <s v="Kent Gill"/>
    <s v="Regular Air"/>
    <x v="1"/>
    <x v="0"/>
    <x v="3"/>
    <s v="Wrap Bag"/>
    <x v="6"/>
    <n v="0.36"/>
    <n v="-1.3771080474511062"/>
    <s v="United States"/>
    <x v="3"/>
    <x v="43"/>
    <s v="Opelika"/>
    <n v="36801"/>
    <x v="10"/>
    <x v="3"/>
    <s v="2015"/>
    <d v="2015-05-06T00:00:00"/>
    <n v="-128.85599999999999"/>
    <n v="26"/>
    <n v="93.57"/>
    <n v="88298"/>
    <x v="0"/>
  </r>
  <r>
    <n v="20940"/>
    <s v="Low"/>
    <n v="0.08"/>
    <n v="105.49"/>
    <n v="41.64"/>
    <n v="2578"/>
    <x v="1"/>
    <s v="Kent Gill"/>
    <s v="Delivery Truck"/>
    <x v="1"/>
    <x v="1"/>
    <x v="11"/>
    <s v="Jumbo Box"/>
    <x v="778"/>
    <n v="0.75"/>
    <n v="-1.3711685699334569E-2"/>
    <s v="United States"/>
    <x v="3"/>
    <x v="43"/>
    <s v="Opelika"/>
    <n v="36801"/>
    <x v="10"/>
    <x v="3"/>
    <s v="2015"/>
    <d v="2015-05-09T00:00:00"/>
    <n v="-36.945999999999998"/>
    <n v="34"/>
    <n v="2694.49"/>
    <n v="88298"/>
    <x v="0"/>
  </r>
  <r>
    <n v="23705"/>
    <s v="High"/>
    <n v="0.09"/>
    <n v="212.6"/>
    <n v="52.2"/>
    <n v="2579"/>
    <x v="1"/>
    <s v="Marshall Sutherland"/>
    <s v="Delivery Truck"/>
    <x v="1"/>
    <x v="1"/>
    <x v="11"/>
    <s v="Jumbo Box"/>
    <x v="482"/>
    <n v="0.64"/>
    <n v="-1.573054441260745"/>
    <s v="United States"/>
    <x v="3"/>
    <x v="43"/>
    <s v="Phenix City"/>
    <n v="36869"/>
    <x v="35"/>
    <x v="0"/>
    <s v="2015"/>
    <d v="2015-01-04T00:00:00"/>
    <n v="-274.49799999999999"/>
    <n v="1"/>
    <n v="174.5"/>
    <n v="88296"/>
    <x v="0"/>
  </r>
  <r>
    <n v="22508"/>
    <s v="Medium"/>
    <n v="7.0000000000000007E-2"/>
    <n v="1.76"/>
    <n v="4.8600000000000003"/>
    <n v="2579"/>
    <x v="1"/>
    <s v="Marshall Sutherland"/>
    <s v="Regular Air"/>
    <x v="1"/>
    <x v="1"/>
    <x v="2"/>
    <s v="Small Box"/>
    <x v="620"/>
    <n v="0.41"/>
    <n v="2.2606689734717838E-2"/>
    <s v="United States"/>
    <x v="3"/>
    <x v="43"/>
    <s v="Phenix City"/>
    <n v="36869"/>
    <x v="60"/>
    <x v="0"/>
    <s v="2015"/>
    <d v="2015-01-17T00:00:00"/>
    <n v="0.58800000000001096"/>
    <n v="15"/>
    <n v="26.01"/>
    <n v="88297"/>
    <x v="0"/>
  </r>
  <r>
    <n v="19123"/>
    <s v="Medium"/>
    <n v="0.04"/>
    <n v="510.14"/>
    <n v="14.7"/>
    <n v="2583"/>
    <x v="1"/>
    <s v="Wendy Pridgen Pearce"/>
    <s v="Delivery Truck"/>
    <x v="1"/>
    <x v="2"/>
    <x v="6"/>
    <s v="Jumbo Drum"/>
    <x v="779"/>
    <n v="0.56000000000000005"/>
    <n v="-0.16453457855847956"/>
    <s v="United States"/>
    <x v="2"/>
    <x v="22"/>
    <s v="Holland"/>
    <n v="49423"/>
    <x v="31"/>
    <x v="1"/>
    <s v="2015"/>
    <d v="2015-06-09T00:00:00"/>
    <n v="-251.40390000000002"/>
    <n v="3"/>
    <n v="1527.97"/>
    <n v="89657"/>
    <x v="0"/>
  </r>
  <r>
    <n v="19124"/>
    <s v="Medium"/>
    <n v="0"/>
    <n v="4.76"/>
    <n v="3.01"/>
    <n v="2583"/>
    <x v="1"/>
    <s v="Wendy Pridgen Pearce"/>
    <s v="Regular Air"/>
    <x v="1"/>
    <x v="0"/>
    <x v="7"/>
    <s v="Wrap Bag"/>
    <x v="780"/>
    <n v="0.36"/>
    <n v="-2.1152805340068557E-2"/>
    <s v="United States"/>
    <x v="2"/>
    <x v="22"/>
    <s v="Holland"/>
    <n v="49423"/>
    <x v="31"/>
    <x v="1"/>
    <s v="2015"/>
    <d v="2015-06-09T00:00:00"/>
    <n v="-2.3450000000000002"/>
    <n v="23"/>
    <n v="110.86"/>
    <n v="89657"/>
    <x v="0"/>
  </r>
  <r>
    <n v="19134"/>
    <s v="Critical"/>
    <n v="0.04"/>
    <n v="6.3"/>
    <n v="0.5"/>
    <n v="2584"/>
    <x v="0"/>
    <s v="Seth Matthews"/>
    <s v="Regular Air"/>
    <x v="1"/>
    <x v="0"/>
    <x v="9"/>
    <s v="Small Box"/>
    <x v="421"/>
    <n v="0.39"/>
    <n v="0.69"/>
    <s v="United States"/>
    <x v="2"/>
    <x v="22"/>
    <s v="Inkster"/>
    <n v="48141"/>
    <x v="62"/>
    <x v="1"/>
    <s v="2015"/>
    <d v="2015-06-11T00:00:00"/>
    <n v="67.606200000000001"/>
    <n v="15"/>
    <n v="97.98"/>
    <n v="89658"/>
    <x v="0"/>
  </r>
  <r>
    <n v="20976"/>
    <s v="Medium"/>
    <n v="0.01"/>
    <n v="6.48"/>
    <n v="6.57"/>
    <n v="2587"/>
    <x v="1"/>
    <s v="Eugene H Walsh"/>
    <s v="Express Air"/>
    <x v="1"/>
    <x v="0"/>
    <x v="7"/>
    <s v="Small Box"/>
    <x v="781"/>
    <n v="0.37"/>
    <n v="-0.36395525307048426"/>
    <s v="United States"/>
    <x v="2"/>
    <x v="45"/>
    <s v="Manitowoc"/>
    <n v="54220"/>
    <x v="136"/>
    <x v="2"/>
    <s v="2015"/>
    <d v="2015-02-28T00:00:00"/>
    <n v="-46.5244"/>
    <n v="18"/>
    <n v="127.83"/>
    <n v="91166"/>
    <x v="0"/>
  </r>
  <r>
    <n v="20810"/>
    <s v="Not Specified"/>
    <n v="0.02"/>
    <n v="22.72"/>
    <n v="8.99"/>
    <n v="2587"/>
    <x v="1"/>
    <s v="Eugene H Walsh"/>
    <s v="Regular Air"/>
    <x v="1"/>
    <x v="1"/>
    <x v="2"/>
    <s v="Small Pack"/>
    <x v="275"/>
    <n v="0.44"/>
    <n v="0.69"/>
    <s v="United States"/>
    <x v="2"/>
    <x v="45"/>
    <s v="Manitowoc"/>
    <n v="54220"/>
    <x v="175"/>
    <x v="1"/>
    <s v="2015"/>
    <d v="2015-06-26T00:00:00"/>
    <n v="200.01719999999997"/>
    <n v="12"/>
    <n v="289.88"/>
    <n v="91167"/>
    <x v="0"/>
  </r>
  <r>
    <n v="22275"/>
    <s v="Low"/>
    <n v="0.02"/>
    <n v="419.19"/>
    <n v="19.989999999999998"/>
    <n v="2593"/>
    <x v="1"/>
    <s v="Anne Schultz"/>
    <s v="Regular Air"/>
    <x v="0"/>
    <x v="0"/>
    <x v="10"/>
    <s v="Small Box"/>
    <x v="260"/>
    <n v="0.57999999999999996"/>
    <n v="-9.0953140967493778E-3"/>
    <s v="United States"/>
    <x v="3"/>
    <x v="29"/>
    <s v="Athens"/>
    <n v="30605"/>
    <x v="89"/>
    <x v="4"/>
    <s v="2015"/>
    <d v="2015-04-17T00:00:00"/>
    <n v="-39.606000000000002"/>
    <n v="10"/>
    <n v="4354.55"/>
    <n v="87772"/>
    <x v="0"/>
  </r>
  <r>
    <n v="23765"/>
    <s v="Low"/>
    <n v="0.01"/>
    <n v="85.99"/>
    <n v="0.99"/>
    <n v="2593"/>
    <x v="1"/>
    <s v="Anne Schultz"/>
    <s v="Regular Air"/>
    <x v="0"/>
    <x v="2"/>
    <x v="5"/>
    <s v="Wrap Bag"/>
    <x v="163"/>
    <n v="0.85"/>
    <n v="2.1326537593213382"/>
    <s v="United States"/>
    <x v="3"/>
    <x v="29"/>
    <s v="Athens"/>
    <n v="30605"/>
    <x v="14"/>
    <x v="5"/>
    <s v="2015"/>
    <d v="2015-03-17T00:00:00"/>
    <n v="311.72999999999996"/>
    <n v="2"/>
    <n v="146.16999999999999"/>
    <n v="87773"/>
    <x v="0"/>
  </r>
  <r>
    <n v="19859"/>
    <s v="Low"/>
    <n v="0.05"/>
    <n v="5.74"/>
    <n v="5.3"/>
    <n v="2601"/>
    <x v="0"/>
    <s v="Malcolm French"/>
    <s v="Regular Air"/>
    <x v="0"/>
    <x v="0"/>
    <x v="12"/>
    <s v="Small Pack"/>
    <x v="782"/>
    <n v="0.55000000000000004"/>
    <n v="-1.2077582103760114"/>
    <s v="United States"/>
    <x v="1"/>
    <x v="16"/>
    <s v="Merrimack"/>
    <n v="3054"/>
    <x v="68"/>
    <x v="5"/>
    <s v="2015"/>
    <d v="2015-03-26T00:00:00"/>
    <n v="-50.75"/>
    <n v="7"/>
    <n v="42.02"/>
    <n v="87382"/>
    <x v="0"/>
  </r>
  <r>
    <n v="20849"/>
    <s v="Critical"/>
    <n v="7.0000000000000007E-2"/>
    <n v="200.99"/>
    <n v="4.2"/>
    <n v="2603"/>
    <x v="0"/>
    <s v="Penny Leach"/>
    <s v="Regular Air"/>
    <x v="0"/>
    <x v="2"/>
    <x v="5"/>
    <s v="Small Box"/>
    <x v="186"/>
    <n v="0.59"/>
    <n v="0.60053766389394203"/>
    <s v="United States"/>
    <x v="1"/>
    <x v="2"/>
    <s v="Hackensack"/>
    <n v="7601"/>
    <x v="121"/>
    <x v="4"/>
    <s v="2015"/>
    <d v="2015-04-06T00:00:00"/>
    <n v="2225.0761200000002"/>
    <n v="22"/>
    <n v="3705.14"/>
    <n v="87383"/>
    <x v="0"/>
  </r>
  <r>
    <n v="20850"/>
    <s v="Critical"/>
    <n v="0.01"/>
    <n v="297.48"/>
    <n v="18.059999999999999"/>
    <n v="2604"/>
    <x v="0"/>
    <s v="Gina Curry"/>
    <s v="Delivery Truck"/>
    <x v="0"/>
    <x v="2"/>
    <x v="6"/>
    <s v="Jumbo Drum"/>
    <x v="192"/>
    <n v="0.6"/>
    <n v="-0.35772703731911654"/>
    <s v="United States"/>
    <x v="1"/>
    <x v="2"/>
    <s v="Iselin"/>
    <n v="8830"/>
    <x v="121"/>
    <x v="4"/>
    <s v="2015"/>
    <d v="2015-04-06T00:00:00"/>
    <n v="-338.18083200000001"/>
    <n v="3"/>
    <n v="945.36"/>
    <n v="87383"/>
    <x v="0"/>
  </r>
  <r>
    <n v="18046"/>
    <s v="High"/>
    <n v="0.09"/>
    <n v="5.4"/>
    <n v="7.78"/>
    <n v="2610"/>
    <x v="0"/>
    <s v="Tommy Lutz"/>
    <s v="Regular Air"/>
    <x v="0"/>
    <x v="0"/>
    <x v="8"/>
    <s v="Small Box"/>
    <x v="97"/>
    <n v="0.37"/>
    <n v="-2.7670999187652314"/>
    <s v="United States"/>
    <x v="0"/>
    <x v="1"/>
    <s v="Davis"/>
    <n v="95616"/>
    <x v="41"/>
    <x v="3"/>
    <s v="2015"/>
    <d v="2015-05-17T00:00:00"/>
    <n v="-136.25200000000001"/>
    <n v="9"/>
    <n v="49.24"/>
    <n v="86118"/>
    <x v="0"/>
  </r>
  <r>
    <n v="19971"/>
    <s v="Low"/>
    <n v="0.02"/>
    <n v="50.98"/>
    <n v="13.66"/>
    <n v="2613"/>
    <x v="0"/>
    <s v="Anthony Stanley"/>
    <s v="Express Air"/>
    <x v="0"/>
    <x v="0"/>
    <x v="15"/>
    <s v="Small Box"/>
    <x v="783"/>
    <n v="0.57999999999999996"/>
    <n v="-0.37633308984660335"/>
    <s v="United States"/>
    <x v="1"/>
    <x v="2"/>
    <s v="Fords"/>
    <n v="8863"/>
    <x v="76"/>
    <x v="0"/>
    <s v="2015"/>
    <d v="2015-01-24T00:00:00"/>
    <n v="-25.76"/>
    <n v="1"/>
    <n v="68.45"/>
    <n v="86119"/>
    <x v="0"/>
  </r>
  <r>
    <n v="25962"/>
    <s v="Critical"/>
    <n v="0"/>
    <n v="2.6"/>
    <n v="2.4"/>
    <n v="2616"/>
    <x v="0"/>
    <s v="Laurence Hull"/>
    <s v="Regular Air"/>
    <x v="0"/>
    <x v="0"/>
    <x v="0"/>
    <s v="Wrap Bag"/>
    <x v="371"/>
    <n v="0.57999999999999996"/>
    <n v="-1.0102793296089385"/>
    <s v="United States"/>
    <x v="2"/>
    <x v="22"/>
    <s v="Portage"/>
    <n v="49002"/>
    <x v="140"/>
    <x v="5"/>
    <s v="2015"/>
    <d v="2015-03-13T00:00:00"/>
    <n v="-45.21"/>
    <n v="16"/>
    <n v="44.75"/>
    <n v="91495"/>
    <x v="0"/>
  </r>
  <r>
    <n v="25478"/>
    <s v="Not Specified"/>
    <n v="0.1"/>
    <n v="3.25"/>
    <n v="49"/>
    <n v="2617"/>
    <x v="0"/>
    <s v="Gerald Crabtree"/>
    <s v="Regular Air"/>
    <x v="0"/>
    <x v="0"/>
    <x v="15"/>
    <s v="Large Box"/>
    <x v="648"/>
    <n v="0.56000000000000005"/>
    <n v="-7.0347751290243306"/>
    <s v="United States"/>
    <x v="2"/>
    <x v="46"/>
    <s v="Aberdeen"/>
    <n v="57401"/>
    <x v="150"/>
    <x v="1"/>
    <s v="2015"/>
    <d v="2015-06-28T00:00:00"/>
    <n v="-286.245"/>
    <n v="6"/>
    <n v="40.69"/>
    <n v="91496"/>
    <x v="0"/>
  </r>
  <r>
    <n v="6585"/>
    <s v="Medium"/>
    <n v="0.1"/>
    <n v="7.64"/>
    <n v="1.39"/>
    <n v="2618"/>
    <x v="1"/>
    <s v="Amy Hamrick Melvin"/>
    <s v="Regular Air"/>
    <x v="0"/>
    <x v="0"/>
    <x v="4"/>
    <s v="Small Box"/>
    <x v="784"/>
    <n v="0.36"/>
    <n v="0.12389516562908308"/>
    <s v="United States"/>
    <x v="1"/>
    <x v="4"/>
    <s v="New York City"/>
    <n v="10004"/>
    <x v="60"/>
    <x v="0"/>
    <s v="2015"/>
    <d v="2015-01-19T00:00:00"/>
    <n v="16.12"/>
    <n v="18"/>
    <n v="130.11000000000001"/>
    <n v="46884"/>
    <x v="0"/>
  </r>
  <r>
    <n v="6586"/>
    <s v="Medium"/>
    <n v="0"/>
    <n v="125.99"/>
    <n v="2.5"/>
    <n v="2618"/>
    <x v="1"/>
    <s v="Amy Hamrick Melvin"/>
    <s v="Regular Air"/>
    <x v="0"/>
    <x v="2"/>
    <x v="5"/>
    <s v="Small Box"/>
    <x v="785"/>
    <n v="0.59"/>
    <n v="-2.4186304618485801"/>
    <s v="United States"/>
    <x v="1"/>
    <x v="4"/>
    <s v="New York City"/>
    <n v="10004"/>
    <x v="60"/>
    <x v="0"/>
    <s v="2015"/>
    <d v="2015-01-19T00:00:00"/>
    <n v="-815.90079999999989"/>
    <n v="3"/>
    <n v="337.34"/>
    <n v="46884"/>
    <x v="0"/>
  </r>
  <r>
    <n v="6587"/>
    <s v="Medium"/>
    <n v="0.1"/>
    <n v="11.55"/>
    <n v="2.36"/>
    <n v="2618"/>
    <x v="1"/>
    <s v="Amy Hamrick Melvin"/>
    <s v="Regular Air"/>
    <x v="0"/>
    <x v="0"/>
    <x v="0"/>
    <s v="Wrap Bag"/>
    <x v="99"/>
    <n v="0.55000000000000004"/>
    <n v="5.6370573761723081E-2"/>
    <s v="United States"/>
    <x v="1"/>
    <x v="4"/>
    <s v="New York City"/>
    <n v="10004"/>
    <x v="60"/>
    <x v="0"/>
    <s v="2015"/>
    <d v="2015-01-18T00:00:00"/>
    <n v="15.808000000000003"/>
    <n v="25"/>
    <n v="280.43"/>
    <n v="46884"/>
    <x v="0"/>
  </r>
  <r>
    <n v="4788"/>
    <s v="High"/>
    <n v="0.05"/>
    <n v="4.84"/>
    <n v="0.71"/>
    <n v="2618"/>
    <x v="1"/>
    <s v="Amy Hamrick Melvin"/>
    <s v="Express Air"/>
    <x v="0"/>
    <x v="0"/>
    <x v="0"/>
    <s v="Wrap Bag"/>
    <x v="525"/>
    <n v="0.52"/>
    <n v="0.28213560305638846"/>
    <s v="United States"/>
    <x v="1"/>
    <x v="4"/>
    <s v="New York City"/>
    <n v="10004"/>
    <x v="165"/>
    <x v="5"/>
    <s v="2015"/>
    <d v="2015-03-23T00:00:00"/>
    <n v="29.17"/>
    <n v="20"/>
    <n v="103.39"/>
    <n v="34017"/>
    <x v="0"/>
  </r>
  <r>
    <n v="4789"/>
    <s v="High"/>
    <n v="0.01"/>
    <n v="14.98"/>
    <n v="7.69"/>
    <n v="2618"/>
    <x v="1"/>
    <s v="Amy Hamrick Melvin"/>
    <s v="Regular Air"/>
    <x v="0"/>
    <x v="0"/>
    <x v="10"/>
    <s v="Small Box"/>
    <x v="607"/>
    <n v="0.56999999999999995"/>
    <n v="-0.11247387399802476"/>
    <s v="United States"/>
    <x v="1"/>
    <x v="4"/>
    <s v="New York City"/>
    <n v="10004"/>
    <x v="165"/>
    <x v="5"/>
    <s v="2015"/>
    <d v="2015-03-25T00:00:00"/>
    <n v="-48.97"/>
    <n v="28"/>
    <n v="435.39"/>
    <n v="34017"/>
    <x v="0"/>
  </r>
  <r>
    <n v="7452"/>
    <s v="Critical"/>
    <n v="0.1"/>
    <n v="20.27"/>
    <n v="3.99"/>
    <n v="2618"/>
    <x v="1"/>
    <s v="Amy Hamrick Melvin"/>
    <s v="Regular Air"/>
    <x v="0"/>
    <x v="0"/>
    <x v="15"/>
    <s v="Small Box"/>
    <x v="535"/>
    <n v="0.56999999999999995"/>
    <n v="7.9931908094948267E-2"/>
    <s v="United States"/>
    <x v="1"/>
    <x v="4"/>
    <s v="New York City"/>
    <n v="10004"/>
    <x v="165"/>
    <x v="5"/>
    <s v="2015"/>
    <d v="2015-03-24T00:00:00"/>
    <n v="84.05"/>
    <n v="53"/>
    <n v="1051.52"/>
    <n v="53153"/>
    <x v="0"/>
  </r>
  <r>
    <n v="22788"/>
    <s v="High"/>
    <n v="0.05"/>
    <n v="4.84"/>
    <n v="0.71"/>
    <n v="2619"/>
    <x v="1"/>
    <s v="Brandon E Shepherd"/>
    <s v="Express Air"/>
    <x v="0"/>
    <x v="0"/>
    <x v="0"/>
    <s v="Wrap Bag"/>
    <x v="525"/>
    <n v="0.52"/>
    <n v="0.69"/>
    <s v="United States"/>
    <x v="2"/>
    <x v="46"/>
    <s v="Sioux Falls"/>
    <n v="57103"/>
    <x v="165"/>
    <x v="5"/>
    <s v="2015"/>
    <d v="2015-03-23T00:00:00"/>
    <n v="17.836500000000001"/>
    <n v="5"/>
    <n v="25.85"/>
    <n v="88014"/>
    <x v="0"/>
  </r>
  <r>
    <n v="18461"/>
    <s v="Not Specified"/>
    <n v="0.1"/>
    <n v="30.98"/>
    <n v="8.99"/>
    <n v="2619"/>
    <x v="1"/>
    <s v="Brandon E Shepherd"/>
    <s v="Regular Air"/>
    <x v="0"/>
    <x v="0"/>
    <x v="0"/>
    <s v="Small Pack"/>
    <x v="548"/>
    <n v="0.57999999999999996"/>
    <n v="-0.16941275027226271"/>
    <s v="United States"/>
    <x v="2"/>
    <x v="46"/>
    <s v="Sioux Falls"/>
    <n v="57103"/>
    <x v="170"/>
    <x v="2"/>
    <s v="2015"/>
    <d v="2015-02-11T00:00:00"/>
    <n v="-20.222799999999999"/>
    <n v="4"/>
    <n v="119.37"/>
    <n v="88015"/>
    <x v="0"/>
  </r>
  <r>
    <n v="25452"/>
    <s v="Critical"/>
    <n v="0.1"/>
    <n v="20.27"/>
    <n v="3.99"/>
    <n v="2620"/>
    <x v="0"/>
    <s v="Phyllis Little"/>
    <s v="Regular Air"/>
    <x v="0"/>
    <x v="0"/>
    <x v="15"/>
    <s v="Small Box"/>
    <x v="535"/>
    <n v="0.56999999999999995"/>
    <n v="1.4795983250620344"/>
    <s v="United States"/>
    <x v="3"/>
    <x v="20"/>
    <s v="Bartlett"/>
    <n v="38134"/>
    <x v="165"/>
    <x v="5"/>
    <s v="2015"/>
    <d v="2015-03-24T00:00:00"/>
    <n v="381.61799999999994"/>
    <n v="13"/>
    <n v="257.92"/>
    <n v="88017"/>
    <x v="0"/>
  </r>
  <r>
    <n v="26296"/>
    <s v="High"/>
    <n v="0.03"/>
    <n v="40.97"/>
    <n v="8.99"/>
    <n v="2621"/>
    <x v="0"/>
    <s v="Robyn Hayes"/>
    <s v="Express Air"/>
    <x v="0"/>
    <x v="0"/>
    <x v="0"/>
    <s v="Small Pack"/>
    <x v="786"/>
    <n v="0.59"/>
    <n v="-0.8544445516842003"/>
    <s v="United States"/>
    <x v="3"/>
    <x v="20"/>
    <s v="Brentwood"/>
    <n v="37027"/>
    <x v="91"/>
    <x v="5"/>
    <s v="2015"/>
    <d v="2015-03-20T00:00:00"/>
    <n v="-177.05799999999999"/>
    <n v="5"/>
    <n v="207.22"/>
    <n v="88016"/>
    <x v="0"/>
  </r>
  <r>
    <n v="26032"/>
    <s v="High"/>
    <n v="0.1"/>
    <n v="41.94"/>
    <n v="2.99"/>
    <n v="2626"/>
    <x v="0"/>
    <s v="Lillian Fischer"/>
    <s v="Regular Air"/>
    <x v="3"/>
    <x v="0"/>
    <x v="8"/>
    <s v="Small Box"/>
    <x v="787"/>
    <n v="0.35"/>
    <n v="0.69"/>
    <s v="United States"/>
    <x v="0"/>
    <x v="1"/>
    <s v="Menlo Park"/>
    <n v="94025"/>
    <x v="131"/>
    <x v="2"/>
    <s v="2015"/>
    <d v="2015-02-08T00:00:00"/>
    <n v="164.08199999999999"/>
    <n v="6"/>
    <n v="237.8"/>
    <n v="90927"/>
    <x v="0"/>
  </r>
  <r>
    <n v="18623"/>
    <s v="Medium"/>
    <n v="0.02"/>
    <n v="30.53"/>
    <n v="19.989999999999998"/>
    <n v="2628"/>
    <x v="0"/>
    <s v="Danielle P Rao"/>
    <s v="Express Air"/>
    <x v="0"/>
    <x v="0"/>
    <x v="9"/>
    <s v="Small Box"/>
    <x v="244"/>
    <n v="0.39"/>
    <n v="-0.12181416817178406"/>
    <s v="United States"/>
    <x v="2"/>
    <x v="23"/>
    <s v="Moore"/>
    <n v="73160"/>
    <x v="60"/>
    <x v="0"/>
    <s v="2015"/>
    <d v="2015-01-19T00:00:00"/>
    <n v="-54.63"/>
    <n v="14"/>
    <n v="448.47"/>
    <n v="85916"/>
    <x v="0"/>
  </r>
  <r>
    <n v="21981"/>
    <s v="Critical"/>
    <n v="0.01"/>
    <n v="194.3"/>
    <n v="11.54"/>
    <n v="2630"/>
    <x v="1"/>
    <s v="Betsy Puckett"/>
    <s v="Regular Air"/>
    <x v="2"/>
    <x v="1"/>
    <x v="2"/>
    <s v="Large Box"/>
    <x v="423"/>
    <n v="0.59"/>
    <n v="0.69"/>
    <s v="United States"/>
    <x v="2"/>
    <x v="23"/>
    <s v="Norman"/>
    <n v="73071"/>
    <x v="99"/>
    <x v="0"/>
    <s v="2015"/>
    <d v="2015-01-07T00:00:00"/>
    <n v="690.17939999999999"/>
    <n v="5"/>
    <n v="1000.26"/>
    <n v="85914"/>
    <x v="0"/>
  </r>
  <r>
    <n v="21982"/>
    <s v="Critical"/>
    <n v="0.02"/>
    <n v="209.84"/>
    <n v="21.21"/>
    <n v="2630"/>
    <x v="1"/>
    <s v="Betsy Puckett"/>
    <s v="Regular Air"/>
    <x v="2"/>
    <x v="1"/>
    <x v="2"/>
    <s v="Large Box"/>
    <x v="422"/>
    <n v="0.59"/>
    <n v="0.69"/>
    <s v="United States"/>
    <x v="2"/>
    <x v="23"/>
    <s v="Norman"/>
    <n v="73071"/>
    <x v="99"/>
    <x v="0"/>
    <s v="2015"/>
    <d v="2015-01-06T00:00:00"/>
    <n v="1507.6430999999998"/>
    <n v="10"/>
    <n v="2184.9899999999998"/>
    <n v="85914"/>
    <x v="0"/>
  </r>
  <r>
    <n v="21983"/>
    <s v="Critical"/>
    <n v="0"/>
    <n v="145.44999999999999"/>
    <n v="17.850000000000001"/>
    <n v="2630"/>
    <x v="1"/>
    <s v="Betsy Puckett"/>
    <s v="Delivery Truck"/>
    <x v="2"/>
    <x v="2"/>
    <x v="6"/>
    <s v="Jumbo Drum"/>
    <x v="390"/>
    <n v="0.56000000000000005"/>
    <n v="0.67305809267965089"/>
    <s v="United States"/>
    <x v="2"/>
    <x v="23"/>
    <s v="Norman"/>
    <n v="73071"/>
    <x v="99"/>
    <x v="0"/>
    <s v="2015"/>
    <d v="2015-01-07T00:00:00"/>
    <n v="801.74680000000012"/>
    <n v="8"/>
    <n v="1191.2"/>
    <n v="85914"/>
    <x v="0"/>
  </r>
  <r>
    <n v="22540"/>
    <s v="High"/>
    <n v="7.0000000000000007E-2"/>
    <n v="65.989999999999995"/>
    <n v="5.99"/>
    <n v="2630"/>
    <x v="1"/>
    <s v="Betsy Puckett"/>
    <s v="Regular Air"/>
    <x v="2"/>
    <x v="2"/>
    <x v="5"/>
    <s v="Small Box"/>
    <x v="788"/>
    <n v="0.57999999999999996"/>
    <n v="-0.83991648059863611"/>
    <s v="United States"/>
    <x v="2"/>
    <x v="23"/>
    <s v="Norman"/>
    <n v="73071"/>
    <x v="0"/>
    <x v="0"/>
    <s v="2015"/>
    <d v="2015-01-08T00:00:00"/>
    <n v="-139.18256"/>
    <n v="3"/>
    <n v="165.71"/>
    <n v="85915"/>
    <x v="0"/>
  </r>
  <r>
    <n v="25594"/>
    <s v="Low"/>
    <n v="0.05"/>
    <n v="100.97"/>
    <n v="7.18"/>
    <n v="2638"/>
    <x v="0"/>
    <s v="Alicia Wood Shah"/>
    <s v="Express Air"/>
    <x v="3"/>
    <x v="2"/>
    <x v="13"/>
    <s v="Small Box"/>
    <x v="707"/>
    <n v="0.46"/>
    <n v="0.69"/>
    <s v="United States"/>
    <x v="0"/>
    <x v="44"/>
    <s v="Boise"/>
    <n v="83704"/>
    <x v="178"/>
    <x v="1"/>
    <s v="2015"/>
    <d v="2015-06-08T00:00:00"/>
    <n v="881.46809999999994"/>
    <n v="13"/>
    <n v="1277.49"/>
    <n v="90951"/>
    <x v="0"/>
  </r>
  <r>
    <n v="21041"/>
    <s v="Not Specified"/>
    <n v="0.05"/>
    <n v="4.9800000000000004"/>
    <n v="0.49"/>
    <n v="2639"/>
    <x v="0"/>
    <s v="Marianne Connor"/>
    <s v="Regular Air"/>
    <x v="3"/>
    <x v="0"/>
    <x v="9"/>
    <s v="Small Box"/>
    <x v="509"/>
    <n v="0.39"/>
    <n v="0.27042253521126763"/>
    <s v="United States"/>
    <x v="0"/>
    <x v="27"/>
    <s v="Roswell"/>
    <n v="88201"/>
    <x v="91"/>
    <x v="5"/>
    <s v="2015"/>
    <d v="2015-03-19T00:00:00"/>
    <n v="3.84"/>
    <n v="3"/>
    <n v="14.2"/>
    <n v="90952"/>
    <x v="0"/>
  </r>
  <r>
    <n v="22438"/>
    <s v="Low"/>
    <n v="0.1"/>
    <n v="10.98"/>
    <n v="3.99"/>
    <n v="2647"/>
    <x v="1"/>
    <s v="Teresa Bishop"/>
    <s v="Regular Air"/>
    <x v="0"/>
    <x v="0"/>
    <x v="15"/>
    <s v="Small Box"/>
    <x v="555"/>
    <n v="0.57999999999999996"/>
    <n v="-0.40279639915724957"/>
    <s v="United States"/>
    <x v="0"/>
    <x v="1"/>
    <s v="Bakersfield"/>
    <n v="93309"/>
    <x v="83"/>
    <x v="5"/>
    <s v="2015"/>
    <d v="2015-03-24T00:00:00"/>
    <n v="-21.03"/>
    <n v="5"/>
    <n v="52.21"/>
    <n v="91386"/>
    <x v="0"/>
  </r>
  <r>
    <n v="22439"/>
    <s v="Low"/>
    <n v="0.01"/>
    <n v="39.979999999999997"/>
    <n v="9.1999999999999993"/>
    <n v="2647"/>
    <x v="1"/>
    <s v="Teresa Bishop"/>
    <s v="Regular Air"/>
    <x v="0"/>
    <x v="1"/>
    <x v="2"/>
    <s v="Wrap Bag"/>
    <x v="789"/>
    <n v="0.65"/>
    <n v="0.69"/>
    <s v="United States"/>
    <x v="0"/>
    <x v="1"/>
    <s v="Bakersfield"/>
    <n v="93309"/>
    <x v="83"/>
    <x v="5"/>
    <s v="2015"/>
    <d v="2015-03-19T00:00:00"/>
    <n v="117.52079999999998"/>
    <n v="4"/>
    <n v="170.32"/>
    <n v="91386"/>
    <x v="0"/>
  </r>
  <r>
    <n v="18720"/>
    <s v="High"/>
    <n v="0.01"/>
    <n v="39.979999999999997"/>
    <n v="4"/>
    <n v="2649"/>
    <x v="0"/>
    <s v="Leo J Olson"/>
    <s v="Regular Air"/>
    <x v="0"/>
    <x v="2"/>
    <x v="13"/>
    <s v="Small Box"/>
    <x v="74"/>
    <n v="0.7"/>
    <n v="-0.15154705101087118"/>
    <s v="United States"/>
    <x v="1"/>
    <x v="30"/>
    <s v="Edgewood"/>
    <n v="21040"/>
    <x v="164"/>
    <x v="1"/>
    <s v="2015"/>
    <d v="2015-06-12T00:00:00"/>
    <n v="-30.808"/>
    <n v="5"/>
    <n v="203.29"/>
    <n v="88814"/>
    <x v="0"/>
  </r>
  <r>
    <n v="22904"/>
    <s v="Critical"/>
    <n v="0.05"/>
    <n v="35.99"/>
    <n v="5.99"/>
    <n v="2650"/>
    <x v="0"/>
    <s v="Joanne Chu"/>
    <s v="Regular Air"/>
    <x v="0"/>
    <x v="2"/>
    <x v="5"/>
    <s v="Wrap Bag"/>
    <x v="351"/>
    <n v="0.38"/>
    <n v="0.69"/>
    <s v="United States"/>
    <x v="1"/>
    <x v="19"/>
    <s v="Baldwin"/>
    <n v="15234"/>
    <x v="82"/>
    <x v="3"/>
    <s v="2015"/>
    <d v="2015-05-05T00:00:00"/>
    <n v="524.31719999999996"/>
    <n v="26"/>
    <n v="759.88"/>
    <n v="88815"/>
    <x v="0"/>
  </r>
  <r>
    <n v="18949"/>
    <s v="Medium"/>
    <n v="0.06"/>
    <n v="47.9"/>
    <n v="5.86"/>
    <n v="2652"/>
    <x v="0"/>
    <s v="Brenda Ross"/>
    <s v="Regular Air"/>
    <x v="3"/>
    <x v="0"/>
    <x v="7"/>
    <s v="Small Box"/>
    <x v="661"/>
    <n v="0.37"/>
    <n v="0.23121019108280255"/>
    <s v="United States"/>
    <x v="0"/>
    <x v="1"/>
    <s v="Bakersfield"/>
    <n v="93309"/>
    <x v="40"/>
    <x v="3"/>
    <s v="2015"/>
    <d v="2015-05-27T00:00:00"/>
    <n v="21.78"/>
    <n v="2"/>
    <n v="94.2"/>
    <n v="89361"/>
    <x v="0"/>
  </r>
  <r>
    <n v="25662"/>
    <s v="Not Specified"/>
    <n v="0.05"/>
    <n v="4.9800000000000004"/>
    <n v="4.62"/>
    <n v="2653"/>
    <x v="1"/>
    <s v="Leo Kane"/>
    <s v="Regular Air"/>
    <x v="3"/>
    <x v="2"/>
    <x v="13"/>
    <s v="Small Pack"/>
    <x v="139"/>
    <n v="0.64"/>
    <n v="-2.8656759906759905"/>
    <s v="United States"/>
    <x v="2"/>
    <x v="13"/>
    <s v="Derby"/>
    <n v="67037"/>
    <x v="11"/>
    <x v="2"/>
    <s v="2015"/>
    <d v="2015-02-23T00:00:00"/>
    <n v="-98.35"/>
    <n v="7"/>
    <n v="34.32"/>
    <n v="89360"/>
    <x v="0"/>
  </r>
  <r>
    <n v="25663"/>
    <s v="Not Specified"/>
    <n v="0.02"/>
    <n v="34.229999999999997"/>
    <n v="5.0199999999999996"/>
    <n v="2653"/>
    <x v="1"/>
    <s v="Leo Kane"/>
    <s v="Regular Air"/>
    <x v="3"/>
    <x v="1"/>
    <x v="2"/>
    <s v="Small Box"/>
    <x v="492"/>
    <n v="0.55000000000000004"/>
    <n v="0.69"/>
    <s v="United States"/>
    <x v="2"/>
    <x v="13"/>
    <s v="Derby"/>
    <n v="67037"/>
    <x v="11"/>
    <x v="2"/>
    <s v="2015"/>
    <d v="2015-02-24T00:00:00"/>
    <n v="270.79049999999995"/>
    <n v="11"/>
    <n v="392.45"/>
    <n v="89360"/>
    <x v="0"/>
  </r>
  <r>
    <n v="19131"/>
    <s v="Medium"/>
    <n v="0.09"/>
    <n v="89.99"/>
    <n v="42"/>
    <n v="2655"/>
    <x v="1"/>
    <s v="Benjamin Lam"/>
    <s v="Delivery Truck"/>
    <x v="3"/>
    <x v="1"/>
    <x v="1"/>
    <s v="Jumbo Drum"/>
    <x v="790"/>
    <n v="0.66"/>
    <n v="0.436999511002445"/>
    <s v="United States"/>
    <x v="3"/>
    <x v="29"/>
    <s v="Atlanta"/>
    <n v="30318"/>
    <x v="106"/>
    <x v="4"/>
    <s v="2015"/>
    <d v="2015-04-18T00:00:00"/>
    <n v="223.416"/>
    <n v="6"/>
    <n v="511.25"/>
    <n v="86063"/>
    <x v="0"/>
  </r>
  <r>
    <n v="22938"/>
    <s v="Critical"/>
    <n v="7.0000000000000007E-2"/>
    <n v="2.94"/>
    <n v="0.81"/>
    <n v="2655"/>
    <x v="1"/>
    <s v="Benjamin Lam"/>
    <s v="Regular Air"/>
    <x v="0"/>
    <x v="0"/>
    <x v="0"/>
    <s v="Wrap Bag"/>
    <x v="791"/>
    <n v="0.4"/>
    <n v="-3.1434872824631865"/>
    <s v="United States"/>
    <x v="3"/>
    <x v="29"/>
    <s v="Atlanta"/>
    <n v="30318"/>
    <x v="4"/>
    <x v="4"/>
    <s v="2015"/>
    <d v="2015-04-09T00:00:00"/>
    <n v="-93.927400000000006"/>
    <n v="10"/>
    <n v="29.88"/>
    <n v="86064"/>
    <x v="0"/>
  </r>
  <r>
    <n v="19525"/>
    <s v="Critical"/>
    <n v="0.01"/>
    <n v="138.13999999999999"/>
    <n v="35"/>
    <n v="2660"/>
    <x v="0"/>
    <s v="Jeffrey Page"/>
    <s v="Regular Air"/>
    <x v="2"/>
    <x v="0"/>
    <x v="10"/>
    <s v="Large Box"/>
    <x v="792"/>
    <m/>
    <n v="-0.53671769360466093"/>
    <s v="United States"/>
    <x v="1"/>
    <x v="14"/>
    <s v="Gorham"/>
    <n v="4038"/>
    <x v="152"/>
    <x v="2"/>
    <s v="2015"/>
    <d v="2015-02-26T00:00:00"/>
    <n v="-321.51"/>
    <n v="4"/>
    <n v="599.03"/>
    <n v="86486"/>
    <x v="0"/>
  </r>
  <r>
    <n v="18400"/>
    <s v="High"/>
    <n v="0.04"/>
    <n v="90.24"/>
    <n v="0.99"/>
    <n v="2667"/>
    <x v="1"/>
    <s v="Pat Baker"/>
    <s v="Regular Air"/>
    <x v="1"/>
    <x v="0"/>
    <x v="15"/>
    <s v="Small Box"/>
    <x v="793"/>
    <n v="0.56000000000000005"/>
    <n v="0.69"/>
    <s v="United States"/>
    <x v="1"/>
    <x v="10"/>
    <s v="Lakewood"/>
    <n v="44107"/>
    <x v="57"/>
    <x v="4"/>
    <s v="2015"/>
    <d v="2015-04-04T00:00:00"/>
    <n v="246.2748"/>
    <n v="4"/>
    <n v="356.92"/>
    <n v="87831"/>
    <x v="0"/>
  </r>
  <r>
    <n v="18401"/>
    <s v="High"/>
    <n v="0.09"/>
    <n v="47.9"/>
    <n v="5.86"/>
    <n v="2667"/>
    <x v="1"/>
    <s v="Pat Baker"/>
    <s v="Express Air"/>
    <x v="1"/>
    <x v="0"/>
    <x v="7"/>
    <s v="Small Box"/>
    <x v="661"/>
    <n v="0.37"/>
    <n v="0.69"/>
    <s v="United States"/>
    <x v="1"/>
    <x v="10"/>
    <s v="Lakewood"/>
    <n v="44107"/>
    <x v="57"/>
    <x v="4"/>
    <s v="2015"/>
    <d v="2015-04-04T00:00:00"/>
    <n v="93.950399999999988"/>
    <n v="3"/>
    <n v="136.16"/>
    <n v="87831"/>
    <x v="0"/>
  </r>
  <r>
    <n v="19294"/>
    <s v="High"/>
    <n v="0.04"/>
    <n v="10.4"/>
    <n v="5.4"/>
    <n v="2668"/>
    <x v="1"/>
    <s v="Carlos Hanson"/>
    <s v="Regular Air"/>
    <x v="0"/>
    <x v="1"/>
    <x v="2"/>
    <s v="Small Pack"/>
    <x v="794"/>
    <n v="0.51"/>
    <n v="0.22931008107694659"/>
    <s v="United States"/>
    <x v="2"/>
    <x v="46"/>
    <s v="Rapid City"/>
    <n v="57701"/>
    <x v="145"/>
    <x v="5"/>
    <s v="2015"/>
    <d v="2015-03-29T00:00:00"/>
    <n v="29.98"/>
    <n v="12"/>
    <n v="130.74"/>
    <n v="87830"/>
    <x v="0"/>
  </r>
  <r>
    <n v="19295"/>
    <s v="High"/>
    <n v="0.08"/>
    <n v="4.28"/>
    <n v="4.79"/>
    <n v="2668"/>
    <x v="1"/>
    <s v="Carlos Hanson"/>
    <s v="Regular Air"/>
    <x v="0"/>
    <x v="0"/>
    <x v="7"/>
    <s v="Small Box"/>
    <x v="795"/>
    <n v="0.4"/>
    <n v="-2.4303188289552837"/>
    <s v="United States"/>
    <x v="2"/>
    <x v="46"/>
    <s v="Rapid City"/>
    <n v="57701"/>
    <x v="145"/>
    <x v="5"/>
    <s v="2015"/>
    <d v="2015-03-30T00:00:00"/>
    <n v="-121.2"/>
    <n v="12"/>
    <n v="49.87"/>
    <n v="87830"/>
    <x v="0"/>
  </r>
  <r>
    <n v="18870"/>
    <s v="Not Specified"/>
    <n v="0.06"/>
    <n v="3.93"/>
    <n v="0.99"/>
    <n v="2668"/>
    <x v="1"/>
    <s v="Carlos Hanson"/>
    <s v="Regular Air"/>
    <x v="1"/>
    <x v="0"/>
    <x v="3"/>
    <s v="Wrap Bag"/>
    <x v="796"/>
    <n v="0.39"/>
    <n v="0.4459222497932176"/>
    <s v="United States"/>
    <x v="2"/>
    <x v="46"/>
    <s v="Rapid City"/>
    <n v="57701"/>
    <x v="109"/>
    <x v="4"/>
    <s v="2015"/>
    <d v="2015-04-23T00:00:00"/>
    <n v="10.782400000000001"/>
    <n v="6"/>
    <n v="24.18"/>
    <n v="87832"/>
    <x v="0"/>
  </r>
  <r>
    <n v="5338"/>
    <s v="High"/>
    <n v="0.05"/>
    <n v="165.2"/>
    <n v="19.989999999999998"/>
    <n v="2670"/>
    <x v="1"/>
    <s v="Yvonne Mann"/>
    <s v="Regular Air"/>
    <x v="1"/>
    <x v="0"/>
    <x v="10"/>
    <s v="Small Box"/>
    <x v="191"/>
    <n v="0.59"/>
    <n v="7.2812192456379779E-2"/>
    <s v="United States"/>
    <x v="0"/>
    <x v="1"/>
    <s v="Los Angeles"/>
    <n v="90049"/>
    <x v="124"/>
    <x v="3"/>
    <s v="2015"/>
    <d v="2015-05-29T00:00:00"/>
    <n v="2008.71"/>
    <n v="167"/>
    <n v="27587.55"/>
    <n v="37924"/>
    <x v="1"/>
  </r>
  <r>
    <n v="5339"/>
    <s v="High"/>
    <n v="0.09"/>
    <n v="17.989999999999998"/>
    <n v="8.65"/>
    <n v="2670"/>
    <x v="1"/>
    <s v="Yvonne Mann"/>
    <s v="Regular Air"/>
    <x v="1"/>
    <x v="0"/>
    <x v="0"/>
    <s v="Small Box"/>
    <x v="797"/>
    <n v="0.56999999999999995"/>
    <n v="-6.7582537471256657E-2"/>
    <s v="United States"/>
    <x v="0"/>
    <x v="1"/>
    <s v="Los Angeles"/>
    <n v="90049"/>
    <x v="124"/>
    <x v="3"/>
    <s v="2015"/>
    <d v="2015-05-29T00:00:00"/>
    <n v="-80.53"/>
    <n v="71"/>
    <n v="1191.58"/>
    <n v="37924"/>
    <x v="1"/>
  </r>
  <r>
    <n v="23338"/>
    <s v="High"/>
    <n v="0.05"/>
    <n v="165.2"/>
    <n v="19.989999999999998"/>
    <n v="2671"/>
    <x v="0"/>
    <s v="Lloyd Fuller"/>
    <s v="Regular Air"/>
    <x v="1"/>
    <x v="0"/>
    <x v="10"/>
    <s v="Small Box"/>
    <x v="191"/>
    <n v="0.59"/>
    <n v="-7.0563071925098626E-3"/>
    <s v="United States"/>
    <x v="3"/>
    <x v="20"/>
    <s v="Brentwood"/>
    <n v="37027"/>
    <x v="124"/>
    <x v="3"/>
    <s v="2015"/>
    <d v="2015-05-29T00:00:00"/>
    <n v="-48.957999999999998"/>
    <n v="42"/>
    <n v="6938.19"/>
    <n v="90551"/>
    <x v="0"/>
  </r>
  <r>
    <n v="18147"/>
    <s v="Critical"/>
    <n v="0.03"/>
    <n v="41.32"/>
    <n v="58.66"/>
    <n v="2677"/>
    <x v="1"/>
    <s v="Geoffrey Rivera"/>
    <s v="Express Air"/>
    <x v="2"/>
    <x v="1"/>
    <x v="2"/>
    <s v="Medium Box"/>
    <x v="798"/>
    <n v="0.76"/>
    <n v="-7.8269372957759931E-2"/>
    <s v="United States"/>
    <x v="3"/>
    <x v="8"/>
    <s v="Winchester"/>
    <n v="22601"/>
    <x v="154"/>
    <x v="1"/>
    <s v="2015"/>
    <d v="2015-06-17T00:00:00"/>
    <n v="-32.816000000000003"/>
    <n v="10"/>
    <n v="419.27"/>
    <n v="86633"/>
    <x v="0"/>
  </r>
  <r>
    <n v="18148"/>
    <s v="Critical"/>
    <n v="0"/>
    <n v="6.88"/>
    <n v="2"/>
    <n v="2677"/>
    <x v="1"/>
    <s v="Geoffrey Rivera"/>
    <s v="Regular Air"/>
    <x v="2"/>
    <x v="0"/>
    <x v="7"/>
    <s v="Wrap Bag"/>
    <x v="232"/>
    <n v="0.39"/>
    <n v="-0.43361111111111111"/>
    <s v="United States"/>
    <x v="3"/>
    <x v="8"/>
    <s v="Winchester"/>
    <n v="22601"/>
    <x v="154"/>
    <x v="1"/>
    <s v="2015"/>
    <d v="2015-06-16T00:00:00"/>
    <n v="-15.61"/>
    <n v="5"/>
    <n v="36"/>
    <n v="86633"/>
    <x v="0"/>
  </r>
  <r>
    <n v="22848"/>
    <s v="Low"/>
    <n v="0.09"/>
    <n v="8.74"/>
    <n v="1.39"/>
    <n v="2684"/>
    <x v="1"/>
    <s v="Edna Michael"/>
    <s v="Express Air"/>
    <x v="2"/>
    <x v="0"/>
    <x v="4"/>
    <s v="Small Box"/>
    <x v="526"/>
    <n v="0.38"/>
    <n v="2.0047538200339559"/>
    <s v="United States"/>
    <x v="3"/>
    <x v="26"/>
    <s v="Port Charlotte"/>
    <n v="33952"/>
    <x v="2"/>
    <x v="2"/>
    <s v="2015"/>
    <d v="2015-02-20T00:00:00"/>
    <n v="23.616"/>
    <n v="1"/>
    <n v="11.78"/>
    <n v="89146"/>
    <x v="0"/>
  </r>
  <r>
    <n v="22849"/>
    <s v="Low"/>
    <n v="0.09"/>
    <n v="18.97"/>
    <n v="9.0299999999999994"/>
    <n v="2684"/>
    <x v="1"/>
    <s v="Edna Michael"/>
    <s v="Regular Air"/>
    <x v="2"/>
    <x v="0"/>
    <x v="7"/>
    <s v="Small Box"/>
    <x v="273"/>
    <n v="0.37"/>
    <n v="-83.397519083969456"/>
    <s v="United States"/>
    <x v="3"/>
    <x v="26"/>
    <s v="Port Charlotte"/>
    <n v="33952"/>
    <x v="2"/>
    <x v="2"/>
    <s v="2015"/>
    <d v="2015-02-20T00:00:00"/>
    <n v="-1748.0119999999999"/>
    <n v="1"/>
    <n v="20.96"/>
    <n v="89146"/>
    <x v="0"/>
  </r>
  <r>
    <n v="25649"/>
    <s v="Low"/>
    <n v="7.0000000000000007E-2"/>
    <n v="4.97"/>
    <n v="5.71"/>
    <n v="2684"/>
    <x v="1"/>
    <s v="Edna Michael"/>
    <s v="Regular Air"/>
    <x v="2"/>
    <x v="1"/>
    <x v="2"/>
    <s v="Medium Box"/>
    <x v="799"/>
    <n v="0.54"/>
    <n v="-6.7573893473368347"/>
    <s v="United States"/>
    <x v="3"/>
    <x v="26"/>
    <s v="Port Charlotte"/>
    <n v="33952"/>
    <x v="98"/>
    <x v="4"/>
    <s v="2015"/>
    <d v="2015-04-15T00:00:00"/>
    <n v="-180.15200000000002"/>
    <n v="5"/>
    <n v="26.66"/>
    <n v="89148"/>
    <x v="0"/>
  </r>
  <r>
    <n v="25650"/>
    <s v="Low"/>
    <n v="0.09"/>
    <n v="2.62"/>
    <n v="0.8"/>
    <n v="2684"/>
    <x v="1"/>
    <s v="Edna Michael"/>
    <s v="Regular Air"/>
    <x v="2"/>
    <x v="0"/>
    <x v="3"/>
    <s v="Wrap Bag"/>
    <x v="505"/>
    <n v="0.39"/>
    <n v="0.28385786802030455"/>
    <s v="United States"/>
    <x v="3"/>
    <x v="26"/>
    <s v="Port Charlotte"/>
    <n v="33952"/>
    <x v="98"/>
    <x v="4"/>
    <s v="2015"/>
    <d v="2015-04-12T00:00:00"/>
    <n v="8.3879999999999999"/>
    <n v="12"/>
    <n v="29.55"/>
    <n v="89148"/>
    <x v="0"/>
  </r>
  <r>
    <n v="25651"/>
    <s v="Low"/>
    <n v="0.03"/>
    <n v="65.989999999999995"/>
    <n v="8.8000000000000007"/>
    <n v="2684"/>
    <x v="1"/>
    <s v="Edna Michael"/>
    <s v="Regular Air"/>
    <x v="2"/>
    <x v="2"/>
    <x v="5"/>
    <s v="Small Box"/>
    <x v="264"/>
    <n v="0.57999999999999996"/>
    <n v="8.0328915467916574E-3"/>
    <s v="United States"/>
    <x v="3"/>
    <x v="26"/>
    <s v="Port Charlotte"/>
    <n v="33952"/>
    <x v="98"/>
    <x v="4"/>
    <s v="2015"/>
    <d v="2015-04-10T00:00:00"/>
    <n v="9.939899999999998"/>
    <n v="21"/>
    <n v="1237.4000000000001"/>
    <n v="89148"/>
    <x v="0"/>
  </r>
  <r>
    <n v="21114"/>
    <s v="High"/>
    <n v="0"/>
    <n v="7.38"/>
    <n v="11.51"/>
    <n v="2685"/>
    <x v="0"/>
    <s v="Kathryn Wolfe"/>
    <s v="Regular Air"/>
    <x v="2"/>
    <x v="0"/>
    <x v="8"/>
    <s v="Small Box"/>
    <x v="800"/>
    <n v="0.36"/>
    <n v="-3.7511904761904757"/>
    <s v="United States"/>
    <x v="1"/>
    <x v="4"/>
    <s v="Plainview"/>
    <n v="11803"/>
    <x v="36"/>
    <x v="4"/>
    <s v="2015"/>
    <d v="2015-04-05T00:00:00"/>
    <n v="-66.170999999999992"/>
    <n v="2"/>
    <n v="17.64"/>
    <n v="89147"/>
    <x v="0"/>
  </r>
  <r>
    <n v="23299"/>
    <s v="Critical"/>
    <n v="0.09"/>
    <n v="3.75"/>
    <n v="0.5"/>
    <n v="2689"/>
    <x v="0"/>
    <s v="Marlene Gray"/>
    <s v="Regular Air"/>
    <x v="1"/>
    <x v="0"/>
    <x v="9"/>
    <s v="Small Box"/>
    <x v="801"/>
    <n v="0.37"/>
    <n v="0.69"/>
    <s v="United States"/>
    <x v="1"/>
    <x v="2"/>
    <s v="Clifton"/>
    <n v="7011"/>
    <x v="82"/>
    <x v="3"/>
    <s v="2015"/>
    <d v="2015-05-06T00:00:00"/>
    <n v="51.218699999999998"/>
    <n v="21"/>
    <n v="74.23"/>
    <n v="90624"/>
    <x v="0"/>
  </r>
  <r>
    <n v="23298"/>
    <s v="Critical"/>
    <n v="0.01"/>
    <n v="30.98"/>
    <n v="9.18"/>
    <n v="2693"/>
    <x v="0"/>
    <s v="Lloyd Cannon"/>
    <s v="Regular Air"/>
    <x v="1"/>
    <x v="0"/>
    <x v="7"/>
    <s v="Small Box"/>
    <x v="768"/>
    <n v="0.4"/>
    <n v="0.60662319233406148"/>
    <s v="United States"/>
    <x v="1"/>
    <x v="9"/>
    <s v="Bennington"/>
    <n v="5201"/>
    <x v="82"/>
    <x v="3"/>
    <s v="2015"/>
    <d v="2015-05-04T00:00:00"/>
    <n v="380.46800000000002"/>
    <n v="20"/>
    <n v="627.19000000000005"/>
    <n v="90624"/>
    <x v="0"/>
  </r>
  <r>
    <n v="18354"/>
    <s v="Critical"/>
    <n v="0.05"/>
    <n v="107.53"/>
    <n v="5.81"/>
    <n v="2696"/>
    <x v="0"/>
    <s v="Sally Dunn"/>
    <s v="Regular Air"/>
    <x v="1"/>
    <x v="1"/>
    <x v="2"/>
    <s v="Medium Box"/>
    <x v="582"/>
    <n v="0.65"/>
    <n v="-0.14588853357697582"/>
    <s v="United States"/>
    <x v="3"/>
    <x v="43"/>
    <s v="Tuscaloosa"/>
    <n v="35401"/>
    <x v="93"/>
    <x v="5"/>
    <s v="2015"/>
    <d v="2015-03-06T00:00:00"/>
    <n v="-89.418000000000006"/>
    <n v="6"/>
    <n v="612.91999999999996"/>
    <n v="87676"/>
    <x v="0"/>
  </r>
  <r>
    <n v="19506"/>
    <s v="Critical"/>
    <n v="0.04"/>
    <n v="1.74"/>
    <n v="4.08"/>
    <n v="2697"/>
    <x v="1"/>
    <s v="Ricky W Clements"/>
    <s v="Regular Air"/>
    <x v="0"/>
    <x v="1"/>
    <x v="2"/>
    <s v="Small Pack"/>
    <x v="60"/>
    <n v="0.53"/>
    <n v="0.31815680880330122"/>
    <s v="United States"/>
    <x v="3"/>
    <x v="43"/>
    <s v="Vestavia Hills"/>
    <n v="35216"/>
    <x v="67"/>
    <x v="2"/>
    <s v="2015"/>
    <d v="2015-02-25T00:00:00"/>
    <n v="9.2519999999999989"/>
    <n v="16"/>
    <n v="29.08"/>
    <n v="87678"/>
    <x v="0"/>
  </r>
  <r>
    <n v="19507"/>
    <s v="Critical"/>
    <n v="0.01"/>
    <n v="119.99"/>
    <n v="56.14"/>
    <n v="2697"/>
    <x v="1"/>
    <s v="Ricky W Clements"/>
    <s v="Delivery Truck"/>
    <x v="0"/>
    <x v="2"/>
    <x v="6"/>
    <s v="Jumbo Box"/>
    <x v="102"/>
    <n v="0.39"/>
    <n v="-0.46585304155948265"/>
    <s v="United States"/>
    <x v="3"/>
    <x v="43"/>
    <s v="Vestavia Hills"/>
    <n v="35216"/>
    <x v="67"/>
    <x v="2"/>
    <s v="2015"/>
    <d v="2015-02-24T00:00:00"/>
    <n v="-1197.0419999999999"/>
    <n v="21"/>
    <n v="2569.5700000000002"/>
    <n v="87678"/>
    <x v="0"/>
  </r>
  <r>
    <n v="21580"/>
    <s v="Critical"/>
    <n v="0.06"/>
    <n v="4.9800000000000004"/>
    <n v="4.95"/>
    <n v="2699"/>
    <x v="1"/>
    <s v="Marcia Greenberg"/>
    <s v="Regular Air"/>
    <x v="0"/>
    <x v="0"/>
    <x v="8"/>
    <s v="Small Box"/>
    <x v="802"/>
    <n v="0.37"/>
    <n v="-1.3067983289023928"/>
    <s v="United States"/>
    <x v="0"/>
    <x v="28"/>
    <s v="Bullhead City"/>
    <n v="86442"/>
    <x v="55"/>
    <x v="3"/>
    <s v="2015"/>
    <d v="2015-05-24T00:00:00"/>
    <n v="-103.224"/>
    <n v="16"/>
    <n v="78.989999999999995"/>
    <n v="87677"/>
    <x v="0"/>
  </r>
  <r>
    <n v="20983"/>
    <s v="Not Specified"/>
    <n v="0.04"/>
    <n v="70.98"/>
    <n v="26.74"/>
    <n v="2699"/>
    <x v="1"/>
    <s v="Marcia Greenberg"/>
    <s v="Delivery Truck"/>
    <x v="0"/>
    <x v="1"/>
    <x v="14"/>
    <s v="Jumbo Box"/>
    <x v="803"/>
    <n v="0.6"/>
    <n v="-6.2905606802791877E-2"/>
    <s v="United States"/>
    <x v="0"/>
    <x v="28"/>
    <s v="Bullhead City"/>
    <n v="86442"/>
    <x v="4"/>
    <x v="4"/>
    <s v="2015"/>
    <d v="2015-04-10T00:00:00"/>
    <n v="-84.628799999999998"/>
    <n v="19"/>
    <n v="1345.33"/>
    <n v="87679"/>
    <x v="0"/>
  </r>
  <r>
    <n v="24151"/>
    <s v="Critical"/>
    <n v="0.06"/>
    <n v="3.6"/>
    <n v="2.2000000000000002"/>
    <n v="2704"/>
    <x v="1"/>
    <s v="Juan Gold"/>
    <s v="Regular Air"/>
    <x v="3"/>
    <x v="0"/>
    <x v="7"/>
    <s v="Wrap Bag"/>
    <x v="587"/>
    <n v="0.39"/>
    <n v="181.41159973666888"/>
    <s v="United States"/>
    <x v="3"/>
    <x v="26"/>
    <s v="Pensacola"/>
    <n v="32503"/>
    <x v="122"/>
    <x v="4"/>
    <s v="2015"/>
    <d v="2015-05-02T00:00:00"/>
    <n v="2755.6422000000002"/>
    <n v="4"/>
    <n v="15.19"/>
    <n v="91407"/>
    <x v="0"/>
  </r>
  <r>
    <n v="21979"/>
    <s v="Low"/>
    <n v="0.03"/>
    <n v="13.48"/>
    <n v="4.51"/>
    <n v="2704"/>
    <x v="1"/>
    <s v="Juan Gold"/>
    <s v="Express Air"/>
    <x v="3"/>
    <x v="0"/>
    <x v="10"/>
    <s v="Small Box"/>
    <x v="804"/>
    <n v="0.59"/>
    <n v="-4.3035468145906881"/>
    <s v="United States"/>
    <x v="3"/>
    <x v="26"/>
    <s v="Pensacola"/>
    <n v="32503"/>
    <x v="122"/>
    <x v="4"/>
    <s v="2015"/>
    <d v="2015-05-04T00:00:00"/>
    <n v="-256.01800000000003"/>
    <n v="4"/>
    <n v="59.49"/>
    <n v="91408"/>
    <x v="0"/>
  </r>
  <r>
    <n v="18898"/>
    <s v="Medium"/>
    <n v="7.0000000000000007E-2"/>
    <n v="60.97"/>
    <n v="4.5"/>
    <n v="2709"/>
    <x v="1"/>
    <s v="Stanley Steele"/>
    <s v="Regular Air"/>
    <x v="3"/>
    <x v="0"/>
    <x v="15"/>
    <s v="Small Box"/>
    <x v="714"/>
    <n v="0.56000000000000005"/>
    <n v="-0.72216459197786997"/>
    <s v="United States"/>
    <x v="1"/>
    <x v="30"/>
    <s v="Ellicott City"/>
    <n v="21042"/>
    <x v="5"/>
    <x v="3"/>
    <s v="2015"/>
    <d v="2015-05-30T00:00:00"/>
    <n v="-41.77"/>
    <n v="1"/>
    <n v="57.84"/>
    <n v="89240"/>
    <x v="0"/>
  </r>
  <r>
    <n v="18899"/>
    <s v="Medium"/>
    <n v="0"/>
    <n v="90.98"/>
    <n v="56.2"/>
    <n v="2709"/>
    <x v="1"/>
    <s v="Stanley Steele"/>
    <s v="Regular Air"/>
    <x v="3"/>
    <x v="1"/>
    <x v="2"/>
    <s v="Medium Box"/>
    <x v="384"/>
    <n v="0.74"/>
    <n v="-0.71130173737997204"/>
    <s v="United States"/>
    <x v="1"/>
    <x v="30"/>
    <s v="Ellicott City"/>
    <n v="21042"/>
    <x v="5"/>
    <x v="3"/>
    <s v="2015"/>
    <d v="2015-05-30T00:00:00"/>
    <n v="-1014.11"/>
    <n v="15"/>
    <n v="1425.71"/>
    <n v="89240"/>
    <x v="0"/>
  </r>
  <r>
    <n v="18855"/>
    <s v="Critical"/>
    <n v="7.0000000000000007E-2"/>
    <n v="2.88"/>
    <n v="0.5"/>
    <n v="2713"/>
    <x v="1"/>
    <s v="Lynda Banks"/>
    <s v="Regular Air"/>
    <x v="0"/>
    <x v="0"/>
    <x v="9"/>
    <s v="Small Box"/>
    <x v="805"/>
    <n v="0.39"/>
    <n v="0.69"/>
    <s v="United States"/>
    <x v="2"/>
    <x v="22"/>
    <s v="Kalamazoo"/>
    <n v="49001"/>
    <x v="123"/>
    <x v="1"/>
    <s v="2015"/>
    <d v="2015-06-24T00:00:00"/>
    <n v="17.429400000000001"/>
    <n v="9"/>
    <n v="25.26"/>
    <n v="88701"/>
    <x v="0"/>
  </r>
  <r>
    <n v="18856"/>
    <s v="Critical"/>
    <n v="0.03"/>
    <n v="348.21"/>
    <n v="40.19"/>
    <n v="2713"/>
    <x v="1"/>
    <s v="Lynda Banks"/>
    <s v="Delivery Truck"/>
    <x v="0"/>
    <x v="1"/>
    <x v="11"/>
    <s v="Jumbo Box"/>
    <x v="553"/>
    <n v="0.62"/>
    <n v="-0.24297652684199092"/>
    <s v="United States"/>
    <x v="2"/>
    <x v="22"/>
    <s v="Kalamazoo"/>
    <n v="49001"/>
    <x v="123"/>
    <x v="1"/>
    <s v="2015"/>
    <d v="2015-06-22T00:00:00"/>
    <n v="-178.86960000000002"/>
    <n v="2"/>
    <n v="736.16"/>
    <n v="88701"/>
    <x v="0"/>
  </r>
  <r>
    <n v="21690"/>
    <s v="Low"/>
    <n v="0.01"/>
    <n v="29.89"/>
    <n v="1.99"/>
    <n v="2715"/>
    <x v="0"/>
    <s v="Becky Farmer"/>
    <s v="Regular Air"/>
    <x v="0"/>
    <x v="2"/>
    <x v="13"/>
    <s v="Small Pack"/>
    <x v="468"/>
    <n v="0.5"/>
    <n v="-2.3354192740926156"/>
    <s v="United States"/>
    <x v="2"/>
    <x v="22"/>
    <s v="Lansing"/>
    <n v="48911"/>
    <x v="38"/>
    <x v="0"/>
    <s v="2015"/>
    <d v="2015-01-16T00:00:00"/>
    <n v="-74.64"/>
    <n v="1"/>
    <n v="31.96"/>
    <n v="88702"/>
    <x v="0"/>
  </r>
  <r>
    <n v="21863"/>
    <s v="Critical"/>
    <n v="0.1"/>
    <n v="6.74"/>
    <n v="1.72"/>
    <n v="2718"/>
    <x v="0"/>
    <s v="Caroline Stone"/>
    <s v="Regular Air"/>
    <x v="3"/>
    <x v="0"/>
    <x v="7"/>
    <s v="Wrap Bag"/>
    <x v="806"/>
    <n v="0.35"/>
    <n v="0.66629316491799939"/>
    <s v="United States"/>
    <x v="2"/>
    <x v="12"/>
    <s v="Lansing"/>
    <n v="60438"/>
    <x v="151"/>
    <x v="5"/>
    <s v="2015"/>
    <d v="2015-03-03T00:00:00"/>
    <n v="65.41"/>
    <n v="15"/>
    <n v="98.17"/>
    <n v="89394"/>
    <x v="0"/>
  </r>
  <r>
    <n v="21399"/>
    <s v="Critical"/>
    <n v="0"/>
    <n v="40.479999999999997"/>
    <n v="19.989999999999998"/>
    <n v="2720"/>
    <x v="0"/>
    <s v="Donna Block"/>
    <s v="Regular Air"/>
    <x v="2"/>
    <x v="2"/>
    <x v="13"/>
    <s v="Small Box"/>
    <x v="295"/>
    <n v="0.77"/>
    <n v="-9.6750330250990765E-2"/>
    <s v="United States"/>
    <x v="3"/>
    <x v="29"/>
    <s v="Dalton"/>
    <n v="30721"/>
    <x v="154"/>
    <x v="1"/>
    <s v="2015"/>
    <d v="2015-06-17T00:00:00"/>
    <n v="-25.634"/>
    <n v="6"/>
    <n v="264.95"/>
    <n v="88766"/>
    <x v="0"/>
  </r>
  <r>
    <n v="19907"/>
    <s v="Critical"/>
    <n v="0.06"/>
    <n v="4.9800000000000004"/>
    <n v="7.44"/>
    <n v="2724"/>
    <x v="1"/>
    <s v="Erika Clapp"/>
    <s v="Regular Air"/>
    <x v="1"/>
    <x v="0"/>
    <x v="7"/>
    <s v="Small Box"/>
    <x v="130"/>
    <n v="0.36"/>
    <n v="-0.70591993986092838"/>
    <s v="United States"/>
    <x v="3"/>
    <x v="20"/>
    <s v="Chattanooga"/>
    <n v="37421"/>
    <x v="90"/>
    <x v="3"/>
    <s v="2015"/>
    <d v="2015-05-02T00:00:00"/>
    <n v="-37.561999999999998"/>
    <n v="10"/>
    <n v="53.21"/>
    <n v="88959"/>
    <x v="0"/>
  </r>
  <r>
    <n v="19908"/>
    <s v="Critical"/>
    <n v="0.01"/>
    <n v="6.48"/>
    <n v="7.37"/>
    <n v="2724"/>
    <x v="1"/>
    <s v="Erika Clapp"/>
    <s v="Regular Air"/>
    <x v="1"/>
    <x v="0"/>
    <x v="7"/>
    <s v="Small Box"/>
    <x v="251"/>
    <n v="0.37"/>
    <n v="-3.66200325732899"/>
    <s v="United States"/>
    <x v="3"/>
    <x v="20"/>
    <s v="Chattanooga"/>
    <n v="37421"/>
    <x v="90"/>
    <x v="3"/>
    <s v="2015"/>
    <d v="2015-05-03T00:00:00"/>
    <n v="-449.69399999999996"/>
    <n v="18"/>
    <n v="122.8"/>
    <n v="88959"/>
    <x v="0"/>
  </r>
  <r>
    <n v="22612"/>
    <s v="Not Specified"/>
    <n v="0.05"/>
    <n v="28.15"/>
    <n v="6.17"/>
    <n v="2725"/>
    <x v="0"/>
    <s v="Katharine Hudson"/>
    <s v="Regular Air"/>
    <x v="1"/>
    <x v="0"/>
    <x v="0"/>
    <s v="Small Pack"/>
    <x v="765"/>
    <n v="0.55000000000000004"/>
    <n v="-0.23460585027268221"/>
    <s v="United States"/>
    <x v="3"/>
    <x v="20"/>
    <s v="Clarksville"/>
    <n v="37042"/>
    <x v="60"/>
    <x v="0"/>
    <s v="2015"/>
    <d v="2015-01-18T00:00:00"/>
    <n v="-66.248000000000005"/>
    <n v="10"/>
    <n v="282.38"/>
    <n v="88958"/>
    <x v="0"/>
  </r>
  <r>
    <n v="21422"/>
    <s v="Low"/>
    <n v="0.08"/>
    <n v="230.98"/>
    <n v="23.78"/>
    <n v="2729"/>
    <x v="0"/>
    <s v="Penny O Caldwell"/>
    <s v="Delivery Truck"/>
    <x v="3"/>
    <x v="1"/>
    <x v="11"/>
    <s v="Jumbo Box"/>
    <x v="292"/>
    <n v="0.6"/>
    <n v="0.54248486159169551"/>
    <s v="United States"/>
    <x v="0"/>
    <x v="0"/>
    <s v="Bellingham"/>
    <n v="98226"/>
    <x v="127"/>
    <x v="5"/>
    <s v="2015"/>
    <d v="2015-03-10T00:00:00"/>
    <n v="501.69"/>
    <n v="4"/>
    <n v="924.8"/>
    <n v="88114"/>
    <x v="0"/>
  </r>
  <r>
    <n v="19819"/>
    <s v="Not Specified"/>
    <n v="0.05"/>
    <n v="100.98"/>
    <n v="7.18"/>
    <n v="2737"/>
    <x v="1"/>
    <s v="Rachel Bates"/>
    <s v="Regular Air"/>
    <x v="2"/>
    <x v="2"/>
    <x v="13"/>
    <s v="Small Box"/>
    <x v="751"/>
    <n v="0.4"/>
    <n v="0.69"/>
    <s v="United States"/>
    <x v="1"/>
    <x v="9"/>
    <s v="Rutland"/>
    <n v="5701"/>
    <x v="126"/>
    <x v="4"/>
    <s v="2015"/>
    <d v="2015-04-24T00:00:00"/>
    <n v="566.6072999999999"/>
    <n v="8"/>
    <n v="821.17"/>
    <n v="89018"/>
    <x v="0"/>
  </r>
  <r>
    <n v="18790"/>
    <s v="Medium"/>
    <n v="0.03"/>
    <n v="15.31"/>
    <n v="8.7799999999999994"/>
    <n v="2737"/>
    <x v="1"/>
    <s v="Rachel Bates"/>
    <s v="Regular Air"/>
    <x v="2"/>
    <x v="0"/>
    <x v="10"/>
    <s v="Small Box"/>
    <x v="657"/>
    <n v="0.56999999999999995"/>
    <n v="-0.29657873042044519"/>
    <s v="United States"/>
    <x v="1"/>
    <x v="9"/>
    <s v="Rutland"/>
    <n v="5701"/>
    <x v="144"/>
    <x v="1"/>
    <s v="2015"/>
    <d v="2015-06-02T00:00:00"/>
    <n v="-57.56"/>
    <n v="12"/>
    <n v="194.08"/>
    <n v="89019"/>
    <x v="0"/>
  </r>
  <r>
    <n v="24278"/>
    <s v="Critical"/>
    <n v="0.02"/>
    <n v="33.979999999999997"/>
    <n v="1.99"/>
    <n v="2738"/>
    <x v="0"/>
    <s v="Sherri Kramer"/>
    <s v="Regular Air"/>
    <x v="2"/>
    <x v="2"/>
    <x v="13"/>
    <s v="Small Pack"/>
    <x v="807"/>
    <n v="0.45"/>
    <n v="0.69"/>
    <s v="United States"/>
    <x v="1"/>
    <x v="9"/>
    <s v="South Burlington"/>
    <n v="5403"/>
    <x v="53"/>
    <x v="4"/>
    <s v="2015"/>
    <d v="2015-04-15T00:00:00"/>
    <n v="164.06129999999999"/>
    <n v="7"/>
    <n v="237.77"/>
    <n v="89017"/>
    <x v="0"/>
  </r>
  <r>
    <n v="19987"/>
    <s v="Low"/>
    <n v="0.01"/>
    <n v="35.99"/>
    <n v="5.99"/>
    <n v="2741"/>
    <x v="0"/>
    <s v="Megan York"/>
    <s v="Regular Air"/>
    <x v="2"/>
    <x v="2"/>
    <x v="5"/>
    <s v="Wrap Bag"/>
    <x v="351"/>
    <n v="0.38"/>
    <n v="0.69"/>
    <s v="United States"/>
    <x v="0"/>
    <x v="44"/>
    <s v="Caldwell"/>
    <n v="83605"/>
    <x v="14"/>
    <x v="5"/>
    <s v="2015"/>
    <d v="2015-03-19T00:00:00"/>
    <n v="218.23319999999995"/>
    <n v="10"/>
    <n v="316.27999999999997"/>
    <n v="89481"/>
    <x v="0"/>
  </r>
  <r>
    <n v="21323"/>
    <s v="Medium"/>
    <n v="0.01"/>
    <n v="220.98"/>
    <n v="64.66"/>
    <n v="2745"/>
    <x v="0"/>
    <s v="Arnold Gay"/>
    <s v="Delivery Truck"/>
    <x v="0"/>
    <x v="1"/>
    <x v="14"/>
    <s v="Jumbo Box"/>
    <x v="808"/>
    <n v="0.62"/>
    <n v="0.40486050272279228"/>
    <s v="United States"/>
    <x v="0"/>
    <x v="28"/>
    <s v="Chandler"/>
    <n v="85224"/>
    <x v="103"/>
    <x v="5"/>
    <s v="2015"/>
    <d v="2015-03-19T00:00:00"/>
    <n v="1049.03"/>
    <n v="11"/>
    <n v="2591.09"/>
    <n v="86184"/>
    <x v="0"/>
  </r>
  <r>
    <n v="4949"/>
    <s v="Medium"/>
    <n v="0.08"/>
    <n v="9.98"/>
    <n v="12.52"/>
    <n v="2747"/>
    <x v="1"/>
    <s v="Brian Grady"/>
    <s v="Regular Air"/>
    <x v="0"/>
    <x v="1"/>
    <x v="2"/>
    <s v="Small Box"/>
    <x v="809"/>
    <n v="0.56999999999999995"/>
    <n v="-0.68510383386581475"/>
    <s v="United States"/>
    <x v="1"/>
    <x v="4"/>
    <s v="New York City"/>
    <n v="10115"/>
    <x v="64"/>
    <x v="2"/>
    <s v="2015"/>
    <d v="2015-02-07T00:00:00"/>
    <n v="-102.93"/>
    <n v="15"/>
    <n v="150.24"/>
    <n v="35200"/>
    <x v="0"/>
  </r>
  <r>
    <n v="3323"/>
    <s v="Medium"/>
    <n v="0.01"/>
    <n v="220.98"/>
    <n v="64.66"/>
    <n v="2747"/>
    <x v="1"/>
    <s v="Brian Grady"/>
    <s v="Delivery Truck"/>
    <x v="0"/>
    <x v="1"/>
    <x v="14"/>
    <s v="Jumbo Box"/>
    <x v="808"/>
    <n v="0.62"/>
    <n v="0.10121512568069807"/>
    <s v="United States"/>
    <x v="1"/>
    <x v="4"/>
    <s v="New York City"/>
    <n v="10115"/>
    <x v="103"/>
    <x v="5"/>
    <s v="2015"/>
    <d v="2015-03-19T00:00:00"/>
    <n v="1049.03"/>
    <n v="44"/>
    <n v="10364.36"/>
    <n v="23751"/>
    <x v="0"/>
  </r>
  <r>
    <n v="23271"/>
    <s v="Critical"/>
    <n v="0.02"/>
    <n v="161.55000000000001"/>
    <n v="19.989999999999998"/>
    <n v="2750"/>
    <x v="0"/>
    <s v="Allen Nash"/>
    <s v="Regular Air"/>
    <x v="2"/>
    <x v="0"/>
    <x v="10"/>
    <s v="Small Box"/>
    <x v="40"/>
    <n v="0.66"/>
    <n v="1.0105047064369459"/>
    <s v="United States"/>
    <x v="3"/>
    <x v="8"/>
    <s v="Waynesboro"/>
    <n v="22980"/>
    <x v="129"/>
    <x v="5"/>
    <s v="2015"/>
    <d v="2015-03-08T00:00:00"/>
    <n v="664.51800000000003"/>
    <n v="4"/>
    <n v="657.61"/>
    <n v="91424"/>
    <x v="0"/>
  </r>
  <r>
    <n v="21630"/>
    <s v="Medium"/>
    <n v="0.08"/>
    <n v="22.01"/>
    <n v="5.53"/>
    <n v="2760"/>
    <x v="0"/>
    <s v="Evan Adkins"/>
    <s v="Regular Air"/>
    <x v="0"/>
    <x v="0"/>
    <x v="0"/>
    <s v="Small Pack"/>
    <x v="694"/>
    <n v="0.59"/>
    <n v="0.43683101210893915"/>
    <s v="United States"/>
    <x v="1"/>
    <x v="18"/>
    <s v="Waterbury"/>
    <n v="6708"/>
    <x v="126"/>
    <x v="4"/>
    <s v="2015"/>
    <d v="2015-04-24T00:00:00"/>
    <n v="105.7"/>
    <n v="11"/>
    <n v="241.97"/>
    <n v="90724"/>
    <x v="0"/>
  </r>
  <r>
    <n v="21629"/>
    <s v="Medium"/>
    <n v="0.02"/>
    <n v="29.74"/>
    <n v="6.64"/>
    <n v="2764"/>
    <x v="0"/>
    <s v="Arnold Johnson"/>
    <s v="Regular Air"/>
    <x v="0"/>
    <x v="0"/>
    <x v="10"/>
    <s v="Small Box"/>
    <x v="810"/>
    <n v="0.7"/>
    <n v="-0.17432331760615841"/>
    <s v="United States"/>
    <x v="1"/>
    <x v="2"/>
    <s v="Hackensack"/>
    <n v="7601"/>
    <x v="126"/>
    <x v="4"/>
    <s v="2015"/>
    <d v="2015-04-22T00:00:00"/>
    <n v="-21.06"/>
    <n v="4"/>
    <n v="120.81"/>
    <n v="90724"/>
    <x v="0"/>
  </r>
  <r>
    <n v="26156"/>
    <s v="Low"/>
    <n v="0.03"/>
    <n v="5.85"/>
    <n v="2.27"/>
    <n v="2765"/>
    <x v="0"/>
    <s v="Tracy Schultz"/>
    <s v="Regular Air"/>
    <x v="0"/>
    <x v="0"/>
    <x v="0"/>
    <s v="Wrap Bag"/>
    <x v="811"/>
    <n v="0.56000000000000005"/>
    <n v="-0.12270531400966184"/>
    <s v="United States"/>
    <x v="1"/>
    <x v="2"/>
    <s v="Lindenwold"/>
    <n v="8021"/>
    <x v="5"/>
    <x v="3"/>
    <s v="2015"/>
    <d v="2015-05-30T00:00:00"/>
    <n v="-5.08"/>
    <n v="7"/>
    <n v="41.4"/>
    <n v="90725"/>
    <x v="0"/>
  </r>
  <r>
    <n v="23342"/>
    <s v="Critical"/>
    <n v="0.02"/>
    <n v="11.55"/>
    <n v="2.36"/>
    <n v="2770"/>
    <x v="0"/>
    <s v="Joel Burnette"/>
    <s v="Regular Air"/>
    <x v="0"/>
    <x v="0"/>
    <x v="0"/>
    <s v="Wrap Bag"/>
    <x v="99"/>
    <n v="0.55000000000000004"/>
    <n v="8.0823794897511423"/>
    <s v="United States"/>
    <x v="3"/>
    <x v="29"/>
    <s v="Dunwoody"/>
    <n v="30338"/>
    <x v="129"/>
    <x v="5"/>
    <s v="2015"/>
    <d v="2015-03-10T00:00:00"/>
    <n v="1289.3819999999998"/>
    <n v="14"/>
    <n v="159.53"/>
    <n v="88975"/>
    <x v="0"/>
  </r>
  <r>
    <n v="26157"/>
    <s v="High"/>
    <n v="7.0000000000000007E-2"/>
    <n v="177.98"/>
    <n v="0.99"/>
    <n v="2771"/>
    <x v="0"/>
    <s v="Kevin Wolfe"/>
    <s v="Regular Air"/>
    <x v="0"/>
    <x v="0"/>
    <x v="15"/>
    <s v="Small Box"/>
    <x v="529"/>
    <n v="0.56000000000000005"/>
    <n v="-0.35717242536687244"/>
    <s v="United States"/>
    <x v="3"/>
    <x v="29"/>
    <s v="East Point"/>
    <n v="30344"/>
    <x v="1"/>
    <x v="1"/>
    <s v="2015"/>
    <d v="2015-06-13T00:00:00"/>
    <n v="-191.548"/>
    <n v="3"/>
    <n v="536.29"/>
    <n v="88974"/>
    <x v="0"/>
  </r>
  <r>
    <n v="24523"/>
    <s v="Not Specified"/>
    <n v="0.1"/>
    <n v="5.18"/>
    <n v="5.74"/>
    <n v="2773"/>
    <x v="0"/>
    <s v="Christina Zhu"/>
    <s v="Regular Air"/>
    <x v="0"/>
    <x v="0"/>
    <x v="8"/>
    <s v="Small Box"/>
    <x v="314"/>
    <n v="0.36"/>
    <n v="-2.646259124087591"/>
    <s v="United States"/>
    <x v="0"/>
    <x v="1"/>
    <s v="Dublin"/>
    <n v="94568"/>
    <x v="173"/>
    <x v="5"/>
    <s v="2015"/>
    <d v="2015-03-28T00:00:00"/>
    <n v="-29.003"/>
    <n v="2"/>
    <n v="10.96"/>
    <n v="91584"/>
    <x v="0"/>
  </r>
  <r>
    <n v="20956"/>
    <s v="Low"/>
    <n v="7.0000000000000007E-2"/>
    <n v="574.74"/>
    <n v="24.49"/>
    <n v="2775"/>
    <x v="0"/>
    <s v="Theodore Rubin"/>
    <s v="Regular Air"/>
    <x v="3"/>
    <x v="2"/>
    <x v="6"/>
    <s v="Large Box"/>
    <x v="81"/>
    <n v="0.37"/>
    <n v="0.69"/>
    <s v="United States"/>
    <x v="2"/>
    <x v="12"/>
    <s v="Franklin Park"/>
    <n v="60131"/>
    <x v="111"/>
    <x v="0"/>
    <s v="2015"/>
    <d v="2015-02-04T00:00:00"/>
    <n v="2860.9331999999995"/>
    <n v="8"/>
    <n v="4146.28"/>
    <n v="91229"/>
    <x v="0"/>
  </r>
  <r>
    <n v="24122"/>
    <s v="Critical"/>
    <n v="0.03"/>
    <n v="350.98"/>
    <n v="30"/>
    <n v="2776"/>
    <x v="1"/>
    <s v="April Henson"/>
    <s v="Delivery Truck"/>
    <x v="3"/>
    <x v="1"/>
    <x v="1"/>
    <s v="Jumbo Drum"/>
    <x v="309"/>
    <n v="0.61"/>
    <n v="0.69"/>
    <s v="United States"/>
    <x v="1"/>
    <x v="30"/>
    <s v="Gaithersburg"/>
    <n v="20877"/>
    <x v="38"/>
    <x v="0"/>
    <s v="2015"/>
    <d v="2015-01-15T00:00:00"/>
    <n v="2692.4420999999998"/>
    <n v="11"/>
    <n v="3902.09"/>
    <n v="91228"/>
    <x v="0"/>
  </r>
  <r>
    <n v="24123"/>
    <s v="Critical"/>
    <n v="0.04"/>
    <n v="1.68"/>
    <n v="1"/>
    <n v="2776"/>
    <x v="1"/>
    <s v="April Henson"/>
    <s v="Regular Air"/>
    <x v="3"/>
    <x v="0"/>
    <x v="0"/>
    <s v="Wrap Bag"/>
    <x v="812"/>
    <n v="0.35"/>
    <n v="0.14578279266572639"/>
    <s v="United States"/>
    <x v="1"/>
    <x v="30"/>
    <s v="Gaithersburg"/>
    <n v="20877"/>
    <x v="38"/>
    <x v="0"/>
    <s v="2015"/>
    <d v="2015-01-14T00:00:00"/>
    <n v="2.0672000000000001"/>
    <n v="8"/>
    <n v="14.18"/>
    <n v="91228"/>
    <x v="0"/>
  </r>
  <r>
    <n v="20097"/>
    <s v="High"/>
    <n v="0.05"/>
    <n v="205.99"/>
    <n v="8.99"/>
    <n v="2778"/>
    <x v="1"/>
    <s v="Alison Jones"/>
    <s v="Express Air"/>
    <x v="3"/>
    <x v="2"/>
    <x v="5"/>
    <s v="Small Box"/>
    <x v="813"/>
    <n v="0.57999999999999996"/>
    <n v="5.2408222785383603E-2"/>
    <s v="United States"/>
    <x v="3"/>
    <x v="24"/>
    <s v="Wilmington"/>
    <n v="28403"/>
    <x v="143"/>
    <x v="2"/>
    <s v="2015"/>
    <d v="2015-02-12T00:00:00"/>
    <n v="111.05249999999999"/>
    <n v="12"/>
    <n v="2118.9899999999998"/>
    <n v="87160"/>
    <x v="0"/>
  </r>
  <r>
    <n v="20098"/>
    <s v="High"/>
    <n v="0.08"/>
    <n v="205.99"/>
    <n v="8.99"/>
    <n v="2778"/>
    <x v="1"/>
    <s v="Alison Jones"/>
    <s v="Regular Air"/>
    <x v="3"/>
    <x v="2"/>
    <x v="5"/>
    <s v="Small Box"/>
    <x v="20"/>
    <n v="0.56000000000000005"/>
    <n v="-2.3443866099995225"/>
    <s v="United States"/>
    <x v="3"/>
    <x v="24"/>
    <s v="Wilmington"/>
    <n v="28403"/>
    <x v="143"/>
    <x v="2"/>
    <s v="2015"/>
    <d v="2015-02-12T00:00:00"/>
    <n v="-1963.752"/>
    <n v="5"/>
    <n v="837.64"/>
    <n v="87160"/>
    <x v="0"/>
  </r>
  <r>
    <n v="21707"/>
    <s v="Critical"/>
    <n v="0.01"/>
    <n v="35.99"/>
    <n v="5.99"/>
    <n v="2779"/>
    <x v="0"/>
    <s v="Jacob Burgess"/>
    <s v="Regular Air"/>
    <x v="0"/>
    <x v="2"/>
    <x v="5"/>
    <s v="Wrap Bag"/>
    <x v="351"/>
    <n v="0.38"/>
    <n v="-0.17591792969542414"/>
    <s v="United States"/>
    <x v="3"/>
    <x v="24"/>
    <s v="Wilson"/>
    <n v="27893"/>
    <x v="164"/>
    <x v="1"/>
    <s v="2015"/>
    <d v="2015-06-12T00:00:00"/>
    <n v="-60.704000000000001"/>
    <n v="11"/>
    <n v="345.07"/>
    <n v="87161"/>
    <x v="0"/>
  </r>
  <r>
    <n v="22095"/>
    <s v="Low"/>
    <n v="0.09"/>
    <n v="2.16"/>
    <n v="6.05"/>
    <n v="2781"/>
    <x v="1"/>
    <s v="Kelly Byers"/>
    <s v="Regular Air"/>
    <x v="3"/>
    <x v="0"/>
    <x v="8"/>
    <s v="Small Box"/>
    <x v="542"/>
    <n v="0.37"/>
    <n v="-6.8958029197080286"/>
    <s v="United States"/>
    <x v="0"/>
    <x v="6"/>
    <s v="Woodburn"/>
    <n v="97071"/>
    <x v="70"/>
    <x v="0"/>
    <s v="2015"/>
    <d v="2015-02-04T00:00:00"/>
    <n v="-37.789000000000001"/>
    <n v="2"/>
    <n v="5.48"/>
    <n v="87162"/>
    <x v="0"/>
  </r>
  <r>
    <n v="22096"/>
    <s v="Low"/>
    <n v="0.03"/>
    <n v="808.49"/>
    <n v="55.3"/>
    <n v="2781"/>
    <x v="1"/>
    <s v="Kelly Byers"/>
    <s v="Delivery Truck"/>
    <x v="3"/>
    <x v="2"/>
    <x v="6"/>
    <s v="Jumbo Drum"/>
    <x v="814"/>
    <n v="0.4"/>
    <n v="0.92376602331573043"/>
    <s v="United States"/>
    <x v="0"/>
    <x v="6"/>
    <s v="Woodburn"/>
    <n v="97071"/>
    <x v="70"/>
    <x v="0"/>
    <s v="2015"/>
    <d v="2015-02-07T00:00:00"/>
    <n v="7576.11"/>
    <n v="11"/>
    <n v="8201.33"/>
    <n v="87162"/>
    <x v="0"/>
  </r>
  <r>
    <n v="22097"/>
    <s v="Low"/>
    <n v="0"/>
    <n v="6.48"/>
    <n v="8.19"/>
    <n v="2781"/>
    <x v="1"/>
    <s v="Kelly Byers"/>
    <s v="Regular Air"/>
    <x v="3"/>
    <x v="0"/>
    <x v="7"/>
    <s v="Small Box"/>
    <x v="815"/>
    <n v="0.37"/>
    <n v="-1.9082487869430964"/>
    <s v="United States"/>
    <x v="0"/>
    <x v="6"/>
    <s v="Woodburn"/>
    <n v="97071"/>
    <x v="70"/>
    <x v="0"/>
    <s v="2015"/>
    <d v="2015-02-07T00:00:00"/>
    <n v="-43.26"/>
    <n v="3"/>
    <n v="22.67"/>
    <n v="87162"/>
    <x v="0"/>
  </r>
  <r>
    <n v="21587"/>
    <s v="Not Specified"/>
    <n v="0.01"/>
    <n v="47.98"/>
    <n v="3.61"/>
    <n v="2787"/>
    <x v="0"/>
    <s v="Rodney Kearney"/>
    <s v="Express Air"/>
    <x v="3"/>
    <x v="2"/>
    <x v="13"/>
    <s v="Small Pack"/>
    <x v="367"/>
    <n v="0.71"/>
    <n v="-0.11278745113965176"/>
    <s v="United States"/>
    <x v="3"/>
    <x v="11"/>
    <s v="Metairie"/>
    <n v="70003"/>
    <x v="14"/>
    <x v="5"/>
    <s v="2015"/>
    <d v="2015-03-13T00:00:00"/>
    <n v="-44.436"/>
    <n v="8"/>
    <n v="393.98"/>
    <n v="91316"/>
    <x v="0"/>
  </r>
  <r>
    <n v="19860"/>
    <s v="Critical"/>
    <n v="0.09"/>
    <n v="2.88"/>
    <n v="0.7"/>
    <n v="2791"/>
    <x v="0"/>
    <s v="Dawn Larson"/>
    <s v="Regular Air"/>
    <x v="0"/>
    <x v="0"/>
    <x v="0"/>
    <s v="Wrap Bag"/>
    <x v="816"/>
    <n v="0.56000000000000005"/>
    <n v="0.25142560912389839"/>
    <s v="United States"/>
    <x v="2"/>
    <x v="22"/>
    <s v="Madison Heights"/>
    <n v="48071"/>
    <x v="43"/>
    <x v="0"/>
    <s v="2015"/>
    <d v="2015-01-15T00:00:00"/>
    <n v="4.8499999999999996"/>
    <n v="7"/>
    <n v="19.29"/>
    <n v="88758"/>
    <x v="0"/>
  </r>
  <r>
    <n v="18361"/>
    <s v="Medium"/>
    <n v="0.06"/>
    <n v="2.61"/>
    <n v="0.5"/>
    <n v="2794"/>
    <x v="1"/>
    <s v="Connie Bunn"/>
    <s v="Regular Air"/>
    <x v="0"/>
    <x v="0"/>
    <x v="9"/>
    <s v="Small Box"/>
    <x v="317"/>
    <n v="0.39"/>
    <n v="0.69"/>
    <s v="United States"/>
    <x v="2"/>
    <x v="25"/>
    <s v="Marshalltown"/>
    <n v="50158"/>
    <x v="80"/>
    <x v="5"/>
    <s v="2015"/>
    <d v="2015-03-22T00:00:00"/>
    <n v="3.5948999999999995"/>
    <n v="2"/>
    <n v="5.21"/>
    <n v="87554"/>
    <x v="0"/>
  </r>
  <r>
    <n v="18895"/>
    <s v="High"/>
    <n v="7.0000000000000007E-2"/>
    <n v="4.76"/>
    <n v="0.88"/>
    <n v="2794"/>
    <x v="1"/>
    <s v="Connie Bunn"/>
    <s v="Regular Air"/>
    <x v="0"/>
    <x v="0"/>
    <x v="7"/>
    <s v="Wrap Bag"/>
    <x v="817"/>
    <n v="0.39"/>
    <n v="0.69"/>
    <s v="United States"/>
    <x v="2"/>
    <x v="25"/>
    <s v="Marshalltown"/>
    <n v="50158"/>
    <x v="31"/>
    <x v="1"/>
    <s v="2015"/>
    <d v="2015-06-07T00:00:00"/>
    <n v="15.8148"/>
    <n v="5"/>
    <n v="22.92"/>
    <n v="87555"/>
    <x v="0"/>
  </r>
  <r>
    <n v="19486"/>
    <s v="Low"/>
    <n v="0.04"/>
    <n v="3.57"/>
    <n v="4.17"/>
    <n v="2795"/>
    <x v="1"/>
    <s v="Harry Burns"/>
    <s v="Regular Air"/>
    <x v="0"/>
    <x v="0"/>
    <x v="0"/>
    <s v="Small Pack"/>
    <x v="818"/>
    <n v="0.59"/>
    <n v="-2.2624595469255664"/>
    <s v="United States"/>
    <x v="2"/>
    <x v="25"/>
    <s v="Mason City"/>
    <n v="50401"/>
    <x v="161"/>
    <x v="0"/>
    <s v="2015"/>
    <d v="2015-01-28T00:00:00"/>
    <n v="-69.91"/>
    <n v="8"/>
    <n v="30.9"/>
    <n v="87556"/>
    <x v="0"/>
  </r>
  <r>
    <n v="19487"/>
    <s v="Low"/>
    <n v="0.05"/>
    <n v="200.99"/>
    <n v="4.2"/>
    <n v="2795"/>
    <x v="1"/>
    <s v="Harry Burns"/>
    <s v="Regular Air"/>
    <x v="0"/>
    <x v="2"/>
    <x v="5"/>
    <s v="Small Box"/>
    <x v="186"/>
    <n v="0.59"/>
    <n v="0.69"/>
    <s v="United States"/>
    <x v="2"/>
    <x v="25"/>
    <s v="Mason City"/>
    <n v="50401"/>
    <x v="161"/>
    <x v="0"/>
    <s v="2015"/>
    <d v="2015-01-30T00:00:00"/>
    <n v="1630.5251999999998"/>
    <n v="14"/>
    <n v="2363.08"/>
    <n v="87556"/>
    <x v="0"/>
  </r>
  <r>
    <n v="19488"/>
    <s v="Low"/>
    <n v="7.0000000000000007E-2"/>
    <n v="195.99"/>
    <n v="8.99"/>
    <n v="2795"/>
    <x v="1"/>
    <s v="Harry Burns"/>
    <s v="Regular Air"/>
    <x v="0"/>
    <x v="2"/>
    <x v="5"/>
    <s v="Small Box"/>
    <x v="819"/>
    <n v="0.57999999999999996"/>
    <n v="-1.391870908814127"/>
    <s v="United States"/>
    <x v="2"/>
    <x v="25"/>
    <s v="Mason City"/>
    <n v="50401"/>
    <x v="161"/>
    <x v="0"/>
    <s v="2015"/>
    <d v="2015-01-26T00:00:00"/>
    <n v="-457.16"/>
    <n v="2"/>
    <n v="328.45"/>
    <n v="87556"/>
    <x v="0"/>
  </r>
  <r>
    <n v="23351"/>
    <s v="Medium"/>
    <n v="0.02"/>
    <n v="30.44"/>
    <n v="1.49"/>
    <n v="2796"/>
    <x v="0"/>
    <s v="Cindy McLeod"/>
    <s v="Regular Air"/>
    <x v="0"/>
    <x v="0"/>
    <x v="8"/>
    <s v="Small Box"/>
    <x v="820"/>
    <n v="0.37"/>
    <n v="0.69"/>
    <s v="United States"/>
    <x v="2"/>
    <x v="25"/>
    <s v="Sioux City"/>
    <n v="51106"/>
    <x v="72"/>
    <x v="0"/>
    <s v="2015"/>
    <d v="2015-01-23T00:00:00"/>
    <n v="266.76089999999999"/>
    <n v="12"/>
    <n v="386.61"/>
    <n v="87553"/>
    <x v="0"/>
  </r>
  <r>
    <n v="22787"/>
    <s v="Medium"/>
    <n v="0"/>
    <n v="5.0199999999999996"/>
    <n v="5.14"/>
    <n v="2797"/>
    <x v="1"/>
    <s v="Cameron Kendall"/>
    <s v="Regular Air"/>
    <x v="3"/>
    <x v="2"/>
    <x v="13"/>
    <s v="Small Pack"/>
    <x v="301"/>
    <n v="0.79"/>
    <n v="-3.625461993627674"/>
    <s v="United States"/>
    <x v="1"/>
    <x v="19"/>
    <s v="Pittsburgh"/>
    <n v="15122"/>
    <x v="56"/>
    <x v="0"/>
    <s v="2015"/>
    <d v="2015-01-11T00:00:00"/>
    <n v="-159.30279999999999"/>
    <n v="8"/>
    <n v="43.94"/>
    <n v="87552"/>
    <x v="0"/>
  </r>
  <r>
    <n v="23350"/>
    <s v="Medium"/>
    <n v="0.02"/>
    <n v="4.91"/>
    <n v="0.5"/>
    <n v="2797"/>
    <x v="1"/>
    <s v="Cameron Kendall"/>
    <s v="Regular Air"/>
    <x v="0"/>
    <x v="0"/>
    <x v="9"/>
    <s v="Small Box"/>
    <x v="550"/>
    <n v="0.36"/>
    <n v="0.69"/>
    <s v="United States"/>
    <x v="1"/>
    <x v="19"/>
    <s v="Pittsburgh"/>
    <n v="15122"/>
    <x v="72"/>
    <x v="0"/>
    <s v="2015"/>
    <d v="2015-01-22T00:00:00"/>
    <n v="29.883900000000001"/>
    <n v="9"/>
    <n v="43.31"/>
    <n v="87553"/>
    <x v="0"/>
  </r>
  <r>
    <n v="20618"/>
    <s v="Low"/>
    <n v="0"/>
    <n v="17.52"/>
    <n v="8.17"/>
    <n v="2801"/>
    <x v="0"/>
    <s v="Jimmy Wang"/>
    <s v="Regular Air"/>
    <x v="1"/>
    <x v="0"/>
    <x v="15"/>
    <s v="Medium Box"/>
    <x v="821"/>
    <n v="0.5"/>
    <n v="0.18556657522684111"/>
    <s v="United States"/>
    <x v="0"/>
    <x v="28"/>
    <s v="Chandler"/>
    <n v="85224"/>
    <x v="162"/>
    <x v="1"/>
    <s v="2015"/>
    <d v="2015-07-03T00:00:00"/>
    <n v="52.763999999999996"/>
    <n v="15"/>
    <n v="284.33999999999997"/>
    <n v="91049"/>
    <x v="0"/>
  </r>
  <r>
    <n v="18070"/>
    <s v="Medium"/>
    <n v="7.0000000000000007E-2"/>
    <n v="500.98"/>
    <n v="28.14"/>
    <n v="2803"/>
    <x v="1"/>
    <s v="Catherine Dorsey Burnett"/>
    <s v="Delivery Truck"/>
    <x v="2"/>
    <x v="2"/>
    <x v="6"/>
    <s v="Jumbo Drum"/>
    <x v="822"/>
    <n v="0.38"/>
    <n v="0.69"/>
    <s v="United States"/>
    <x v="0"/>
    <x v="1"/>
    <s v="East Los Angeles"/>
    <n v="90022"/>
    <x v="64"/>
    <x v="2"/>
    <s v="2015"/>
    <d v="2015-02-06T00:00:00"/>
    <n v="2699.9838"/>
    <n v="10"/>
    <n v="3913.02"/>
    <n v="86227"/>
    <x v="0"/>
  </r>
  <r>
    <n v="18071"/>
    <s v="Medium"/>
    <n v="0.1"/>
    <n v="178.47"/>
    <n v="19.989999999999998"/>
    <n v="2803"/>
    <x v="1"/>
    <s v="Catherine Dorsey Burnett"/>
    <s v="Regular Air"/>
    <x v="2"/>
    <x v="0"/>
    <x v="10"/>
    <s v="Small Box"/>
    <x v="179"/>
    <n v="0.55000000000000004"/>
    <n v="-0.94915066059731323"/>
    <s v="United States"/>
    <x v="0"/>
    <x v="1"/>
    <s v="East Los Angeles"/>
    <n v="90022"/>
    <x v="64"/>
    <x v="2"/>
    <s v="2015"/>
    <d v="2015-02-07T00:00:00"/>
    <n v="-170.98"/>
    <n v="1"/>
    <n v="180.14"/>
    <n v="86227"/>
    <x v="0"/>
  </r>
  <r>
    <n v="24604"/>
    <s v="Medium"/>
    <n v="7.0000000000000007E-2"/>
    <n v="30.56"/>
    <n v="2.99"/>
    <n v="2813"/>
    <x v="0"/>
    <s v="Marjorie Burnette"/>
    <s v="Regular Air"/>
    <x v="0"/>
    <x v="0"/>
    <x v="8"/>
    <s v="Small Box"/>
    <x v="823"/>
    <n v="0.35"/>
    <n v="-0.26202619752274475"/>
    <s v="United States"/>
    <x v="3"/>
    <x v="20"/>
    <s v="Cleveland"/>
    <n v="37311"/>
    <x v="131"/>
    <x v="2"/>
    <s v="2015"/>
    <d v="2015-02-07T00:00:00"/>
    <n v="-95.618600000000015"/>
    <n v="12"/>
    <n v="364.92"/>
    <n v="88819"/>
    <x v="0"/>
  </r>
  <r>
    <n v="24044"/>
    <s v="High"/>
    <n v="0.05"/>
    <n v="4.71"/>
    <n v="0.7"/>
    <n v="2817"/>
    <x v="1"/>
    <s v="Paul W French"/>
    <s v="Express Air"/>
    <x v="0"/>
    <x v="0"/>
    <x v="3"/>
    <s v="Wrap Bag"/>
    <x v="444"/>
    <n v="0.8"/>
    <n v="-0.19539473684210529"/>
    <s v="United States"/>
    <x v="1"/>
    <x v="10"/>
    <s v="Newark"/>
    <n v="43055"/>
    <x v="144"/>
    <x v="1"/>
    <s v="2015"/>
    <d v="2015-06-02T00:00:00"/>
    <n v="-2.3760000000000003"/>
    <n v="2"/>
    <n v="12.16"/>
    <n v="89743"/>
    <x v="0"/>
  </r>
  <r>
    <n v="24045"/>
    <s v="High"/>
    <n v="0.04"/>
    <n v="55.99"/>
    <n v="1.25"/>
    <n v="2817"/>
    <x v="1"/>
    <s v="Paul W French"/>
    <s v="Express Air"/>
    <x v="0"/>
    <x v="2"/>
    <x v="5"/>
    <s v="Small Pack"/>
    <x v="824"/>
    <n v="0.35"/>
    <n v="-0.12416373000813229"/>
    <s v="United States"/>
    <x v="1"/>
    <x v="10"/>
    <s v="Newark"/>
    <n v="43055"/>
    <x v="144"/>
    <x v="1"/>
    <s v="2015"/>
    <d v="2015-06-02T00:00:00"/>
    <n v="-18.3216"/>
    <n v="3"/>
    <n v="147.56"/>
    <n v="89743"/>
    <x v="0"/>
  </r>
  <r>
    <n v="24373"/>
    <s v="Low"/>
    <n v="0.08"/>
    <n v="6.48"/>
    <n v="2.74"/>
    <n v="2820"/>
    <x v="1"/>
    <s v="Laurence Simon"/>
    <s v="Regular Air"/>
    <x v="1"/>
    <x v="2"/>
    <x v="13"/>
    <s v="Small Pack"/>
    <x v="584"/>
    <n v="0.71"/>
    <n v="-0.72695285010555943"/>
    <s v="United States"/>
    <x v="2"/>
    <x v="33"/>
    <s v="Oakville"/>
    <n v="63129"/>
    <x v="16"/>
    <x v="3"/>
    <s v="2015"/>
    <d v="2015-05-12T00:00:00"/>
    <n v="-82.64"/>
    <n v="18"/>
    <n v="113.68"/>
    <n v="87899"/>
    <x v="0"/>
  </r>
  <r>
    <n v="24746"/>
    <s v="Not Specified"/>
    <n v="0.1"/>
    <n v="22.01"/>
    <n v="5.53"/>
    <n v="2820"/>
    <x v="1"/>
    <s v="Laurence Simon"/>
    <s v="Regular Air"/>
    <x v="1"/>
    <x v="0"/>
    <x v="0"/>
    <s v="Small Pack"/>
    <x v="694"/>
    <n v="0.59"/>
    <n v="0.1121206743566992"/>
    <s v="United States"/>
    <x v="2"/>
    <x v="33"/>
    <s v="Oakville"/>
    <n v="63129"/>
    <x v="101"/>
    <x v="0"/>
    <s v="2015"/>
    <d v="2015-01-15T00:00:00"/>
    <n v="31.59"/>
    <n v="14"/>
    <n v="281.75"/>
    <n v="87900"/>
    <x v="0"/>
  </r>
  <r>
    <n v="23803"/>
    <s v="Low"/>
    <n v="0.02"/>
    <n v="21.98"/>
    <n v="2.87"/>
    <n v="2823"/>
    <x v="0"/>
    <s v="Max Hurley"/>
    <s v="Regular Air"/>
    <x v="0"/>
    <x v="0"/>
    <x v="0"/>
    <s v="Small Pack"/>
    <x v="825"/>
    <n v="0.55000000000000004"/>
    <n v="0.69"/>
    <s v="United States"/>
    <x v="0"/>
    <x v="34"/>
    <s v="North Las Vegas"/>
    <n v="89031"/>
    <x v="122"/>
    <x v="4"/>
    <s v="2015"/>
    <d v="2015-05-02T00:00:00"/>
    <n v="165.6345"/>
    <n v="11"/>
    <n v="240.05"/>
    <n v="87240"/>
    <x v="0"/>
  </r>
  <r>
    <n v="22660"/>
    <s v="Low"/>
    <n v="0.02"/>
    <n v="27.48"/>
    <n v="4"/>
    <n v="2825"/>
    <x v="1"/>
    <s v="Carole Rosen"/>
    <s v="Regular Air"/>
    <x v="3"/>
    <x v="2"/>
    <x v="13"/>
    <s v="Small Box"/>
    <x v="312"/>
    <n v="0.75"/>
    <n v="0.22139662882696964"/>
    <s v="United States"/>
    <x v="0"/>
    <x v="44"/>
    <s v="Boise"/>
    <n v="83701"/>
    <x v="135"/>
    <x v="3"/>
    <s v="2015"/>
    <d v="2015-05-27T00:00:00"/>
    <n v="19.308000000000021"/>
    <n v="3"/>
    <n v="87.21"/>
    <n v="89497"/>
    <x v="0"/>
  </r>
  <r>
    <n v="22661"/>
    <s v="Low"/>
    <n v="0.08"/>
    <n v="10.06"/>
    <n v="2.06"/>
    <n v="2825"/>
    <x v="1"/>
    <s v="Carole Rosen"/>
    <s v="Regular Air"/>
    <x v="3"/>
    <x v="0"/>
    <x v="7"/>
    <s v="Wrap Bag"/>
    <x v="85"/>
    <n v="0.39"/>
    <n v="8.2191780821917037E-3"/>
    <s v="United States"/>
    <x v="0"/>
    <x v="44"/>
    <s v="Boise"/>
    <n v="83701"/>
    <x v="135"/>
    <x v="3"/>
    <s v="2015"/>
    <d v="2015-05-24T00:00:00"/>
    <n v="0.32999999999999691"/>
    <n v="4"/>
    <n v="40.15"/>
    <n v="89497"/>
    <x v="0"/>
  </r>
  <r>
    <n v="24607"/>
    <s v="High"/>
    <n v="0.05"/>
    <n v="11.29"/>
    <n v="5.03"/>
    <n v="2828"/>
    <x v="1"/>
    <s v="Monica Howard"/>
    <s v="Regular Air"/>
    <x v="0"/>
    <x v="0"/>
    <x v="10"/>
    <s v="Small Box"/>
    <x v="519"/>
    <n v="0.59"/>
    <n v="-0.38978554057041787"/>
    <s v="United States"/>
    <x v="0"/>
    <x v="1"/>
    <s v="El Centro"/>
    <n v="92243"/>
    <x v="153"/>
    <x v="2"/>
    <s v="2015"/>
    <d v="2015-02-21T00:00:00"/>
    <n v="-35.26"/>
    <n v="8"/>
    <n v="90.46"/>
    <n v="87720"/>
    <x v="0"/>
  </r>
  <r>
    <n v="23431"/>
    <s v="Medium"/>
    <n v="7.0000000000000007E-2"/>
    <n v="39.479999999999997"/>
    <n v="1.99"/>
    <n v="2828"/>
    <x v="1"/>
    <s v="Monica Howard"/>
    <s v="Regular Air"/>
    <x v="0"/>
    <x v="2"/>
    <x v="13"/>
    <s v="Small Pack"/>
    <x v="246"/>
    <n v="0.54"/>
    <n v="0.69"/>
    <s v="United States"/>
    <x v="0"/>
    <x v="1"/>
    <s v="El Centro"/>
    <n v="92243"/>
    <x v="144"/>
    <x v="1"/>
    <s v="2015"/>
    <d v="2015-06-02T00:00:00"/>
    <n v="322.25069999999994"/>
    <n v="12"/>
    <n v="467.03"/>
    <n v="87721"/>
    <x v="0"/>
  </r>
  <r>
    <n v="20594"/>
    <s v="Not Specified"/>
    <n v="0.03"/>
    <n v="140.97999999999999"/>
    <n v="36.090000000000003"/>
    <n v="2833"/>
    <x v="1"/>
    <s v="Tim Connolly"/>
    <s v="Delivery Truck"/>
    <x v="2"/>
    <x v="1"/>
    <x v="14"/>
    <s v="Jumbo Box"/>
    <x v="481"/>
    <n v="0.77"/>
    <n v="-0.36382451010988653"/>
    <s v="United States"/>
    <x v="2"/>
    <x v="3"/>
    <s v="Inver Grove Heights"/>
    <n v="55076"/>
    <x v="78"/>
    <x v="5"/>
    <s v="2015"/>
    <d v="2015-03-27T00:00:00"/>
    <n v="-221.5"/>
    <n v="4"/>
    <n v="608.80999999999995"/>
    <n v="91030"/>
    <x v="0"/>
  </r>
  <r>
    <n v="20595"/>
    <s v="Not Specified"/>
    <n v="0.08"/>
    <n v="65.989999999999995"/>
    <n v="8.99"/>
    <n v="2833"/>
    <x v="1"/>
    <s v="Tim Connolly"/>
    <s v="Regular Air"/>
    <x v="2"/>
    <x v="2"/>
    <x v="5"/>
    <s v="Small Box"/>
    <x v="210"/>
    <n v="0.56000000000000005"/>
    <n v="0.25519348016967386"/>
    <s v="United States"/>
    <x v="2"/>
    <x v="3"/>
    <s v="Inver Grove Heights"/>
    <n v="55076"/>
    <x v="78"/>
    <x v="5"/>
    <s v="2015"/>
    <d v="2015-03-26T00:00:00"/>
    <n v="206.352"/>
    <n v="15"/>
    <n v="808.61"/>
    <n v="91030"/>
    <x v="0"/>
  </r>
  <r>
    <n v="19191"/>
    <s v="High"/>
    <n v="7.0000000000000007E-2"/>
    <n v="51.98"/>
    <n v="10.17"/>
    <n v="2837"/>
    <x v="1"/>
    <s v="Leslie Hawley"/>
    <s v="Regular Air"/>
    <x v="1"/>
    <x v="2"/>
    <x v="6"/>
    <s v="Medium Box"/>
    <x v="415"/>
    <n v="0.37"/>
    <n v="0.69"/>
    <s v="United States"/>
    <x v="2"/>
    <x v="23"/>
    <s v="Tulsa"/>
    <n v="74133"/>
    <x v="129"/>
    <x v="5"/>
    <s v="2015"/>
    <d v="2015-03-10T00:00:00"/>
    <n v="439.78529999999995"/>
    <n v="13"/>
    <n v="637.37"/>
    <n v="89801"/>
    <x v="0"/>
  </r>
  <r>
    <n v="19192"/>
    <s v="High"/>
    <n v="0.1"/>
    <n v="80.97"/>
    <n v="33.6"/>
    <n v="2837"/>
    <x v="1"/>
    <s v="Leslie Hawley"/>
    <s v="Delivery Truck"/>
    <x v="1"/>
    <x v="2"/>
    <x v="6"/>
    <s v="Jumbo Drum"/>
    <x v="690"/>
    <n v="0.37"/>
    <n v="-0.6437685217091661"/>
    <s v="United States"/>
    <x v="2"/>
    <x v="23"/>
    <s v="Tulsa"/>
    <n v="74133"/>
    <x v="129"/>
    <x v="5"/>
    <s v="2015"/>
    <d v="2015-03-11T00:00:00"/>
    <n v="-149.4573"/>
    <n v="3"/>
    <n v="232.16"/>
    <n v="89801"/>
    <x v="0"/>
  </r>
  <r>
    <n v="18416"/>
    <s v="High"/>
    <n v="0"/>
    <n v="21.98"/>
    <n v="2.87"/>
    <n v="2840"/>
    <x v="1"/>
    <s v="Bob Berg"/>
    <s v="Regular Air"/>
    <x v="0"/>
    <x v="0"/>
    <x v="0"/>
    <s v="Small Pack"/>
    <x v="825"/>
    <n v="0.55000000000000004"/>
    <n v="5.8595117073577195E-2"/>
    <s v="United States"/>
    <x v="3"/>
    <x v="26"/>
    <s v="North Miami"/>
    <n v="33161"/>
    <x v="91"/>
    <x v="5"/>
    <s v="2015"/>
    <d v="2015-03-20T00:00:00"/>
    <n v="21.095999999999997"/>
    <n v="16"/>
    <n v="360.03"/>
    <n v="87884"/>
    <x v="0"/>
  </r>
  <r>
    <n v="18419"/>
    <s v="Medium"/>
    <n v="0.05"/>
    <n v="15.68"/>
    <n v="3.73"/>
    <n v="2840"/>
    <x v="1"/>
    <s v="Bob Berg"/>
    <s v="Regular Air"/>
    <x v="0"/>
    <x v="1"/>
    <x v="2"/>
    <s v="Small Pack"/>
    <x v="770"/>
    <n v="0.46"/>
    <n v="4.4868581977616255"/>
    <s v="United States"/>
    <x v="3"/>
    <x v="26"/>
    <s v="North Miami"/>
    <n v="33161"/>
    <x v="164"/>
    <x v="1"/>
    <s v="2015"/>
    <d v="2015-06-13T00:00:00"/>
    <n v="1166.6280000000002"/>
    <n v="17"/>
    <n v="260.01"/>
    <n v="87885"/>
    <x v="0"/>
  </r>
  <r>
    <n v="18420"/>
    <s v="Medium"/>
    <n v="0"/>
    <n v="14.98"/>
    <n v="8.99"/>
    <n v="2840"/>
    <x v="1"/>
    <s v="Bob Berg"/>
    <s v="Regular Air"/>
    <x v="0"/>
    <x v="1"/>
    <x v="2"/>
    <s v="Small Pack"/>
    <x v="826"/>
    <n v="0.39"/>
    <n v="-0.14830417473245916"/>
    <s v="United States"/>
    <x v="3"/>
    <x v="26"/>
    <s v="North Miami"/>
    <n v="33161"/>
    <x v="164"/>
    <x v="1"/>
    <s v="2015"/>
    <d v="2015-06-12T00:00:00"/>
    <n v="-40.604199999999999"/>
    <n v="18"/>
    <n v="273.79000000000002"/>
    <n v="87885"/>
    <x v="0"/>
  </r>
  <r>
    <n v="18421"/>
    <s v="Medium"/>
    <n v="0.02"/>
    <n v="38.76"/>
    <n v="13.26"/>
    <n v="2840"/>
    <x v="1"/>
    <s v="Bob Berg"/>
    <s v="Regular Air"/>
    <x v="0"/>
    <x v="0"/>
    <x v="7"/>
    <s v="Small Box"/>
    <x v="827"/>
    <n v="0.36"/>
    <n v="-6.5908561183325869"/>
    <s v="United States"/>
    <x v="3"/>
    <x v="26"/>
    <s v="North Miami"/>
    <n v="33161"/>
    <x v="164"/>
    <x v="1"/>
    <s v="2015"/>
    <d v="2015-06-12T00:00:00"/>
    <n v="-294.084"/>
    <n v="1"/>
    <n v="44.62"/>
    <n v="87885"/>
    <x v="0"/>
  </r>
  <r>
    <n v="21855"/>
    <s v="Not Specified"/>
    <n v="0.04"/>
    <n v="90.48"/>
    <n v="19.989999999999998"/>
    <n v="2847"/>
    <x v="1"/>
    <s v="Vanessa Day"/>
    <s v="Regular Air"/>
    <x v="0"/>
    <x v="0"/>
    <x v="4"/>
    <s v="Small Box"/>
    <x v="634"/>
    <n v="0.4"/>
    <n v="0.20680166765932104"/>
    <s v="United States"/>
    <x v="3"/>
    <x v="20"/>
    <s v="Collierville"/>
    <n v="38017"/>
    <x v="37"/>
    <x v="4"/>
    <s v="2015"/>
    <d v="2015-04-11T00:00:00"/>
    <n v="55.555199999999999"/>
    <n v="3"/>
    <n v="268.64"/>
    <n v="85928"/>
    <x v="0"/>
  </r>
  <r>
    <n v="21856"/>
    <s v="Not Specified"/>
    <n v="0.02"/>
    <n v="9.77"/>
    <n v="6.02"/>
    <n v="2847"/>
    <x v="1"/>
    <s v="Vanessa Day"/>
    <s v="Regular Air"/>
    <x v="0"/>
    <x v="1"/>
    <x v="2"/>
    <s v="Medium Box"/>
    <x v="563"/>
    <n v="0.48"/>
    <n v="-6.1055200729927002"/>
    <s v="United States"/>
    <x v="3"/>
    <x v="20"/>
    <s v="Collierville"/>
    <n v="38017"/>
    <x v="37"/>
    <x v="4"/>
    <s v="2015"/>
    <d v="2015-04-10T00:00:00"/>
    <n v="-535.33199999999999"/>
    <n v="9"/>
    <n v="87.68"/>
    <n v="85928"/>
    <x v="0"/>
  </r>
  <r>
    <n v="21857"/>
    <s v="Not Specified"/>
    <n v="0.09"/>
    <n v="34.99"/>
    <n v="7.73"/>
    <n v="2847"/>
    <x v="1"/>
    <s v="Vanessa Day"/>
    <s v="Regular Air"/>
    <x v="0"/>
    <x v="0"/>
    <x v="0"/>
    <s v="Small Box"/>
    <x v="17"/>
    <n v="0.59"/>
    <n v="-5.5481233386496545"/>
    <s v="United States"/>
    <x v="3"/>
    <x v="20"/>
    <s v="Collierville"/>
    <n v="38017"/>
    <x v="37"/>
    <x v="4"/>
    <s v="2015"/>
    <d v="2015-04-11T00:00:00"/>
    <n v="-208.72039999999998"/>
    <n v="1"/>
    <n v="37.619999999999997"/>
    <n v="85928"/>
    <x v="0"/>
  </r>
  <r>
    <n v="24455"/>
    <s v="Medium"/>
    <n v="0"/>
    <n v="49.99"/>
    <n v="19.989999999999998"/>
    <n v="2848"/>
    <x v="0"/>
    <s v="Eileen Dalton"/>
    <s v="Regular Air"/>
    <x v="0"/>
    <x v="2"/>
    <x v="13"/>
    <s v="Small Box"/>
    <x v="84"/>
    <n v="0.41"/>
    <n v="4.668355402955688E-2"/>
    <s v="United States"/>
    <x v="3"/>
    <x v="20"/>
    <s v="Columbia"/>
    <n v="38401"/>
    <x v="132"/>
    <x v="1"/>
    <s v="2015"/>
    <d v="2015-06-08T00:00:00"/>
    <n v="38.885999999999996"/>
    <n v="16"/>
    <n v="832.97"/>
    <n v="85929"/>
    <x v="0"/>
  </r>
  <r>
    <n v="23622"/>
    <s v="Low"/>
    <n v="0.05"/>
    <n v="115.99"/>
    <n v="8.99"/>
    <n v="2851"/>
    <x v="0"/>
    <s v="Annie Sherrill"/>
    <s v="Regular Air"/>
    <x v="3"/>
    <x v="2"/>
    <x v="5"/>
    <s v="Small Box"/>
    <x v="50"/>
    <n v="0.57999999999999996"/>
    <n v="0.69"/>
    <s v="United States"/>
    <x v="2"/>
    <x v="7"/>
    <s v="Odessa"/>
    <n v="79762"/>
    <x v="37"/>
    <x v="4"/>
    <s v="2015"/>
    <d v="2015-04-13T00:00:00"/>
    <n v="719.35259999999994"/>
    <n v="11"/>
    <n v="1042.54"/>
    <n v="86454"/>
    <x v="0"/>
  </r>
  <r>
    <n v="23042"/>
    <s v="Medium"/>
    <n v="0.08"/>
    <n v="7.84"/>
    <n v="4.71"/>
    <n v="2855"/>
    <x v="1"/>
    <s v="Vicki Womble"/>
    <s v="Regular Air"/>
    <x v="0"/>
    <x v="0"/>
    <x v="8"/>
    <s v="Small Box"/>
    <x v="749"/>
    <n v="0.35"/>
    <n v="-0.1690753676470588"/>
    <s v="United States"/>
    <x v="0"/>
    <x v="0"/>
    <s v="Des Moines"/>
    <n v="98198"/>
    <x v="72"/>
    <x v="0"/>
    <s v="2015"/>
    <d v="2015-01-22T00:00:00"/>
    <n v="-12.876779999999998"/>
    <n v="10"/>
    <n v="76.16"/>
    <n v="87316"/>
    <x v="0"/>
  </r>
  <r>
    <n v="23043"/>
    <s v="Medium"/>
    <n v="0.03"/>
    <n v="105.34"/>
    <n v="24.49"/>
    <n v="2855"/>
    <x v="1"/>
    <s v="Vicki Womble"/>
    <s v="Regular Air"/>
    <x v="0"/>
    <x v="1"/>
    <x v="2"/>
    <s v="Large Box"/>
    <x v="828"/>
    <n v="0.61"/>
    <n v="0.59542142678251486"/>
    <s v="United States"/>
    <x v="0"/>
    <x v="0"/>
    <s v="Des Moines"/>
    <n v="98198"/>
    <x v="72"/>
    <x v="0"/>
    <s v="2015"/>
    <d v="2015-01-22T00:00:00"/>
    <n v="618.13080000000002"/>
    <n v="10"/>
    <n v="1038.1400000000001"/>
    <n v="87316"/>
    <x v="0"/>
  </r>
  <r>
    <n v="23213"/>
    <s v="Low"/>
    <n v="0.09"/>
    <n v="6783.02"/>
    <n v="24.49"/>
    <n v="2855"/>
    <x v="1"/>
    <s v="Vicki Womble"/>
    <s v="Regular Air"/>
    <x v="3"/>
    <x v="2"/>
    <x v="6"/>
    <s v="Large Box"/>
    <x v="458"/>
    <n v="0.39"/>
    <n v="-2.245981829733164"/>
    <s v="United States"/>
    <x v="0"/>
    <x v="0"/>
    <s v="Des Moines"/>
    <n v="98198"/>
    <x v="17"/>
    <x v="5"/>
    <s v="2015"/>
    <d v="2015-03-14T00:00:00"/>
    <n v="-14140.7016"/>
    <n v="1"/>
    <n v="6296"/>
    <n v="87317"/>
    <x v="0"/>
  </r>
  <r>
    <n v="18516"/>
    <s v="Medium"/>
    <n v="0.06"/>
    <n v="2.94"/>
    <n v="0.96"/>
    <n v="2858"/>
    <x v="1"/>
    <s v="Jerry Webster"/>
    <s v="Regular Air"/>
    <x v="0"/>
    <x v="0"/>
    <x v="0"/>
    <s v="Wrap Bag"/>
    <x v="202"/>
    <n v="0.57999999999999996"/>
    <n v="-1.0097838452787258"/>
    <s v="United States"/>
    <x v="3"/>
    <x v="26"/>
    <s v="Fruit Cove"/>
    <n v="32259"/>
    <x v="28"/>
    <x v="3"/>
    <s v="2015"/>
    <d v="2015-05-18T00:00:00"/>
    <n v="-8.8759999999999994"/>
    <n v="3"/>
    <n v="8.7899999999999991"/>
    <n v="88279"/>
    <x v="0"/>
  </r>
  <r>
    <n v="18506"/>
    <s v="Low"/>
    <n v="0.04"/>
    <n v="67.28"/>
    <n v="19.989999999999998"/>
    <n v="2858"/>
    <x v="1"/>
    <s v="Jerry Webster"/>
    <s v="Regular Air"/>
    <x v="0"/>
    <x v="0"/>
    <x v="8"/>
    <s v="Small Box"/>
    <x v="236"/>
    <n v="0.4"/>
    <n v="7.1911799110972478E-3"/>
    <s v="United States"/>
    <x v="3"/>
    <x v="26"/>
    <s v="Fruit Cove"/>
    <n v="32259"/>
    <x v="94"/>
    <x v="3"/>
    <s v="2015"/>
    <d v="2015-05-28T00:00:00"/>
    <n v="14.754"/>
    <n v="30"/>
    <n v="2051.6799999999998"/>
    <n v="88282"/>
    <x v="0"/>
  </r>
  <r>
    <n v="18507"/>
    <s v="Low"/>
    <n v="0.1"/>
    <n v="130.97999999999999"/>
    <n v="54.74"/>
    <n v="2858"/>
    <x v="1"/>
    <s v="Jerry Webster"/>
    <s v="Delivery Truck"/>
    <x v="0"/>
    <x v="1"/>
    <x v="14"/>
    <s v="Jumbo Box"/>
    <x v="136"/>
    <n v="0.69"/>
    <n v="0.12646047331176594"/>
    <s v="United States"/>
    <x v="3"/>
    <x v="26"/>
    <s v="Fruit Cove"/>
    <n v="32259"/>
    <x v="94"/>
    <x v="3"/>
    <s v="2015"/>
    <d v="2015-05-23T00:00:00"/>
    <n v="669.61199999999997"/>
    <n v="42"/>
    <n v="5295.03"/>
    <n v="88282"/>
    <x v="0"/>
  </r>
  <r>
    <n v="18508"/>
    <s v="Low"/>
    <n v="0.04"/>
    <n v="2.78"/>
    <n v="1.25"/>
    <n v="2858"/>
    <x v="1"/>
    <s v="Jerry Webster"/>
    <s v="Regular Air"/>
    <x v="0"/>
    <x v="0"/>
    <x v="0"/>
    <s v="Wrap Bag"/>
    <x v="732"/>
    <n v="0.59"/>
    <n v="2.6535442880279061"/>
    <s v="United States"/>
    <x v="3"/>
    <x v="26"/>
    <s v="Fruit Cove"/>
    <n v="32259"/>
    <x v="94"/>
    <x v="3"/>
    <s v="2015"/>
    <d v="2015-05-23T00:00:00"/>
    <n v="213"/>
    <n v="28"/>
    <n v="80.27"/>
    <n v="88282"/>
    <x v="0"/>
  </r>
  <r>
    <n v="20270"/>
    <s v="Not Specified"/>
    <n v="0.03"/>
    <n v="142.86000000000001"/>
    <n v="19.989999999999998"/>
    <n v="2859"/>
    <x v="0"/>
    <s v="Brad H Blake"/>
    <s v="Regular Air"/>
    <x v="0"/>
    <x v="0"/>
    <x v="10"/>
    <s v="Small Box"/>
    <x v="589"/>
    <n v="0.56000000000000005"/>
    <n v="-2.5480100363910307E-3"/>
    <s v="United States"/>
    <x v="3"/>
    <x v="26"/>
    <s v="Gainesville"/>
    <n v="32601"/>
    <x v="113"/>
    <x v="4"/>
    <s v="2015"/>
    <d v="2015-04-03T00:00:00"/>
    <n v="-8.3881000000000014"/>
    <n v="23"/>
    <n v="3292.02"/>
    <n v="88281"/>
    <x v="0"/>
  </r>
  <r>
    <n v="23238"/>
    <s v="Medium"/>
    <n v="0.05"/>
    <n v="20.99"/>
    <n v="4.8099999999999996"/>
    <n v="2861"/>
    <x v="0"/>
    <s v="Dwight Robinson"/>
    <s v="Regular Air"/>
    <x v="0"/>
    <x v="2"/>
    <x v="5"/>
    <s v="Medium Box"/>
    <x v="160"/>
    <n v="0.57999999999999996"/>
    <n v="2.4578849721706864E-2"/>
    <s v="United States"/>
    <x v="2"/>
    <x v="13"/>
    <s v="Hays"/>
    <n v="67601"/>
    <x v="136"/>
    <x v="2"/>
    <s v="2015"/>
    <d v="2015-02-28T00:00:00"/>
    <n v="4.9017600000000003"/>
    <n v="11"/>
    <n v="199.43"/>
    <n v="88280"/>
    <x v="0"/>
  </r>
  <r>
    <n v="25932"/>
    <s v="High"/>
    <n v="0"/>
    <n v="12.22"/>
    <n v="2.85"/>
    <n v="2862"/>
    <x v="0"/>
    <s v="Carrie High"/>
    <s v="Regular Air"/>
    <x v="0"/>
    <x v="1"/>
    <x v="2"/>
    <s v="Small Pack"/>
    <x v="775"/>
    <n v="0.55000000000000004"/>
    <n v="0.68999999999999984"/>
    <s v="United States"/>
    <x v="2"/>
    <x v="32"/>
    <s v="La Vista"/>
    <n v="68128"/>
    <x v="86"/>
    <x v="4"/>
    <s v="2015"/>
    <d v="2015-04-12T00:00:00"/>
    <n v="76.389899999999983"/>
    <n v="9"/>
    <n v="110.71"/>
    <n v="88278"/>
    <x v="0"/>
  </r>
  <r>
    <n v="23136"/>
    <s v="Critical"/>
    <n v="0.01"/>
    <n v="13.79"/>
    <n v="8.7799999999999994"/>
    <n v="2865"/>
    <x v="1"/>
    <s v="Roberta Mitchell"/>
    <s v="Regular Air"/>
    <x v="0"/>
    <x v="1"/>
    <x v="2"/>
    <s v="Small Box"/>
    <x v="245"/>
    <n v="0.43"/>
    <n v="-0.64872971065631624"/>
    <s v="United States"/>
    <x v="2"/>
    <x v="7"/>
    <s v="Paris"/>
    <n v="75460"/>
    <x v="67"/>
    <x v="2"/>
    <s v="2015"/>
    <d v="2015-02-25T00:00:00"/>
    <n v="-36.770000000000003"/>
    <n v="4"/>
    <n v="56.68"/>
    <n v="90871"/>
    <x v="0"/>
  </r>
  <r>
    <n v="23137"/>
    <s v="Critical"/>
    <n v="0.04"/>
    <n v="33.29"/>
    <n v="8.74"/>
    <n v="2865"/>
    <x v="1"/>
    <s v="Roberta Mitchell"/>
    <s v="Regular Air"/>
    <x v="0"/>
    <x v="0"/>
    <x v="10"/>
    <s v="Small Box"/>
    <x v="829"/>
    <n v="0.61"/>
    <n v="0.31839467330065124"/>
    <s v="United States"/>
    <x v="2"/>
    <x v="7"/>
    <s v="Paris"/>
    <n v="75460"/>
    <x v="67"/>
    <x v="2"/>
    <s v="2015"/>
    <d v="2015-02-24T00:00:00"/>
    <n v="87.03"/>
    <n v="8"/>
    <n v="273.33999999999997"/>
    <n v="90871"/>
    <x v="0"/>
  </r>
  <r>
    <n v="1529"/>
    <s v="High"/>
    <n v="0.01"/>
    <n v="125.99"/>
    <n v="8.99"/>
    <n v="2867"/>
    <x v="0"/>
    <s v="Dana Teague"/>
    <s v="Regular Air"/>
    <x v="0"/>
    <x v="2"/>
    <x v="5"/>
    <s v="Small Box"/>
    <x v="157"/>
    <n v="0.59"/>
    <n v="-2.5680888575458387"/>
    <s v="United States"/>
    <x v="1"/>
    <x v="41"/>
    <s v="Washington"/>
    <n v="20016"/>
    <x v="89"/>
    <x v="4"/>
    <s v="2015"/>
    <d v="2015-04-18T00:00:00"/>
    <n v="-582.64799999999991"/>
    <n v="2"/>
    <n v="226.88"/>
    <n v="11013"/>
    <x v="0"/>
  </r>
  <r>
    <n v="18998"/>
    <s v="High"/>
    <n v="0.03"/>
    <n v="896.99"/>
    <n v="19.989999999999998"/>
    <n v="2868"/>
    <x v="1"/>
    <s v="Eugene Clayton"/>
    <s v="Regular Air"/>
    <x v="0"/>
    <x v="0"/>
    <x v="8"/>
    <s v="Small Box"/>
    <x v="39"/>
    <n v="0.38"/>
    <n v="0.69"/>
    <s v="United States"/>
    <x v="0"/>
    <x v="0"/>
    <s v="Edmonds"/>
    <n v="98026"/>
    <x v="176"/>
    <x v="0"/>
    <s v="2015"/>
    <d v="2015-01-10T00:00:00"/>
    <n v="3602.1311999999994"/>
    <n v="6"/>
    <n v="5220.4799999999996"/>
    <n v="85826"/>
    <x v="0"/>
  </r>
  <r>
    <n v="19529"/>
    <s v="High"/>
    <n v="0.01"/>
    <n v="125.99"/>
    <n v="8.99"/>
    <n v="2868"/>
    <x v="1"/>
    <s v="Eugene Clayton"/>
    <s v="Regular Air"/>
    <x v="0"/>
    <x v="2"/>
    <x v="5"/>
    <s v="Small Box"/>
    <x v="157"/>
    <n v="0.59"/>
    <n v="-5.1361777150916774"/>
    <s v="United States"/>
    <x v="0"/>
    <x v="0"/>
    <s v="Edmonds"/>
    <n v="98026"/>
    <x v="89"/>
    <x v="4"/>
    <s v="2015"/>
    <d v="2015-04-18T00:00:00"/>
    <n v="-582.64799999999991"/>
    <n v="1"/>
    <n v="113.44"/>
    <n v="85827"/>
    <x v="0"/>
  </r>
  <r>
    <n v="19293"/>
    <s v="Not Specified"/>
    <n v="0.08"/>
    <n v="15.99"/>
    <n v="13.18"/>
    <n v="2868"/>
    <x v="1"/>
    <s v="Eugene Clayton"/>
    <s v="Express Air"/>
    <x v="0"/>
    <x v="0"/>
    <x v="8"/>
    <s v="Small Box"/>
    <x v="222"/>
    <n v="0.37"/>
    <n v="-1.0085580127234171"/>
    <s v="United States"/>
    <x v="0"/>
    <x v="0"/>
    <s v="Edmonds"/>
    <n v="98026"/>
    <x v="40"/>
    <x v="3"/>
    <s v="2015"/>
    <d v="2015-05-27T00:00:00"/>
    <n v="-66.584999999999994"/>
    <n v="4"/>
    <n v="66.02"/>
    <n v="85828"/>
    <x v="0"/>
  </r>
  <r>
    <n v="25724"/>
    <s v="Medium"/>
    <n v="7.0000000000000007E-2"/>
    <n v="2.89"/>
    <n v="0.5"/>
    <n v="2873"/>
    <x v="1"/>
    <s v="Benjamin Gunter"/>
    <s v="Regular Air"/>
    <x v="2"/>
    <x v="0"/>
    <x v="9"/>
    <s v="Small Box"/>
    <x v="277"/>
    <n v="0.38"/>
    <n v="13.37353119321623"/>
    <s v="United States"/>
    <x v="3"/>
    <x v="26"/>
    <s v="Hialeah"/>
    <n v="33012"/>
    <x v="46"/>
    <x v="0"/>
    <s v="2015"/>
    <d v="2015-01-24T00:00:00"/>
    <n v="441.59399999999999"/>
    <n v="12"/>
    <n v="33.020000000000003"/>
    <n v="89872"/>
    <x v="0"/>
  </r>
  <r>
    <n v="25725"/>
    <s v="Medium"/>
    <n v="0"/>
    <n v="217.85"/>
    <n v="29.1"/>
    <n v="2873"/>
    <x v="1"/>
    <s v="Benjamin Gunter"/>
    <s v="Delivery Truck"/>
    <x v="2"/>
    <x v="1"/>
    <x v="11"/>
    <s v="Jumbo Box"/>
    <x v="830"/>
    <n v="0.68"/>
    <n v="0.17340636135673751"/>
    <s v="United States"/>
    <x v="3"/>
    <x v="26"/>
    <s v="Hialeah"/>
    <n v="33012"/>
    <x v="46"/>
    <x v="0"/>
    <s v="2015"/>
    <d v="2015-01-23T00:00:00"/>
    <n v="394.17"/>
    <n v="10"/>
    <n v="2273.1"/>
    <n v="89872"/>
    <x v="0"/>
  </r>
  <r>
    <n v="21768"/>
    <s v="Low"/>
    <n v="0.05"/>
    <n v="4.84"/>
    <n v="0.71"/>
    <n v="2874"/>
    <x v="1"/>
    <s v="Marian Willis"/>
    <s v="Regular Air"/>
    <x v="1"/>
    <x v="0"/>
    <x v="0"/>
    <s v="Wrap Bag"/>
    <x v="525"/>
    <n v="0.52"/>
    <n v="0.69"/>
    <s v="United States"/>
    <x v="2"/>
    <x v="32"/>
    <s v="La Vista"/>
    <n v="68128"/>
    <x v="34"/>
    <x v="4"/>
    <s v="2015"/>
    <d v="2015-04-15T00:00:00"/>
    <n v="13.448099999999998"/>
    <n v="4"/>
    <n v="19.489999999999998"/>
    <n v="89873"/>
    <x v="0"/>
  </r>
  <r>
    <n v="19246"/>
    <s v="Critical"/>
    <n v="0.03"/>
    <n v="304.99"/>
    <n v="19.989999999999998"/>
    <n v="2874"/>
    <x v="1"/>
    <s v="Marian Willis"/>
    <s v="Regular Air"/>
    <x v="1"/>
    <x v="0"/>
    <x v="8"/>
    <s v="Small Box"/>
    <x v="831"/>
    <n v="0.4"/>
    <n v="0.69"/>
    <s v="United States"/>
    <x v="2"/>
    <x v="32"/>
    <s v="La Vista"/>
    <n v="68128"/>
    <x v="33"/>
    <x v="1"/>
    <s v="2015"/>
    <d v="2015-06-24T00:00:00"/>
    <n v="4033.6089000000002"/>
    <n v="19"/>
    <n v="5845.81"/>
    <n v="89874"/>
    <x v="0"/>
  </r>
  <r>
    <n v="19247"/>
    <s v="Critical"/>
    <n v="0.09"/>
    <n v="65.989999999999995"/>
    <n v="8.99"/>
    <n v="2874"/>
    <x v="1"/>
    <s v="Marian Willis"/>
    <s v="Regular Air"/>
    <x v="1"/>
    <x v="2"/>
    <x v="5"/>
    <s v="Small Box"/>
    <x v="832"/>
    <n v="0.57999999999999996"/>
    <n v="0.22368446793405378"/>
    <s v="United States"/>
    <x v="2"/>
    <x v="32"/>
    <s v="La Vista"/>
    <n v="68128"/>
    <x v="33"/>
    <x v="1"/>
    <s v="2015"/>
    <d v="2015-06-24T00:00:00"/>
    <n v="141.7824"/>
    <n v="12"/>
    <n v="633.85"/>
    <n v="89874"/>
    <x v="0"/>
  </r>
  <r>
    <n v="25599"/>
    <s v="Not Specified"/>
    <n v="0"/>
    <n v="8.33"/>
    <n v="1.99"/>
    <n v="2877"/>
    <x v="0"/>
    <s v="Shannon Aldridge"/>
    <s v="Express Air"/>
    <x v="3"/>
    <x v="2"/>
    <x v="13"/>
    <s v="Small Pack"/>
    <x v="140"/>
    <n v="0.52"/>
    <n v="0.69"/>
    <s v="United States"/>
    <x v="1"/>
    <x v="10"/>
    <s v="North Olmsted"/>
    <n v="44070"/>
    <x v="21"/>
    <x v="5"/>
    <s v="2015"/>
    <d v="2015-03-04T00:00:00"/>
    <n v="74.181899999999999"/>
    <n v="12"/>
    <n v="107.51"/>
    <n v="91492"/>
    <x v="0"/>
  </r>
  <r>
    <n v="7599"/>
    <s v="Not Specified"/>
    <n v="0"/>
    <n v="8.33"/>
    <n v="1.99"/>
    <n v="2878"/>
    <x v="0"/>
    <s v="Susan Carroll Berman"/>
    <s v="Express Air"/>
    <x v="3"/>
    <x v="2"/>
    <x v="13"/>
    <s v="Small Pack"/>
    <x v="140"/>
    <n v="0.52"/>
    <n v="0.19547354421962573"/>
    <s v="United States"/>
    <x v="0"/>
    <x v="0"/>
    <s v="Seattle"/>
    <n v="98107"/>
    <x v="21"/>
    <x v="5"/>
    <s v="2015"/>
    <d v="2015-03-04T00:00:00"/>
    <n v="82.31"/>
    <n v="47"/>
    <n v="421.08"/>
    <n v="54369"/>
    <x v="0"/>
  </r>
  <r>
    <n v="18642"/>
    <s v="Medium"/>
    <n v="0.05"/>
    <n v="6.68"/>
    <n v="6.93"/>
    <n v="2880"/>
    <x v="1"/>
    <s v="Grace Black"/>
    <s v="Regular Air"/>
    <x v="2"/>
    <x v="0"/>
    <x v="7"/>
    <s v="Small Box"/>
    <x v="716"/>
    <n v="0.37"/>
    <n v="-3.0466321243523439E-2"/>
    <s v="United States"/>
    <x v="3"/>
    <x v="26"/>
    <s v="North Miami Beach"/>
    <n v="33160"/>
    <x v="145"/>
    <x v="5"/>
    <s v="2015"/>
    <d v="2015-03-29T00:00:00"/>
    <n v="-2.3520000000000096"/>
    <n v="11"/>
    <n v="77.2"/>
    <n v="88626"/>
    <x v="0"/>
  </r>
  <r>
    <n v="20315"/>
    <s v="Low"/>
    <n v="0.09"/>
    <n v="243.98"/>
    <n v="43.32"/>
    <n v="2880"/>
    <x v="1"/>
    <s v="Grace Black"/>
    <s v="Delivery Truck"/>
    <x v="2"/>
    <x v="1"/>
    <x v="1"/>
    <s v="Jumbo Drum"/>
    <x v="696"/>
    <n v="0.55000000000000004"/>
    <n v="0.18956851333866628"/>
    <s v="United States"/>
    <x v="3"/>
    <x v="26"/>
    <s v="North Miami Beach"/>
    <n v="33160"/>
    <x v="100"/>
    <x v="3"/>
    <s v="2015"/>
    <d v="2015-05-13T00:00:00"/>
    <n v="1059.288"/>
    <n v="25"/>
    <n v="5587.89"/>
    <n v="88627"/>
    <x v="0"/>
  </r>
  <r>
    <n v="7718"/>
    <s v="High"/>
    <n v="0.03"/>
    <n v="4.0599999999999996"/>
    <n v="6.89"/>
    <n v="2882"/>
    <x v="1"/>
    <s v="Andrew Gonzalez"/>
    <s v="Regular Air"/>
    <x v="3"/>
    <x v="0"/>
    <x v="15"/>
    <s v="Small Box"/>
    <x v="326"/>
    <n v="0.6"/>
    <n v="-1.5402845706423167"/>
    <s v="United States"/>
    <x v="3"/>
    <x v="24"/>
    <s v="Charlotte"/>
    <n v="28206"/>
    <x v="63"/>
    <x v="2"/>
    <s v="2015"/>
    <d v="2015-02-22T00:00:00"/>
    <n v="-246.27609999999999"/>
    <n v="37"/>
    <n v="159.88999999999999"/>
    <n v="55300"/>
    <x v="0"/>
  </r>
  <r>
    <n v="7719"/>
    <s v="High"/>
    <n v="0.01"/>
    <n v="3.75"/>
    <n v="0.5"/>
    <n v="2882"/>
    <x v="1"/>
    <s v="Andrew Gonzalez"/>
    <s v="Regular Air"/>
    <x v="3"/>
    <x v="0"/>
    <x v="9"/>
    <s v="Small Box"/>
    <x v="833"/>
    <n v="0.37"/>
    <n v="0.30582114361702128"/>
    <s v="United States"/>
    <x v="3"/>
    <x v="24"/>
    <s v="Charlotte"/>
    <n v="28206"/>
    <x v="63"/>
    <x v="2"/>
    <s v="2015"/>
    <d v="2015-02-21T00:00:00"/>
    <n v="55.194599999999994"/>
    <n v="48"/>
    <n v="180.48"/>
    <n v="55300"/>
    <x v="0"/>
  </r>
  <r>
    <n v="7720"/>
    <s v="High"/>
    <n v="0.02"/>
    <n v="10.68"/>
    <n v="13.04"/>
    <n v="2882"/>
    <x v="1"/>
    <s v="Andrew Gonzalez"/>
    <s v="Regular Air"/>
    <x v="3"/>
    <x v="1"/>
    <x v="2"/>
    <s v="Large Box"/>
    <x v="834"/>
    <n v="0.6"/>
    <n v="-0.87678754850490759"/>
    <s v="United States"/>
    <x v="3"/>
    <x v="24"/>
    <s v="Charlotte"/>
    <n v="28206"/>
    <x v="63"/>
    <x v="2"/>
    <s v="2015"/>
    <d v="2015-02-22T00:00:00"/>
    <n v="-307.29650000000004"/>
    <n v="31"/>
    <n v="350.48"/>
    <n v="55300"/>
    <x v="0"/>
  </r>
  <r>
    <n v="2314"/>
    <s v="High"/>
    <n v="7.0000000000000007E-2"/>
    <n v="28.99"/>
    <n v="8.59"/>
    <n v="2882"/>
    <x v="1"/>
    <s v="Andrew Gonzalez"/>
    <s v="Regular Air"/>
    <x v="3"/>
    <x v="2"/>
    <x v="5"/>
    <s v="Medium Box"/>
    <x v="693"/>
    <n v="0.56000000000000005"/>
    <n v="-1.7147459436379166E-2"/>
    <s v="United States"/>
    <x v="3"/>
    <x v="24"/>
    <s v="Charlotte"/>
    <n v="28206"/>
    <x v="91"/>
    <x v="5"/>
    <s v="2015"/>
    <d v="2015-03-19T00:00:00"/>
    <n v="-16.063740000000003"/>
    <n v="39"/>
    <n v="936.8"/>
    <n v="16676"/>
    <x v="0"/>
  </r>
  <r>
    <n v="694"/>
    <s v="Critical"/>
    <n v="0.05"/>
    <n v="6.48"/>
    <n v="8.73"/>
    <n v="2882"/>
    <x v="1"/>
    <s v="Andrew Gonzalez"/>
    <s v="Regular Air"/>
    <x v="3"/>
    <x v="0"/>
    <x v="7"/>
    <s v="Small Box"/>
    <x v="758"/>
    <n v="0.37"/>
    <n v="-0.6898266666666667"/>
    <s v="United States"/>
    <x v="3"/>
    <x v="24"/>
    <s v="Charlotte"/>
    <n v="28206"/>
    <x v="19"/>
    <x v="3"/>
    <s v="2015"/>
    <d v="2015-05-09T00:00:00"/>
    <n v="-160.38470000000001"/>
    <n v="35"/>
    <n v="232.5"/>
    <n v="4839"/>
    <x v="0"/>
  </r>
  <r>
    <n v="3065"/>
    <s v="High"/>
    <n v="0.09"/>
    <n v="363.25"/>
    <n v="19.989999999999998"/>
    <n v="2882"/>
    <x v="1"/>
    <s v="Andrew Gonzalez"/>
    <s v="Regular Air"/>
    <x v="3"/>
    <x v="0"/>
    <x v="15"/>
    <s v="Small Box"/>
    <x v="451"/>
    <n v="0.56999999999999995"/>
    <n v="9.7674391927491486E-2"/>
    <s v="United States"/>
    <x v="3"/>
    <x v="24"/>
    <s v="Charlotte"/>
    <n v="28206"/>
    <x v="75"/>
    <x v="1"/>
    <s v="2015"/>
    <d v="2015-06-06T00:00:00"/>
    <n v="732.26980000000003"/>
    <n v="21"/>
    <n v="7497.05"/>
    <n v="21958"/>
    <x v="0"/>
  </r>
  <r>
    <n v="5689"/>
    <s v="Low"/>
    <n v="0.05"/>
    <n v="63.94"/>
    <n v="14.48"/>
    <n v="2882"/>
    <x v="1"/>
    <s v="Andrew Gonzalez"/>
    <s v="Express Air"/>
    <x v="3"/>
    <x v="1"/>
    <x v="2"/>
    <s v="Small Box"/>
    <x v="176"/>
    <n v="0.46"/>
    <n v="0.20269712275975607"/>
    <s v="United States"/>
    <x v="3"/>
    <x v="24"/>
    <s v="Charlotte"/>
    <n v="28206"/>
    <x v="133"/>
    <x v="1"/>
    <s v="2015"/>
    <d v="2015-07-07T00:00:00"/>
    <n v="270.87430000000001"/>
    <n v="21"/>
    <n v="1336.35"/>
    <n v="40224"/>
    <x v="0"/>
  </r>
  <r>
    <n v="7137"/>
    <s v="Low"/>
    <n v="0.02"/>
    <n v="43.98"/>
    <n v="1.99"/>
    <n v="2882"/>
    <x v="1"/>
    <s v="Andrew Gonzalez"/>
    <s v="Regular Air"/>
    <x v="3"/>
    <x v="2"/>
    <x v="13"/>
    <s v="Small Pack"/>
    <x v="835"/>
    <n v="0.44"/>
    <n v="0.19359545478274487"/>
    <s v="United States"/>
    <x v="3"/>
    <x v="24"/>
    <s v="Charlotte"/>
    <n v="28206"/>
    <x v="72"/>
    <x v="0"/>
    <s v="2015"/>
    <d v="2015-01-25T00:00:00"/>
    <n v="333.76049999999998"/>
    <n v="40"/>
    <n v="1724.01"/>
    <n v="50917"/>
    <x v="0"/>
  </r>
  <r>
    <n v="18694"/>
    <s v="Critical"/>
    <n v="0.05"/>
    <n v="6.48"/>
    <n v="8.73"/>
    <n v="2883"/>
    <x v="0"/>
    <s v="Stuart Sharma"/>
    <s v="Regular Air"/>
    <x v="3"/>
    <x v="0"/>
    <x v="7"/>
    <s v="Small Box"/>
    <x v="758"/>
    <n v="0.37"/>
    <n v="-2.0168924569325974"/>
    <s v="United States"/>
    <x v="1"/>
    <x v="10"/>
    <s v="North Olmsted"/>
    <n v="44070"/>
    <x v="19"/>
    <x v="3"/>
    <s v="2015"/>
    <d v="2015-05-09T00:00:00"/>
    <n v="-120.59"/>
    <n v="9"/>
    <n v="59.79"/>
    <n v="87632"/>
    <x v="0"/>
  </r>
  <r>
    <n v="20314"/>
    <s v="High"/>
    <n v="7.0000000000000007E-2"/>
    <n v="28.99"/>
    <n v="8.59"/>
    <n v="2884"/>
    <x v="1"/>
    <s v="Stuart C Robinson"/>
    <s v="Regular Air"/>
    <x v="3"/>
    <x v="2"/>
    <x v="5"/>
    <s v="Medium Box"/>
    <x v="693"/>
    <n v="0.56000000000000005"/>
    <n v="-5.0281004121393781E-2"/>
    <s v="United States"/>
    <x v="1"/>
    <x v="10"/>
    <s v="North Ridgeville"/>
    <n v="44039"/>
    <x v="91"/>
    <x v="5"/>
    <s v="2015"/>
    <d v="2015-03-19T00:00:00"/>
    <n v="-12.078000000000001"/>
    <n v="10"/>
    <n v="240.21"/>
    <n v="87631"/>
    <x v="0"/>
  </r>
  <r>
    <n v="21065"/>
    <s v="High"/>
    <n v="0.09"/>
    <n v="363.25"/>
    <n v="19.989999999999998"/>
    <n v="2884"/>
    <x v="1"/>
    <s v="Stuart C Robinson"/>
    <s v="Regular Air"/>
    <x v="3"/>
    <x v="0"/>
    <x v="15"/>
    <s v="Small Box"/>
    <x v="451"/>
    <n v="0.56999999999999995"/>
    <n v="0.69"/>
    <s v="United States"/>
    <x v="1"/>
    <x v="10"/>
    <s v="North Ridgeville"/>
    <n v="44039"/>
    <x v="75"/>
    <x v="1"/>
    <s v="2015"/>
    <d v="2015-06-06T00:00:00"/>
    <n v="1231.6569"/>
    <n v="5"/>
    <n v="1785.01"/>
    <n v="87633"/>
    <x v="0"/>
  </r>
  <r>
    <n v="23689"/>
    <s v="Low"/>
    <n v="0.05"/>
    <n v="63.94"/>
    <n v="14.48"/>
    <n v="2885"/>
    <x v="0"/>
    <s v="Gary Frazier"/>
    <s v="Express Air"/>
    <x v="3"/>
    <x v="1"/>
    <x v="2"/>
    <s v="Small Box"/>
    <x v="176"/>
    <n v="0.46"/>
    <n v="0.69"/>
    <s v="United States"/>
    <x v="1"/>
    <x v="10"/>
    <s v="North Royalton"/>
    <n v="44133"/>
    <x v="133"/>
    <x v="1"/>
    <s v="2015"/>
    <d v="2015-07-07T00:00:00"/>
    <n v="219.54419999999999"/>
    <n v="5"/>
    <n v="318.18"/>
    <n v="87634"/>
    <x v="0"/>
  </r>
  <r>
    <n v="25718"/>
    <s v="High"/>
    <n v="0.03"/>
    <n v="4.0599999999999996"/>
    <n v="6.89"/>
    <n v="2886"/>
    <x v="1"/>
    <s v="Gretchen McKinney"/>
    <s v="Regular Air"/>
    <x v="3"/>
    <x v="0"/>
    <x v="15"/>
    <s v="Small Box"/>
    <x v="326"/>
    <n v="0.6"/>
    <n v="-4.761378246335819"/>
    <s v="United States"/>
    <x v="1"/>
    <x v="10"/>
    <s v="Parma"/>
    <n v="44134"/>
    <x v="63"/>
    <x v="2"/>
    <s v="2015"/>
    <d v="2015-02-22T00:00:00"/>
    <n v="-185.17"/>
    <n v="9"/>
    <n v="38.89"/>
    <n v="87630"/>
    <x v="0"/>
  </r>
  <r>
    <n v="25719"/>
    <s v="High"/>
    <n v="0.01"/>
    <n v="3.75"/>
    <n v="0.5"/>
    <n v="2886"/>
    <x v="1"/>
    <s v="Gretchen McKinney"/>
    <s v="Regular Air"/>
    <x v="3"/>
    <x v="0"/>
    <x v="9"/>
    <s v="Small Box"/>
    <x v="833"/>
    <n v="0.37"/>
    <n v="0.69"/>
    <s v="United States"/>
    <x v="1"/>
    <x v="10"/>
    <s v="Parma"/>
    <n v="44134"/>
    <x v="63"/>
    <x v="2"/>
    <s v="2015"/>
    <d v="2015-02-21T00:00:00"/>
    <n v="31.132799999999996"/>
    <n v="12"/>
    <n v="45.12"/>
    <n v="87630"/>
    <x v="0"/>
  </r>
  <r>
    <n v="25720"/>
    <s v="High"/>
    <n v="0.02"/>
    <n v="10.68"/>
    <n v="13.04"/>
    <n v="2886"/>
    <x v="1"/>
    <s v="Gretchen McKinney"/>
    <s v="Regular Air"/>
    <x v="3"/>
    <x v="1"/>
    <x v="2"/>
    <s v="Large Box"/>
    <x v="834"/>
    <n v="0.6"/>
    <n v="-2.5544499723604202"/>
    <s v="United States"/>
    <x v="1"/>
    <x v="10"/>
    <s v="Parma"/>
    <n v="44134"/>
    <x v="63"/>
    <x v="2"/>
    <s v="2015"/>
    <d v="2015-02-22T00:00:00"/>
    <n v="-231.05"/>
    <n v="8"/>
    <n v="90.45"/>
    <n v="87630"/>
    <x v="0"/>
  </r>
  <r>
    <n v="21514"/>
    <s v="High"/>
    <n v="0.1"/>
    <n v="209.37"/>
    <n v="69"/>
    <n v="2892"/>
    <x v="0"/>
    <s v="Benjamin Porter"/>
    <s v="Regular Air"/>
    <x v="3"/>
    <x v="1"/>
    <x v="11"/>
    <s v="Large Box"/>
    <x v="575"/>
    <n v="0.79"/>
    <n v="-7.7922621028459593E-2"/>
    <s v="United States"/>
    <x v="2"/>
    <x v="22"/>
    <s v="Livonia"/>
    <n v="48154"/>
    <x v="67"/>
    <x v="2"/>
    <s v="2015"/>
    <d v="2015-02-25T00:00:00"/>
    <n v="-165.59492040000003"/>
    <n v="11"/>
    <n v="2125.12"/>
    <n v="90011"/>
    <x v="0"/>
  </r>
  <r>
    <n v="21515"/>
    <s v="High"/>
    <n v="7.0000000000000007E-2"/>
    <n v="4.9800000000000004"/>
    <n v="4.7"/>
    <n v="2893"/>
    <x v="0"/>
    <s v="Kathryn Tate"/>
    <s v="Regular Air"/>
    <x v="3"/>
    <x v="0"/>
    <x v="7"/>
    <s v="Small Box"/>
    <x v="594"/>
    <n v="0.38"/>
    <n v="-0.48133185349611546"/>
    <s v="United States"/>
    <x v="2"/>
    <x v="22"/>
    <s v="Madison Heights"/>
    <n v="48071"/>
    <x v="67"/>
    <x v="2"/>
    <s v="2015"/>
    <d v="2015-02-24T00:00:00"/>
    <n v="-21.684000000000001"/>
    <n v="9"/>
    <n v="45.05"/>
    <n v="90011"/>
    <x v="0"/>
  </r>
  <r>
    <n v="19909"/>
    <s v="Low"/>
    <n v="0.02"/>
    <n v="880.98"/>
    <n v="44.55"/>
    <n v="2896"/>
    <x v="1"/>
    <s v="Anna Ellis"/>
    <s v="Delivery Truck"/>
    <x v="1"/>
    <x v="1"/>
    <x v="14"/>
    <s v="Jumbo Box"/>
    <x v="270"/>
    <n v="0.62"/>
    <n v="0.69"/>
    <s v="United States"/>
    <x v="2"/>
    <x v="3"/>
    <s v="Mankato"/>
    <n v="56001"/>
    <x v="46"/>
    <x v="0"/>
    <s v="2015"/>
    <d v="2015-01-26T00:00:00"/>
    <n v="4861.0637999999999"/>
    <n v="8"/>
    <n v="7045.02"/>
    <n v="86925"/>
    <x v="0"/>
  </r>
  <r>
    <n v="18198"/>
    <s v="Critical"/>
    <n v="0"/>
    <n v="22.84"/>
    <n v="16.920000000000002"/>
    <n v="2896"/>
    <x v="1"/>
    <s v="Anna Ellis"/>
    <s v="Regular Air"/>
    <x v="1"/>
    <x v="0"/>
    <x v="7"/>
    <s v="Small Box"/>
    <x v="836"/>
    <n v="0.39"/>
    <n v="-0.22597269440397172"/>
    <s v="United States"/>
    <x v="2"/>
    <x v="3"/>
    <s v="Mankato"/>
    <n v="56001"/>
    <x v="14"/>
    <x v="5"/>
    <s v="2015"/>
    <d v="2015-03-14T00:00:00"/>
    <n v="-83.75"/>
    <n v="15"/>
    <n v="370.62"/>
    <n v="86927"/>
    <x v="0"/>
  </r>
  <r>
    <n v="20304"/>
    <s v="High"/>
    <n v="0.05"/>
    <n v="80.97"/>
    <n v="30.06"/>
    <n v="2897"/>
    <x v="1"/>
    <s v="Betty Giles"/>
    <s v="Delivery Truck"/>
    <x v="1"/>
    <x v="2"/>
    <x v="6"/>
    <s v="Jumbo Box"/>
    <x v="131"/>
    <n v="0.4"/>
    <n v="0.62502626486038149"/>
    <s v="United States"/>
    <x v="2"/>
    <x v="3"/>
    <s v="Maple Grove"/>
    <n v="55369"/>
    <x v="169"/>
    <x v="2"/>
    <s v="2015"/>
    <d v="2015-02-14T00:00:00"/>
    <n v="565.17999999999995"/>
    <n v="11"/>
    <n v="904.25"/>
    <n v="86926"/>
    <x v="0"/>
  </r>
  <r>
    <n v="20305"/>
    <s v="High"/>
    <n v="0"/>
    <n v="6.48"/>
    <n v="10.050000000000001"/>
    <n v="2897"/>
    <x v="1"/>
    <s v="Betty Giles"/>
    <s v="Regular Air"/>
    <x v="1"/>
    <x v="0"/>
    <x v="7"/>
    <s v="Small Box"/>
    <x v="837"/>
    <n v="0.37"/>
    <n v="-2.374003678724709"/>
    <s v="United States"/>
    <x v="2"/>
    <x v="3"/>
    <s v="Maple Grove"/>
    <n v="55369"/>
    <x v="169"/>
    <x v="2"/>
    <s v="2015"/>
    <d v="2015-02-15T00:00:00"/>
    <n v="-38.72"/>
    <n v="2"/>
    <n v="16.309999999999999"/>
    <n v="86926"/>
    <x v="0"/>
  </r>
  <r>
    <n v="23151"/>
    <s v="Not Specified"/>
    <n v="0.06"/>
    <n v="70.89"/>
    <n v="89.3"/>
    <n v="2903"/>
    <x v="0"/>
    <s v="Frances Powers"/>
    <s v="Delivery Truck"/>
    <x v="2"/>
    <x v="1"/>
    <x v="11"/>
    <s v="Jumbo Box"/>
    <x v="838"/>
    <n v="0.72"/>
    <n v="0.17865541097018614"/>
    <s v="United States"/>
    <x v="1"/>
    <x v="10"/>
    <s v="Reynoldsburg"/>
    <n v="43068"/>
    <x v="97"/>
    <x v="1"/>
    <s v="2015"/>
    <d v="2015-06-25T00:00:00"/>
    <n v="65.077020000000005"/>
    <n v="6"/>
    <n v="364.26"/>
    <n v="87374"/>
    <x v="0"/>
  </r>
  <r>
    <n v="18611"/>
    <s v="High"/>
    <n v="7.0000000000000007E-2"/>
    <n v="4.13"/>
    <n v="0.99"/>
    <n v="2908"/>
    <x v="1"/>
    <s v="Robyn Lyon"/>
    <s v="Regular Air"/>
    <x v="1"/>
    <x v="0"/>
    <x v="9"/>
    <s v="Small Box"/>
    <x v="508"/>
    <n v="0.39"/>
    <n v="0.68196639701306772"/>
    <s v="United States"/>
    <x v="1"/>
    <x v="10"/>
    <s v="Garfield Heights"/>
    <n v="44125"/>
    <x v="176"/>
    <x v="0"/>
    <s v="2015"/>
    <d v="2015-01-08T00:00:00"/>
    <n v="10.959199999999999"/>
    <n v="4"/>
    <n v="16.07"/>
    <n v="88156"/>
    <x v="0"/>
  </r>
  <r>
    <n v="18612"/>
    <s v="High"/>
    <n v="0.03"/>
    <n v="22.72"/>
    <n v="8.99"/>
    <n v="2908"/>
    <x v="1"/>
    <s v="Robyn Lyon"/>
    <s v="Regular Air"/>
    <x v="1"/>
    <x v="1"/>
    <x v="2"/>
    <s v="Small Pack"/>
    <x v="275"/>
    <n v="0.44"/>
    <n v="0.69"/>
    <s v="United States"/>
    <x v="1"/>
    <x v="10"/>
    <s v="Garfield Heights"/>
    <n v="44125"/>
    <x v="176"/>
    <x v="0"/>
    <s v="2015"/>
    <d v="2015-01-08T00:00:00"/>
    <n v="17.429400000000001"/>
    <n v="1"/>
    <n v="25.26"/>
    <n v="88156"/>
    <x v="0"/>
  </r>
  <r>
    <n v="20827"/>
    <s v="Not Specified"/>
    <n v="0.05"/>
    <n v="34.979999999999997"/>
    <n v="7.53"/>
    <n v="2908"/>
    <x v="1"/>
    <s v="Robyn Lyon"/>
    <s v="Express Air"/>
    <x v="1"/>
    <x v="2"/>
    <x v="13"/>
    <s v="Small Box"/>
    <x v="171"/>
    <n v="0.76"/>
    <n v="-5.6216699938046399E-2"/>
    <s v="United States"/>
    <x v="1"/>
    <x v="10"/>
    <s v="Garfield Heights"/>
    <n v="44125"/>
    <x v="136"/>
    <x v="2"/>
    <s v="2015"/>
    <d v="2015-03-03T00:00:00"/>
    <n v="-32.666400000000003"/>
    <n v="16"/>
    <n v="581.08000000000004"/>
    <n v="88157"/>
    <x v="0"/>
  </r>
  <r>
    <n v="20828"/>
    <s v="Not Specified"/>
    <n v="0"/>
    <n v="3.14"/>
    <n v="1.92"/>
    <n v="2908"/>
    <x v="1"/>
    <s v="Robyn Lyon"/>
    <s v="Regular Air"/>
    <x v="1"/>
    <x v="0"/>
    <x v="12"/>
    <s v="Wrap Bag"/>
    <x v="839"/>
    <n v="0.84"/>
    <n v="-0.47712313839447879"/>
    <s v="United States"/>
    <x v="1"/>
    <x v="10"/>
    <s v="Garfield Heights"/>
    <n v="44125"/>
    <x v="136"/>
    <x v="2"/>
    <s v="2015"/>
    <d v="2015-03-02T00:00:00"/>
    <n v="-13.135200000000001"/>
    <n v="8"/>
    <n v="27.53"/>
    <n v="88157"/>
    <x v="0"/>
  </r>
  <r>
    <n v="21290"/>
    <s v="High"/>
    <n v="0.04"/>
    <n v="4.13"/>
    <n v="0.99"/>
    <n v="2912"/>
    <x v="1"/>
    <s v="Hannah Carver"/>
    <s v="Express Air"/>
    <x v="1"/>
    <x v="0"/>
    <x v="9"/>
    <s v="Small Box"/>
    <x v="508"/>
    <n v="0.39"/>
    <n v="0.69"/>
    <s v="United States"/>
    <x v="2"/>
    <x v="48"/>
    <s v="Grand Forks"/>
    <n v="58201"/>
    <x v="65"/>
    <x v="4"/>
    <s v="2015"/>
    <d v="2015-04-30T00:00:00"/>
    <n v="22.307699999999997"/>
    <n v="7"/>
    <n v="32.33"/>
    <n v="87396"/>
    <x v="0"/>
  </r>
  <r>
    <n v="21291"/>
    <s v="High"/>
    <n v="0.06"/>
    <n v="55.48"/>
    <n v="14.3"/>
    <n v="2912"/>
    <x v="1"/>
    <s v="Hannah Carver"/>
    <s v="Regular Air"/>
    <x v="1"/>
    <x v="0"/>
    <x v="7"/>
    <s v="Small Box"/>
    <x v="14"/>
    <n v="0.37"/>
    <n v="0.69"/>
    <s v="United States"/>
    <x v="2"/>
    <x v="48"/>
    <s v="Grand Forks"/>
    <n v="58201"/>
    <x v="65"/>
    <x v="4"/>
    <s v="2015"/>
    <d v="2015-04-30T00:00:00"/>
    <n v="443.02139999999991"/>
    <n v="12"/>
    <n v="642.05999999999995"/>
    <n v="87396"/>
    <x v="0"/>
  </r>
  <r>
    <n v="8310"/>
    <s v="Medium"/>
    <n v="0.05"/>
    <n v="535.64"/>
    <n v="14.7"/>
    <n v="2920"/>
    <x v="0"/>
    <s v="Ernest Peele"/>
    <s v="Delivery Truck"/>
    <x v="1"/>
    <x v="2"/>
    <x v="6"/>
    <s v="Jumbo Drum"/>
    <x v="636"/>
    <n v="0.59"/>
    <n v="-1.142536496350365"/>
    <s v="United States"/>
    <x v="2"/>
    <x v="12"/>
    <s v="Chicago"/>
    <n v="60603"/>
    <x v="31"/>
    <x v="1"/>
    <s v="2015"/>
    <d v="2015-06-09T00:00:00"/>
    <n v="-1220.9144999999999"/>
    <n v="2"/>
    <n v="1068.5999999999999"/>
    <n v="59365"/>
    <x v="0"/>
  </r>
  <r>
    <n v="18166"/>
    <s v="Medium"/>
    <n v="0"/>
    <n v="6.37"/>
    <n v="5.19"/>
    <n v="2923"/>
    <x v="0"/>
    <s v="Lynne Griffith"/>
    <s v="Regular Air"/>
    <x v="3"/>
    <x v="0"/>
    <x v="8"/>
    <s v="Small Box"/>
    <x v="214"/>
    <n v="0.38"/>
    <n v="-0.27217243107769423"/>
    <s v="United States"/>
    <x v="1"/>
    <x v="30"/>
    <s v="Hagerstown"/>
    <n v="21740"/>
    <x v="136"/>
    <x v="2"/>
    <s v="2015"/>
    <d v="2015-03-02T00:00:00"/>
    <n v="-27.1492"/>
    <n v="15"/>
    <n v="99.75"/>
    <n v="86592"/>
    <x v="0"/>
  </r>
  <r>
    <n v="18345"/>
    <s v="Critical"/>
    <n v="0.02"/>
    <n v="110.98"/>
    <n v="13.99"/>
    <n v="2924"/>
    <x v="1"/>
    <s v="Courtney Nelson"/>
    <s v="Regular Air"/>
    <x v="3"/>
    <x v="1"/>
    <x v="2"/>
    <s v="Medium Box"/>
    <x v="649"/>
    <n v="0.69"/>
    <n v="-0.46944069218205092"/>
    <s v="United States"/>
    <x v="1"/>
    <x v="30"/>
    <s v="Laurel"/>
    <n v="20707"/>
    <x v="59"/>
    <x v="0"/>
    <s v="2015"/>
    <d v="2015-01-18T00:00:00"/>
    <n v="-106.3424"/>
    <n v="2"/>
    <n v="226.53"/>
    <n v="86591"/>
    <x v="0"/>
  </r>
  <r>
    <n v="18346"/>
    <s v="Critical"/>
    <n v="0.01"/>
    <n v="8.01"/>
    <n v="2.87"/>
    <n v="2924"/>
    <x v="1"/>
    <s v="Courtney Nelson"/>
    <s v="Regular Air"/>
    <x v="3"/>
    <x v="0"/>
    <x v="7"/>
    <s v="Wrap Bag"/>
    <x v="840"/>
    <n v="0.4"/>
    <n v="0.65516096139839752"/>
    <s v="United States"/>
    <x v="1"/>
    <x v="30"/>
    <s v="Laurel"/>
    <n v="20707"/>
    <x v="59"/>
    <x v="0"/>
    <s v="2015"/>
    <d v="2015-01-18T00:00:00"/>
    <n v="44.976799999999997"/>
    <n v="8"/>
    <n v="68.650000000000006"/>
    <n v="86591"/>
    <x v="0"/>
  </r>
  <r>
    <n v="25817"/>
    <s v="Critical"/>
    <n v="0.02"/>
    <n v="5.58"/>
    <n v="2.99"/>
    <n v="2928"/>
    <x v="1"/>
    <s v="Leslie Woodard"/>
    <s v="Regular Air"/>
    <x v="3"/>
    <x v="0"/>
    <x v="8"/>
    <s v="Small Box"/>
    <x v="841"/>
    <n v="0.37"/>
    <n v="2.9106447662880544"/>
    <s v="United States"/>
    <x v="3"/>
    <x v="39"/>
    <s v="Charleston"/>
    <n v="29418"/>
    <x v="66"/>
    <x v="3"/>
    <s v="2015"/>
    <d v="2015-05-28T00:00:00"/>
    <n v="689.32799999999997"/>
    <n v="42"/>
    <n v="236.83"/>
    <n v="90218"/>
    <x v="0"/>
  </r>
  <r>
    <n v="25819"/>
    <s v="Critical"/>
    <n v="0.02"/>
    <n v="54.1"/>
    <n v="19.989999999999998"/>
    <n v="2928"/>
    <x v="1"/>
    <s v="Leslie Woodard"/>
    <s v="Regular Air"/>
    <x v="3"/>
    <x v="0"/>
    <x v="10"/>
    <s v="Small Box"/>
    <x v="725"/>
    <n v="0.59"/>
    <n v="-1.7269020551502156E-2"/>
    <s v="United States"/>
    <x v="3"/>
    <x v="39"/>
    <s v="Charleston"/>
    <n v="29418"/>
    <x v="66"/>
    <x v="3"/>
    <s v="2015"/>
    <d v="2015-05-27T00:00:00"/>
    <n v="-33.585999999999999"/>
    <n v="36"/>
    <n v="1944.87"/>
    <n v="90218"/>
    <x v="0"/>
  </r>
  <r>
    <n v="21313"/>
    <s v="Not Specified"/>
    <n v="0.1"/>
    <n v="11.55"/>
    <n v="2.36"/>
    <n v="2931"/>
    <x v="0"/>
    <s v="Faye Hanna"/>
    <s v="Regular Air"/>
    <x v="2"/>
    <x v="0"/>
    <x v="0"/>
    <s v="Wrap Bag"/>
    <x v="99"/>
    <n v="0.55000000000000004"/>
    <n v="0.51386315091699197"/>
    <s v="United States"/>
    <x v="0"/>
    <x v="1"/>
    <s v="El Dorado Hills"/>
    <n v="95630"/>
    <x v="136"/>
    <x v="2"/>
    <s v="2015"/>
    <d v="2015-02-28T00:00:00"/>
    <n v="69.767200000000003"/>
    <n v="12"/>
    <n v="135.77000000000001"/>
    <n v="87619"/>
    <x v="0"/>
  </r>
  <r>
    <n v="24866"/>
    <s v="High"/>
    <n v="0.01"/>
    <n v="35.44"/>
    <n v="19.989999999999998"/>
    <n v="2932"/>
    <x v="0"/>
    <s v="Phyllis Hull"/>
    <s v="Regular Air"/>
    <x v="2"/>
    <x v="0"/>
    <x v="7"/>
    <s v="Small Box"/>
    <x v="611"/>
    <n v="0.38"/>
    <n v="-0.95296409886343125"/>
    <s v="United States"/>
    <x v="1"/>
    <x v="18"/>
    <s v="Stratford"/>
    <n v="6614"/>
    <x v="126"/>
    <x v="4"/>
    <s v="2015"/>
    <d v="2015-04-23T00:00:00"/>
    <n v="-52.822799999999994"/>
    <n v="1"/>
    <n v="55.43"/>
    <n v="87620"/>
    <x v="0"/>
  </r>
  <r>
    <n v="24995"/>
    <s v="Low"/>
    <n v="0.02"/>
    <n v="3.8"/>
    <n v="1.49"/>
    <n v="2935"/>
    <x v="0"/>
    <s v="Shirley Riley"/>
    <s v="Regular Air"/>
    <x v="2"/>
    <x v="0"/>
    <x v="8"/>
    <s v="Small Box"/>
    <x v="27"/>
    <n v="0.38"/>
    <n v="0.35728250244379273"/>
    <s v="United States"/>
    <x v="1"/>
    <x v="15"/>
    <s v="Boston"/>
    <n v="2215"/>
    <x v="171"/>
    <x v="3"/>
    <s v="2015"/>
    <d v="2015-05-15T00:00:00"/>
    <n v="7.31"/>
    <n v="5"/>
    <n v="20.46"/>
    <n v="87617"/>
    <x v="0"/>
  </r>
  <r>
    <n v="24865"/>
    <s v="High"/>
    <n v="0.03"/>
    <n v="47.9"/>
    <n v="5.86"/>
    <n v="2938"/>
    <x v="0"/>
    <s v="Laurie Case Daniel"/>
    <s v="Regular Air"/>
    <x v="2"/>
    <x v="0"/>
    <x v="7"/>
    <s v="Small Box"/>
    <x v="661"/>
    <n v="0.37"/>
    <n v="0.69"/>
    <s v="United States"/>
    <x v="1"/>
    <x v="15"/>
    <s v="Stoneham"/>
    <n v="2180"/>
    <x v="126"/>
    <x v="4"/>
    <s v="2015"/>
    <d v="2015-04-25T00:00:00"/>
    <n v="642.99029999999993"/>
    <n v="20"/>
    <n v="931.87"/>
    <n v="87620"/>
    <x v="0"/>
  </r>
  <r>
    <n v="23567"/>
    <s v="Critical"/>
    <n v="0.05"/>
    <n v="2.62"/>
    <n v="0.8"/>
    <n v="2941"/>
    <x v="0"/>
    <s v="Leah Pollock"/>
    <s v="Regular Air"/>
    <x v="2"/>
    <x v="0"/>
    <x v="3"/>
    <s v="Wrap Bag"/>
    <x v="505"/>
    <n v="0.39"/>
    <n v="0.593647828117702"/>
    <s v="United States"/>
    <x v="1"/>
    <x v="2"/>
    <s v="Morristown"/>
    <n v="7960"/>
    <x v="66"/>
    <x v="3"/>
    <s v="2015"/>
    <d v="2015-05-27T00:00:00"/>
    <n v="12.71"/>
    <n v="8"/>
    <n v="21.41"/>
    <n v="87618"/>
    <x v="0"/>
  </r>
  <r>
    <n v="19575"/>
    <s v="Low"/>
    <n v="0.04"/>
    <n v="4.55"/>
    <n v="1.49"/>
    <n v="2944"/>
    <x v="0"/>
    <s v="Elsie Lane"/>
    <s v="Regular Air"/>
    <x v="0"/>
    <x v="0"/>
    <x v="8"/>
    <s v="Small Box"/>
    <x v="516"/>
    <n v="0.35"/>
    <n v="0.47343933054393306"/>
    <s v="United States"/>
    <x v="2"/>
    <x v="22"/>
    <s v="Midland"/>
    <n v="48640"/>
    <x v="93"/>
    <x v="5"/>
    <s v="2015"/>
    <d v="2015-03-07T00:00:00"/>
    <n v="28.288"/>
    <n v="13"/>
    <n v="59.75"/>
    <n v="90309"/>
    <x v="0"/>
  </r>
  <r>
    <n v="26054"/>
    <s v="Not Specified"/>
    <n v="0.01"/>
    <n v="7.64"/>
    <n v="1.39"/>
    <n v="2947"/>
    <x v="0"/>
    <s v="Kathy Turner"/>
    <s v="Regular Air"/>
    <x v="3"/>
    <x v="0"/>
    <x v="4"/>
    <s v="Small Box"/>
    <x v="784"/>
    <n v="0.36"/>
    <n v="0.69"/>
    <s v="United States"/>
    <x v="1"/>
    <x v="4"/>
    <s v="Depew"/>
    <n v="14043"/>
    <x v="128"/>
    <x v="2"/>
    <s v="2015"/>
    <d v="2015-02-07T00:00:00"/>
    <n v="112.1181"/>
    <n v="20"/>
    <n v="162.49"/>
    <n v="87511"/>
    <x v="0"/>
  </r>
  <r>
    <n v="25051"/>
    <s v="Medium"/>
    <n v="7.0000000000000007E-2"/>
    <n v="42.98"/>
    <n v="4.62"/>
    <n v="2951"/>
    <x v="1"/>
    <s v="Jordan Womble"/>
    <s v="Express Air"/>
    <x v="0"/>
    <x v="0"/>
    <x v="15"/>
    <s v="Small Box"/>
    <x v="647"/>
    <n v="0.56000000000000005"/>
    <n v="0.69"/>
    <s v="United States"/>
    <x v="2"/>
    <x v="13"/>
    <s v="Hays"/>
    <n v="67601"/>
    <x v="2"/>
    <x v="2"/>
    <s v="2015"/>
    <d v="2015-02-17T00:00:00"/>
    <n v="565.38599999999997"/>
    <n v="19"/>
    <n v="819.4"/>
    <n v="91397"/>
    <x v="0"/>
  </r>
  <r>
    <n v="25052"/>
    <s v="Medium"/>
    <n v="0.03"/>
    <n v="89.99"/>
    <n v="42"/>
    <n v="2951"/>
    <x v="1"/>
    <s v="Jordan Womble"/>
    <s v="Delivery Truck"/>
    <x v="0"/>
    <x v="1"/>
    <x v="1"/>
    <s v="Jumbo Drum"/>
    <x v="790"/>
    <n v="0.66"/>
    <n v="-0.12761585854399779"/>
    <s v="United States"/>
    <x v="2"/>
    <x v="13"/>
    <s v="Hays"/>
    <n v="67601"/>
    <x v="2"/>
    <x v="2"/>
    <s v="2015"/>
    <d v="2015-02-18T00:00:00"/>
    <n v="-230.9528"/>
    <n v="19"/>
    <n v="1809.75"/>
    <n v="91397"/>
    <x v="0"/>
  </r>
  <r>
    <n v="25970"/>
    <s v="Medium"/>
    <n v="0.08"/>
    <n v="5.74"/>
    <n v="5.01"/>
    <n v="2952"/>
    <x v="0"/>
    <s v="Thelma Murray"/>
    <s v="Express Air"/>
    <x v="0"/>
    <x v="0"/>
    <x v="8"/>
    <s v="Small Box"/>
    <x v="697"/>
    <n v="0.39"/>
    <n v="-0.88002341853491362"/>
    <s v="United States"/>
    <x v="1"/>
    <x v="10"/>
    <s v="Grove City"/>
    <n v="43123"/>
    <x v="112"/>
    <x v="4"/>
    <s v="2015"/>
    <d v="2015-04-17T00:00:00"/>
    <n v="-61.628039999999999"/>
    <n v="12"/>
    <n v="70.03"/>
    <n v="91398"/>
    <x v="0"/>
  </r>
  <r>
    <n v="21200"/>
    <s v="Low"/>
    <n v="0.09"/>
    <n v="12.22"/>
    <n v="2.85"/>
    <n v="2954"/>
    <x v="0"/>
    <s v="William Sharma"/>
    <s v="Regular Air"/>
    <x v="3"/>
    <x v="1"/>
    <x v="2"/>
    <s v="Small Pack"/>
    <x v="775"/>
    <n v="0.55000000000000004"/>
    <n v="0.69"/>
    <s v="United States"/>
    <x v="2"/>
    <x v="3"/>
    <s v="Maplewood"/>
    <n v="55119"/>
    <x v="49"/>
    <x v="1"/>
    <s v="2015"/>
    <d v="2015-06-25T00:00:00"/>
    <n v="70.676699999999997"/>
    <n v="9"/>
    <n v="102.43"/>
    <n v="86427"/>
    <x v="0"/>
  </r>
  <r>
    <n v="24817"/>
    <s v="Medium"/>
    <n v="0.1"/>
    <n v="37.94"/>
    <n v="5.08"/>
    <n v="2957"/>
    <x v="0"/>
    <s v="Francis I Davis"/>
    <s v="Express Air"/>
    <x v="0"/>
    <x v="0"/>
    <x v="7"/>
    <s v="Wrap Bag"/>
    <x v="320"/>
    <n v="0.38"/>
    <n v="0.69"/>
    <s v="United States"/>
    <x v="2"/>
    <x v="45"/>
    <s v="Milwaukee"/>
    <n v="53209"/>
    <x v="57"/>
    <x v="4"/>
    <s v="2015"/>
    <d v="2015-04-04T00:00:00"/>
    <n v="95.054399999999987"/>
    <n v="4"/>
    <n v="137.76"/>
    <n v="90264"/>
    <x v="0"/>
  </r>
  <r>
    <n v="25709"/>
    <s v="Low"/>
    <n v="0.06"/>
    <n v="20.99"/>
    <n v="0.99"/>
    <n v="2958"/>
    <x v="0"/>
    <s v="Ellen Sparks"/>
    <s v="Regular Air"/>
    <x v="0"/>
    <x v="2"/>
    <x v="5"/>
    <s v="Wrap Bag"/>
    <x v="842"/>
    <n v="0.37"/>
    <n v="0.69"/>
    <s v="United States"/>
    <x v="2"/>
    <x v="45"/>
    <s v="Neenah"/>
    <n v="54956"/>
    <x v="165"/>
    <x v="5"/>
    <s v="2015"/>
    <d v="2015-03-28T00:00:00"/>
    <n v="224.96069999999997"/>
    <n v="18"/>
    <n v="326.02999999999997"/>
    <n v="90265"/>
    <x v="0"/>
  </r>
  <r>
    <n v="19923"/>
    <s v="Not Specified"/>
    <n v="0.1"/>
    <n v="36.549999999999997"/>
    <n v="13.89"/>
    <n v="2960"/>
    <x v="0"/>
    <s v="Allan Dickinson"/>
    <s v="Regular Air"/>
    <x v="0"/>
    <x v="0"/>
    <x v="0"/>
    <s v="Wrap Bag"/>
    <x v="463"/>
    <n v="0.41"/>
    <n v="-0.23588960286526914"/>
    <s v="United States"/>
    <x v="3"/>
    <x v="40"/>
    <s v="Van Buren"/>
    <n v="72956"/>
    <x v="121"/>
    <x v="4"/>
    <s v="2015"/>
    <d v="2015-04-07T00:00:00"/>
    <n v="-89.572000000000003"/>
    <n v="11"/>
    <n v="379.72"/>
    <n v="90646"/>
    <x v="0"/>
  </r>
  <r>
    <n v="20390"/>
    <s v="High"/>
    <n v="7.0000000000000007E-2"/>
    <n v="4.76"/>
    <n v="0.88"/>
    <n v="2962"/>
    <x v="0"/>
    <s v="Leonard Strauss"/>
    <s v="Express Air"/>
    <x v="3"/>
    <x v="0"/>
    <x v="7"/>
    <s v="Wrap Bag"/>
    <x v="817"/>
    <n v="0.39"/>
    <n v="0.69"/>
    <s v="United States"/>
    <x v="0"/>
    <x v="21"/>
    <s v="Louisville"/>
    <n v="80027"/>
    <x v="163"/>
    <x v="3"/>
    <s v="2015"/>
    <d v="2015-05-09T00:00:00"/>
    <n v="33.347699999999996"/>
    <n v="10"/>
    <n v="48.33"/>
    <n v="88611"/>
    <x v="0"/>
  </r>
  <r>
    <n v="22175"/>
    <s v="Critical"/>
    <n v="0.01"/>
    <n v="7.98"/>
    <n v="6.5"/>
    <n v="2963"/>
    <x v="0"/>
    <s v="Frances Johnson"/>
    <s v="Regular Air"/>
    <x v="3"/>
    <x v="0"/>
    <x v="10"/>
    <s v="Medium Box"/>
    <x v="843"/>
    <n v="0.59"/>
    <n v="-0.99089086221712985"/>
    <s v="United States"/>
    <x v="1"/>
    <x v="30"/>
    <s v="Middle River"/>
    <n v="21220"/>
    <x v="33"/>
    <x v="1"/>
    <s v="2015"/>
    <d v="2015-06-23T00:00:00"/>
    <n v="-34.591999999999999"/>
    <n v="4"/>
    <n v="34.909999999999997"/>
    <n v="88612"/>
    <x v="0"/>
  </r>
  <r>
    <n v="25953"/>
    <s v="High"/>
    <n v="0.06"/>
    <n v="42.98"/>
    <n v="4.62"/>
    <n v="2964"/>
    <x v="0"/>
    <s v="Kathy Hinton"/>
    <s v="Regular Air"/>
    <x v="3"/>
    <x v="0"/>
    <x v="15"/>
    <s v="Small Box"/>
    <x v="647"/>
    <n v="0.56000000000000005"/>
    <n v="-0.52359693877551017"/>
    <s v="United States"/>
    <x v="1"/>
    <x v="10"/>
    <s v="Mount Vernon"/>
    <n v="43050"/>
    <x v="109"/>
    <x v="4"/>
    <s v="2015"/>
    <d v="2015-04-23T00:00:00"/>
    <n v="-24.63"/>
    <n v="1"/>
    <n v="47.04"/>
    <n v="88610"/>
    <x v="0"/>
  </r>
  <r>
    <n v="21390"/>
    <s v="Not Specified"/>
    <n v="0.08"/>
    <n v="9.68"/>
    <n v="2.0299999999999998"/>
    <n v="2968"/>
    <x v="1"/>
    <s v="Miriam Bowman"/>
    <s v="Regular Air"/>
    <x v="2"/>
    <x v="0"/>
    <x v="7"/>
    <s v="Wrap Bag"/>
    <x v="844"/>
    <n v="0.37"/>
    <n v="-49.016636197440583"/>
    <s v="United States"/>
    <x v="3"/>
    <x v="26"/>
    <s v="Hollywood"/>
    <n v="33021"/>
    <x v="11"/>
    <x v="2"/>
    <s v="2015"/>
    <d v="2015-02-24T00:00:00"/>
    <n v="-536.24199999999996"/>
    <n v="1"/>
    <n v="10.94"/>
    <n v="86085"/>
    <x v="0"/>
  </r>
  <r>
    <n v="21391"/>
    <s v="Not Specified"/>
    <n v="0.04"/>
    <n v="150.97999999999999"/>
    <n v="16.010000000000002"/>
    <n v="2968"/>
    <x v="1"/>
    <s v="Miriam Bowman"/>
    <s v="Delivery Truck"/>
    <x v="2"/>
    <x v="1"/>
    <x v="11"/>
    <s v="Jumbo Box"/>
    <x v="845"/>
    <n v="0.7"/>
    <n v="-0.17208564631245046"/>
    <s v="United States"/>
    <x v="3"/>
    <x v="26"/>
    <s v="Hollywood"/>
    <n v="33021"/>
    <x v="11"/>
    <x v="2"/>
    <s v="2015"/>
    <d v="2015-02-23T00:00:00"/>
    <n v="-125.86000000000001"/>
    <n v="5"/>
    <n v="731.38"/>
    <n v="86085"/>
    <x v="0"/>
  </r>
  <r>
    <n v="18041"/>
    <s v="High"/>
    <n v="0.06"/>
    <n v="363.25"/>
    <n v="19.989999999999998"/>
    <n v="2968"/>
    <x v="1"/>
    <s v="Miriam Bowman"/>
    <s v="Regular Air"/>
    <x v="2"/>
    <x v="0"/>
    <x v="15"/>
    <s v="Small Box"/>
    <x v="451"/>
    <n v="0.56999999999999995"/>
    <n v="0.10486299185200219"/>
    <s v="United States"/>
    <x v="3"/>
    <x v="26"/>
    <s v="Hollywood"/>
    <n v="33021"/>
    <x v="145"/>
    <x v="5"/>
    <s v="2015"/>
    <d v="2015-03-30T00:00:00"/>
    <n v="36.164099999999998"/>
    <n v="1"/>
    <n v="344.87"/>
    <n v="86086"/>
    <x v="0"/>
  </r>
  <r>
    <n v="21096"/>
    <s v="High"/>
    <n v="0.01"/>
    <n v="30.97"/>
    <n v="4"/>
    <n v="2973"/>
    <x v="1"/>
    <s v="Sally Liu"/>
    <s v="Regular Air"/>
    <x v="1"/>
    <x v="2"/>
    <x v="13"/>
    <s v="Small Box"/>
    <x v="846"/>
    <n v="0.74"/>
    <n v="3.2697587274882423E-2"/>
    <s v="United States"/>
    <x v="2"/>
    <x v="45"/>
    <s v="New Berlin"/>
    <n v="53151"/>
    <x v="53"/>
    <x v="4"/>
    <s v="2015"/>
    <d v="2015-04-15T00:00:00"/>
    <n v="17.102799999999998"/>
    <n v="17"/>
    <n v="523.05999999999995"/>
    <n v="87186"/>
    <x v="0"/>
  </r>
  <r>
    <n v="21097"/>
    <s v="High"/>
    <n v="0.08"/>
    <n v="125.99"/>
    <n v="7.69"/>
    <n v="2973"/>
    <x v="1"/>
    <s v="Sally Liu"/>
    <s v="Regular Air"/>
    <x v="1"/>
    <x v="2"/>
    <x v="5"/>
    <s v="Small Box"/>
    <x v="442"/>
    <n v="0.57999999999999996"/>
    <n v="0.52352556213603441"/>
    <s v="United States"/>
    <x v="2"/>
    <x v="45"/>
    <s v="New Berlin"/>
    <n v="53151"/>
    <x v="53"/>
    <x v="4"/>
    <s v="2015"/>
    <d v="2015-04-15T00:00:00"/>
    <n v="1269.3819599999999"/>
    <n v="23"/>
    <n v="2424.6799999999998"/>
    <n v="87186"/>
    <x v="0"/>
  </r>
  <r>
    <n v="24770"/>
    <s v="Critical"/>
    <n v="0.1"/>
    <n v="442.14"/>
    <n v="14.7"/>
    <n v="2973"/>
    <x v="1"/>
    <s v="Sally Liu"/>
    <s v="Delivery Truck"/>
    <x v="1"/>
    <x v="2"/>
    <x v="6"/>
    <s v="Jumbo Drum"/>
    <x v="110"/>
    <n v="0.56000000000000005"/>
    <n v="5.7098045558029942E-2"/>
    <s v="United States"/>
    <x v="2"/>
    <x v="45"/>
    <s v="New Berlin"/>
    <n v="53151"/>
    <x v="135"/>
    <x v="3"/>
    <s v="2015"/>
    <d v="2015-05-21T00:00:00"/>
    <n v="137.68794000000014"/>
    <n v="6"/>
    <n v="2411.4299999999998"/>
    <n v="87187"/>
    <x v="0"/>
  </r>
  <r>
    <n v="19599"/>
    <s v="Medium"/>
    <n v="0.01"/>
    <n v="35.99"/>
    <n v="0.99"/>
    <n v="2976"/>
    <x v="0"/>
    <s v="Fred Barber"/>
    <s v="Regular Air"/>
    <x v="2"/>
    <x v="2"/>
    <x v="5"/>
    <s v="Small Pack"/>
    <x v="771"/>
    <n v="0.35"/>
    <n v="0.69"/>
    <s v="United States"/>
    <x v="2"/>
    <x v="45"/>
    <s v="Oak Creek"/>
    <n v="53154"/>
    <x v="55"/>
    <x v="3"/>
    <s v="2015"/>
    <d v="2015-05-23T00:00:00"/>
    <n v="882.48239999999998"/>
    <n v="41"/>
    <n v="1278.96"/>
    <n v="89047"/>
    <x v="0"/>
  </r>
  <r>
    <n v="20182"/>
    <s v="Critical"/>
    <n v="0.09"/>
    <n v="2.94"/>
    <n v="0.7"/>
    <n v="2979"/>
    <x v="1"/>
    <s v="Lloyd Dolan"/>
    <s v="Regular Air"/>
    <x v="0"/>
    <x v="0"/>
    <x v="0"/>
    <s v="Wrap Bag"/>
    <x v="22"/>
    <n v="0.57999999999999996"/>
    <n v="0.25313243457573359"/>
    <s v="United States"/>
    <x v="2"/>
    <x v="48"/>
    <s v="Dickinson"/>
    <n v="58601"/>
    <x v="39"/>
    <x v="0"/>
    <s v="2015"/>
    <d v="2015-01-28T00:00:00"/>
    <n v="6.3840000000000003"/>
    <n v="9"/>
    <n v="25.22"/>
    <n v="86544"/>
    <x v="0"/>
  </r>
  <r>
    <n v="18169"/>
    <s v="Critical"/>
    <n v="0.02"/>
    <n v="5.34"/>
    <n v="2.99"/>
    <n v="2979"/>
    <x v="1"/>
    <s v="Lloyd Dolan"/>
    <s v="Regular Air"/>
    <x v="0"/>
    <x v="0"/>
    <x v="8"/>
    <s v="Small Box"/>
    <x v="289"/>
    <n v="0.38"/>
    <n v="0.15247624532104812"/>
    <s v="United States"/>
    <x v="2"/>
    <x v="48"/>
    <s v="Dickinson"/>
    <n v="58601"/>
    <x v="115"/>
    <x v="2"/>
    <s v="2015"/>
    <d v="2015-02-28T00:00:00"/>
    <n v="5.2955000000000005"/>
    <n v="6"/>
    <n v="34.729999999999997"/>
    <n v="86545"/>
    <x v="0"/>
  </r>
  <r>
    <n v="18170"/>
    <s v="Critical"/>
    <n v="0.03"/>
    <n v="40.98"/>
    <n v="7.47"/>
    <n v="2979"/>
    <x v="1"/>
    <s v="Lloyd Dolan"/>
    <s v="Regular Air"/>
    <x v="0"/>
    <x v="0"/>
    <x v="8"/>
    <s v="Small Box"/>
    <x v="493"/>
    <n v="0.37"/>
    <n v="0.69"/>
    <s v="United States"/>
    <x v="2"/>
    <x v="48"/>
    <s v="Dickinson"/>
    <n v="58601"/>
    <x v="115"/>
    <x v="2"/>
    <s v="2015"/>
    <d v="2015-02-27T00:00:00"/>
    <n v="170.79569999999998"/>
    <n v="6"/>
    <n v="247.53"/>
    <n v="86545"/>
    <x v="0"/>
  </r>
  <r>
    <n v="18133"/>
    <s v="Not Specified"/>
    <n v="0.01"/>
    <n v="5.84"/>
    <n v="0.83"/>
    <n v="2979"/>
    <x v="1"/>
    <s v="Lloyd Dolan"/>
    <s v="Regular Air"/>
    <x v="0"/>
    <x v="0"/>
    <x v="0"/>
    <s v="Wrap Bag"/>
    <x v="341"/>
    <n v="0.49"/>
    <n v="0.67358727501046456"/>
    <s v="United States"/>
    <x v="2"/>
    <x v="48"/>
    <s v="Dickinson"/>
    <n v="58601"/>
    <x v="110"/>
    <x v="1"/>
    <s v="2015"/>
    <d v="2015-06-16T00:00:00"/>
    <n v="16.091999999999999"/>
    <n v="4"/>
    <n v="23.89"/>
    <n v="86546"/>
    <x v="0"/>
  </r>
  <r>
    <n v="20183"/>
    <s v="Critical"/>
    <n v="0.03"/>
    <n v="43.98"/>
    <n v="8.99"/>
    <n v="2980"/>
    <x v="1"/>
    <s v="Joanna Kenney"/>
    <s v="Regular Air"/>
    <x v="0"/>
    <x v="0"/>
    <x v="0"/>
    <s v="Small Pack"/>
    <x v="404"/>
    <n v="0.57999999999999996"/>
    <n v="0.60316637323943667"/>
    <s v="United States"/>
    <x v="1"/>
    <x v="10"/>
    <s v="Sandusky"/>
    <n v="44870"/>
    <x v="39"/>
    <x v="0"/>
    <s v="2015"/>
    <d v="2015-01-29T00:00:00"/>
    <n v="274.0788"/>
    <n v="10"/>
    <n v="454.4"/>
    <n v="86544"/>
    <x v="0"/>
  </r>
  <r>
    <n v="20184"/>
    <s v="Critical"/>
    <n v="0.06"/>
    <n v="1.1399999999999999"/>
    <n v="0.7"/>
    <n v="2980"/>
    <x v="1"/>
    <s v="Joanna Kenney"/>
    <s v="Regular Air"/>
    <x v="0"/>
    <x v="0"/>
    <x v="3"/>
    <s v="Wrap Bag"/>
    <x v="366"/>
    <n v="0.38"/>
    <n v="-0.26028905712319339"/>
    <s v="United States"/>
    <x v="1"/>
    <x v="10"/>
    <s v="Sandusky"/>
    <n v="44870"/>
    <x v="39"/>
    <x v="0"/>
    <s v="2015"/>
    <d v="2015-01-30T00:00:00"/>
    <n v="-3.782"/>
    <n v="13"/>
    <n v="14.53"/>
    <n v="86544"/>
    <x v="0"/>
  </r>
  <r>
    <n v="20435"/>
    <s v="Medium"/>
    <n v="7.0000000000000007E-2"/>
    <n v="2.61"/>
    <n v="0.5"/>
    <n v="2980"/>
    <x v="1"/>
    <s v="Joanna Kenney"/>
    <s v="Regular Air"/>
    <x v="0"/>
    <x v="0"/>
    <x v="9"/>
    <s v="Small Box"/>
    <x v="413"/>
    <n v="0.39"/>
    <n v="0.69"/>
    <s v="United States"/>
    <x v="1"/>
    <x v="10"/>
    <s v="Sandusky"/>
    <n v="44870"/>
    <x v="147"/>
    <x v="2"/>
    <s v="2015"/>
    <d v="2015-02-27T00:00:00"/>
    <n v="10.798499999999999"/>
    <n v="6"/>
    <n v="15.65"/>
    <n v="86547"/>
    <x v="0"/>
  </r>
  <r>
    <n v="23110"/>
    <s v="Low"/>
    <n v="0.04"/>
    <n v="2.88"/>
    <n v="1.01"/>
    <n v="2980"/>
    <x v="1"/>
    <s v="Joanna Kenney"/>
    <s v="Regular Air"/>
    <x v="0"/>
    <x v="0"/>
    <x v="0"/>
    <s v="Wrap Bag"/>
    <x v="279"/>
    <n v="0.55000000000000004"/>
    <n v="0.13622230164403146"/>
    <s v="United States"/>
    <x v="1"/>
    <x v="10"/>
    <s v="Sandusky"/>
    <n v="44870"/>
    <x v="155"/>
    <x v="3"/>
    <s v="2015"/>
    <d v="2015-06-04T00:00:00"/>
    <n v="15.246"/>
    <n v="39"/>
    <n v="111.92"/>
    <n v="86548"/>
    <x v="0"/>
  </r>
  <r>
    <n v="20816"/>
    <s v="Critical"/>
    <n v="0.09"/>
    <n v="100.98"/>
    <n v="35.840000000000003"/>
    <n v="2987"/>
    <x v="1"/>
    <s v="Natalie Watts"/>
    <s v="Delivery Truck"/>
    <x v="1"/>
    <x v="1"/>
    <x v="14"/>
    <s v="Jumbo Box"/>
    <x v="77"/>
    <n v="0.62"/>
    <n v="-6.0941671861583877E-2"/>
    <s v="United States"/>
    <x v="2"/>
    <x v="25"/>
    <s v="West Des Moines"/>
    <n v="50265"/>
    <x v="162"/>
    <x v="1"/>
    <s v="2015"/>
    <d v="2015-06-28T00:00:00"/>
    <n v="-103.624"/>
    <n v="17"/>
    <n v="1700.38"/>
    <n v="91180"/>
    <x v="0"/>
  </r>
  <r>
    <n v="20817"/>
    <s v="Critical"/>
    <n v="0.1"/>
    <n v="5.78"/>
    <n v="7.96"/>
    <n v="2987"/>
    <x v="1"/>
    <s v="Natalie Watts"/>
    <s v="Regular Air"/>
    <x v="1"/>
    <x v="0"/>
    <x v="7"/>
    <s v="Small Box"/>
    <x v="847"/>
    <n v="0.36"/>
    <n v="-1.6080088987764181"/>
    <s v="United States"/>
    <x v="2"/>
    <x v="25"/>
    <s v="West Des Moines"/>
    <n v="50265"/>
    <x v="162"/>
    <x v="1"/>
    <s v="2015"/>
    <d v="2015-06-28T00:00:00"/>
    <n v="-57.823999999999998"/>
    <n v="6"/>
    <n v="35.96"/>
    <n v="91180"/>
    <x v="0"/>
  </r>
  <r>
    <n v="22473"/>
    <s v="Low"/>
    <n v="0.05"/>
    <n v="70.97"/>
    <n v="3.5"/>
    <n v="2991"/>
    <x v="0"/>
    <s v="Sean Herbert"/>
    <s v="Regular Air"/>
    <x v="1"/>
    <x v="0"/>
    <x v="15"/>
    <s v="Small Box"/>
    <x v="235"/>
    <n v="0.59"/>
    <n v="0.1286672787626246"/>
    <s v="United States"/>
    <x v="2"/>
    <x v="45"/>
    <s v="Racine"/>
    <n v="53402"/>
    <x v="100"/>
    <x v="3"/>
    <s v="2015"/>
    <d v="2015-05-13T00:00:00"/>
    <n v="18.218000000000018"/>
    <n v="2"/>
    <n v="141.59"/>
    <n v="91466"/>
    <x v="0"/>
  </r>
  <r>
    <n v="22476"/>
    <s v="Low"/>
    <n v="0"/>
    <n v="5.28"/>
    <n v="6.26"/>
    <n v="2992"/>
    <x v="0"/>
    <s v="Lindsay Webb"/>
    <s v="Regular Air"/>
    <x v="1"/>
    <x v="0"/>
    <x v="7"/>
    <s v="Small Box"/>
    <x v="489"/>
    <n v="0.4"/>
    <n v="0.1234080275794141"/>
    <s v="United States"/>
    <x v="2"/>
    <x v="45"/>
    <s v="Sheboygan"/>
    <n v="53081"/>
    <x v="100"/>
    <x v="3"/>
    <s v="2015"/>
    <d v="2015-05-15T00:00:00"/>
    <n v="25.058000000000035"/>
    <n v="36"/>
    <n v="203.05"/>
    <n v="91466"/>
    <x v="0"/>
  </r>
  <r>
    <n v="20891"/>
    <s v="Not Specified"/>
    <n v="0.03"/>
    <n v="10.98"/>
    <n v="3.37"/>
    <n v="2999"/>
    <x v="0"/>
    <s v="Kim McCarthy"/>
    <s v="Regular Air"/>
    <x v="3"/>
    <x v="0"/>
    <x v="12"/>
    <s v="Small Pack"/>
    <x v="63"/>
    <n v="0.56999999999999995"/>
    <n v="0.21035771489588898"/>
    <s v="United States"/>
    <x v="2"/>
    <x v="22"/>
    <s v="Oak Park"/>
    <n v="48237"/>
    <x v="98"/>
    <x v="4"/>
    <s v="2015"/>
    <d v="2015-04-11T00:00:00"/>
    <n v="11.82"/>
    <n v="5"/>
    <n v="56.19"/>
    <n v="87041"/>
    <x v="0"/>
  </r>
  <r>
    <n v="21499"/>
    <s v="Low"/>
    <n v="0.01"/>
    <n v="10.14"/>
    <n v="2.27"/>
    <n v="3000"/>
    <x v="0"/>
    <s v="Priscilla Allen"/>
    <s v="Regular Air"/>
    <x v="3"/>
    <x v="0"/>
    <x v="7"/>
    <s v="Wrap Bag"/>
    <x v="82"/>
    <n v="0.36"/>
    <n v="0.69"/>
    <s v="United States"/>
    <x v="2"/>
    <x v="22"/>
    <s v="Pontiac"/>
    <n v="48342"/>
    <x v="161"/>
    <x v="0"/>
    <s v="2015"/>
    <d v="2015-01-28T00:00:00"/>
    <n v="28.151999999999997"/>
    <n v="4"/>
    <n v="40.799999999999997"/>
    <n v="87042"/>
    <x v="0"/>
  </r>
  <r>
    <n v="23836"/>
    <s v="Not Specified"/>
    <n v="0.03"/>
    <n v="5.4"/>
    <n v="7.78"/>
    <n v="3001"/>
    <x v="0"/>
    <s v="Anthony Foley"/>
    <s v="Regular Air"/>
    <x v="3"/>
    <x v="0"/>
    <x v="8"/>
    <s v="Small Box"/>
    <x v="97"/>
    <n v="0.37"/>
    <n v="-2.0153049970306269"/>
    <s v="United States"/>
    <x v="2"/>
    <x v="22"/>
    <s v="Port Huron"/>
    <n v="48060"/>
    <x v="83"/>
    <x v="5"/>
    <s v="2015"/>
    <d v="2015-03-19T00:00:00"/>
    <n v="-237.54400000000001"/>
    <n v="21"/>
    <n v="117.87"/>
    <n v="87043"/>
    <x v="0"/>
  </r>
  <r>
    <n v="25282"/>
    <s v="Medium"/>
    <n v="0.03"/>
    <n v="85.99"/>
    <n v="0.99"/>
    <n v="3003"/>
    <x v="0"/>
    <s v="Roy Rouse"/>
    <s v="Regular Air"/>
    <x v="1"/>
    <x v="2"/>
    <x v="5"/>
    <s v="Wrap Bag"/>
    <x v="141"/>
    <n v="0.55000000000000004"/>
    <n v="0.69"/>
    <s v="United States"/>
    <x v="0"/>
    <x v="44"/>
    <s v="Coeur D Alene"/>
    <n v="83814"/>
    <x v="93"/>
    <x v="5"/>
    <s v="2015"/>
    <d v="2015-03-06T00:00:00"/>
    <n v="1037.1044999999999"/>
    <n v="20"/>
    <n v="1503.05"/>
    <n v="91586"/>
    <x v="0"/>
  </r>
  <r>
    <n v="7664"/>
    <s v="Low"/>
    <n v="0.08"/>
    <n v="6.48"/>
    <n v="6.81"/>
    <n v="3004"/>
    <x v="1"/>
    <s v="Maurice Everett"/>
    <s v="Regular Air"/>
    <x v="0"/>
    <x v="0"/>
    <x v="7"/>
    <s v="Small Box"/>
    <x v="848"/>
    <n v="0.36"/>
    <n v="-0.2474040750137316"/>
    <s v="United States"/>
    <x v="0"/>
    <x v="1"/>
    <s v="Los Angeles"/>
    <n v="90049"/>
    <x v="104"/>
    <x v="2"/>
    <s v="2015"/>
    <d v="2015-02-15T00:00:00"/>
    <n v="-94.59"/>
    <n v="58"/>
    <n v="382.33"/>
    <n v="54949"/>
    <x v="0"/>
  </r>
  <r>
    <n v="7665"/>
    <s v="Low"/>
    <n v="0.09"/>
    <n v="20.98"/>
    <n v="53.03"/>
    <n v="3004"/>
    <x v="1"/>
    <s v="Maurice Everett"/>
    <s v="Delivery Truck"/>
    <x v="0"/>
    <x v="0"/>
    <x v="10"/>
    <s v="Jumbo Drum"/>
    <x v="211"/>
    <n v="0.78"/>
    <n v="-0.82370096183505792"/>
    <s v="United States"/>
    <x v="0"/>
    <x v="1"/>
    <s v="Los Angeles"/>
    <n v="90049"/>
    <x v="104"/>
    <x v="2"/>
    <s v="2015"/>
    <d v="2015-02-17T00:00:00"/>
    <n v="-293.74"/>
    <n v="13"/>
    <n v="356.61"/>
    <n v="54949"/>
    <x v="0"/>
  </r>
  <r>
    <n v="23295"/>
    <s v="Critical"/>
    <n v="0.05"/>
    <n v="122.99"/>
    <n v="19.989999999999998"/>
    <n v="3005"/>
    <x v="0"/>
    <s v="Teresa Watts"/>
    <s v="Express Air"/>
    <x v="0"/>
    <x v="0"/>
    <x v="8"/>
    <s v="Small Box"/>
    <x v="741"/>
    <n v="0.37"/>
    <n v="0.68999999999999984"/>
    <s v="United States"/>
    <x v="0"/>
    <x v="44"/>
    <s v="Coeur D Alene"/>
    <n v="83814"/>
    <x v="178"/>
    <x v="1"/>
    <s v="2015"/>
    <d v="2015-06-11T00:00:00"/>
    <n v="1039.7540999999999"/>
    <n v="12"/>
    <n v="1506.89"/>
    <n v="91389"/>
    <x v="0"/>
  </r>
  <r>
    <n v="25664"/>
    <s v="Low"/>
    <n v="0.08"/>
    <n v="6.48"/>
    <n v="6.81"/>
    <n v="3006"/>
    <x v="1"/>
    <s v="Thomas Spence"/>
    <s v="Regular Air"/>
    <x v="0"/>
    <x v="0"/>
    <x v="7"/>
    <s v="Small Box"/>
    <x v="848"/>
    <n v="0.36"/>
    <n v="-0.53295915050384657"/>
    <s v="United States"/>
    <x v="0"/>
    <x v="44"/>
    <s v="Idaho Falls"/>
    <n v="83402"/>
    <x v="104"/>
    <x v="2"/>
    <s v="2015"/>
    <d v="2015-02-15T00:00:00"/>
    <n v="-49.186800000000005"/>
    <n v="14"/>
    <n v="92.29"/>
    <n v="91388"/>
    <x v="0"/>
  </r>
  <r>
    <n v="25665"/>
    <s v="Low"/>
    <n v="0.09"/>
    <n v="20.98"/>
    <n v="53.03"/>
    <n v="3006"/>
    <x v="1"/>
    <s v="Thomas Spence"/>
    <s v="Delivery Truck"/>
    <x v="0"/>
    <x v="0"/>
    <x v="10"/>
    <s v="Jumbo Drum"/>
    <x v="211"/>
    <n v="0.78"/>
    <n v="-1.8561769352290678"/>
    <s v="United States"/>
    <x v="0"/>
    <x v="44"/>
    <s v="Idaho Falls"/>
    <n v="83402"/>
    <x v="104"/>
    <x v="2"/>
    <s v="2015"/>
    <d v="2015-02-17T00:00:00"/>
    <n v="-152.7448"/>
    <n v="3"/>
    <n v="82.29"/>
    <n v="91388"/>
    <x v="0"/>
  </r>
  <r>
    <n v="23627"/>
    <s v="Critical"/>
    <n v="0.05"/>
    <n v="9.99"/>
    <n v="4.78"/>
    <n v="3008"/>
    <x v="1"/>
    <s v="Penny Rich"/>
    <s v="Regular Air"/>
    <x v="1"/>
    <x v="0"/>
    <x v="7"/>
    <s v="Small Box"/>
    <x v="627"/>
    <n v="0.4"/>
    <n v="0.20307813345134482"/>
    <s v="United States"/>
    <x v="2"/>
    <x v="3"/>
    <s v="Minnetonka Mills"/>
    <n v="55343"/>
    <x v="127"/>
    <x v="5"/>
    <s v="2015"/>
    <d v="2015-03-07T00:00:00"/>
    <n v="41.3"/>
    <n v="20"/>
    <n v="203.37"/>
    <n v="89414"/>
    <x v="0"/>
  </r>
  <r>
    <n v="24908"/>
    <s v="High"/>
    <n v="0.01"/>
    <n v="12.28"/>
    <n v="6.47"/>
    <n v="3008"/>
    <x v="1"/>
    <s v="Penny Rich"/>
    <s v="Regular Air"/>
    <x v="1"/>
    <x v="0"/>
    <x v="7"/>
    <s v="Small Box"/>
    <x v="849"/>
    <n v="0.38"/>
    <n v="0.29634009709946468"/>
    <s v="United States"/>
    <x v="2"/>
    <x v="3"/>
    <s v="Minnetonka Mills"/>
    <n v="55343"/>
    <x v="164"/>
    <x v="1"/>
    <s v="2015"/>
    <d v="2015-06-12T00:00:00"/>
    <n v="47.61"/>
    <n v="12"/>
    <n v="160.66"/>
    <n v="89415"/>
    <x v="0"/>
  </r>
  <r>
    <n v="7898"/>
    <s v="Critical"/>
    <n v="0.03"/>
    <n v="5.98"/>
    <n v="5.35"/>
    <n v="3011"/>
    <x v="1"/>
    <s v="Tammy Raynor"/>
    <s v="Regular Air"/>
    <x v="0"/>
    <x v="0"/>
    <x v="7"/>
    <s v="Small Box"/>
    <x v="515"/>
    <n v="0.4"/>
    <n v="-0.21946208442286141"/>
    <s v="United States"/>
    <x v="1"/>
    <x v="15"/>
    <s v="Boston"/>
    <n v="2113"/>
    <x v="5"/>
    <x v="3"/>
    <s v="2015"/>
    <d v="2015-05-29T00:00:00"/>
    <n v="-23.5"/>
    <n v="16"/>
    <n v="107.08"/>
    <n v="56486"/>
    <x v="0"/>
  </r>
  <r>
    <n v="1041"/>
    <s v="Critical"/>
    <n v="0.03"/>
    <n v="300.64999999999998"/>
    <n v="24.49"/>
    <n v="3011"/>
    <x v="1"/>
    <s v="Tammy Raynor"/>
    <s v="Regular Air"/>
    <x v="0"/>
    <x v="0"/>
    <x v="15"/>
    <s v="Large Box"/>
    <x v="850"/>
    <n v="0.52"/>
    <n v="0.13214170168132164"/>
    <s v="United States"/>
    <x v="1"/>
    <x v="15"/>
    <s v="Boston"/>
    <n v="2113"/>
    <x v="65"/>
    <x v="4"/>
    <s v="2015"/>
    <d v="2015-04-30T00:00:00"/>
    <n v="1282.4959999999999"/>
    <n v="32"/>
    <n v="9705.4599999999991"/>
    <n v="7623"/>
    <x v="0"/>
  </r>
  <r>
    <n v="1042"/>
    <s v="Critical"/>
    <n v="0.06"/>
    <n v="49.99"/>
    <n v="19.989999999999998"/>
    <n v="3011"/>
    <x v="1"/>
    <s v="Tammy Raynor"/>
    <s v="Regular Air"/>
    <x v="0"/>
    <x v="2"/>
    <x v="13"/>
    <s v="Small Box"/>
    <x v="606"/>
    <n v="0.45"/>
    <n v="5.2963165965623209E-3"/>
    <s v="United States"/>
    <x v="1"/>
    <x v="15"/>
    <s v="Boston"/>
    <n v="2113"/>
    <x v="65"/>
    <x v="4"/>
    <s v="2015"/>
    <d v="2015-04-30T00:00:00"/>
    <n v="17.2"/>
    <n v="67"/>
    <n v="3247.54"/>
    <n v="7623"/>
    <x v="0"/>
  </r>
  <r>
    <n v="1043"/>
    <s v="Critical"/>
    <n v="0.1"/>
    <n v="104.85"/>
    <n v="4.6500000000000004"/>
    <n v="3011"/>
    <x v="1"/>
    <s v="Tammy Raynor"/>
    <s v="Regular Air"/>
    <x v="0"/>
    <x v="0"/>
    <x v="7"/>
    <s v="Small Box"/>
    <x v="851"/>
    <n v="0.37"/>
    <n v="0.21210791329534648"/>
    <s v="United States"/>
    <x v="1"/>
    <x v="15"/>
    <s v="Boston"/>
    <n v="2113"/>
    <x v="65"/>
    <x v="4"/>
    <s v="2015"/>
    <d v="2015-04-29T00:00:00"/>
    <n v="1184.1200000000001"/>
    <n v="58"/>
    <n v="5582.63"/>
    <n v="7623"/>
    <x v="0"/>
  </r>
  <r>
    <n v="19041"/>
    <s v="Critical"/>
    <n v="0.03"/>
    <n v="300.64999999999998"/>
    <n v="24.49"/>
    <n v="3012"/>
    <x v="1"/>
    <s v="Annie Livingston"/>
    <s v="Regular Air"/>
    <x v="0"/>
    <x v="0"/>
    <x v="15"/>
    <s v="Large Box"/>
    <x v="850"/>
    <n v="0.52"/>
    <n v="0.60785308033432783"/>
    <s v="United States"/>
    <x v="1"/>
    <x v="4"/>
    <s v="Rochester"/>
    <n v="14609"/>
    <x v="65"/>
    <x v="4"/>
    <s v="2015"/>
    <d v="2015-04-30T00:00:00"/>
    <n v="1474.8703999999998"/>
    <n v="8"/>
    <n v="2426.36"/>
    <n v="86346"/>
    <x v="0"/>
  </r>
  <r>
    <n v="19042"/>
    <s v="Critical"/>
    <n v="0.06"/>
    <n v="49.99"/>
    <n v="19.989999999999998"/>
    <n v="3012"/>
    <x v="1"/>
    <s v="Annie Livingston"/>
    <s v="Regular Air"/>
    <x v="0"/>
    <x v="2"/>
    <x v="13"/>
    <s v="Small Box"/>
    <x v="606"/>
    <n v="0.45"/>
    <n v="2.400485436893204E-2"/>
    <s v="United States"/>
    <x v="1"/>
    <x v="4"/>
    <s v="Rochester"/>
    <n v="14609"/>
    <x v="65"/>
    <x v="4"/>
    <s v="2015"/>
    <d v="2015-04-30T00:00:00"/>
    <n v="19.78"/>
    <n v="17"/>
    <n v="824"/>
    <n v="86346"/>
    <x v="0"/>
  </r>
  <r>
    <n v="19043"/>
    <s v="Critical"/>
    <n v="0.1"/>
    <n v="104.85"/>
    <n v="4.6500000000000004"/>
    <n v="3012"/>
    <x v="1"/>
    <s v="Annie Livingston"/>
    <s v="Regular Air"/>
    <x v="0"/>
    <x v="0"/>
    <x v="7"/>
    <s v="Small Box"/>
    <x v="851"/>
    <n v="0.37"/>
    <n v="0.69"/>
    <s v="United States"/>
    <x v="1"/>
    <x v="4"/>
    <s v="Rochester"/>
    <n v="14609"/>
    <x v="65"/>
    <x v="4"/>
    <s v="2015"/>
    <d v="2015-04-29T00:00:00"/>
    <n v="929.7956999999999"/>
    <n v="14"/>
    <n v="1347.53"/>
    <n v="86346"/>
    <x v="0"/>
  </r>
  <r>
    <n v="22064"/>
    <s v="Critical"/>
    <n v="0.01"/>
    <n v="5.58"/>
    <n v="5.3"/>
    <n v="3017"/>
    <x v="1"/>
    <s v="Melvin Benton"/>
    <s v="Regular Air"/>
    <x v="0"/>
    <x v="0"/>
    <x v="4"/>
    <s v="Small Box"/>
    <x v="127"/>
    <n v="0.35"/>
    <n v="-0.64964157706093184"/>
    <s v="United States"/>
    <x v="0"/>
    <x v="1"/>
    <s v="Encinitas"/>
    <n v="92024"/>
    <x v="85"/>
    <x v="0"/>
    <s v="2015"/>
    <d v="2015-01-10T00:00:00"/>
    <n v="-7.25"/>
    <n v="1"/>
    <n v="11.16"/>
    <n v="89071"/>
    <x v="0"/>
  </r>
  <r>
    <n v="22065"/>
    <s v="Critical"/>
    <n v="0.03"/>
    <n v="3.98"/>
    <n v="0.7"/>
    <n v="3017"/>
    <x v="1"/>
    <s v="Melvin Benton"/>
    <s v="Regular Air"/>
    <x v="0"/>
    <x v="0"/>
    <x v="0"/>
    <s v="Wrap Bag"/>
    <x v="852"/>
    <n v="0.52"/>
    <n v="0.69"/>
    <s v="United States"/>
    <x v="0"/>
    <x v="1"/>
    <s v="Encinitas"/>
    <n v="92024"/>
    <x v="85"/>
    <x v="0"/>
    <s v="2015"/>
    <d v="2015-01-10T00:00:00"/>
    <n v="31.201799999999995"/>
    <n v="11"/>
    <n v="45.22"/>
    <n v="89071"/>
    <x v="0"/>
  </r>
  <r>
    <n v="18950"/>
    <s v="Low"/>
    <n v="0.01"/>
    <n v="4.9800000000000004"/>
    <n v="4.75"/>
    <n v="3035"/>
    <x v="1"/>
    <s v="Tina Evans"/>
    <s v="Regular Air"/>
    <x v="1"/>
    <x v="0"/>
    <x v="7"/>
    <s v="Small Box"/>
    <x v="853"/>
    <n v="0.36"/>
    <n v="-1.4339769506895901"/>
    <s v="United States"/>
    <x v="2"/>
    <x v="12"/>
    <s v="Lombard"/>
    <n v="60148"/>
    <x v="43"/>
    <x v="0"/>
    <s v="2015"/>
    <d v="2015-01-20T00:00:00"/>
    <n v="-75.900400000000005"/>
    <n v="10"/>
    <n v="52.93"/>
    <n v="89128"/>
    <x v="0"/>
  </r>
  <r>
    <n v="18951"/>
    <s v="Low"/>
    <n v="0.04"/>
    <n v="6.35"/>
    <n v="1.02"/>
    <n v="3035"/>
    <x v="1"/>
    <s v="Tina Evans"/>
    <s v="Regular Air"/>
    <x v="1"/>
    <x v="0"/>
    <x v="7"/>
    <s v="Wrap Bag"/>
    <x v="318"/>
    <n v="0.39"/>
    <n v="0.69"/>
    <s v="United States"/>
    <x v="2"/>
    <x v="12"/>
    <s v="Lombard"/>
    <n v="60148"/>
    <x v="43"/>
    <x v="0"/>
    <s v="2015"/>
    <d v="2015-01-20T00:00:00"/>
    <n v="52.170899999999996"/>
    <n v="12"/>
    <n v="75.61"/>
    <n v="89128"/>
    <x v="0"/>
  </r>
  <r>
    <n v="19849"/>
    <s v="Not Specified"/>
    <n v="0.02"/>
    <n v="12.99"/>
    <n v="14.37"/>
    <n v="3036"/>
    <x v="1"/>
    <s v="Edith Reynolds"/>
    <s v="Regular Air"/>
    <x v="1"/>
    <x v="1"/>
    <x v="2"/>
    <s v="Large Box"/>
    <x v="193"/>
    <n v="0.73"/>
    <n v="-2.3633944411590777"/>
    <s v="United States"/>
    <x v="2"/>
    <x v="48"/>
    <s v="Mandan"/>
    <n v="58554"/>
    <x v="59"/>
    <x v="0"/>
    <s v="2015"/>
    <d v="2015-01-18T00:00:00"/>
    <n v="-159.86000000000001"/>
    <n v="5"/>
    <n v="67.64"/>
    <n v="89129"/>
    <x v="0"/>
  </r>
  <r>
    <n v="19850"/>
    <s v="Not Specified"/>
    <n v="0.05"/>
    <n v="35.44"/>
    <n v="7.5"/>
    <n v="3036"/>
    <x v="1"/>
    <s v="Edith Reynolds"/>
    <s v="Regular Air"/>
    <x v="1"/>
    <x v="0"/>
    <x v="7"/>
    <s v="Small Box"/>
    <x v="854"/>
    <n v="0.38"/>
    <n v="0.69"/>
    <s v="United States"/>
    <x v="2"/>
    <x v="48"/>
    <s v="Mandan"/>
    <n v="58554"/>
    <x v="59"/>
    <x v="0"/>
    <s v="2015"/>
    <d v="2015-01-18T00:00:00"/>
    <n v="165.88979999999998"/>
    <n v="7"/>
    <n v="240.42"/>
    <n v="89129"/>
    <x v="0"/>
  </r>
  <r>
    <n v="19851"/>
    <s v="Not Specified"/>
    <n v="0.02"/>
    <n v="12.98"/>
    <n v="3.14"/>
    <n v="3036"/>
    <x v="1"/>
    <s v="Edith Reynolds"/>
    <s v="Regular Air"/>
    <x v="1"/>
    <x v="0"/>
    <x v="12"/>
    <s v="Small Pack"/>
    <x v="47"/>
    <n v="0.6"/>
    <n v="0.40677874186550977"/>
    <s v="United States"/>
    <x v="2"/>
    <x v="48"/>
    <s v="Mandan"/>
    <n v="58554"/>
    <x v="59"/>
    <x v="0"/>
    <s v="2015"/>
    <d v="2015-01-19T00:00:00"/>
    <n v="75.010000000000005"/>
    <n v="14"/>
    <n v="184.4"/>
    <n v="89129"/>
    <x v="0"/>
  </r>
  <r>
    <n v="22201"/>
    <s v="Critical"/>
    <n v="0.08"/>
    <n v="178.47"/>
    <n v="19.989999999999998"/>
    <n v="3036"/>
    <x v="1"/>
    <s v="Edith Reynolds"/>
    <s v="Regular Air"/>
    <x v="1"/>
    <x v="0"/>
    <x v="10"/>
    <s v="Small Box"/>
    <x v="179"/>
    <n v="0.55000000000000004"/>
    <n v="0.59632141945970674"/>
    <s v="United States"/>
    <x v="2"/>
    <x v="48"/>
    <s v="Mandan"/>
    <n v="58554"/>
    <x v="114"/>
    <x v="5"/>
    <s v="2015"/>
    <d v="2015-03-16T00:00:00"/>
    <n v="2267.2199999999998"/>
    <n v="22"/>
    <n v="3802.01"/>
    <n v="89130"/>
    <x v="0"/>
  </r>
  <r>
    <n v="19381"/>
    <s v="Not Specified"/>
    <n v="0.08"/>
    <n v="73.98"/>
    <n v="4"/>
    <n v="3041"/>
    <x v="1"/>
    <s v="Carrie Duke"/>
    <s v="Regular Air"/>
    <x v="0"/>
    <x v="2"/>
    <x v="13"/>
    <s v="Small Box"/>
    <x v="124"/>
    <n v="0.77"/>
    <n v="8.2222617143534085E-2"/>
    <s v="United States"/>
    <x v="2"/>
    <x v="13"/>
    <s v="Garden City"/>
    <n v="67846"/>
    <x v="7"/>
    <x v="3"/>
    <s v="2015"/>
    <d v="2015-05-18T00:00:00"/>
    <n v="97.159999999999926"/>
    <n v="17"/>
    <n v="1181.67"/>
    <n v="86102"/>
    <x v="0"/>
  </r>
  <r>
    <n v="19382"/>
    <s v="Not Specified"/>
    <n v="0.02"/>
    <n v="3.68"/>
    <n v="1.32"/>
    <n v="3041"/>
    <x v="1"/>
    <s v="Carrie Duke"/>
    <s v="Regular Air"/>
    <x v="0"/>
    <x v="0"/>
    <x v="12"/>
    <s v="Wrap Bag"/>
    <x v="300"/>
    <n v="0.83"/>
    <n v="-0.68994320080187099"/>
    <s v="United States"/>
    <x v="2"/>
    <x v="13"/>
    <s v="Garden City"/>
    <n v="67846"/>
    <x v="7"/>
    <x v="3"/>
    <s v="2015"/>
    <d v="2015-05-17T00:00:00"/>
    <n v="-20.65"/>
    <n v="8"/>
    <n v="29.93"/>
    <n v="86102"/>
    <x v="0"/>
  </r>
  <r>
    <n v="20049"/>
    <s v="Medium"/>
    <n v="7.0000000000000007E-2"/>
    <n v="14.48"/>
    <n v="6.46"/>
    <n v="3042"/>
    <x v="0"/>
    <s v="Tara Gold"/>
    <s v="Regular Air"/>
    <x v="2"/>
    <x v="0"/>
    <x v="8"/>
    <s v="Small Box"/>
    <x v="855"/>
    <n v="0.38"/>
    <n v="0.39610109146092337"/>
    <s v="United States"/>
    <x v="2"/>
    <x v="13"/>
    <s v="Hutchinson"/>
    <n v="67501"/>
    <x v="128"/>
    <x v="2"/>
    <s v="2015"/>
    <d v="2015-02-05T00:00:00"/>
    <n v="67.864000000000004"/>
    <n v="12"/>
    <n v="171.33"/>
    <n v="86101"/>
    <x v="0"/>
  </r>
  <r>
    <n v="21475"/>
    <s v="High"/>
    <n v="0"/>
    <n v="6.48"/>
    <n v="5.19"/>
    <n v="3045"/>
    <x v="0"/>
    <s v="Jordan Beard"/>
    <s v="Regular Air"/>
    <x v="2"/>
    <x v="0"/>
    <x v="7"/>
    <s v="Small Box"/>
    <x v="856"/>
    <n v="0.37"/>
    <n v="-0.16747977153736313"/>
    <s v="United States"/>
    <x v="2"/>
    <x v="13"/>
    <s v="Leavenworth"/>
    <n v="66048"/>
    <x v="132"/>
    <x v="1"/>
    <s v="2015"/>
    <d v="2015-06-07T00:00:00"/>
    <n v="-14.074999999999999"/>
    <n v="12"/>
    <n v="84.04"/>
    <n v="86104"/>
    <x v="0"/>
  </r>
  <r>
    <n v="24415"/>
    <s v="High"/>
    <n v="0.05"/>
    <n v="120.98"/>
    <n v="30"/>
    <n v="3046"/>
    <x v="0"/>
    <s v="Andrew Pearce"/>
    <s v="Delivery Truck"/>
    <x v="2"/>
    <x v="1"/>
    <x v="1"/>
    <s v="Jumbo Drum"/>
    <x v="478"/>
    <n v="0.64"/>
    <n v="-0.31370668366127619"/>
    <s v="United States"/>
    <x v="2"/>
    <x v="13"/>
    <s v="Leawood"/>
    <n v="66209"/>
    <x v="6"/>
    <x v="2"/>
    <s v="2015"/>
    <d v="2015-02-14T00:00:00"/>
    <n v="-78.759200000000007"/>
    <n v="2"/>
    <n v="251.06"/>
    <n v="86103"/>
    <x v="0"/>
  </r>
  <r>
    <n v="23188"/>
    <s v="High"/>
    <n v="0.06"/>
    <n v="276.2"/>
    <n v="24.49"/>
    <n v="3048"/>
    <x v="0"/>
    <s v="Tracy G Starr"/>
    <s v="Express Air"/>
    <x v="0"/>
    <x v="1"/>
    <x v="1"/>
    <s v="Large Box"/>
    <x v="147"/>
    <m/>
    <n v="0.44717608482471199"/>
    <s v="United States"/>
    <x v="0"/>
    <x v="1"/>
    <s v="Berkeley"/>
    <n v="94704"/>
    <x v="93"/>
    <x v="5"/>
    <s v="2015"/>
    <d v="2015-03-07T00:00:00"/>
    <n v="1167.3800000000001"/>
    <n v="10"/>
    <n v="2610.56"/>
    <n v="89789"/>
    <x v="0"/>
  </r>
  <r>
    <n v="25904"/>
    <s v="Medium"/>
    <n v="0.06"/>
    <n v="125.99"/>
    <n v="2.5"/>
    <n v="3053"/>
    <x v="0"/>
    <s v="Robin Tyler"/>
    <s v="Regular Air"/>
    <x v="0"/>
    <x v="2"/>
    <x v="5"/>
    <s v="Small Box"/>
    <x v="418"/>
    <n v="0.6"/>
    <n v="0.34254532442748092"/>
    <s v="United States"/>
    <x v="3"/>
    <x v="35"/>
    <s v="Murray"/>
    <n v="42071"/>
    <x v="118"/>
    <x v="2"/>
    <s v="2015"/>
    <d v="2015-02-05T00:00:00"/>
    <n v="402.06599999999997"/>
    <n v="11"/>
    <n v="1173.76"/>
    <n v="86662"/>
    <x v="0"/>
  </r>
  <r>
    <n v="20516"/>
    <s v="Medium"/>
    <n v="7.0000000000000007E-2"/>
    <n v="8.33"/>
    <n v="1.99"/>
    <n v="3063"/>
    <x v="1"/>
    <s v="Ann Steele"/>
    <s v="Regular Air"/>
    <x v="3"/>
    <x v="2"/>
    <x v="13"/>
    <s v="Small Pack"/>
    <x v="140"/>
    <n v="0.52"/>
    <n v="0.23766905330151153"/>
    <s v="United States"/>
    <x v="0"/>
    <x v="0"/>
    <s v="Kirkland"/>
    <n v="98034"/>
    <x v="115"/>
    <x v="2"/>
    <s v="2015"/>
    <d v="2015-02-28T00:00:00"/>
    <n v="11.95"/>
    <n v="6"/>
    <n v="50.28"/>
    <n v="88447"/>
    <x v="0"/>
  </r>
  <r>
    <n v="20517"/>
    <s v="Medium"/>
    <n v="0.03"/>
    <n v="499.99"/>
    <n v="24.49"/>
    <n v="3063"/>
    <x v="1"/>
    <s v="Ann Steele"/>
    <s v="Regular Air"/>
    <x v="3"/>
    <x v="2"/>
    <x v="16"/>
    <s v="Large Box"/>
    <x v="857"/>
    <n v="0.36"/>
    <n v="0.69"/>
    <s v="United States"/>
    <x v="0"/>
    <x v="0"/>
    <s v="Kirkland"/>
    <n v="98034"/>
    <x v="115"/>
    <x v="2"/>
    <s v="2015"/>
    <d v="2015-02-27T00:00:00"/>
    <n v="1773.6104999999998"/>
    <n v="5"/>
    <n v="2570.4499999999998"/>
    <n v="88447"/>
    <x v="0"/>
  </r>
  <r>
    <n v="19652"/>
    <s v="Not Specified"/>
    <n v="0.03"/>
    <n v="20.99"/>
    <n v="0.99"/>
    <n v="3063"/>
    <x v="1"/>
    <s v="Ann Steele"/>
    <s v="Regular Air"/>
    <x v="3"/>
    <x v="2"/>
    <x v="5"/>
    <s v="Wrap Bag"/>
    <x v="201"/>
    <n v="0.56999999999999995"/>
    <n v="2.6324667967520646E-2"/>
    <s v="United States"/>
    <x v="0"/>
    <x v="0"/>
    <s v="Kirkland"/>
    <n v="98034"/>
    <x v="84"/>
    <x v="3"/>
    <s v="2015"/>
    <d v="2015-05-26T00:00:00"/>
    <n v="4.1822000000000052"/>
    <n v="9"/>
    <n v="158.87"/>
    <n v="88449"/>
    <x v="0"/>
  </r>
  <r>
    <n v="23811"/>
    <s v="Low"/>
    <n v="0.03"/>
    <n v="6.45"/>
    <n v="1.34"/>
    <n v="3064"/>
    <x v="0"/>
    <s v="Clarence Crowder"/>
    <s v="Regular Air"/>
    <x v="3"/>
    <x v="0"/>
    <x v="7"/>
    <s v="Wrap Bag"/>
    <x v="858"/>
    <n v="0.36"/>
    <n v="0.69"/>
    <s v="United States"/>
    <x v="0"/>
    <x v="0"/>
    <s v="Lacey"/>
    <n v="98503"/>
    <x v="101"/>
    <x v="0"/>
    <s v="2015"/>
    <d v="2015-01-19T00:00:00"/>
    <n v="39.129899999999999"/>
    <n v="9"/>
    <n v="56.71"/>
    <n v="88448"/>
    <x v="0"/>
  </r>
  <r>
    <n v="25239"/>
    <s v="Not Specified"/>
    <n v="0.06"/>
    <n v="355.98"/>
    <n v="58.92"/>
    <n v="3067"/>
    <x v="0"/>
    <s v="Carole Miller"/>
    <s v="Delivery Truck"/>
    <x v="3"/>
    <x v="1"/>
    <x v="1"/>
    <s v="Jumbo Drum"/>
    <x v="464"/>
    <n v="0.64"/>
    <n v="0.32656191015477543"/>
    <s v="United States"/>
    <x v="1"/>
    <x v="10"/>
    <s v="Austintown"/>
    <n v="44515"/>
    <x v="21"/>
    <x v="5"/>
    <s v="2015"/>
    <d v="2015-03-03T00:00:00"/>
    <n v="1660.92"/>
    <n v="14"/>
    <n v="5086.08"/>
    <n v="91376"/>
    <x v="0"/>
  </r>
  <r>
    <n v="21027"/>
    <s v="High"/>
    <n v="0.03"/>
    <n v="120.98"/>
    <n v="30"/>
    <n v="3069"/>
    <x v="1"/>
    <s v="Tiffany Merrill"/>
    <s v="Delivery Truck"/>
    <x v="3"/>
    <x v="1"/>
    <x v="1"/>
    <s v="Jumbo Drum"/>
    <x v="478"/>
    <n v="0.64"/>
    <n v="0.33678798595898546"/>
    <s v="United States"/>
    <x v="2"/>
    <x v="3"/>
    <s v="Oakdale"/>
    <n v="55128"/>
    <x v="144"/>
    <x v="1"/>
    <s v="2015"/>
    <d v="2015-06-03T00:00:00"/>
    <n v="638.02800000000002"/>
    <n v="15"/>
    <n v="1894.45"/>
    <n v="88191"/>
    <x v="0"/>
  </r>
  <r>
    <n v="21028"/>
    <s v="High"/>
    <n v="0.01"/>
    <n v="15.68"/>
    <n v="3.73"/>
    <n v="3069"/>
    <x v="1"/>
    <s v="Tiffany Merrill"/>
    <s v="Regular Air"/>
    <x v="3"/>
    <x v="1"/>
    <x v="2"/>
    <s v="Small Pack"/>
    <x v="770"/>
    <n v="0.46"/>
    <n v="0.69"/>
    <s v="United States"/>
    <x v="2"/>
    <x v="3"/>
    <s v="Oakdale"/>
    <n v="55128"/>
    <x v="144"/>
    <x v="1"/>
    <s v="2015"/>
    <d v="2015-06-03T00:00:00"/>
    <n v="138.49679999999998"/>
    <n v="12"/>
    <n v="200.72"/>
    <n v="88191"/>
    <x v="0"/>
  </r>
  <r>
    <n v="22213"/>
    <s v="Critical"/>
    <n v="0.09"/>
    <n v="1.82"/>
    <n v="0.83"/>
    <n v="3069"/>
    <x v="1"/>
    <s v="Tiffany Merrill"/>
    <s v="Regular Air"/>
    <x v="3"/>
    <x v="0"/>
    <x v="0"/>
    <s v="Wrap Bag"/>
    <x v="859"/>
    <n v="0.56999999999999995"/>
    <n v="-0.18288973384030419"/>
    <s v="United States"/>
    <x v="2"/>
    <x v="3"/>
    <s v="Oakdale"/>
    <n v="55128"/>
    <x v="79"/>
    <x v="2"/>
    <s v="2015"/>
    <d v="2015-02-15T00:00:00"/>
    <n v="-6.734"/>
    <n v="22"/>
    <n v="36.82"/>
    <n v="88192"/>
    <x v="0"/>
  </r>
  <r>
    <n v="2063"/>
    <s v="Low"/>
    <n v="0.06"/>
    <n v="19.23"/>
    <n v="6.15"/>
    <n v="3075"/>
    <x v="0"/>
    <s v="Gordon Brandt"/>
    <s v="Regular Air"/>
    <x v="0"/>
    <x v="1"/>
    <x v="2"/>
    <s v="Small Pack"/>
    <x v="159"/>
    <n v="0.44"/>
    <n v="-0.3"/>
    <s v="United States"/>
    <x v="0"/>
    <x v="1"/>
    <s v="Los Angeles"/>
    <n v="90061"/>
    <x v="136"/>
    <x v="2"/>
    <s v="2015"/>
    <d v="2015-02-28T00:00:00"/>
    <n v="-25.38"/>
    <n v="4"/>
    <n v="84.6"/>
    <n v="14756"/>
    <x v="0"/>
  </r>
  <r>
    <n v="19739"/>
    <s v="Medium"/>
    <n v="0"/>
    <n v="137.47999999999999"/>
    <n v="32.18"/>
    <n v="3076"/>
    <x v="0"/>
    <s v="Peter Hardy"/>
    <s v="Delivery Truck"/>
    <x v="2"/>
    <x v="1"/>
    <x v="14"/>
    <s v="Jumbo Box"/>
    <x v="860"/>
    <n v="0.78"/>
    <n v="-0.68498736310025277"/>
    <s v="United States"/>
    <x v="1"/>
    <x v="10"/>
    <s v="Stow"/>
    <n v="44224"/>
    <x v="0"/>
    <x v="0"/>
    <s v="2015"/>
    <d v="2015-01-08T00:00:00"/>
    <n v="-203.27"/>
    <n v="2"/>
    <n v="296.75"/>
    <n v="88241"/>
    <x v="0"/>
  </r>
  <r>
    <n v="23816"/>
    <s v="Medium"/>
    <n v="7.0000000000000007E-2"/>
    <n v="300.97000000000003"/>
    <n v="7.18"/>
    <n v="3077"/>
    <x v="0"/>
    <s v="Lynne Reid"/>
    <s v="Regular Air"/>
    <x v="2"/>
    <x v="2"/>
    <x v="13"/>
    <s v="Small Box"/>
    <x v="394"/>
    <n v="0.48"/>
    <n v="-1.3871350051528684"/>
    <s v="United States"/>
    <x v="1"/>
    <x v="10"/>
    <s v="Strongsville"/>
    <n v="44136"/>
    <x v="163"/>
    <x v="3"/>
    <s v="2015"/>
    <d v="2015-05-09T00:00:00"/>
    <n v="-807.59"/>
    <n v="2"/>
    <n v="582.20000000000005"/>
    <n v="88239"/>
    <x v="0"/>
  </r>
  <r>
    <n v="25489"/>
    <s v="Not Specified"/>
    <n v="0.04"/>
    <n v="35.44"/>
    <n v="5.09"/>
    <n v="3078"/>
    <x v="1"/>
    <s v="Kate McKenna"/>
    <s v="Regular Air"/>
    <x v="2"/>
    <x v="0"/>
    <x v="7"/>
    <s v="Small Box"/>
    <x v="861"/>
    <n v="0.38"/>
    <n v="0.69"/>
    <s v="United States"/>
    <x v="1"/>
    <x v="10"/>
    <s v="Toledo"/>
    <n v="43615"/>
    <x v="164"/>
    <x v="1"/>
    <s v="2015"/>
    <d v="2015-06-11T00:00:00"/>
    <n v="118.6317"/>
    <n v="5"/>
    <n v="171.93"/>
    <n v="88240"/>
    <x v="0"/>
  </r>
  <r>
    <n v="25490"/>
    <s v="Not Specified"/>
    <n v="0.08"/>
    <n v="3.98"/>
    <n v="0.7"/>
    <n v="3078"/>
    <x v="1"/>
    <s v="Kate McKenna"/>
    <s v="Regular Air"/>
    <x v="2"/>
    <x v="0"/>
    <x v="0"/>
    <s v="Wrap Bag"/>
    <x v="852"/>
    <n v="0.52"/>
    <n v="0.66223358908780916"/>
    <s v="United States"/>
    <x v="1"/>
    <x v="10"/>
    <s v="Toledo"/>
    <n v="43615"/>
    <x v="164"/>
    <x v="1"/>
    <s v="2015"/>
    <d v="2015-06-14T00:00:00"/>
    <n v="23.304000000000002"/>
    <n v="9"/>
    <n v="35.19"/>
    <n v="88240"/>
    <x v="0"/>
  </r>
  <r>
    <n v="5816"/>
    <s v="Medium"/>
    <n v="7.0000000000000007E-2"/>
    <n v="300.97000000000003"/>
    <n v="7.18"/>
    <n v="3079"/>
    <x v="1"/>
    <s v="Andrew Levine"/>
    <s v="Regular Air"/>
    <x v="2"/>
    <x v="2"/>
    <x v="13"/>
    <s v="Small Box"/>
    <x v="394"/>
    <n v="0.48"/>
    <n v="-0.39632623215503832"/>
    <s v="United States"/>
    <x v="1"/>
    <x v="19"/>
    <s v="Philadelphia"/>
    <n v="19112"/>
    <x v="163"/>
    <x v="3"/>
    <s v="2015"/>
    <d v="2015-05-09T00:00:00"/>
    <n v="-807.59"/>
    <n v="7"/>
    <n v="2037.69"/>
    <n v="41253"/>
    <x v="0"/>
  </r>
  <r>
    <n v="7489"/>
    <s v="Not Specified"/>
    <n v="0.04"/>
    <n v="35.44"/>
    <n v="5.09"/>
    <n v="3079"/>
    <x v="1"/>
    <s v="Andrew Levine"/>
    <s v="Regular Air"/>
    <x v="2"/>
    <x v="0"/>
    <x v="7"/>
    <s v="Small Box"/>
    <x v="861"/>
    <n v="0.38"/>
    <n v="0.20872455338595761"/>
    <s v="United States"/>
    <x v="1"/>
    <x v="19"/>
    <s v="Philadelphia"/>
    <n v="19112"/>
    <x v="164"/>
    <x v="1"/>
    <s v="2015"/>
    <d v="2015-06-11T00:00:00"/>
    <n v="150.72"/>
    <n v="21"/>
    <n v="722.1"/>
    <n v="53476"/>
    <x v="0"/>
  </r>
  <r>
    <n v="7490"/>
    <s v="Not Specified"/>
    <n v="0.08"/>
    <n v="3.98"/>
    <n v="0.7"/>
    <n v="3079"/>
    <x v="1"/>
    <s v="Andrew Levine"/>
    <s v="Regular Air"/>
    <x v="2"/>
    <x v="0"/>
    <x v="0"/>
    <s v="Wrap Bag"/>
    <x v="852"/>
    <n v="0.52"/>
    <n v="0.13794573092768861"/>
    <s v="United States"/>
    <x v="1"/>
    <x v="19"/>
    <s v="Philadelphia"/>
    <n v="19112"/>
    <x v="164"/>
    <x v="1"/>
    <s v="2015"/>
    <d v="2015-06-14T00:00:00"/>
    <n v="19.420000000000002"/>
    <n v="36"/>
    <n v="140.78"/>
    <n v="53476"/>
    <x v="0"/>
  </r>
  <r>
    <n v="7491"/>
    <s v="Not Specified"/>
    <n v="0.01"/>
    <n v="1.76"/>
    <n v="0.7"/>
    <n v="3079"/>
    <x v="1"/>
    <s v="Andrew Levine"/>
    <s v="Regular Air"/>
    <x v="2"/>
    <x v="0"/>
    <x v="0"/>
    <s v="Wrap Bag"/>
    <x v="28"/>
    <n v="0.56000000000000005"/>
    <n v="2.4128893000308356E-2"/>
    <s v="United States"/>
    <x v="1"/>
    <x v="19"/>
    <s v="Philadelphia"/>
    <n v="19112"/>
    <x v="164"/>
    <x v="1"/>
    <s v="2015"/>
    <d v="2015-06-12T00:00:00"/>
    <n v="3.13"/>
    <n v="71"/>
    <n v="129.72"/>
    <n v="53476"/>
    <x v="0"/>
  </r>
  <r>
    <n v="7492"/>
    <s v="Not Specified"/>
    <n v="0.01"/>
    <n v="193.17"/>
    <n v="19.989999999999998"/>
    <n v="3079"/>
    <x v="1"/>
    <s v="Andrew Levine"/>
    <s v="Express Air"/>
    <x v="2"/>
    <x v="0"/>
    <x v="10"/>
    <s v="Small Box"/>
    <x v="538"/>
    <n v="0.71"/>
    <n v="9.3599530144418241E-2"/>
    <s v="United States"/>
    <x v="1"/>
    <x v="19"/>
    <s v="Philadelphia"/>
    <n v="19112"/>
    <x v="164"/>
    <x v="1"/>
    <s v="2015"/>
    <d v="2015-06-11T00:00:00"/>
    <n v="1141.07"/>
    <n v="63"/>
    <n v="12190.98"/>
    <n v="53476"/>
    <x v="0"/>
  </r>
  <r>
    <n v="1739"/>
    <s v="Medium"/>
    <n v="0"/>
    <n v="137.47999999999999"/>
    <n v="32.18"/>
    <n v="3079"/>
    <x v="1"/>
    <s v="Andrew Levine"/>
    <s v="Delivery Truck"/>
    <x v="2"/>
    <x v="1"/>
    <x v="14"/>
    <s v="Jumbo Box"/>
    <x v="860"/>
    <n v="0.78"/>
    <n v="-0.13699654930716559"/>
    <s v="United States"/>
    <x v="1"/>
    <x v="19"/>
    <s v="Philadelphia"/>
    <n v="19112"/>
    <x v="0"/>
    <x v="0"/>
    <s v="2015"/>
    <d v="2015-01-08T00:00:00"/>
    <n v="-203.27"/>
    <n v="10"/>
    <n v="1483.76"/>
    <n v="12480"/>
    <x v="0"/>
  </r>
  <r>
    <n v="6807"/>
    <s v="Critical"/>
    <n v="0"/>
    <n v="2.21"/>
    <n v="1"/>
    <n v="3079"/>
    <x v="1"/>
    <s v="Andrew Levine"/>
    <s v="Express Air"/>
    <x v="2"/>
    <x v="0"/>
    <x v="0"/>
    <s v="Wrap Bag"/>
    <x v="862"/>
    <n v="0.38"/>
    <n v="0.11481991282404221"/>
    <s v="United States"/>
    <x v="1"/>
    <x v="19"/>
    <s v="Philadelphia"/>
    <n v="19112"/>
    <x v="69"/>
    <x v="1"/>
    <s v="2015"/>
    <d v="2015-06-11T00:00:00"/>
    <n v="10.01"/>
    <n v="33"/>
    <n v="87.18"/>
    <n v="48483"/>
    <x v="0"/>
  </r>
  <r>
    <n v="19756"/>
    <s v="High"/>
    <n v="0"/>
    <n v="65.989999999999995"/>
    <n v="5.99"/>
    <n v="3084"/>
    <x v="1"/>
    <s v="Debbie Hsu"/>
    <s v="Express Air"/>
    <x v="2"/>
    <x v="2"/>
    <x v="5"/>
    <s v="Small Box"/>
    <x v="788"/>
    <n v="0.57999999999999996"/>
    <n v="0.3928100239081726"/>
    <s v="United States"/>
    <x v="0"/>
    <x v="0"/>
    <s v="Lacey"/>
    <n v="98503"/>
    <x v="18"/>
    <x v="4"/>
    <s v="2015"/>
    <d v="2015-04-22T00:00:00"/>
    <n v="313.81200000000001"/>
    <n v="14"/>
    <n v="798.89"/>
    <n v="89879"/>
    <x v="0"/>
  </r>
  <r>
    <n v="20589"/>
    <s v="Not Specified"/>
    <n v="0.01"/>
    <n v="7.1"/>
    <n v="6.05"/>
    <n v="3084"/>
    <x v="1"/>
    <s v="Debbie Hsu"/>
    <s v="Regular Air"/>
    <x v="2"/>
    <x v="0"/>
    <x v="8"/>
    <s v="Small Box"/>
    <x v="227"/>
    <n v="0.39"/>
    <n v="-0.29421315414070126"/>
    <s v="United States"/>
    <x v="0"/>
    <x v="0"/>
    <s v="Lacey"/>
    <n v="98503"/>
    <x v="137"/>
    <x v="1"/>
    <s v="2015"/>
    <d v="2015-06-25T00:00:00"/>
    <n v="-39.186250000000001"/>
    <n v="18"/>
    <n v="133.19"/>
    <n v="89880"/>
    <x v="0"/>
  </r>
  <r>
    <n v="20590"/>
    <s v="Not Specified"/>
    <n v="0.05"/>
    <n v="18.97"/>
    <n v="9.0299999999999994"/>
    <n v="3084"/>
    <x v="1"/>
    <s v="Debbie Hsu"/>
    <s v="Regular Air"/>
    <x v="2"/>
    <x v="0"/>
    <x v="7"/>
    <s v="Small Box"/>
    <x v="273"/>
    <n v="0.37"/>
    <n v="-1.9418473235384773E-2"/>
    <s v="United States"/>
    <x v="0"/>
    <x v="0"/>
    <s v="Lacey"/>
    <n v="98503"/>
    <x v="137"/>
    <x v="1"/>
    <s v="2015"/>
    <d v="2015-06-25T00:00:00"/>
    <n v="-1.89"/>
    <n v="5"/>
    <n v="97.33"/>
    <n v="89880"/>
    <x v="0"/>
  </r>
  <r>
    <n v="20008"/>
    <s v="High"/>
    <n v="0.05"/>
    <n v="39.99"/>
    <n v="10.25"/>
    <n v="3086"/>
    <x v="0"/>
    <s v="Ted Durham"/>
    <s v="Express Air"/>
    <x v="3"/>
    <x v="2"/>
    <x v="13"/>
    <s v="Small Box"/>
    <x v="863"/>
    <n v="0.55000000000000004"/>
    <n v="3.2770605759682228E-2"/>
    <s v="United States"/>
    <x v="3"/>
    <x v="26"/>
    <s v="North Port"/>
    <n v="34287"/>
    <x v="73"/>
    <x v="3"/>
    <s v="2015"/>
    <d v="2015-05-19T00:00:00"/>
    <n v="4.29"/>
    <n v="3"/>
    <n v="130.91"/>
    <n v="88380"/>
    <x v="0"/>
  </r>
  <r>
    <n v="21085"/>
    <s v="Low"/>
    <n v="7.0000000000000007E-2"/>
    <n v="49.43"/>
    <n v="19.989999999999998"/>
    <n v="3089"/>
    <x v="0"/>
    <s v="Sandy Cannon"/>
    <s v="Regular Air"/>
    <x v="0"/>
    <x v="0"/>
    <x v="15"/>
    <s v="Small Box"/>
    <x v="864"/>
    <n v="0.56999999999999995"/>
    <n v="-0.43563267333759137"/>
    <s v="United States"/>
    <x v="2"/>
    <x v="13"/>
    <s v="Leawood"/>
    <n v="66209"/>
    <x v="76"/>
    <x v="0"/>
    <s v="2015"/>
    <d v="2015-01-29T00:00:00"/>
    <n v="-122.77"/>
    <n v="6"/>
    <n v="281.82"/>
    <n v="91219"/>
    <x v="0"/>
  </r>
  <r>
    <n v="20357"/>
    <s v="Critical"/>
    <n v="0.09"/>
    <n v="207.48"/>
    <n v="0.99"/>
    <n v="3095"/>
    <x v="0"/>
    <s v="Milton Lindsay"/>
    <s v="Regular Air"/>
    <x v="3"/>
    <x v="0"/>
    <x v="15"/>
    <s v="Small Box"/>
    <x v="718"/>
    <n v="0.55000000000000004"/>
    <n v="0.69"/>
    <s v="United States"/>
    <x v="1"/>
    <x v="10"/>
    <s v="Hamilton"/>
    <n v="45011"/>
    <x v="71"/>
    <x v="0"/>
    <s v="2015"/>
    <d v="2015-01-21T00:00:00"/>
    <n v="683.9556"/>
    <n v="5"/>
    <n v="991.24"/>
    <n v="86220"/>
    <x v="0"/>
  </r>
  <r>
    <n v="21235"/>
    <s v="High"/>
    <n v="0.08"/>
    <n v="40.98"/>
    <n v="7.2"/>
    <n v="3096"/>
    <x v="1"/>
    <s v="Mike Howard"/>
    <s v="Express Air"/>
    <x v="3"/>
    <x v="0"/>
    <x v="15"/>
    <s v="Small Box"/>
    <x v="865"/>
    <n v="0.6"/>
    <n v="-0.13882863340563992"/>
    <s v="United States"/>
    <x v="1"/>
    <x v="10"/>
    <s v="Hilliard"/>
    <n v="43026"/>
    <x v="84"/>
    <x v="3"/>
    <s v="2015"/>
    <d v="2015-05-25T00:00:00"/>
    <n v="-16.64"/>
    <n v="3"/>
    <n v="119.86"/>
    <n v="86221"/>
    <x v="0"/>
  </r>
  <r>
    <n v="21236"/>
    <s v="High"/>
    <n v="0.08"/>
    <n v="8.1199999999999992"/>
    <n v="2.83"/>
    <n v="3096"/>
    <x v="1"/>
    <s v="Mike Howard"/>
    <s v="Express Air"/>
    <x v="3"/>
    <x v="2"/>
    <x v="13"/>
    <s v="Small Pack"/>
    <x v="293"/>
    <n v="0.77"/>
    <n v="-0.60473828085451042"/>
    <s v="United States"/>
    <x v="1"/>
    <x v="10"/>
    <s v="Hilliard"/>
    <n v="43026"/>
    <x v="84"/>
    <x v="3"/>
    <s v="2015"/>
    <d v="2015-05-25T00:00:00"/>
    <n v="-59.73"/>
    <n v="12"/>
    <n v="98.77"/>
    <n v="86221"/>
    <x v="0"/>
  </r>
  <r>
    <n v="21237"/>
    <s v="High"/>
    <n v="0.02"/>
    <n v="262.11"/>
    <n v="62.74"/>
    <n v="3096"/>
    <x v="1"/>
    <s v="Mike Howard"/>
    <s v="Delivery Truck"/>
    <x v="3"/>
    <x v="1"/>
    <x v="11"/>
    <s v="Jumbo Box"/>
    <x v="866"/>
    <n v="0.75"/>
    <n v="-0.25384865329512907"/>
    <s v="United States"/>
    <x v="1"/>
    <x v="10"/>
    <s v="Hilliard"/>
    <n v="43026"/>
    <x v="84"/>
    <x v="3"/>
    <s v="2015"/>
    <d v="2015-05-25T00:00:00"/>
    <n v="-633.44123700000023"/>
    <n v="9"/>
    <n v="2495.35"/>
    <n v="86221"/>
    <x v="0"/>
  </r>
  <r>
    <n v="25999"/>
    <s v="Critical"/>
    <n v="0.04"/>
    <n v="33.89"/>
    <n v="5.0999999999999996"/>
    <n v="3096"/>
    <x v="1"/>
    <s v="Mike Howard"/>
    <s v="Express Air"/>
    <x v="3"/>
    <x v="0"/>
    <x v="10"/>
    <s v="Small Box"/>
    <x v="867"/>
    <n v="0.6"/>
    <n v="0.36341184086042921"/>
    <s v="United States"/>
    <x v="1"/>
    <x v="10"/>
    <s v="Hilliard"/>
    <n v="43026"/>
    <x v="77"/>
    <x v="1"/>
    <s v="2015"/>
    <d v="2015-06-18T00:00:00"/>
    <n v="72.984000000000009"/>
    <n v="6"/>
    <n v="200.83"/>
    <n v="86222"/>
    <x v="0"/>
  </r>
  <r>
    <n v="19816"/>
    <s v="Critical"/>
    <n v="0.05"/>
    <n v="35.44"/>
    <n v="5.09"/>
    <n v="3098"/>
    <x v="1"/>
    <s v="Lorraine Boykin"/>
    <s v="Regular Air"/>
    <x v="3"/>
    <x v="0"/>
    <x v="7"/>
    <s v="Small Box"/>
    <x v="861"/>
    <n v="0.38"/>
    <n v="0.69"/>
    <s v="United States"/>
    <x v="1"/>
    <x v="4"/>
    <s v="Shirley"/>
    <n v="11967"/>
    <x v="4"/>
    <x v="4"/>
    <s v="2015"/>
    <d v="2015-04-09T00:00:00"/>
    <n v="240.17519999999996"/>
    <n v="10"/>
    <n v="348.08"/>
    <n v="89314"/>
    <x v="0"/>
  </r>
  <r>
    <n v="22503"/>
    <s v="Low"/>
    <n v="0"/>
    <n v="11.7"/>
    <n v="6.96"/>
    <n v="3098"/>
    <x v="1"/>
    <s v="Lorraine Boykin"/>
    <s v="Express Air"/>
    <x v="3"/>
    <x v="0"/>
    <x v="15"/>
    <s v="Medium Box"/>
    <x v="459"/>
    <n v="0.5"/>
    <n v="-8.5412711671349395E-2"/>
    <s v="United States"/>
    <x v="1"/>
    <x v="4"/>
    <s v="Shirley"/>
    <n v="11967"/>
    <x v="77"/>
    <x v="1"/>
    <s v="2015"/>
    <d v="2015-06-19T00:00:00"/>
    <n v="-11.248000000000001"/>
    <n v="10"/>
    <n v="131.69"/>
    <n v="89315"/>
    <x v="0"/>
  </r>
  <r>
    <n v="18930"/>
    <s v="Low"/>
    <n v="0.06"/>
    <n v="2.89"/>
    <n v="0.5"/>
    <n v="3098"/>
    <x v="1"/>
    <s v="Lorraine Boykin"/>
    <s v="Regular Air"/>
    <x v="3"/>
    <x v="0"/>
    <x v="9"/>
    <s v="Small Box"/>
    <x v="277"/>
    <n v="0.38"/>
    <n v="0.69"/>
    <s v="United States"/>
    <x v="1"/>
    <x v="4"/>
    <s v="Shirley"/>
    <n v="11967"/>
    <x v="136"/>
    <x v="2"/>
    <s v="2015"/>
    <d v="2015-02-28T00:00:00"/>
    <n v="9.611699999999999"/>
    <n v="5"/>
    <n v="13.93"/>
    <n v="89316"/>
    <x v="0"/>
  </r>
  <r>
    <n v="19805"/>
    <s v="Critical"/>
    <n v="7.0000000000000007E-2"/>
    <n v="35.99"/>
    <n v="5"/>
    <n v="3100"/>
    <x v="0"/>
    <s v="Gladys Holloway"/>
    <s v="Regular Air"/>
    <x v="3"/>
    <x v="2"/>
    <x v="5"/>
    <s v="Wrap Bag"/>
    <x v="615"/>
    <n v="0.82"/>
    <n v="-9.4548785871964682"/>
    <s v="United States"/>
    <x v="3"/>
    <x v="26"/>
    <s v="Oakland Park"/>
    <n v="33334"/>
    <x v="78"/>
    <x v="5"/>
    <s v="2015"/>
    <d v="2015-03-27T00:00:00"/>
    <n v="-299.81420000000003"/>
    <n v="1"/>
    <n v="31.71"/>
    <n v="89988"/>
    <x v="0"/>
  </r>
  <r>
    <n v="18087"/>
    <s v="Critical"/>
    <n v="0.04"/>
    <n v="3.08"/>
    <n v="0.99"/>
    <n v="3105"/>
    <x v="1"/>
    <s v="Lawrence Hester"/>
    <s v="Regular Air"/>
    <x v="1"/>
    <x v="0"/>
    <x v="9"/>
    <s v="Small Box"/>
    <x v="675"/>
    <n v="0.37"/>
    <n v="0.22996167305449092"/>
    <s v="United States"/>
    <x v="3"/>
    <x v="35"/>
    <s v="Murray"/>
    <n v="42071"/>
    <x v="80"/>
    <x v="5"/>
    <s v="2015"/>
    <d v="2015-03-21T00:00:00"/>
    <n v="13.799999999999999"/>
    <n v="19"/>
    <n v="60.01"/>
    <n v="86327"/>
    <x v="0"/>
  </r>
  <r>
    <n v="18088"/>
    <s v="Critical"/>
    <n v="0.02"/>
    <n v="6.48"/>
    <n v="5.9"/>
    <n v="3105"/>
    <x v="1"/>
    <s v="Lawrence Hester"/>
    <s v="Regular Air"/>
    <x v="1"/>
    <x v="0"/>
    <x v="7"/>
    <s v="Small Box"/>
    <x v="250"/>
    <n v="0.37"/>
    <n v="4.8274346010112101E-2"/>
    <s v="United States"/>
    <x v="3"/>
    <x v="35"/>
    <s v="Murray"/>
    <n v="42071"/>
    <x v="80"/>
    <x v="5"/>
    <s v="2015"/>
    <d v="2015-03-21T00:00:00"/>
    <n v="4.3919999999999995"/>
    <n v="13"/>
    <n v="90.98"/>
    <n v="86327"/>
    <x v="0"/>
  </r>
  <r>
    <n v="18089"/>
    <s v="Critical"/>
    <n v="0.04"/>
    <n v="125.99"/>
    <n v="4.2"/>
    <n v="3105"/>
    <x v="1"/>
    <s v="Lawrence Hester"/>
    <s v="Regular Air"/>
    <x v="1"/>
    <x v="2"/>
    <x v="5"/>
    <s v="Small Box"/>
    <x v="868"/>
    <n v="0.59"/>
    <n v="-0.18592114582513575"/>
    <s v="United States"/>
    <x v="3"/>
    <x v="35"/>
    <s v="Murray"/>
    <n v="42071"/>
    <x v="80"/>
    <x v="5"/>
    <s v="2015"/>
    <d v="2015-03-22T00:00:00"/>
    <n v="-236.25"/>
    <n v="12"/>
    <n v="1270.7"/>
    <n v="86327"/>
    <x v="0"/>
  </r>
  <r>
    <n v="87"/>
    <s v="Critical"/>
    <n v="0.04"/>
    <n v="3.08"/>
    <n v="0.99"/>
    <n v="3106"/>
    <x v="1"/>
    <s v="Alexander O'Brien"/>
    <s v="Regular Air"/>
    <x v="1"/>
    <x v="0"/>
    <x v="9"/>
    <s v="Small Box"/>
    <x v="675"/>
    <n v="0.37"/>
    <n v="0.15206653438595011"/>
    <s v="United States"/>
    <x v="2"/>
    <x v="7"/>
    <s v="Houston"/>
    <n v="77041"/>
    <x v="80"/>
    <x v="5"/>
    <s v="2015"/>
    <d v="2015-03-21T00:00:00"/>
    <n v="36.020000000000003"/>
    <n v="75"/>
    <n v="236.87"/>
    <n v="548"/>
    <x v="0"/>
  </r>
  <r>
    <n v="88"/>
    <s v="Critical"/>
    <n v="0.02"/>
    <n v="6.48"/>
    <n v="5.9"/>
    <n v="3106"/>
    <x v="1"/>
    <s v="Alexander O'Brien"/>
    <s v="Regular Air"/>
    <x v="1"/>
    <x v="0"/>
    <x v="7"/>
    <s v="Small Box"/>
    <x v="250"/>
    <n v="0.37"/>
    <n v="-0.13652907713461485"/>
    <s v="United States"/>
    <x v="2"/>
    <x v="7"/>
    <s v="Houston"/>
    <n v="77041"/>
    <x v="80"/>
    <x v="5"/>
    <s v="2015"/>
    <d v="2015-03-21T00:00:00"/>
    <n v="-50.64"/>
    <n v="53"/>
    <n v="370.91"/>
    <n v="548"/>
    <x v="0"/>
  </r>
  <r>
    <n v="89"/>
    <s v="Critical"/>
    <n v="0.04"/>
    <n v="125.99"/>
    <n v="4.2"/>
    <n v="3106"/>
    <x v="1"/>
    <s v="Alexander O'Brien"/>
    <s v="Regular Air"/>
    <x v="1"/>
    <x v="2"/>
    <x v="5"/>
    <s v="Small Box"/>
    <x v="868"/>
    <n v="0.59"/>
    <n v="0.1025712689776006"/>
    <s v="United States"/>
    <x v="2"/>
    <x v="7"/>
    <s v="Houston"/>
    <n v="77041"/>
    <x v="80"/>
    <x v="5"/>
    <s v="2015"/>
    <d v="2015-03-22T00:00:00"/>
    <n v="510.48900000000003"/>
    <n v="47"/>
    <n v="4976.92"/>
    <n v="548"/>
    <x v="0"/>
  </r>
  <r>
    <n v="21120"/>
    <s v="Not Specified"/>
    <n v="7.0000000000000007E-2"/>
    <n v="34.54"/>
    <n v="14.72"/>
    <n v="3113"/>
    <x v="1"/>
    <s v="Wayne English"/>
    <s v="Regular Air"/>
    <x v="0"/>
    <x v="0"/>
    <x v="8"/>
    <s v="Small Box"/>
    <x v="869"/>
    <n v="0.37"/>
    <n v="-3.5101413986816703E-2"/>
    <s v="United States"/>
    <x v="3"/>
    <x v="11"/>
    <s v="New Iberia"/>
    <n v="70560"/>
    <x v="28"/>
    <x v="3"/>
    <s v="2015"/>
    <d v="2015-05-18T00:00:00"/>
    <n v="-20.182259999999999"/>
    <n v="17"/>
    <n v="574.97"/>
    <n v="86860"/>
    <x v="0"/>
  </r>
  <r>
    <n v="21121"/>
    <s v="Not Specified"/>
    <n v="0.02"/>
    <n v="12.28"/>
    <n v="6.47"/>
    <n v="3113"/>
    <x v="1"/>
    <s v="Wayne English"/>
    <s v="Regular Air"/>
    <x v="0"/>
    <x v="0"/>
    <x v="7"/>
    <s v="Small Box"/>
    <x v="849"/>
    <n v="0.38"/>
    <n v="-1.3623693803159176"/>
    <s v="United States"/>
    <x v="3"/>
    <x v="11"/>
    <s v="New Iberia"/>
    <n v="70560"/>
    <x v="28"/>
    <x v="3"/>
    <s v="2015"/>
    <d v="2015-05-17T00:00:00"/>
    <n v="-156.97220000000002"/>
    <n v="9"/>
    <n v="115.22"/>
    <n v="86860"/>
    <x v="0"/>
  </r>
  <r>
    <n v="21122"/>
    <s v="Not Specified"/>
    <n v="0.06"/>
    <n v="34.58"/>
    <n v="8.99"/>
    <n v="3113"/>
    <x v="1"/>
    <s v="Wayne English"/>
    <s v="Express Air"/>
    <x v="0"/>
    <x v="0"/>
    <x v="0"/>
    <s v="Small Pack"/>
    <x v="870"/>
    <n v="0.56000000000000005"/>
    <n v="0.84214004117569763"/>
    <s v="United States"/>
    <x v="3"/>
    <x v="11"/>
    <s v="New Iberia"/>
    <n v="70560"/>
    <x v="28"/>
    <x v="3"/>
    <s v="2015"/>
    <d v="2015-05-19T00:00:00"/>
    <n v="384.5043"/>
    <n v="13"/>
    <n v="456.58"/>
    <n v="86860"/>
    <x v="0"/>
  </r>
  <r>
    <n v="20795"/>
    <s v="Critical"/>
    <n v="0.08"/>
    <n v="349.45"/>
    <n v="60"/>
    <n v="3119"/>
    <x v="0"/>
    <s v="Jay Hubbard"/>
    <s v="Delivery Truck"/>
    <x v="0"/>
    <x v="1"/>
    <x v="11"/>
    <s v="Jumbo Drum"/>
    <x v="356"/>
    <m/>
    <n v="0.13601753888324819"/>
    <s v="United States"/>
    <x v="3"/>
    <x v="26"/>
    <s v="Orlando"/>
    <n v="32839"/>
    <x v="133"/>
    <x v="1"/>
    <s v="2015"/>
    <d v="2015-07-02T00:00:00"/>
    <n v="513.08399999999995"/>
    <n v="11"/>
    <n v="3772.19"/>
    <n v="86432"/>
    <x v="0"/>
  </r>
  <r>
    <n v="25473"/>
    <s v="Not Specified"/>
    <n v="0.08"/>
    <n v="315.98"/>
    <n v="19.989999999999998"/>
    <n v="3120"/>
    <x v="0"/>
    <s v="Daniel Christian"/>
    <s v="Regular Air"/>
    <x v="1"/>
    <x v="0"/>
    <x v="8"/>
    <s v="Small Box"/>
    <x v="871"/>
    <n v="0.38"/>
    <n v="1.6847809633374709E-2"/>
    <s v="United States"/>
    <x v="3"/>
    <x v="11"/>
    <s v="New Orleans"/>
    <n v="70117"/>
    <x v="110"/>
    <x v="1"/>
    <s v="2015"/>
    <d v="2015-06-14T00:00:00"/>
    <n v="44.519999999999996"/>
    <n v="9"/>
    <n v="2642.48"/>
    <n v="90160"/>
    <x v="0"/>
  </r>
  <r>
    <n v="23764"/>
    <s v="Low"/>
    <n v="0.02"/>
    <n v="7.1"/>
    <n v="6.05"/>
    <n v="3123"/>
    <x v="0"/>
    <s v="Jamie Manning"/>
    <s v="Regular Air"/>
    <x v="1"/>
    <x v="0"/>
    <x v="8"/>
    <s v="Small Box"/>
    <x v="227"/>
    <n v="0.39"/>
    <n v="-0.79471544715447151"/>
    <s v="United States"/>
    <x v="2"/>
    <x v="12"/>
    <s v="Melrose Park"/>
    <n v="60160"/>
    <x v="0"/>
    <x v="0"/>
    <s v="2015"/>
    <d v="2015-01-09T00:00:00"/>
    <n v="-48.875"/>
    <n v="8"/>
    <n v="61.5"/>
    <n v="87287"/>
    <x v="0"/>
  </r>
  <r>
    <n v="25060"/>
    <s v="Not Specified"/>
    <n v="0.05"/>
    <n v="120.98"/>
    <n v="9.07"/>
    <n v="3124"/>
    <x v="0"/>
    <s v="Neil Barbee"/>
    <s v="Regular Air"/>
    <x v="1"/>
    <x v="0"/>
    <x v="8"/>
    <s v="Small Box"/>
    <x v="470"/>
    <n v="0.35"/>
    <n v="0.69"/>
    <s v="United States"/>
    <x v="2"/>
    <x v="12"/>
    <s v="Moline"/>
    <n v="61265"/>
    <x v="155"/>
    <x v="3"/>
    <s v="2015"/>
    <d v="2015-05-31T00:00:00"/>
    <n v="881.04719999999998"/>
    <n v="11"/>
    <n v="1276.8800000000001"/>
    <n v="87286"/>
    <x v="0"/>
  </r>
  <r>
    <n v="25352"/>
    <s v="High"/>
    <n v="0.08"/>
    <n v="120.97"/>
    <n v="26.3"/>
    <n v="3125"/>
    <x v="0"/>
    <s v="Guy McDonald"/>
    <s v="Delivery Truck"/>
    <x v="1"/>
    <x v="2"/>
    <x v="6"/>
    <s v="Jumbo Drum"/>
    <x v="872"/>
    <n v="0.38"/>
    <n v="-1.001116054456717"/>
    <s v="United States"/>
    <x v="2"/>
    <x v="12"/>
    <s v="Mount Prospect"/>
    <n v="60056"/>
    <x v="99"/>
    <x v="0"/>
    <s v="2015"/>
    <d v="2015-01-07T00:00:00"/>
    <n v="-233.840688"/>
    <n v="2"/>
    <n v="233.58"/>
    <n v="87285"/>
    <x v="0"/>
  </r>
  <r>
    <n v="24457"/>
    <s v="Low"/>
    <n v="0.08"/>
    <n v="3.69"/>
    <n v="2.5"/>
    <n v="3128"/>
    <x v="0"/>
    <s v="Cathy Burgess"/>
    <s v="Regular Air"/>
    <x v="2"/>
    <x v="0"/>
    <x v="4"/>
    <s v="Small Box"/>
    <x v="488"/>
    <n v="0.39"/>
    <n v="-4.3488430268918083"/>
    <s v="United States"/>
    <x v="3"/>
    <x v="11"/>
    <s v="Shreveport"/>
    <n v="71109"/>
    <x v="97"/>
    <x v="1"/>
    <s v="2015"/>
    <d v="2015-06-30T00:00:00"/>
    <n v="-139.07600000000002"/>
    <n v="9"/>
    <n v="31.98"/>
    <n v="89810"/>
    <x v="0"/>
  </r>
  <r>
    <n v="20483"/>
    <s v="High"/>
    <n v="0.1"/>
    <n v="180.98"/>
    <n v="26.2"/>
    <n v="3132"/>
    <x v="1"/>
    <s v="Anita Kang"/>
    <s v="Delivery Truck"/>
    <x v="0"/>
    <x v="1"/>
    <x v="1"/>
    <s v="Jumbo Drum"/>
    <x v="68"/>
    <n v="0.59"/>
    <n v="-0.1244927033999461"/>
    <s v="United States"/>
    <x v="2"/>
    <x v="12"/>
    <s v="Mundelein"/>
    <n v="60060"/>
    <x v="33"/>
    <x v="1"/>
    <s v="2015"/>
    <d v="2015-06-23T00:00:00"/>
    <n v="-64.664000000000001"/>
    <n v="3"/>
    <n v="519.41999999999996"/>
    <n v="86790"/>
    <x v="0"/>
  </r>
  <r>
    <n v="19258"/>
    <s v="Medium"/>
    <n v="0.04"/>
    <n v="62.05"/>
    <n v="3.99"/>
    <n v="3132"/>
    <x v="1"/>
    <s v="Anita Kang"/>
    <s v="Regular Air"/>
    <x v="0"/>
    <x v="0"/>
    <x v="15"/>
    <s v="Small Box"/>
    <x v="873"/>
    <n v="0.55000000000000004"/>
    <n v="0.69"/>
    <s v="United States"/>
    <x v="2"/>
    <x v="12"/>
    <s v="Mundelein"/>
    <n v="60060"/>
    <x v="28"/>
    <x v="3"/>
    <s v="2015"/>
    <d v="2015-05-18T00:00:00"/>
    <n v="1644.0767999999998"/>
    <n v="40"/>
    <n v="2382.7199999999998"/>
    <n v="86794"/>
    <x v="0"/>
  </r>
  <r>
    <n v="22459"/>
    <s v="Medium"/>
    <n v="0.1"/>
    <n v="5.81"/>
    <n v="8.49"/>
    <n v="3133"/>
    <x v="1"/>
    <s v="Kristine Singleton"/>
    <s v="Regular Air"/>
    <x v="0"/>
    <x v="0"/>
    <x v="8"/>
    <s v="Small Box"/>
    <x v="104"/>
    <n v="0.39"/>
    <n v="-5.394696736453203"/>
    <s v="United States"/>
    <x v="2"/>
    <x v="12"/>
    <s v="Naperville"/>
    <n v="60540"/>
    <x v="59"/>
    <x v="0"/>
    <s v="2015"/>
    <d v="2015-01-17T00:00:00"/>
    <n v="-350.43950000000001"/>
    <n v="12"/>
    <n v="64.959999999999994"/>
    <n v="86789"/>
    <x v="0"/>
  </r>
  <r>
    <n v="22460"/>
    <s v="Medium"/>
    <n v="0.03"/>
    <n v="1.81"/>
    <n v="0.75"/>
    <n v="3133"/>
    <x v="1"/>
    <s v="Kristine Singleton"/>
    <s v="Regular Air"/>
    <x v="0"/>
    <x v="0"/>
    <x v="3"/>
    <s v="Wrap Bag"/>
    <x v="874"/>
    <n v="0.52"/>
    <n v="0.21958202716823405"/>
    <s v="United States"/>
    <x v="2"/>
    <x v="12"/>
    <s v="Naperville"/>
    <n v="60540"/>
    <x v="59"/>
    <x v="0"/>
    <s v="2015"/>
    <d v="2015-01-17T00:00:00"/>
    <n v="4.2027999999999999"/>
    <n v="10"/>
    <n v="19.14"/>
    <n v="86789"/>
    <x v="0"/>
  </r>
  <r>
    <n v="21719"/>
    <s v="Critical"/>
    <n v="0.08"/>
    <n v="5.4"/>
    <n v="7.78"/>
    <n v="3133"/>
    <x v="1"/>
    <s v="Kristine Singleton"/>
    <s v="Regular Air"/>
    <x v="0"/>
    <x v="0"/>
    <x v="8"/>
    <s v="Small Box"/>
    <x v="97"/>
    <n v="0.37"/>
    <n v="-1.7383826429980274"/>
    <s v="United States"/>
    <x v="2"/>
    <x v="12"/>
    <s v="Naperville"/>
    <n v="60540"/>
    <x v="30"/>
    <x v="5"/>
    <s v="2015"/>
    <d v="2015-03-04T00:00:00"/>
    <n v="-44.067999999999998"/>
    <n v="4"/>
    <n v="25.35"/>
    <n v="86792"/>
    <x v="0"/>
  </r>
  <r>
    <n v="21720"/>
    <s v="Critical"/>
    <n v="0.09"/>
    <n v="8.4600000000000009"/>
    <n v="8.99"/>
    <n v="3133"/>
    <x v="1"/>
    <s v="Kristine Singleton"/>
    <s v="Express Air"/>
    <x v="0"/>
    <x v="2"/>
    <x v="13"/>
    <s v="Small Pack"/>
    <x v="875"/>
    <n v="0.79"/>
    <n v="-2.2320675105485233"/>
    <s v="United States"/>
    <x v="2"/>
    <x v="12"/>
    <s v="Naperville"/>
    <n v="60540"/>
    <x v="30"/>
    <x v="5"/>
    <s v="2015"/>
    <d v="2015-03-07T00:00:00"/>
    <n v="-100.51"/>
    <n v="5"/>
    <n v="45.03"/>
    <n v="86792"/>
    <x v="0"/>
  </r>
  <r>
    <n v="21721"/>
    <s v="Critical"/>
    <n v="0.21"/>
    <n v="14.98"/>
    <n v="8.99"/>
    <n v="3133"/>
    <x v="1"/>
    <s v="Kristine Singleton"/>
    <s v="Regular Air"/>
    <x v="0"/>
    <x v="1"/>
    <x v="2"/>
    <s v="Small Pack"/>
    <x v="826"/>
    <n v="0.39"/>
    <n v="-0.1153571196464548"/>
    <s v="United States"/>
    <x v="2"/>
    <x v="12"/>
    <s v="Naperville"/>
    <n v="60540"/>
    <x v="30"/>
    <x v="5"/>
    <s v="2015"/>
    <d v="2015-03-05T00:00:00"/>
    <n v="-17.75"/>
    <n v="10"/>
    <n v="153.87"/>
    <n v="86792"/>
    <x v="0"/>
  </r>
  <r>
    <n v="21722"/>
    <s v="Critical"/>
    <n v="0.04"/>
    <n v="155.99"/>
    <n v="8.08"/>
    <n v="3133"/>
    <x v="1"/>
    <s v="Kristine Singleton"/>
    <s v="Regular Air"/>
    <x v="0"/>
    <x v="2"/>
    <x v="5"/>
    <s v="Small Box"/>
    <x v="876"/>
    <n v="0.6"/>
    <n v="0.49099498987619322"/>
    <s v="United States"/>
    <x v="2"/>
    <x v="12"/>
    <s v="Naperville"/>
    <n v="60540"/>
    <x v="30"/>
    <x v="5"/>
    <s v="2015"/>
    <d v="2015-03-05T00:00:00"/>
    <n v="1374.9480000000001"/>
    <n v="22"/>
    <n v="2800.33"/>
    <n v="86792"/>
    <x v="0"/>
  </r>
  <r>
    <n v="23898"/>
    <s v="Critical"/>
    <n v="0.03"/>
    <n v="150.88999999999999"/>
    <n v="60.2"/>
    <n v="3136"/>
    <x v="0"/>
    <s v="Lee Hancock"/>
    <s v="Delivery Truck"/>
    <x v="3"/>
    <x v="1"/>
    <x v="1"/>
    <s v="Jumbo Drum"/>
    <x v="433"/>
    <n v="0.77"/>
    <n v="-0.18850565762799529"/>
    <s v="United States"/>
    <x v="1"/>
    <x v="14"/>
    <s v="Sanford"/>
    <n v="4073"/>
    <x v="11"/>
    <x v="2"/>
    <s v="2015"/>
    <d v="2015-02-22T00:00:00"/>
    <n v="-677.87199999999996"/>
    <n v="23"/>
    <n v="3596.03"/>
    <n v="86791"/>
    <x v="0"/>
  </r>
  <r>
    <n v="24691"/>
    <s v="Not Specified"/>
    <n v="0.09"/>
    <n v="304.99"/>
    <n v="19.989999999999998"/>
    <n v="3137"/>
    <x v="0"/>
    <s v="Alison Sharp"/>
    <s v="Regular Air"/>
    <x v="0"/>
    <x v="0"/>
    <x v="8"/>
    <s v="Small Box"/>
    <x v="831"/>
    <n v="0.4"/>
    <n v="0.69"/>
    <s v="United States"/>
    <x v="1"/>
    <x v="16"/>
    <s v="Laconia"/>
    <n v="3246"/>
    <x v="178"/>
    <x v="1"/>
    <s v="2015"/>
    <d v="2015-06-09T00:00:00"/>
    <n v="1623.9494999999999"/>
    <n v="8"/>
    <n v="2353.5500000000002"/>
    <n v="86795"/>
    <x v="0"/>
  </r>
  <r>
    <n v="23706"/>
    <s v="Not Specified"/>
    <n v="0.05"/>
    <n v="4.0599999999999996"/>
    <n v="6.89"/>
    <n v="3138"/>
    <x v="0"/>
    <s v="Herbert Donnelly Swanson"/>
    <s v="Express Air"/>
    <x v="0"/>
    <x v="0"/>
    <x v="15"/>
    <s v="Small Box"/>
    <x v="326"/>
    <n v="0.6"/>
    <n v="-1.3269417737928055"/>
    <s v="United States"/>
    <x v="1"/>
    <x v="16"/>
    <s v="Londonderry"/>
    <n v="3053"/>
    <x v="117"/>
    <x v="1"/>
    <s v="2015"/>
    <d v="2015-06-21T00:00:00"/>
    <n v="-122.83499999999999"/>
    <n v="22"/>
    <n v="92.57"/>
    <n v="86796"/>
    <x v="0"/>
  </r>
  <r>
    <n v="23427"/>
    <s v="Critical"/>
    <n v="0.09"/>
    <n v="280.98"/>
    <n v="57"/>
    <n v="3139"/>
    <x v="0"/>
    <s v="David Powell"/>
    <s v="Delivery Truck"/>
    <x v="1"/>
    <x v="1"/>
    <x v="1"/>
    <s v="Jumbo Drum"/>
    <x v="234"/>
    <n v="0.78"/>
    <n v="3.1663073834273275E-2"/>
    <s v="United States"/>
    <x v="1"/>
    <x v="2"/>
    <s v="Cranford"/>
    <n v="7016"/>
    <x v="10"/>
    <x v="3"/>
    <s v="2015"/>
    <d v="2015-05-05T00:00:00"/>
    <n v="252.48800000000028"/>
    <n v="31"/>
    <n v="7974.21"/>
    <n v="86793"/>
    <x v="0"/>
  </r>
  <r>
    <n v="18917"/>
    <s v="Low"/>
    <n v="0.09"/>
    <n v="6.84"/>
    <n v="8.3699999999999992"/>
    <n v="3141"/>
    <x v="1"/>
    <s v="Jerome McIntosh"/>
    <s v="Regular Air"/>
    <x v="3"/>
    <x v="0"/>
    <x v="12"/>
    <s v="Small Pack"/>
    <x v="597"/>
    <n v="0.57999999999999996"/>
    <n v="-1.0170493685419058"/>
    <s v="United States"/>
    <x v="2"/>
    <x v="7"/>
    <s v="Pasadena"/>
    <n v="77506"/>
    <x v="144"/>
    <x v="1"/>
    <s v="2015"/>
    <d v="2015-06-08T00:00:00"/>
    <n v="-88.584999999999994"/>
    <n v="13"/>
    <n v="87.1"/>
    <n v="86369"/>
    <x v="0"/>
  </r>
  <r>
    <n v="18918"/>
    <s v="Low"/>
    <n v="7.0000000000000007E-2"/>
    <n v="48.91"/>
    <n v="35"/>
    <n v="3141"/>
    <x v="1"/>
    <s v="Jerome McIntosh"/>
    <s v="Express Air"/>
    <x v="3"/>
    <x v="0"/>
    <x v="10"/>
    <s v="Large Box"/>
    <x v="595"/>
    <n v="0.83"/>
    <n v="-0.65912113562956332"/>
    <s v="United States"/>
    <x v="2"/>
    <x v="7"/>
    <s v="Pasadena"/>
    <n v="77506"/>
    <x v="144"/>
    <x v="1"/>
    <s v="2015"/>
    <d v="2015-06-03T00:00:00"/>
    <n v="-485.68"/>
    <n v="15"/>
    <n v="736.86"/>
    <n v="86369"/>
    <x v="0"/>
  </r>
  <r>
    <n v="26039"/>
    <s v="Medium"/>
    <n v="0.02"/>
    <n v="15.42"/>
    <n v="5.41"/>
    <n v="3143"/>
    <x v="0"/>
    <s v="Neil Song"/>
    <s v="Regular Air"/>
    <x v="3"/>
    <x v="0"/>
    <x v="10"/>
    <s v="Small Box"/>
    <x v="877"/>
    <n v="0.59"/>
    <n v="-0.48374704491725767"/>
    <s v="United States"/>
    <x v="2"/>
    <x v="7"/>
    <s v="Pflugerville"/>
    <n v="78660"/>
    <x v="120"/>
    <x v="5"/>
    <s v="2015"/>
    <d v="2015-03-25T00:00:00"/>
    <n v="-16.37"/>
    <n v="2"/>
    <n v="33.840000000000003"/>
    <n v="86368"/>
    <x v="0"/>
  </r>
  <r>
    <n v="19193"/>
    <s v="Critical"/>
    <n v="0.03"/>
    <n v="3.36"/>
    <n v="6.27"/>
    <n v="3146"/>
    <x v="1"/>
    <s v="Maureen Stout"/>
    <s v="Regular Air"/>
    <x v="0"/>
    <x v="0"/>
    <x v="8"/>
    <s v="Small Box"/>
    <x v="198"/>
    <n v="0.4"/>
    <n v="-6.3260805369127517"/>
    <s v="United States"/>
    <x v="2"/>
    <x v="7"/>
    <s v="Pharr"/>
    <n v="78577"/>
    <x v="148"/>
    <x v="0"/>
    <s v="2015"/>
    <d v="2015-01-05T00:00:00"/>
    <n v="-94.258600000000001"/>
    <n v="4"/>
    <n v="14.9"/>
    <n v="85850"/>
    <x v="0"/>
  </r>
  <r>
    <n v="19194"/>
    <s v="Critical"/>
    <n v="7.0000000000000007E-2"/>
    <n v="3.71"/>
    <n v="1.93"/>
    <n v="3146"/>
    <x v="1"/>
    <s v="Maureen Stout"/>
    <s v="Express Air"/>
    <x v="0"/>
    <x v="0"/>
    <x v="7"/>
    <s v="Wrap Bag"/>
    <x v="878"/>
    <n v="0.35"/>
    <n v="0.15970736629667004"/>
    <s v="United States"/>
    <x v="2"/>
    <x v="7"/>
    <s v="Pharr"/>
    <n v="78577"/>
    <x v="148"/>
    <x v="0"/>
    <s v="2015"/>
    <d v="2015-01-06T00:00:00"/>
    <n v="6.3308"/>
    <n v="11"/>
    <n v="39.64"/>
    <n v="85850"/>
    <x v="0"/>
  </r>
  <r>
    <n v="24200"/>
    <s v="Medium"/>
    <n v="0.06"/>
    <n v="19.989999999999998"/>
    <n v="11.17"/>
    <n v="3148"/>
    <x v="0"/>
    <s v="Leroy Field"/>
    <s v="Regular Air"/>
    <x v="0"/>
    <x v="1"/>
    <x v="2"/>
    <s v="Large Box"/>
    <x v="172"/>
    <n v="0.6"/>
    <n v="-0.47905656319449419"/>
    <s v="United States"/>
    <x v="0"/>
    <x v="44"/>
    <s v="Post Falls"/>
    <n v="83854"/>
    <x v="101"/>
    <x v="0"/>
    <s v="2015"/>
    <d v="2015-01-14T00:00:00"/>
    <n v="-66.823599999999999"/>
    <n v="7"/>
    <n v="139.49"/>
    <n v="89716"/>
    <x v="0"/>
  </r>
  <r>
    <n v="24202"/>
    <s v="Medium"/>
    <n v="0.06"/>
    <n v="320.98"/>
    <n v="58.95"/>
    <n v="3149"/>
    <x v="0"/>
    <s v="Harriet Moore"/>
    <s v="Delivery Truck"/>
    <x v="0"/>
    <x v="1"/>
    <x v="1"/>
    <s v="Jumbo Drum"/>
    <x v="879"/>
    <n v="0.56999999999999995"/>
    <n v="0.49764754690309004"/>
    <s v="United States"/>
    <x v="0"/>
    <x v="44"/>
    <s v="Rexburg"/>
    <n v="83440"/>
    <x v="101"/>
    <x v="0"/>
    <s v="2015"/>
    <d v="2015-01-16T00:00:00"/>
    <n v="971.62200000000007"/>
    <n v="6"/>
    <n v="1952.43"/>
    <n v="89716"/>
    <x v="0"/>
  </r>
  <r>
    <n v="19625"/>
    <s v="Not Specified"/>
    <n v="0.01"/>
    <n v="145.97999999999999"/>
    <n v="46.2"/>
    <n v="3151"/>
    <x v="1"/>
    <s v="Glenda Hunter"/>
    <s v="Delivery Truck"/>
    <x v="0"/>
    <x v="1"/>
    <x v="11"/>
    <s v="Jumbo Box"/>
    <x v="880"/>
    <n v="0.69"/>
    <n v="-9.8127357217371008E-2"/>
    <s v="United States"/>
    <x v="0"/>
    <x v="1"/>
    <s v="Twentynine Palms"/>
    <n v="92277"/>
    <x v="26"/>
    <x v="1"/>
    <s v="2015"/>
    <d v="2015-06-03T00:00:00"/>
    <n v="-134.512"/>
    <n v="9"/>
    <n v="1370.79"/>
    <n v="88543"/>
    <x v="0"/>
  </r>
  <r>
    <n v="19618"/>
    <s v="Critical"/>
    <n v="0.01"/>
    <n v="3502.14"/>
    <n v="8.73"/>
    <n v="3151"/>
    <x v="1"/>
    <s v="Glenda Hunter"/>
    <s v="Delivery Truck"/>
    <x v="0"/>
    <x v="2"/>
    <x v="6"/>
    <s v="Jumbo Box"/>
    <x v="25"/>
    <n v="0.56999999999999995"/>
    <n v="-1.1639572881297851"/>
    <s v="United States"/>
    <x v="0"/>
    <x v="1"/>
    <s v="Twentynine Palms"/>
    <n v="92277"/>
    <x v="128"/>
    <x v="2"/>
    <s v="2015"/>
    <d v="2015-02-05T00:00:00"/>
    <n v="-4075.9339920000002"/>
    <n v="1"/>
    <n v="3501.79"/>
    <n v="88544"/>
    <x v="0"/>
  </r>
  <r>
    <n v="19619"/>
    <s v="Critical"/>
    <n v="0.06"/>
    <n v="15.73"/>
    <n v="7.42"/>
    <n v="3151"/>
    <x v="1"/>
    <s v="Glenda Hunter"/>
    <s v="Regular Air"/>
    <x v="0"/>
    <x v="0"/>
    <x v="12"/>
    <s v="Small Pack"/>
    <x v="722"/>
    <n v="0.56000000000000005"/>
    <n v="-0.2943972081218274"/>
    <s v="United States"/>
    <x v="0"/>
    <x v="1"/>
    <s v="Twentynine Palms"/>
    <n v="92277"/>
    <x v="128"/>
    <x v="2"/>
    <s v="2015"/>
    <d v="2015-02-05T00:00:00"/>
    <n v="-18.558799999999998"/>
    <n v="4"/>
    <n v="63.04"/>
    <n v="88544"/>
    <x v="0"/>
  </r>
  <r>
    <n v="23322"/>
    <s v="Not Specified"/>
    <n v="0.05"/>
    <n v="25.99"/>
    <n v="5.37"/>
    <n v="3151"/>
    <x v="1"/>
    <s v="Glenda Hunter"/>
    <s v="Express Air"/>
    <x v="0"/>
    <x v="0"/>
    <x v="0"/>
    <s v="Small Box"/>
    <x v="577"/>
    <n v="0.56000000000000005"/>
    <n v="0.48821801262878023"/>
    <s v="United States"/>
    <x v="0"/>
    <x v="1"/>
    <s v="Twentynine Palms"/>
    <n v="92277"/>
    <x v="160"/>
    <x v="2"/>
    <s v="2015"/>
    <d v="2015-02-18T00:00:00"/>
    <n v="220.35719999999998"/>
    <n v="18"/>
    <n v="451.35"/>
    <n v="88545"/>
    <x v="0"/>
  </r>
  <r>
    <n v="24723"/>
    <s v="Medium"/>
    <n v="0.04"/>
    <n v="17.239999999999998"/>
    <n v="3.26"/>
    <n v="3151"/>
    <x v="1"/>
    <s v="Glenda Hunter"/>
    <s v="Regular Air"/>
    <x v="1"/>
    <x v="0"/>
    <x v="12"/>
    <s v="Small Pack"/>
    <x v="881"/>
    <n v="0.56000000000000005"/>
    <n v="0.39908026755852843"/>
    <s v="United States"/>
    <x v="0"/>
    <x v="1"/>
    <s v="Twentynine Palms"/>
    <n v="92277"/>
    <x v="136"/>
    <x v="2"/>
    <s v="2015"/>
    <d v="2015-02-28T00:00:00"/>
    <n v="47.73"/>
    <n v="7"/>
    <n v="119.6"/>
    <n v="88546"/>
    <x v="0"/>
  </r>
  <r>
    <n v="24329"/>
    <s v="Medium"/>
    <n v="0.02"/>
    <n v="5.98"/>
    <n v="1.49"/>
    <n v="3151"/>
    <x v="1"/>
    <s v="Glenda Hunter"/>
    <s v="Regular Air"/>
    <x v="0"/>
    <x v="0"/>
    <x v="8"/>
    <s v="Small Box"/>
    <x v="370"/>
    <n v="0.39"/>
    <n v="0.47622704507512525"/>
    <s v="United States"/>
    <x v="0"/>
    <x v="1"/>
    <s v="Twentynine Palms"/>
    <n v="92277"/>
    <x v="140"/>
    <x v="5"/>
    <s v="2015"/>
    <d v="2015-03-12T00:00:00"/>
    <n v="28.526000000000003"/>
    <n v="10"/>
    <n v="59.9"/>
    <n v="88547"/>
    <x v="0"/>
  </r>
  <r>
    <n v="21734"/>
    <s v="High"/>
    <n v="0.01"/>
    <n v="99.23"/>
    <n v="8.99"/>
    <n v="3151"/>
    <x v="1"/>
    <s v="Glenda Hunter"/>
    <s v="Regular Air"/>
    <x v="0"/>
    <x v="1"/>
    <x v="2"/>
    <s v="Small Pack"/>
    <x v="153"/>
    <n v="0.35"/>
    <n v="-0.88147550896996563"/>
    <s v="United States"/>
    <x v="0"/>
    <x v="1"/>
    <s v="Twentynine Palms"/>
    <n v="92277"/>
    <x v="48"/>
    <x v="5"/>
    <s v="2015"/>
    <d v="2015-04-02T00:00:00"/>
    <n v="-87.46"/>
    <n v="1"/>
    <n v="99.22"/>
    <n v="88548"/>
    <x v="0"/>
  </r>
  <r>
    <n v="21436"/>
    <s v="High"/>
    <n v="0.08"/>
    <n v="150.97999999999999"/>
    <n v="13.99"/>
    <n v="3154"/>
    <x v="1"/>
    <s v="Faye Manning"/>
    <s v="Express Air"/>
    <x v="0"/>
    <x v="2"/>
    <x v="6"/>
    <s v="Medium Box"/>
    <x v="216"/>
    <n v="0.38"/>
    <n v="-3.3349664644962912E-3"/>
    <s v="United States"/>
    <x v="3"/>
    <x v="26"/>
    <s v="Saint Petersburg"/>
    <n v="33710"/>
    <x v="161"/>
    <x v="0"/>
    <s v="2015"/>
    <d v="2015-01-27T00:00:00"/>
    <n v="-3.9479999999999995"/>
    <n v="8"/>
    <n v="1183.82"/>
    <n v="86899"/>
    <x v="0"/>
  </r>
  <r>
    <n v="20253"/>
    <s v="Critical"/>
    <n v="0.03"/>
    <n v="17.7"/>
    <n v="9.4700000000000006"/>
    <n v="3154"/>
    <x v="1"/>
    <s v="Faye Manning"/>
    <s v="Regular Air"/>
    <x v="3"/>
    <x v="0"/>
    <x v="10"/>
    <s v="Small Box"/>
    <x v="552"/>
    <n v="0.59"/>
    <n v="0.13967685979085095"/>
    <s v="United States"/>
    <x v="3"/>
    <x v="26"/>
    <s v="Saint Petersburg"/>
    <n v="33710"/>
    <x v="5"/>
    <x v="3"/>
    <s v="2015"/>
    <d v="2015-05-30T00:00:00"/>
    <n v="28.182599999999997"/>
    <n v="11"/>
    <n v="201.77"/>
    <n v="86900"/>
    <x v="0"/>
  </r>
  <r>
    <n v="18635"/>
    <s v="Critical"/>
    <n v="0.04"/>
    <n v="21.38"/>
    <n v="8.99"/>
    <n v="3154"/>
    <x v="1"/>
    <s v="Faye Manning"/>
    <s v="Regular Air"/>
    <x v="0"/>
    <x v="0"/>
    <x v="0"/>
    <s v="Small Pack"/>
    <x v="731"/>
    <n v="0.59"/>
    <n v="-0.11644051751341115"/>
    <s v="United States"/>
    <x v="3"/>
    <x v="26"/>
    <s v="Saint Petersburg"/>
    <n v="33710"/>
    <x v="25"/>
    <x v="5"/>
    <s v="2015"/>
    <d v="2015-03-30T00:00:00"/>
    <n v="-51.66"/>
    <n v="21"/>
    <n v="443.66"/>
    <n v="86901"/>
    <x v="0"/>
  </r>
  <r>
    <n v="23392"/>
    <s v="Critical"/>
    <n v="0.02"/>
    <n v="60.22"/>
    <n v="3.5"/>
    <n v="3155"/>
    <x v="1"/>
    <s v="Julian Keith Mayer"/>
    <s v="Regular Air"/>
    <x v="0"/>
    <x v="0"/>
    <x v="15"/>
    <s v="Small Box"/>
    <x v="882"/>
    <n v="0.56999999999999995"/>
    <n v="-0.35793340224453629"/>
    <s v="United States"/>
    <x v="3"/>
    <x v="26"/>
    <s v="Sanford"/>
    <n v="32771"/>
    <x v="13"/>
    <x v="0"/>
    <s v="2015"/>
    <d v="2015-01-21T00:00:00"/>
    <n v="-193.91399999999999"/>
    <n v="9"/>
    <n v="541.76"/>
    <n v="86898"/>
    <x v="0"/>
  </r>
  <r>
    <n v="21437"/>
    <s v="High"/>
    <n v="0.03"/>
    <n v="25.98"/>
    <n v="14.36"/>
    <n v="3155"/>
    <x v="1"/>
    <s v="Julian Keith Mayer"/>
    <s v="Delivery Truck"/>
    <x v="0"/>
    <x v="1"/>
    <x v="1"/>
    <s v="Jumbo Drum"/>
    <x v="361"/>
    <n v="0.6"/>
    <n v="0.53451606910644622"/>
    <s v="United States"/>
    <x v="3"/>
    <x v="26"/>
    <s v="Sanford"/>
    <n v="32771"/>
    <x v="161"/>
    <x v="0"/>
    <s v="2015"/>
    <d v="2015-01-27T00:00:00"/>
    <n v="57.545999999999999"/>
    <n v="4"/>
    <n v="107.66"/>
    <n v="86899"/>
    <x v="0"/>
  </r>
  <r>
    <n v="21438"/>
    <s v="High"/>
    <n v="0.1"/>
    <n v="32.479999999999997"/>
    <n v="35"/>
    <n v="3155"/>
    <x v="1"/>
    <s v="Julian Keith Mayer"/>
    <s v="Regular Air"/>
    <x v="0"/>
    <x v="0"/>
    <x v="10"/>
    <s v="Large Box"/>
    <x v="233"/>
    <n v="0.81"/>
    <n v="-1.0457780008154818"/>
    <s v="United States"/>
    <x v="3"/>
    <x v="26"/>
    <s v="Sanford"/>
    <n v="32771"/>
    <x v="161"/>
    <x v="0"/>
    <s v="2015"/>
    <d v="2015-01-27T00:00:00"/>
    <n v="-333.42540000000002"/>
    <n v="10"/>
    <n v="318.83"/>
    <n v="86899"/>
    <x v="0"/>
  </r>
  <r>
    <n v="22015"/>
    <s v="Critical"/>
    <n v="0.05"/>
    <n v="159.99"/>
    <n v="5.5"/>
    <n v="3155"/>
    <x v="1"/>
    <s v="Julian Keith Mayer"/>
    <s v="Regular Air"/>
    <x v="3"/>
    <x v="2"/>
    <x v="13"/>
    <s v="Small Box"/>
    <x v="883"/>
    <n v="0.49"/>
    <n v="3.4060516851124106E-3"/>
    <s v="United States"/>
    <x v="3"/>
    <x v="26"/>
    <s v="Sanford"/>
    <n v="32771"/>
    <x v="47"/>
    <x v="4"/>
    <s v="2015"/>
    <d v="2015-04-21T00:00:00"/>
    <n v="12.264000000000001"/>
    <n v="23"/>
    <n v="3600.65"/>
    <n v="86902"/>
    <x v="0"/>
  </r>
  <r>
    <n v="19374"/>
    <s v="Not Specified"/>
    <n v="7.0000000000000007E-2"/>
    <n v="280.98"/>
    <n v="57"/>
    <n v="3167"/>
    <x v="1"/>
    <s v="Ray Silverman"/>
    <s v="Delivery Truck"/>
    <x v="0"/>
    <x v="1"/>
    <x v="1"/>
    <s v="Jumbo Drum"/>
    <x v="234"/>
    <n v="0.78"/>
    <n v="-7.2141106180190567E-2"/>
    <s v="United States"/>
    <x v="3"/>
    <x v="26"/>
    <s v="Ponte Vedra Beach"/>
    <n v="32004"/>
    <x v="117"/>
    <x v="1"/>
    <s v="2015"/>
    <d v="2015-06-20T00:00:00"/>
    <n v="-283.9914"/>
    <n v="14"/>
    <n v="3936.61"/>
    <n v="86491"/>
    <x v="0"/>
  </r>
  <r>
    <n v="19375"/>
    <s v="Not Specified"/>
    <n v="0"/>
    <n v="4.9800000000000004"/>
    <n v="7.44"/>
    <n v="3167"/>
    <x v="1"/>
    <s v="Ray Silverman"/>
    <s v="Regular Air"/>
    <x v="0"/>
    <x v="0"/>
    <x v="7"/>
    <s v="Small Box"/>
    <x v="130"/>
    <n v="0.36"/>
    <n v="-2.4944706933980334"/>
    <s v="United States"/>
    <x v="3"/>
    <x v="26"/>
    <s v="Ponte Vedra Beach"/>
    <n v="32004"/>
    <x v="117"/>
    <x v="1"/>
    <s v="2015"/>
    <d v="2015-06-21T00:00:00"/>
    <n v="-195.34200000000001"/>
    <n v="15"/>
    <n v="78.31"/>
    <n v="86491"/>
    <x v="0"/>
  </r>
  <r>
    <n v="19376"/>
    <s v="Not Specified"/>
    <n v="0.1"/>
    <n v="3.98"/>
    <n v="0.83"/>
    <n v="3167"/>
    <x v="1"/>
    <s v="Ray Silverman"/>
    <s v="Regular Air"/>
    <x v="0"/>
    <x v="0"/>
    <x v="0"/>
    <s v="Wrap Bag"/>
    <x v="503"/>
    <n v="0.51"/>
    <n v="-2.112793217145549"/>
    <s v="United States"/>
    <x v="3"/>
    <x v="26"/>
    <s v="Ponte Vedra Beach"/>
    <n v="32004"/>
    <x v="117"/>
    <x v="1"/>
    <s v="2015"/>
    <d v="2015-06-21T00:00:00"/>
    <n v="-89.70920000000001"/>
    <n v="11"/>
    <n v="42.46"/>
    <n v="86491"/>
    <x v="0"/>
  </r>
  <r>
    <n v="25683"/>
    <s v="Critical"/>
    <n v="0.08"/>
    <n v="7.28"/>
    <n v="11.15"/>
    <n v="3169"/>
    <x v="0"/>
    <s v="Janice Boswell"/>
    <s v="Express Air"/>
    <x v="2"/>
    <x v="0"/>
    <x v="7"/>
    <s v="Small Box"/>
    <x v="306"/>
    <n v="0.37"/>
    <n v="-3.0296725784447478"/>
    <s v="United States"/>
    <x v="3"/>
    <x v="26"/>
    <s v="Port Orange"/>
    <n v="32127"/>
    <x v="53"/>
    <x v="4"/>
    <s v="2015"/>
    <d v="2015-04-14T00:00:00"/>
    <n v="-44.415000000000006"/>
    <n v="1"/>
    <n v="14.66"/>
    <n v="86490"/>
    <x v="0"/>
  </r>
  <r>
    <n v="26055"/>
    <s v="Medium"/>
    <n v="0.1"/>
    <n v="7.28"/>
    <n v="5.47"/>
    <n v="3170"/>
    <x v="0"/>
    <s v="Lawrence Haas"/>
    <s v="Regular Air"/>
    <x v="0"/>
    <x v="0"/>
    <x v="7"/>
    <s v="Small Box"/>
    <x v="884"/>
    <n v="0.35"/>
    <n v="2.0126774115949"/>
    <s v="United States"/>
    <x v="3"/>
    <x v="26"/>
    <s v="Port Saint Lucie"/>
    <n v="34952"/>
    <x v="169"/>
    <x v="2"/>
    <s v="2015"/>
    <d v="2015-02-13T00:00:00"/>
    <n v="167.334"/>
    <n v="12"/>
    <n v="83.14"/>
    <n v="86489"/>
    <x v="0"/>
  </r>
  <r>
    <n v="21961"/>
    <s v="High"/>
    <n v="0.06"/>
    <n v="10.97"/>
    <n v="6.5"/>
    <n v="3176"/>
    <x v="1"/>
    <s v="Jackie McCullough"/>
    <s v="Regular Air"/>
    <x v="3"/>
    <x v="2"/>
    <x v="13"/>
    <s v="Small Box"/>
    <x v="885"/>
    <n v="0.64"/>
    <n v="0.30475261324041814"/>
    <s v="United States"/>
    <x v="3"/>
    <x v="26"/>
    <s v="Jacksonville"/>
    <n v="32216"/>
    <x v="82"/>
    <x v="3"/>
    <s v="2015"/>
    <d v="2015-05-06T00:00:00"/>
    <n v="65.597999999999999"/>
    <n v="19"/>
    <n v="215.25"/>
    <n v="90820"/>
    <x v="0"/>
  </r>
  <r>
    <n v="20964"/>
    <s v="Low"/>
    <n v="0.02"/>
    <n v="58.14"/>
    <n v="36.61"/>
    <n v="3176"/>
    <x v="1"/>
    <s v="Jackie McCullough"/>
    <s v="Delivery Truck"/>
    <x v="3"/>
    <x v="1"/>
    <x v="14"/>
    <s v="Jumbo Box"/>
    <x v="375"/>
    <n v="0.61"/>
    <n v="1.8998247448491186E-4"/>
    <s v="United States"/>
    <x v="3"/>
    <x v="26"/>
    <s v="Jacksonville"/>
    <n v="32216"/>
    <x v="97"/>
    <x v="1"/>
    <s v="2015"/>
    <d v="2015-07-01T00:00:00"/>
    <n v="0.25800000000000001"/>
    <n v="22"/>
    <n v="1358.02"/>
    <n v="90821"/>
    <x v="0"/>
  </r>
  <r>
    <n v="20965"/>
    <s v="Low"/>
    <n v="0.03"/>
    <n v="15.57"/>
    <n v="1.39"/>
    <n v="3176"/>
    <x v="1"/>
    <s v="Jackie McCullough"/>
    <s v="Regular Air"/>
    <x v="3"/>
    <x v="0"/>
    <x v="4"/>
    <s v="Small Box"/>
    <x v="253"/>
    <n v="0.38"/>
    <n v="0.17618437186489802"/>
    <s v="United States"/>
    <x v="3"/>
    <x v="26"/>
    <s v="Jacksonville"/>
    <n v="32216"/>
    <x v="97"/>
    <x v="1"/>
    <s v="2015"/>
    <d v="2015-07-01T00:00:00"/>
    <n v="63.222000000000001"/>
    <n v="22"/>
    <n v="358.84"/>
    <n v="90821"/>
    <x v="0"/>
  </r>
  <r>
    <n v="24493"/>
    <s v="Not Specified"/>
    <n v="0.1"/>
    <n v="62.18"/>
    <n v="10.84"/>
    <n v="3177"/>
    <x v="1"/>
    <s v="Laurie Petty"/>
    <s v="Regular Air"/>
    <x v="3"/>
    <x v="1"/>
    <x v="2"/>
    <s v="Medium Box"/>
    <x v="499"/>
    <n v="0.63"/>
    <n v="-5.7990108880505119E-2"/>
    <s v="United States"/>
    <x v="3"/>
    <x v="26"/>
    <s v="Jupiter"/>
    <n v="33458"/>
    <x v="88"/>
    <x v="5"/>
    <s v="2015"/>
    <d v="2015-03-16T00:00:00"/>
    <n v="-29.666000000000004"/>
    <n v="9"/>
    <n v="511.57"/>
    <n v="90818"/>
    <x v="0"/>
  </r>
  <r>
    <n v="22086"/>
    <s v="Critical"/>
    <n v="0.06"/>
    <n v="1.68"/>
    <n v="1"/>
    <n v="3177"/>
    <x v="1"/>
    <s v="Laurie Petty"/>
    <s v="Regular Air"/>
    <x v="3"/>
    <x v="0"/>
    <x v="0"/>
    <s v="Wrap Bag"/>
    <x v="812"/>
    <n v="0.35"/>
    <n v="-152.54335260115607"/>
    <s v="United States"/>
    <x v="3"/>
    <x v="26"/>
    <s v="Jupiter"/>
    <n v="33458"/>
    <x v="157"/>
    <x v="5"/>
    <s v="2015"/>
    <d v="2015-04-02T00:00:00"/>
    <n v="-1319.5"/>
    <n v="5"/>
    <n v="8.65"/>
    <n v="90819"/>
    <x v="0"/>
  </r>
  <r>
    <n v="21554"/>
    <s v="Low"/>
    <n v="7.0000000000000007E-2"/>
    <n v="35.44"/>
    <n v="7.5"/>
    <n v="3179"/>
    <x v="0"/>
    <s v="Marie Pittman"/>
    <s v="Regular Air"/>
    <x v="0"/>
    <x v="0"/>
    <x v="7"/>
    <s v="Small Box"/>
    <x v="854"/>
    <n v="0.38"/>
    <n v="0.69"/>
    <s v="United States"/>
    <x v="2"/>
    <x v="3"/>
    <s v="Owatonna"/>
    <n v="55060"/>
    <x v="20"/>
    <x v="1"/>
    <s v="2015"/>
    <d v="2015-06-19T00:00:00"/>
    <n v="262.2"/>
    <n v="11"/>
    <n v="380"/>
    <n v="86989"/>
    <x v="0"/>
  </r>
  <r>
    <n v="24464"/>
    <s v="High"/>
    <n v="0.08"/>
    <n v="170.98"/>
    <n v="35.89"/>
    <n v="3187"/>
    <x v="0"/>
    <s v="Sidney Gilliam"/>
    <s v="Delivery Truck"/>
    <x v="2"/>
    <x v="1"/>
    <x v="14"/>
    <s v="Jumbo Box"/>
    <x v="379"/>
    <n v="0.66"/>
    <n v="-0.60062161620212551"/>
    <s v="United States"/>
    <x v="3"/>
    <x v="26"/>
    <s v="Riverview"/>
    <n v="33569"/>
    <x v="21"/>
    <x v="5"/>
    <s v="2015"/>
    <d v="2015-03-04T00:00:00"/>
    <n v="-119.812"/>
    <n v="1"/>
    <n v="199.48"/>
    <n v="89025"/>
    <x v="0"/>
  </r>
  <r>
    <n v="20127"/>
    <s v="Critical"/>
    <n v="0.01"/>
    <n v="20.99"/>
    <n v="4.8099999999999996"/>
    <n v="3191"/>
    <x v="1"/>
    <s v="Jenny Hawkins"/>
    <s v="Regular Air"/>
    <x v="0"/>
    <x v="2"/>
    <x v="5"/>
    <s v="Medium Box"/>
    <x v="160"/>
    <n v="0.57999999999999996"/>
    <n v="-9.7089862488007661E-2"/>
    <s v="United States"/>
    <x v="2"/>
    <x v="45"/>
    <s v="Stevens Point"/>
    <n v="54481"/>
    <x v="103"/>
    <x v="5"/>
    <s v="2015"/>
    <d v="2015-03-18T00:00:00"/>
    <n v="-9.1079999999999988"/>
    <n v="5"/>
    <n v="93.81"/>
    <n v="86447"/>
    <x v="0"/>
  </r>
  <r>
    <n v="20303"/>
    <s v="High"/>
    <n v="0.09"/>
    <n v="35.94"/>
    <n v="6.66"/>
    <n v="3191"/>
    <x v="1"/>
    <s v="Jenny Hawkins"/>
    <s v="Regular Air"/>
    <x v="0"/>
    <x v="0"/>
    <x v="4"/>
    <s v="Small Box"/>
    <x v="8"/>
    <n v="0.4"/>
    <n v="0.55270130036512699"/>
    <s v="United States"/>
    <x v="2"/>
    <x v="45"/>
    <s v="Stevens Point"/>
    <n v="54481"/>
    <x v="98"/>
    <x v="4"/>
    <s v="2015"/>
    <d v="2015-04-12T00:00:00"/>
    <n v="172.56439999999998"/>
    <n v="9"/>
    <n v="312.22000000000003"/>
    <n v="86448"/>
    <x v="0"/>
  </r>
  <r>
    <n v="22846"/>
    <s v="Medium"/>
    <n v="0.1"/>
    <n v="4.9800000000000004"/>
    <n v="7.54"/>
    <n v="3194"/>
    <x v="1"/>
    <s v="Angela Rose"/>
    <s v="Regular Air"/>
    <x v="3"/>
    <x v="0"/>
    <x v="7"/>
    <s v="Small Box"/>
    <x v="886"/>
    <n v="0.38"/>
    <n v="1.0282390510948904"/>
    <s v="United States"/>
    <x v="3"/>
    <x v="26"/>
    <s v="Spring Hill"/>
    <n v="34609"/>
    <x v="17"/>
    <x v="5"/>
    <s v="2015"/>
    <d v="2015-03-11T00:00:00"/>
    <n v="45.077999999999996"/>
    <n v="9"/>
    <n v="43.84"/>
    <n v="89805"/>
    <x v="0"/>
  </r>
  <r>
    <n v="22847"/>
    <s v="Medium"/>
    <n v="0"/>
    <n v="22.84"/>
    <n v="8.18"/>
    <n v="3194"/>
    <x v="1"/>
    <s v="Angela Rose"/>
    <s v="Regular Air"/>
    <x v="3"/>
    <x v="0"/>
    <x v="7"/>
    <s v="Small Box"/>
    <x v="635"/>
    <n v="0.39"/>
    <n v="-0.7787216029349513"/>
    <s v="United States"/>
    <x v="3"/>
    <x v="26"/>
    <s v="Spring Hill"/>
    <n v="34609"/>
    <x v="17"/>
    <x v="5"/>
    <s v="2015"/>
    <d v="2015-03-12T00:00:00"/>
    <n v="-110.376"/>
    <n v="6"/>
    <n v="141.74"/>
    <n v="89805"/>
    <x v="0"/>
  </r>
  <r>
    <n v="3406"/>
    <s v="Not Specified"/>
    <n v="0.03"/>
    <n v="200.97"/>
    <n v="15.59"/>
    <n v="3196"/>
    <x v="0"/>
    <s v="Rick Foster Hawkins"/>
    <s v="Delivery Truck"/>
    <x v="1"/>
    <x v="2"/>
    <x v="6"/>
    <s v="Jumbo Drum"/>
    <x v="474"/>
    <n v="0.36"/>
    <n v="0.22383069025838087"/>
    <s v="United States"/>
    <x v="0"/>
    <x v="1"/>
    <s v="San Francisco"/>
    <n v="94109"/>
    <x v="23"/>
    <x v="2"/>
    <s v="2015"/>
    <d v="2015-02-03T00:00:00"/>
    <n v="1951.3"/>
    <n v="43"/>
    <n v="8717.75"/>
    <n v="24294"/>
    <x v="0"/>
  </r>
  <r>
    <n v="21406"/>
    <s v="Not Specified"/>
    <n v="0.03"/>
    <n v="200.97"/>
    <n v="15.59"/>
    <n v="3197"/>
    <x v="0"/>
    <s v="Wallace Pugh"/>
    <s v="Delivery Truck"/>
    <x v="1"/>
    <x v="2"/>
    <x v="6"/>
    <s v="Jumbo Drum"/>
    <x v="474"/>
    <n v="0.36"/>
    <n v="0.69"/>
    <s v="United States"/>
    <x v="2"/>
    <x v="12"/>
    <s v="Northbrook"/>
    <n v="60062"/>
    <x v="23"/>
    <x v="2"/>
    <s v="2015"/>
    <d v="2015-02-03T00:00:00"/>
    <n v="1538.7827999999997"/>
    <n v="11"/>
    <n v="2230.12"/>
    <n v="90850"/>
    <x v="0"/>
  </r>
  <r>
    <n v="18437"/>
    <s v="Low"/>
    <n v="7.0000000000000007E-2"/>
    <n v="5.98"/>
    <n v="0.96"/>
    <n v="3205"/>
    <x v="0"/>
    <s v="Alvin Mullins"/>
    <s v="Regular Air"/>
    <x v="3"/>
    <x v="0"/>
    <x v="0"/>
    <s v="Wrap Bag"/>
    <x v="631"/>
    <n v="0.6"/>
    <n v="0.58209219858156025"/>
    <s v="United States"/>
    <x v="0"/>
    <x v="44"/>
    <s v="Rexburg"/>
    <n v="83440"/>
    <x v="25"/>
    <x v="5"/>
    <s v="2015"/>
    <d v="2015-04-03T00:00:00"/>
    <n v="32.83"/>
    <n v="10"/>
    <n v="56.4"/>
    <n v="87933"/>
    <x v="0"/>
  </r>
  <r>
    <n v="18438"/>
    <s v="Low"/>
    <n v="0.01"/>
    <n v="39.979999999999997"/>
    <n v="4"/>
    <n v="3206"/>
    <x v="1"/>
    <s v="Dana Rankin"/>
    <s v="Regular Air"/>
    <x v="3"/>
    <x v="2"/>
    <x v="13"/>
    <s v="Small Box"/>
    <x v="74"/>
    <n v="0.7"/>
    <n v="0.20033395464429971"/>
    <s v="United States"/>
    <x v="0"/>
    <x v="44"/>
    <s v="Twin Falls"/>
    <n v="83301"/>
    <x v="25"/>
    <x v="5"/>
    <s v="2015"/>
    <d v="2015-04-04T00:00:00"/>
    <n v="51.590000000000053"/>
    <n v="6"/>
    <n v="257.52"/>
    <n v="87933"/>
    <x v="0"/>
  </r>
  <r>
    <n v="21229"/>
    <s v="Not Specified"/>
    <n v="0.06"/>
    <n v="218.08"/>
    <n v="18.059999999999999"/>
    <n v="3206"/>
    <x v="1"/>
    <s v="Dana Rankin"/>
    <s v="Express Air"/>
    <x v="3"/>
    <x v="1"/>
    <x v="1"/>
    <s v="Large Box"/>
    <x v="531"/>
    <n v="0.56999999999999995"/>
    <n v="0.65126871838281231"/>
    <s v="United States"/>
    <x v="0"/>
    <x v="44"/>
    <s v="Twin Falls"/>
    <n v="83301"/>
    <x v="8"/>
    <x v="3"/>
    <s v="2015"/>
    <d v="2015-05-23T00:00:00"/>
    <n v="969.42"/>
    <n v="7"/>
    <n v="1488.51"/>
    <n v="87934"/>
    <x v="0"/>
  </r>
  <r>
    <n v="20156"/>
    <s v="Not Specified"/>
    <n v="0.05"/>
    <n v="35.44"/>
    <n v="5.09"/>
    <n v="3206"/>
    <x v="1"/>
    <s v="Dana Rankin"/>
    <s v="Regular Air"/>
    <x v="3"/>
    <x v="0"/>
    <x v="7"/>
    <s v="Small Box"/>
    <x v="861"/>
    <n v="0.38"/>
    <n v="0.69"/>
    <s v="United States"/>
    <x v="0"/>
    <x v="44"/>
    <s v="Twin Falls"/>
    <n v="83301"/>
    <x v="5"/>
    <x v="3"/>
    <s v="2015"/>
    <d v="2015-05-29T00:00:00"/>
    <n v="553.33169999999996"/>
    <n v="23"/>
    <n v="801.93"/>
    <n v="87935"/>
    <x v="0"/>
  </r>
  <r>
    <n v="24637"/>
    <s v="Critical"/>
    <n v="0.03"/>
    <n v="4.9800000000000004"/>
    <n v="4.62"/>
    <n v="3209"/>
    <x v="0"/>
    <s v="Elsie Floyd"/>
    <s v="Express Air"/>
    <x v="0"/>
    <x v="2"/>
    <x v="13"/>
    <s v="Small Pack"/>
    <x v="139"/>
    <n v="0.64"/>
    <n v="-0.68829113924050633"/>
    <s v="United States"/>
    <x v="0"/>
    <x v="1"/>
    <s v="Beverly Hills"/>
    <n v="90210"/>
    <x v="162"/>
    <x v="1"/>
    <s v="2015"/>
    <d v="2015-06-29T00:00:00"/>
    <n v="-30.45"/>
    <n v="8"/>
    <n v="44.24"/>
    <n v="90739"/>
    <x v="0"/>
  </r>
  <r>
    <n v="22804"/>
    <s v="High"/>
    <n v="0.1"/>
    <n v="7.31"/>
    <n v="0.49"/>
    <n v="3211"/>
    <x v="1"/>
    <s v="Jonathan Crabtree"/>
    <s v="Regular Air"/>
    <x v="0"/>
    <x v="0"/>
    <x v="9"/>
    <s v="Small Box"/>
    <x v="388"/>
    <n v="0.38"/>
    <n v="0.69"/>
    <s v="United States"/>
    <x v="2"/>
    <x v="12"/>
    <s v="Addison"/>
    <n v="60101"/>
    <x v="2"/>
    <x v="2"/>
    <s v="2015"/>
    <d v="2015-02-16T00:00:00"/>
    <n v="55.020599999999995"/>
    <n v="12"/>
    <n v="79.739999999999995"/>
    <n v="91522"/>
    <x v="0"/>
  </r>
  <r>
    <n v="22805"/>
    <s v="High"/>
    <n v="0.1"/>
    <n v="20.99"/>
    <n v="2.5"/>
    <n v="3211"/>
    <x v="1"/>
    <s v="Jonathan Crabtree"/>
    <s v="Regular Air"/>
    <x v="0"/>
    <x v="2"/>
    <x v="5"/>
    <s v="Wrap Bag"/>
    <x v="427"/>
    <n v="0.81"/>
    <n v="-0.11123720219136196"/>
    <s v="United States"/>
    <x v="2"/>
    <x v="12"/>
    <s v="Addison"/>
    <n v="60101"/>
    <x v="2"/>
    <x v="2"/>
    <s v="2015"/>
    <d v="2015-02-16T00:00:00"/>
    <n v="-43.65504"/>
    <n v="23"/>
    <n v="392.45"/>
    <n v="91522"/>
    <x v="0"/>
  </r>
  <r>
    <n v="23736"/>
    <s v="Not Specified"/>
    <n v="0.03"/>
    <n v="6.68"/>
    <n v="1.5"/>
    <n v="3221"/>
    <x v="0"/>
    <s v="Sean Pugh"/>
    <s v="Regular Air"/>
    <x v="0"/>
    <x v="0"/>
    <x v="0"/>
    <s v="Wrap Bag"/>
    <x v="685"/>
    <n v="0.48"/>
    <n v="-11.947516556291392"/>
    <s v="United States"/>
    <x v="3"/>
    <x v="26"/>
    <s v="Sunrise"/>
    <n v="33322"/>
    <x v="142"/>
    <x v="4"/>
    <s v="2015"/>
    <d v="2015-04-13T00:00:00"/>
    <n v="-577.30400000000009"/>
    <n v="7"/>
    <n v="48.32"/>
    <n v="90815"/>
    <x v="0"/>
  </r>
  <r>
    <n v="25605"/>
    <s v="High"/>
    <n v="0.04"/>
    <n v="39.479999999999997"/>
    <n v="1.99"/>
    <n v="3222"/>
    <x v="1"/>
    <s v="Diane Lu"/>
    <s v="Express Air"/>
    <x v="0"/>
    <x v="2"/>
    <x v="13"/>
    <s v="Small Pack"/>
    <x v="246"/>
    <n v="0.54"/>
    <n v="-4.6227312138728331"/>
    <s v="United States"/>
    <x v="3"/>
    <x v="26"/>
    <s v="Tallahassee"/>
    <n v="32303"/>
    <x v="91"/>
    <x v="5"/>
    <s v="2015"/>
    <d v="2015-03-19T00:00:00"/>
    <n v="-1535.4864000000002"/>
    <n v="8"/>
    <n v="332.16"/>
    <n v="90814"/>
    <x v="0"/>
  </r>
  <r>
    <n v="25606"/>
    <s v="High"/>
    <n v="0"/>
    <n v="8.1199999999999992"/>
    <n v="2.83"/>
    <n v="3222"/>
    <x v="1"/>
    <s v="Diane Lu"/>
    <s v="Regular Air"/>
    <x v="0"/>
    <x v="2"/>
    <x v="13"/>
    <s v="Small Pack"/>
    <x v="293"/>
    <n v="0.77"/>
    <n v="-1.0792575531770763"/>
    <s v="United States"/>
    <x v="3"/>
    <x v="26"/>
    <s v="Tallahassee"/>
    <n v="32303"/>
    <x v="91"/>
    <x v="5"/>
    <s v="2015"/>
    <d v="2015-03-20T00:00:00"/>
    <n v="-159.32"/>
    <n v="17"/>
    <n v="147.62"/>
    <n v="90814"/>
    <x v="0"/>
  </r>
  <r>
    <n v="19517"/>
    <s v="Critical"/>
    <n v="0.06"/>
    <n v="60.98"/>
    <n v="30"/>
    <n v="3224"/>
    <x v="0"/>
    <s v="Claudia White"/>
    <s v="Delivery Truck"/>
    <x v="2"/>
    <x v="1"/>
    <x v="1"/>
    <s v="Jumbo Drum"/>
    <x v="887"/>
    <n v="0.7"/>
    <n v="-0.5884670373312153"/>
    <s v="United States"/>
    <x v="3"/>
    <x v="20"/>
    <s v="Gallatin"/>
    <n v="37066"/>
    <x v="113"/>
    <x v="4"/>
    <s v="2015"/>
    <d v="2015-04-02T00:00:00"/>
    <n v="-74.088000000000008"/>
    <n v="2"/>
    <n v="125.9"/>
    <n v="86508"/>
    <x v="0"/>
  </r>
  <r>
    <n v="22291"/>
    <s v="Not Specified"/>
    <n v="0.1"/>
    <n v="208.16"/>
    <n v="68.02"/>
    <n v="3225"/>
    <x v="0"/>
    <s v="Robyn Crawford"/>
    <s v="Delivery Truck"/>
    <x v="2"/>
    <x v="0"/>
    <x v="15"/>
    <s v="Jumbo Drum"/>
    <x v="888"/>
    <n v="0.57999999999999996"/>
    <n v="-0.17887644541564235"/>
    <s v="United States"/>
    <x v="3"/>
    <x v="20"/>
    <s v="Germantown"/>
    <n v="38138"/>
    <x v="101"/>
    <x v="0"/>
    <s v="2015"/>
    <d v="2015-01-14T00:00:00"/>
    <n v="-137.52199999999999"/>
    <n v="4"/>
    <n v="768.81"/>
    <n v="86507"/>
    <x v="0"/>
  </r>
  <r>
    <n v="22292"/>
    <s v="Not Specified"/>
    <n v="7.0000000000000007E-2"/>
    <n v="90.48"/>
    <n v="19.989999999999998"/>
    <n v="3226"/>
    <x v="1"/>
    <s v="Arthur Gold"/>
    <s v="Regular Air"/>
    <x v="2"/>
    <x v="0"/>
    <x v="4"/>
    <s v="Small Box"/>
    <x v="634"/>
    <n v="0.4"/>
    <n v="-6.4430994056382571E-2"/>
    <s v="United States"/>
    <x v="3"/>
    <x v="20"/>
    <s v="Hendersonville"/>
    <n v="37075"/>
    <x v="101"/>
    <x v="0"/>
    <s v="2015"/>
    <d v="2015-01-15T00:00:00"/>
    <n v="-11.815999999999999"/>
    <n v="2"/>
    <n v="183.39"/>
    <n v="86507"/>
    <x v="0"/>
  </r>
  <r>
    <n v="22293"/>
    <s v="Not Specified"/>
    <n v="0.01"/>
    <n v="9.48"/>
    <n v="7.29"/>
    <n v="3226"/>
    <x v="1"/>
    <s v="Arthur Gold"/>
    <s v="Express Air"/>
    <x v="2"/>
    <x v="1"/>
    <x v="2"/>
    <s v="Small Pack"/>
    <x v="2"/>
    <n v="0.45"/>
    <n v="18.521999999999998"/>
    <s v="United States"/>
    <x v="3"/>
    <x v="20"/>
    <s v="Hendersonville"/>
    <n v="37075"/>
    <x v="101"/>
    <x v="0"/>
    <s v="2015"/>
    <d v="2015-01-16T00:00:00"/>
    <n v="238.93379999999999"/>
    <n v="1"/>
    <n v="12.9"/>
    <n v="86507"/>
    <x v="0"/>
  </r>
  <r>
    <n v="22294"/>
    <s v="Not Specified"/>
    <n v="0.02"/>
    <n v="4.28"/>
    <n v="0.94"/>
    <n v="3226"/>
    <x v="1"/>
    <s v="Arthur Gold"/>
    <s v="Regular Air"/>
    <x v="2"/>
    <x v="0"/>
    <x v="0"/>
    <s v="Wrap Bag"/>
    <x v="579"/>
    <n v="0.56000000000000005"/>
    <n v="-5.8762437115707096"/>
    <s v="United States"/>
    <x v="3"/>
    <x v="20"/>
    <s v="Hendersonville"/>
    <n v="37075"/>
    <x v="101"/>
    <x v="0"/>
    <s v="2015"/>
    <d v="2015-01-15T00:00:00"/>
    <n v="-105.126"/>
    <n v="4"/>
    <n v="17.89"/>
    <n v="86507"/>
    <x v="0"/>
  </r>
  <r>
    <n v="24343"/>
    <s v="Medium"/>
    <n v="0.06"/>
    <n v="22.24"/>
    <n v="1.99"/>
    <n v="3226"/>
    <x v="1"/>
    <s v="Arthur Gold"/>
    <s v="Regular Air"/>
    <x v="2"/>
    <x v="2"/>
    <x v="13"/>
    <s v="Small Pack"/>
    <x v="889"/>
    <n v="0.43"/>
    <n v="0.37278411755510393"/>
    <s v="United States"/>
    <x v="3"/>
    <x v="20"/>
    <s v="Hendersonville"/>
    <n v="37075"/>
    <x v="162"/>
    <x v="1"/>
    <s v="2015"/>
    <d v="2015-06-30T00:00:00"/>
    <n v="95.387999999999991"/>
    <n v="12"/>
    <n v="255.88"/>
    <n v="86509"/>
    <x v="0"/>
  </r>
  <r>
    <n v="18940"/>
    <s v="Not Specified"/>
    <n v="0.01"/>
    <n v="24.95"/>
    <n v="2.99"/>
    <n v="3229"/>
    <x v="0"/>
    <s v="Sharon Kessler"/>
    <s v="Regular Air"/>
    <x v="2"/>
    <x v="0"/>
    <x v="8"/>
    <s v="Small Box"/>
    <x v="890"/>
    <n v="0.39"/>
    <n v="0.69"/>
    <s v="United States"/>
    <x v="2"/>
    <x v="45"/>
    <s v="Superior"/>
    <n v="54880"/>
    <x v="72"/>
    <x v="0"/>
    <s v="2015"/>
    <d v="2015-01-22T00:00:00"/>
    <n v="261.38579999999996"/>
    <n v="15"/>
    <n v="378.82"/>
    <n v="87435"/>
    <x v="0"/>
  </r>
  <r>
    <n v="18941"/>
    <s v="Not Specified"/>
    <n v="0"/>
    <n v="15.98"/>
    <n v="8.99"/>
    <n v="3230"/>
    <x v="1"/>
    <s v="Monica Stuart"/>
    <s v="Regular Air"/>
    <x v="2"/>
    <x v="2"/>
    <x v="13"/>
    <s v="Small Pack"/>
    <x v="891"/>
    <n v="0.64"/>
    <n v="-0.89013010908135104"/>
    <s v="United States"/>
    <x v="2"/>
    <x v="45"/>
    <s v="Waukesha"/>
    <n v="53186"/>
    <x v="72"/>
    <x v="0"/>
    <s v="2015"/>
    <d v="2015-01-23T00:00:00"/>
    <n v="-135.46"/>
    <n v="9"/>
    <n v="152.18"/>
    <n v="87435"/>
    <x v="0"/>
  </r>
  <r>
    <n v="19062"/>
    <s v="Critical"/>
    <n v="0.06"/>
    <n v="4.91"/>
    <n v="5.68"/>
    <n v="3230"/>
    <x v="1"/>
    <s v="Monica Stuart"/>
    <s v="Express Air"/>
    <x v="2"/>
    <x v="0"/>
    <x v="8"/>
    <s v="Small Box"/>
    <x v="500"/>
    <n v="0.36"/>
    <n v="-0.58801725737613653"/>
    <s v="United States"/>
    <x v="2"/>
    <x v="45"/>
    <s v="Waukesha"/>
    <n v="53186"/>
    <x v="1"/>
    <x v="1"/>
    <s v="2015"/>
    <d v="2015-06-13T00:00:00"/>
    <n v="-31.68825"/>
    <n v="10"/>
    <n v="53.89"/>
    <n v="87436"/>
    <x v="0"/>
  </r>
  <r>
    <n v="19063"/>
    <s v="Critical"/>
    <n v="7.0000000000000007E-2"/>
    <n v="48.94"/>
    <n v="5.86"/>
    <n v="3230"/>
    <x v="1"/>
    <s v="Monica Stuart"/>
    <s v="Express Air"/>
    <x v="2"/>
    <x v="0"/>
    <x v="7"/>
    <s v="Small Box"/>
    <x v="892"/>
    <n v="0.35"/>
    <n v="0.69"/>
    <s v="United States"/>
    <x v="2"/>
    <x v="45"/>
    <s v="Waukesha"/>
    <n v="53186"/>
    <x v="1"/>
    <x v="1"/>
    <s v="2015"/>
    <d v="2015-06-14T00:00:00"/>
    <n v="690.70379999999989"/>
    <n v="21"/>
    <n v="1001.02"/>
    <n v="87436"/>
    <x v="0"/>
  </r>
  <r>
    <n v="19179"/>
    <s v="Low"/>
    <n v="0.06"/>
    <n v="115.99"/>
    <n v="5.92"/>
    <n v="3238"/>
    <x v="0"/>
    <s v="Kathleen P Bloom"/>
    <s v="Regular Air"/>
    <x v="0"/>
    <x v="2"/>
    <x v="5"/>
    <s v="Small Box"/>
    <x v="618"/>
    <n v="0.57999999999999996"/>
    <n v="-2.6356338993989759E-2"/>
    <s v="United States"/>
    <x v="0"/>
    <x v="6"/>
    <s v="Corvallis"/>
    <n v="97330"/>
    <x v="141"/>
    <x v="1"/>
    <s v="2015"/>
    <d v="2015-06-06T00:00:00"/>
    <n v="-13.068000000000001"/>
    <n v="5"/>
    <n v="495.82"/>
    <n v="89564"/>
    <x v="0"/>
  </r>
  <r>
    <n v="23084"/>
    <s v="High"/>
    <n v="0"/>
    <n v="7.28"/>
    <n v="3.52"/>
    <n v="3243"/>
    <x v="0"/>
    <s v="Marlene Phillips"/>
    <s v="Regular Air"/>
    <x v="2"/>
    <x v="2"/>
    <x v="13"/>
    <s v="Small Pack"/>
    <x v="893"/>
    <n v="0.68"/>
    <n v="-1.0271685761047462"/>
    <s v="United States"/>
    <x v="1"/>
    <x v="18"/>
    <s v="Bristol"/>
    <n v="6010"/>
    <x v="69"/>
    <x v="1"/>
    <s v="2015"/>
    <d v="2015-06-10T00:00:00"/>
    <n v="-25.103999999999999"/>
    <n v="3"/>
    <n v="24.44"/>
    <n v="88329"/>
    <x v="0"/>
  </r>
  <r>
    <n v="23267"/>
    <s v="Low"/>
    <n v="0.06"/>
    <n v="5.18"/>
    <n v="2.04"/>
    <n v="3246"/>
    <x v="0"/>
    <s v="Wanda Harris"/>
    <s v="Regular Air"/>
    <x v="2"/>
    <x v="0"/>
    <x v="7"/>
    <s v="Wrap Bag"/>
    <x v="43"/>
    <n v="0.36"/>
    <n v="8.9222323879231485E-2"/>
    <s v="United States"/>
    <x v="1"/>
    <x v="16"/>
    <s v="Hudson"/>
    <n v="3051"/>
    <x v="113"/>
    <x v="4"/>
    <s v="2015"/>
    <d v="2015-04-01T00:00:00"/>
    <n v="1.9504000000000001"/>
    <n v="4"/>
    <n v="21.86"/>
    <n v="88330"/>
    <x v="0"/>
  </r>
  <r>
    <n v="18265"/>
    <s v="High"/>
    <n v="7.0000000000000007E-2"/>
    <n v="2.78"/>
    <n v="1.49"/>
    <n v="3248"/>
    <x v="0"/>
    <s v="Earl Donnelly"/>
    <s v="Regular Air"/>
    <x v="2"/>
    <x v="0"/>
    <x v="8"/>
    <s v="Small Box"/>
    <x v="272"/>
    <n v="0.36"/>
    <n v="-7.2268909168081494"/>
    <s v="United States"/>
    <x v="3"/>
    <x v="11"/>
    <s v="Slidell"/>
    <n v="70458"/>
    <x v="163"/>
    <x v="3"/>
    <s v="2015"/>
    <d v="2015-05-08T00:00:00"/>
    <n v="-340.53109999999998"/>
    <n v="17"/>
    <n v="47.12"/>
    <n v="87297"/>
    <x v="0"/>
  </r>
  <r>
    <n v="25820"/>
    <s v="High"/>
    <n v="0.03"/>
    <n v="42.8"/>
    <n v="2.99"/>
    <n v="3249"/>
    <x v="0"/>
    <s v="Nicole Goldstein"/>
    <s v="Regular Air"/>
    <x v="0"/>
    <x v="0"/>
    <x v="8"/>
    <s v="Small Box"/>
    <x v="894"/>
    <n v="0.36"/>
    <n v="0.69"/>
    <s v="United States"/>
    <x v="1"/>
    <x v="30"/>
    <s v="Annapolis"/>
    <n v="21403"/>
    <x v="94"/>
    <x v="3"/>
    <s v="2015"/>
    <d v="2015-05-24T00:00:00"/>
    <n v="462.92099999999994"/>
    <n v="16"/>
    <n v="670.9"/>
    <n v="87298"/>
    <x v="0"/>
  </r>
  <r>
    <n v="5511"/>
    <s v="Critical"/>
    <n v="0.02"/>
    <n v="5.28"/>
    <n v="6.26"/>
    <n v="3251"/>
    <x v="0"/>
    <s v="Peter Brooks"/>
    <s v="Regular Air"/>
    <x v="0"/>
    <x v="0"/>
    <x v="7"/>
    <s v="Small Box"/>
    <x v="489"/>
    <n v="0.4"/>
    <n v="-0.31779414615235507"/>
    <s v="United States"/>
    <x v="1"/>
    <x v="4"/>
    <s v="New York City"/>
    <n v="10112"/>
    <x v="164"/>
    <x v="1"/>
    <s v="2015"/>
    <d v="2015-06-12T00:00:00"/>
    <n v="-131.16"/>
    <n v="76"/>
    <n v="412.72"/>
    <n v="39076"/>
    <x v="0"/>
  </r>
  <r>
    <n v="23324"/>
    <s v="Critical"/>
    <n v="0.01"/>
    <n v="11.34"/>
    <n v="5.01"/>
    <n v="3252"/>
    <x v="1"/>
    <s v="Milton Harrell"/>
    <s v="Regular Air"/>
    <x v="2"/>
    <x v="0"/>
    <x v="7"/>
    <s v="Small Box"/>
    <x v="195"/>
    <n v="0.36"/>
    <n v="-0.81473829201101933"/>
    <s v="United States"/>
    <x v="1"/>
    <x v="4"/>
    <s v="Rotterdam"/>
    <n v="12306"/>
    <x v="25"/>
    <x v="5"/>
    <s v="2015"/>
    <d v="2015-04-01T00:00:00"/>
    <n v="-11.83"/>
    <n v="1"/>
    <n v="14.52"/>
    <n v="87296"/>
    <x v="0"/>
  </r>
  <r>
    <n v="23511"/>
    <s v="Critical"/>
    <n v="0.02"/>
    <n v="5.28"/>
    <n v="6.26"/>
    <n v="3252"/>
    <x v="1"/>
    <s v="Milton Harrell"/>
    <s v="Regular Air"/>
    <x v="0"/>
    <x v="0"/>
    <x v="7"/>
    <s v="Small Box"/>
    <x v="489"/>
    <n v="0.4"/>
    <n v="-0.63558829230471015"/>
    <s v="United States"/>
    <x v="1"/>
    <x v="4"/>
    <s v="Rotterdam"/>
    <n v="12306"/>
    <x v="164"/>
    <x v="1"/>
    <s v="2015"/>
    <d v="2015-06-12T00:00:00"/>
    <n v="-65.58"/>
    <n v="19"/>
    <n v="103.18"/>
    <n v="87299"/>
    <x v="0"/>
  </r>
  <r>
    <n v="21046"/>
    <s v="Critical"/>
    <n v="0.06"/>
    <n v="47.98"/>
    <n v="3.61"/>
    <n v="3255"/>
    <x v="0"/>
    <s v="Maureen Whitley"/>
    <s v="Regular Air"/>
    <x v="1"/>
    <x v="2"/>
    <x v="13"/>
    <s v="Small Pack"/>
    <x v="367"/>
    <n v="0.71"/>
    <n v="6.0923642302980809"/>
    <s v="United States"/>
    <x v="3"/>
    <x v="26"/>
    <s v="Tamarac"/>
    <n v="33319"/>
    <x v="29"/>
    <x v="2"/>
    <s v="2015"/>
    <d v="2015-02-20T00:00:00"/>
    <n v="596.80799999999999"/>
    <n v="2"/>
    <n v="97.96"/>
    <n v="90488"/>
    <x v="0"/>
  </r>
  <r>
    <n v="18728"/>
    <s v="Not Specified"/>
    <n v="0.01"/>
    <n v="349.45"/>
    <n v="60"/>
    <n v="3257"/>
    <x v="1"/>
    <s v="Sharon Marcus"/>
    <s v="Delivery Truck"/>
    <x v="3"/>
    <x v="1"/>
    <x v="11"/>
    <s v="Jumbo Drum"/>
    <x v="356"/>
    <m/>
    <n v="0.69"/>
    <s v="United States"/>
    <x v="0"/>
    <x v="0"/>
    <s v="Longview"/>
    <n v="98632"/>
    <x v="66"/>
    <x v="3"/>
    <s v="2015"/>
    <d v="2015-05-27T00:00:00"/>
    <n v="3739.3928999999998"/>
    <n v="15"/>
    <n v="5419.41"/>
    <n v="88825"/>
    <x v="0"/>
  </r>
  <r>
    <n v="21852"/>
    <s v="Medium"/>
    <n v="0"/>
    <n v="25.38"/>
    <n v="8.99"/>
    <n v="3257"/>
    <x v="1"/>
    <s v="Sharon Marcus"/>
    <s v="Regular Air"/>
    <x v="3"/>
    <x v="1"/>
    <x v="2"/>
    <s v="Small Pack"/>
    <x v="268"/>
    <n v="0.5"/>
    <n v="0.67151811082080493"/>
    <s v="United States"/>
    <x v="0"/>
    <x v="0"/>
    <s v="Longview"/>
    <n v="98632"/>
    <x v="116"/>
    <x v="3"/>
    <s v="2015"/>
    <d v="2015-05-15T00:00:00"/>
    <n v="470.33799999999997"/>
    <n v="26"/>
    <n v="700.41"/>
    <n v="88826"/>
    <x v="0"/>
  </r>
  <r>
    <n v="23010"/>
    <s v="Not Specified"/>
    <n v="0.02"/>
    <n v="55.94"/>
    <n v="6.55"/>
    <n v="3258"/>
    <x v="0"/>
    <s v="Gretchen Best Wilkins"/>
    <s v="Regular Air"/>
    <x v="3"/>
    <x v="2"/>
    <x v="13"/>
    <s v="Small Box"/>
    <x v="420"/>
    <n v="0.68"/>
    <n v="0.62121258966114279"/>
    <s v="United States"/>
    <x v="0"/>
    <x v="0"/>
    <s v="Lynnwood"/>
    <n v="98037"/>
    <x v="68"/>
    <x v="5"/>
    <s v="2015"/>
    <d v="2015-03-23T00:00:00"/>
    <n v="401.85"/>
    <n v="11"/>
    <n v="646.88"/>
    <n v="88824"/>
    <x v="0"/>
  </r>
  <r>
    <n v="22576"/>
    <s v="Not Specified"/>
    <n v="7.0000000000000007E-2"/>
    <n v="105.34"/>
    <n v="24.49"/>
    <n v="3261"/>
    <x v="0"/>
    <s v="Steven Long"/>
    <s v="Express Air"/>
    <x v="3"/>
    <x v="1"/>
    <x v="2"/>
    <s v="Large Box"/>
    <x v="828"/>
    <n v="0.61"/>
    <n v="0.69"/>
    <s v="United States"/>
    <x v="2"/>
    <x v="22"/>
    <s v="Adrian"/>
    <n v="49221"/>
    <x v="97"/>
    <x v="1"/>
    <s v="2015"/>
    <d v="2015-06-26T00:00:00"/>
    <n v="710.67239999999993"/>
    <n v="10"/>
    <n v="1029.96"/>
    <n v="90296"/>
    <x v="0"/>
  </r>
  <r>
    <n v="19214"/>
    <s v="Medium"/>
    <n v="0.04"/>
    <n v="9.99"/>
    <n v="11.59"/>
    <n v="3264"/>
    <x v="0"/>
    <s v="Becky Puckett"/>
    <s v="Regular Air"/>
    <x v="0"/>
    <x v="0"/>
    <x v="7"/>
    <s v="Small Box"/>
    <x v="655"/>
    <n v="0.4"/>
    <n v="-1.7723171434056437"/>
    <s v="United States"/>
    <x v="0"/>
    <x v="1"/>
    <s v="Eureka"/>
    <n v="95501"/>
    <x v="168"/>
    <x v="3"/>
    <s v="2015"/>
    <d v="2015-05-21T00:00:00"/>
    <n v="-92.32"/>
    <n v="5"/>
    <n v="52.09"/>
    <n v="89835"/>
    <x v="0"/>
  </r>
  <r>
    <n v="21459"/>
    <s v="Critical"/>
    <n v="0"/>
    <n v="122.99"/>
    <n v="70.2"/>
    <n v="3266"/>
    <x v="0"/>
    <s v="Edgar Kumar"/>
    <s v="Delivery Truck"/>
    <x v="0"/>
    <x v="1"/>
    <x v="1"/>
    <s v="Jumbo Drum"/>
    <x v="36"/>
    <n v="0.74"/>
    <n v="-0.98295707791050091"/>
    <s v="United States"/>
    <x v="1"/>
    <x v="14"/>
    <s v="Sanford"/>
    <n v="4073"/>
    <x v="9"/>
    <x v="0"/>
    <s v="2015"/>
    <d v="2015-01-29T00:00:00"/>
    <n v="-1764.29"/>
    <n v="14"/>
    <n v="1794.88"/>
    <n v="89836"/>
    <x v="0"/>
  </r>
  <r>
    <n v="21458"/>
    <s v="Critical"/>
    <n v="0.01"/>
    <n v="60.97"/>
    <n v="4.5"/>
    <n v="3269"/>
    <x v="0"/>
    <s v="Billie Stern"/>
    <s v="Express Air"/>
    <x v="0"/>
    <x v="0"/>
    <x v="15"/>
    <s v="Small Box"/>
    <x v="714"/>
    <n v="0.56000000000000005"/>
    <n v="0.69"/>
    <s v="United States"/>
    <x v="1"/>
    <x v="2"/>
    <s v="North Plainfield"/>
    <n v="7060"/>
    <x v="9"/>
    <x v="0"/>
    <s v="2015"/>
    <d v="2015-01-30T00:00:00"/>
    <n v="527.87759999999992"/>
    <n v="12"/>
    <n v="765.04"/>
    <n v="89836"/>
    <x v="0"/>
  </r>
  <r>
    <n v="19047"/>
    <s v="Low"/>
    <n v="0.02"/>
    <n v="13.48"/>
    <n v="4.51"/>
    <n v="3275"/>
    <x v="1"/>
    <s v="Tamara Dickinson"/>
    <s v="Regular Air"/>
    <x v="1"/>
    <x v="0"/>
    <x v="10"/>
    <s v="Small Box"/>
    <x v="804"/>
    <n v="0.59"/>
    <n v="0.27155443675267465"/>
    <s v="United States"/>
    <x v="0"/>
    <x v="0"/>
    <s v="Mount Vernon"/>
    <n v="98273"/>
    <x v="68"/>
    <x v="5"/>
    <s v="2015"/>
    <d v="2015-03-23T00:00:00"/>
    <n v="34.520000000000003"/>
    <n v="9"/>
    <n v="127.12"/>
    <n v="86233"/>
    <x v="0"/>
  </r>
  <r>
    <n v="19232"/>
    <s v="Low"/>
    <n v="0.04"/>
    <n v="449.99"/>
    <n v="24.49"/>
    <n v="3275"/>
    <x v="1"/>
    <s v="Tamara Dickinson"/>
    <s v="Regular Air"/>
    <x v="2"/>
    <x v="2"/>
    <x v="16"/>
    <s v="Large Box"/>
    <x v="895"/>
    <n v="0.52"/>
    <n v="0.69"/>
    <s v="United States"/>
    <x v="0"/>
    <x v="0"/>
    <s v="Mount Vernon"/>
    <n v="98273"/>
    <x v="167"/>
    <x v="0"/>
    <s v="2015"/>
    <d v="2015-01-05T00:00:00"/>
    <n v="3576.8840999999998"/>
    <n v="12"/>
    <n v="5183.8900000000003"/>
    <n v="86234"/>
    <x v="0"/>
  </r>
  <r>
    <n v="19233"/>
    <s v="Low"/>
    <n v="0.01"/>
    <n v="5.84"/>
    <n v="1.2"/>
    <n v="3275"/>
    <x v="1"/>
    <s v="Tamara Dickinson"/>
    <s v="Regular Air"/>
    <x v="2"/>
    <x v="0"/>
    <x v="0"/>
    <s v="Wrap Bag"/>
    <x v="469"/>
    <n v="0.55000000000000004"/>
    <n v="0.56469936270435017"/>
    <s v="United States"/>
    <x v="0"/>
    <x v="0"/>
    <s v="Mount Vernon"/>
    <n v="98273"/>
    <x v="167"/>
    <x v="0"/>
    <s v="2015"/>
    <d v="2015-01-10T00:00:00"/>
    <n v="20.38"/>
    <n v="6"/>
    <n v="36.090000000000003"/>
    <n v="86234"/>
    <x v="0"/>
  </r>
  <r>
    <n v="20039"/>
    <s v="High"/>
    <n v="0.06"/>
    <n v="89.83"/>
    <n v="35"/>
    <n v="3279"/>
    <x v="1"/>
    <s v="Ricky Allred"/>
    <s v="Regular Air"/>
    <x v="1"/>
    <x v="0"/>
    <x v="10"/>
    <s v="Large Box"/>
    <x v="896"/>
    <n v="0.83"/>
    <n v="8.4939660350570628E-2"/>
    <s v="United States"/>
    <x v="3"/>
    <x v="39"/>
    <s v="Columbia"/>
    <n v="29203"/>
    <x v="34"/>
    <x v="4"/>
    <s v="2015"/>
    <d v="2015-04-08T00:00:00"/>
    <n v="31.11"/>
    <n v="4"/>
    <n v="366.26"/>
    <n v="90766"/>
    <x v="0"/>
  </r>
  <r>
    <n v="20040"/>
    <s v="High"/>
    <n v="0.1"/>
    <n v="13.43"/>
    <n v="5.5"/>
    <n v="3279"/>
    <x v="1"/>
    <s v="Ricky Allred"/>
    <s v="Regular Air"/>
    <x v="1"/>
    <x v="0"/>
    <x v="10"/>
    <s v="Small Box"/>
    <x v="599"/>
    <n v="0.56999999999999995"/>
    <n v="2.2678359389834797"/>
    <s v="United States"/>
    <x v="3"/>
    <x v="39"/>
    <s v="Columbia"/>
    <n v="29203"/>
    <x v="34"/>
    <x v="4"/>
    <s v="2015"/>
    <d v="2015-04-08T00:00:00"/>
    <n v="358.29539999999997"/>
    <n v="12"/>
    <n v="157.99"/>
    <n v="90766"/>
    <x v="0"/>
  </r>
  <r>
    <n v="20041"/>
    <s v="High"/>
    <n v="0.01"/>
    <n v="125.99"/>
    <n v="7.69"/>
    <n v="3279"/>
    <x v="1"/>
    <s v="Ricky Allred"/>
    <s v="Regular Air"/>
    <x v="1"/>
    <x v="2"/>
    <x v="5"/>
    <s v="Small Box"/>
    <x v="442"/>
    <n v="0.57999999999999996"/>
    <n v="6.8613547919002694E-3"/>
    <s v="United States"/>
    <x v="3"/>
    <x v="39"/>
    <s v="Columbia"/>
    <n v="29203"/>
    <x v="34"/>
    <x v="4"/>
    <s v="2015"/>
    <d v="2015-04-06T00:00:00"/>
    <n v="8.3219999999999992"/>
    <n v="11"/>
    <n v="1212.8800000000001"/>
    <n v="90766"/>
    <x v="0"/>
  </r>
  <r>
    <n v="21620"/>
    <s v="Medium"/>
    <n v="0.01"/>
    <n v="45.99"/>
    <n v="4.99"/>
    <n v="3279"/>
    <x v="1"/>
    <s v="Ricky Allred"/>
    <s v="Regular Air"/>
    <x v="1"/>
    <x v="2"/>
    <x v="5"/>
    <s v="Small Box"/>
    <x v="402"/>
    <n v="0.56000000000000005"/>
    <n v="0.19185238437574886"/>
    <s v="United States"/>
    <x v="3"/>
    <x v="39"/>
    <s v="Columbia"/>
    <n v="29203"/>
    <x v="88"/>
    <x v="5"/>
    <s v="2015"/>
    <d v="2015-03-16T00:00:00"/>
    <n v="24.018000000000001"/>
    <n v="3"/>
    <n v="125.19"/>
    <n v="90767"/>
    <x v="0"/>
  </r>
  <r>
    <n v="23022"/>
    <s v="Critical"/>
    <n v="0.05"/>
    <n v="363.25"/>
    <n v="19.989999999999998"/>
    <n v="3283"/>
    <x v="1"/>
    <s v="William Woodard"/>
    <s v="Express Air"/>
    <x v="0"/>
    <x v="0"/>
    <x v="15"/>
    <s v="Small Box"/>
    <x v="451"/>
    <n v="0.56999999999999995"/>
    <n v="-0.14448297840431912"/>
    <s v="United States"/>
    <x v="3"/>
    <x v="26"/>
    <s v="Kendall"/>
    <n v="33156"/>
    <x v="109"/>
    <x v="4"/>
    <s v="2015"/>
    <d v="2015-04-21T00:00:00"/>
    <n v="-269.75549999999998"/>
    <n v="5"/>
    <n v="1867.04"/>
    <n v="90752"/>
    <x v="0"/>
  </r>
  <r>
    <n v="23211"/>
    <s v="High"/>
    <n v="0.03"/>
    <n v="17.48"/>
    <n v="1.99"/>
    <n v="3283"/>
    <x v="1"/>
    <s v="William Woodard"/>
    <s v="Regular Air"/>
    <x v="0"/>
    <x v="2"/>
    <x v="13"/>
    <s v="Small Pack"/>
    <x v="121"/>
    <n v="0.45"/>
    <n v="1.3216946820379323"/>
    <s v="United States"/>
    <x v="3"/>
    <x v="26"/>
    <s v="Kendall"/>
    <n v="33156"/>
    <x v="16"/>
    <x v="3"/>
    <s v="2015"/>
    <d v="2015-05-11T00:00:00"/>
    <n v="710.80739999999992"/>
    <n v="31"/>
    <n v="537.79999999999995"/>
    <n v="90753"/>
    <x v="0"/>
  </r>
  <r>
    <n v="26141"/>
    <s v="High"/>
    <n v="0.05"/>
    <n v="19.23"/>
    <n v="6.15"/>
    <n v="3284"/>
    <x v="0"/>
    <s v="Michael Shaffer"/>
    <s v="Express Air"/>
    <x v="0"/>
    <x v="1"/>
    <x v="2"/>
    <s v="Small Pack"/>
    <x v="159"/>
    <n v="0.44"/>
    <n v="-17.809968275171148"/>
    <s v="United States"/>
    <x v="3"/>
    <x v="26"/>
    <s v="Kissimmee"/>
    <n v="34741"/>
    <x v="63"/>
    <x v="2"/>
    <s v="2015"/>
    <d v="2015-02-22T00:00:00"/>
    <n v="-2133.2780000000002"/>
    <n v="6"/>
    <n v="119.78"/>
    <n v="90751"/>
    <x v="0"/>
  </r>
  <r>
    <n v="20350"/>
    <s v="Not Specified"/>
    <n v="0.06"/>
    <n v="1.7"/>
    <n v="1.99"/>
    <n v="3285"/>
    <x v="1"/>
    <s v="Ricky Garner"/>
    <s v="Regular Air"/>
    <x v="3"/>
    <x v="2"/>
    <x v="13"/>
    <s v="Small Pack"/>
    <x v="286"/>
    <n v="0.51"/>
    <n v="6.5902222222222226"/>
    <s v="United States"/>
    <x v="3"/>
    <x v="8"/>
    <s v="Herndon"/>
    <n v="20170"/>
    <x v="61"/>
    <x v="0"/>
    <s v="2015"/>
    <d v="2015-01-07T00:00:00"/>
    <n v="80.071200000000005"/>
    <n v="7"/>
    <n v="12.15"/>
    <n v="90750"/>
    <x v="0"/>
  </r>
  <r>
    <n v="20351"/>
    <s v="Not Specified"/>
    <n v="0.01"/>
    <n v="30.98"/>
    <n v="5.09"/>
    <n v="3285"/>
    <x v="1"/>
    <s v="Ricky Garner"/>
    <s v="Regular Air"/>
    <x v="3"/>
    <x v="0"/>
    <x v="7"/>
    <s v="Small Box"/>
    <x v="897"/>
    <n v="0.4"/>
    <n v="3.1079883503224459"/>
    <s v="United States"/>
    <x v="3"/>
    <x v="8"/>
    <s v="Herndon"/>
    <n v="20170"/>
    <x v="61"/>
    <x v="0"/>
    <s v="2015"/>
    <d v="2015-01-08T00:00:00"/>
    <n v="896.40599999999995"/>
    <n v="9"/>
    <n v="288.42"/>
    <n v="90750"/>
    <x v="0"/>
  </r>
  <r>
    <n v="21567"/>
    <s v="Low"/>
    <n v="0.08"/>
    <n v="30.56"/>
    <n v="2.99"/>
    <n v="3287"/>
    <x v="0"/>
    <s v="Mary Norman"/>
    <s v="Regular Air"/>
    <x v="2"/>
    <x v="0"/>
    <x v="8"/>
    <s v="Small Box"/>
    <x v="823"/>
    <n v="0.35"/>
    <n v="0.69"/>
    <s v="United States"/>
    <x v="0"/>
    <x v="1"/>
    <s v="Granite Bay"/>
    <n v="95746"/>
    <x v="40"/>
    <x v="3"/>
    <s v="2015"/>
    <d v="2015-05-27T00:00:00"/>
    <n v="352.87979999999999"/>
    <n v="17"/>
    <n v="511.42"/>
    <n v="89897"/>
    <x v="0"/>
  </r>
  <r>
    <n v="23198"/>
    <s v="Low"/>
    <n v="0.04"/>
    <n v="33.89"/>
    <n v="5.0999999999999996"/>
    <n v="3303"/>
    <x v="0"/>
    <s v="Carole Creech"/>
    <s v="Regular Air"/>
    <x v="1"/>
    <x v="0"/>
    <x v="10"/>
    <s v="Small Box"/>
    <x v="867"/>
    <n v="0.6"/>
    <n v="0.34228468899521525"/>
    <s v="United States"/>
    <x v="3"/>
    <x v="26"/>
    <s v="Lake Worth"/>
    <n v="33461"/>
    <x v="0"/>
    <x v="0"/>
    <s v="2015"/>
    <d v="2015-01-12T00:00:00"/>
    <n v="68.675999999999988"/>
    <n v="6"/>
    <n v="200.64"/>
    <n v="87795"/>
    <x v="0"/>
  </r>
  <r>
    <n v="20447"/>
    <s v="Medium"/>
    <n v="0.06"/>
    <n v="11.33"/>
    <n v="6.12"/>
    <n v="3306"/>
    <x v="0"/>
    <s v="Claire Warren"/>
    <s v="Regular Air"/>
    <x v="2"/>
    <x v="0"/>
    <x v="15"/>
    <s v="Medium Box"/>
    <x v="720"/>
    <n v="0.42"/>
    <n v="-0.9035187287173666"/>
    <s v="United States"/>
    <x v="1"/>
    <x v="18"/>
    <s v="New London"/>
    <n v="6320"/>
    <x v="113"/>
    <x v="4"/>
    <s v="2015"/>
    <d v="2015-04-03T00:00:00"/>
    <n v="-15.92"/>
    <n v="1"/>
    <n v="17.62"/>
    <n v="90461"/>
    <x v="0"/>
  </r>
  <r>
    <n v="22732"/>
    <s v="Low"/>
    <n v="7.0000000000000007E-2"/>
    <n v="16.739999999999998"/>
    <n v="7.04"/>
    <n v="3307"/>
    <x v="0"/>
    <s v="Edwin Blackburn"/>
    <s v="Regular Air"/>
    <x v="2"/>
    <x v="0"/>
    <x v="10"/>
    <s v="Small Box"/>
    <x v="898"/>
    <n v="0.81"/>
    <n v="-1.4172251178952595"/>
    <s v="United States"/>
    <x v="1"/>
    <x v="15"/>
    <s v="Agawam"/>
    <n v="1001"/>
    <x v="161"/>
    <x v="0"/>
    <s v="2015"/>
    <d v="2015-02-02T00:00:00"/>
    <n v="-114.2"/>
    <n v="5"/>
    <n v="80.58"/>
    <n v="90462"/>
    <x v="0"/>
  </r>
  <r>
    <n v="23451"/>
    <s v="Critical"/>
    <n v="0.1"/>
    <n v="6.64"/>
    <n v="54.95"/>
    <n v="3309"/>
    <x v="0"/>
    <s v="Edwin Chung"/>
    <s v="Regular Air"/>
    <x v="2"/>
    <x v="1"/>
    <x v="2"/>
    <s v="Small Pack"/>
    <x v="899"/>
    <n v="0.37"/>
    <n v="-0.98775187672856579"/>
    <s v="United States"/>
    <x v="1"/>
    <x v="15"/>
    <s v="Natick"/>
    <n v="1760"/>
    <x v="120"/>
    <x v="5"/>
    <s v="2015"/>
    <d v="2015-03-26T00:00:00"/>
    <n v="-25"/>
    <n v="4"/>
    <n v="25.31"/>
    <n v="90460"/>
    <x v="0"/>
  </r>
  <r>
    <n v="23452"/>
    <s v="Critical"/>
    <n v="0.05"/>
    <n v="90.48"/>
    <n v="19.989999999999998"/>
    <n v="3310"/>
    <x v="0"/>
    <s v="Tiffany Grossman Hardin"/>
    <s v="Regular Air"/>
    <x v="2"/>
    <x v="0"/>
    <x v="4"/>
    <s v="Small Box"/>
    <x v="634"/>
    <n v="0.4"/>
    <n v="0.69"/>
    <s v="United States"/>
    <x v="1"/>
    <x v="15"/>
    <s v="Sandwich"/>
    <n v="2563"/>
    <x v="120"/>
    <x v="5"/>
    <s v="2015"/>
    <d v="2015-03-25T00:00:00"/>
    <n v="255.14819999999997"/>
    <n v="4"/>
    <n v="369.78"/>
    <n v="90460"/>
    <x v="0"/>
  </r>
  <r>
    <n v="22734"/>
    <s v="Low"/>
    <n v="0.06"/>
    <n v="6.45"/>
    <n v="1.34"/>
    <n v="3311"/>
    <x v="0"/>
    <s v="Jackie Flynn"/>
    <s v="Regular Air"/>
    <x v="2"/>
    <x v="0"/>
    <x v="7"/>
    <s v="Wrap Bag"/>
    <x v="858"/>
    <n v="0.36"/>
    <n v="0.69000000000000006"/>
    <s v="United States"/>
    <x v="1"/>
    <x v="15"/>
    <s v="Winchester"/>
    <n v="1890"/>
    <x v="161"/>
    <x v="0"/>
    <s v="2015"/>
    <d v="2015-01-31T00:00:00"/>
    <n v="39.426600000000001"/>
    <n v="9"/>
    <n v="57.14"/>
    <n v="90462"/>
    <x v="0"/>
  </r>
  <r>
    <n v="22733"/>
    <s v="Low"/>
    <n v="0.05"/>
    <n v="122.99"/>
    <n v="70.2"/>
    <n v="3314"/>
    <x v="0"/>
    <s v="Billy Hale"/>
    <s v="Delivery Truck"/>
    <x v="2"/>
    <x v="1"/>
    <x v="1"/>
    <s v="Jumbo Drum"/>
    <x v="36"/>
    <n v="0.74"/>
    <n v="-1.4493588328550502"/>
    <s v="United States"/>
    <x v="1"/>
    <x v="2"/>
    <s v="Fort Lee"/>
    <n v="7024"/>
    <x v="161"/>
    <x v="0"/>
    <s v="2015"/>
    <d v="2015-01-30T00:00:00"/>
    <n v="-722.23"/>
    <n v="4"/>
    <n v="498.31"/>
    <n v="90462"/>
    <x v="0"/>
  </r>
  <r>
    <n v="19422"/>
    <s v="Low"/>
    <n v="0.03"/>
    <n v="20.98"/>
    <n v="1.49"/>
    <n v="3319"/>
    <x v="0"/>
    <s v="Marlene Davidson"/>
    <s v="Regular Air"/>
    <x v="2"/>
    <x v="0"/>
    <x v="8"/>
    <s v="Small Box"/>
    <x v="546"/>
    <n v="0.35"/>
    <n v="6.9591822543633955E-2"/>
    <s v="United States"/>
    <x v="3"/>
    <x v="20"/>
    <s v="Hendersonville"/>
    <n v="37075"/>
    <x v="8"/>
    <x v="3"/>
    <s v="2015"/>
    <d v="2015-05-21T00:00:00"/>
    <n v="30.023999999999997"/>
    <n v="20"/>
    <n v="431.43"/>
    <n v="90104"/>
    <x v="0"/>
  </r>
  <r>
    <n v="20203"/>
    <s v="Not Specified"/>
    <n v="0.08"/>
    <n v="3.28"/>
    <n v="3.97"/>
    <n v="3320"/>
    <x v="1"/>
    <s v="Alicia Maynard"/>
    <s v="Regular Air"/>
    <x v="2"/>
    <x v="0"/>
    <x v="0"/>
    <s v="Wrap Bag"/>
    <x v="623"/>
    <n v="0.56000000000000005"/>
    <n v="7.4528301886793036E-3"/>
    <s v="United States"/>
    <x v="3"/>
    <x v="20"/>
    <s v="Jackson"/>
    <n v="38301"/>
    <x v="58"/>
    <x v="4"/>
    <s v="2015"/>
    <d v="2015-04-28T00:00:00"/>
    <n v="0.42660000000000337"/>
    <n v="18"/>
    <n v="57.24"/>
    <n v="90103"/>
    <x v="0"/>
  </r>
  <r>
    <n v="20204"/>
    <s v="Not Specified"/>
    <n v="0.09"/>
    <n v="40.97"/>
    <n v="8.99"/>
    <n v="3320"/>
    <x v="1"/>
    <s v="Alicia Maynard"/>
    <s v="Express Air"/>
    <x v="2"/>
    <x v="0"/>
    <x v="0"/>
    <s v="Small Pack"/>
    <x v="786"/>
    <n v="0.59"/>
    <n v="8.0291014914514361E-2"/>
    <s v="United States"/>
    <x v="3"/>
    <x v="20"/>
    <s v="Jackson"/>
    <n v="38301"/>
    <x v="58"/>
    <x v="4"/>
    <s v="2015"/>
    <d v="2015-04-29T00:00:00"/>
    <n v="66.215999999999994"/>
    <n v="22"/>
    <n v="824.7"/>
    <n v="90103"/>
    <x v="0"/>
  </r>
  <r>
    <n v="25330"/>
    <s v="Medium"/>
    <n v="0.05"/>
    <n v="6.48"/>
    <n v="8.19"/>
    <n v="3324"/>
    <x v="0"/>
    <s v="Leslie Jacobson"/>
    <s v="Regular Air"/>
    <x v="3"/>
    <x v="0"/>
    <x v="7"/>
    <s v="Small Box"/>
    <x v="815"/>
    <n v="0.37"/>
    <n v="-2.8064957264957267"/>
    <s v="United States"/>
    <x v="0"/>
    <x v="28"/>
    <s v="El Mirage"/>
    <n v="85335"/>
    <x v="6"/>
    <x v="2"/>
    <s v="2015"/>
    <d v="2015-02-15T00:00:00"/>
    <n v="-164.18"/>
    <n v="9"/>
    <n v="58.5"/>
    <n v="90985"/>
    <x v="0"/>
  </r>
  <r>
    <n v="20488"/>
    <s v="Low"/>
    <n v="0"/>
    <n v="8.74"/>
    <n v="8.2899999999999991"/>
    <n v="3325"/>
    <x v="1"/>
    <s v="Diane Barr"/>
    <s v="Regular Air"/>
    <x v="3"/>
    <x v="0"/>
    <x v="4"/>
    <s v="Small Box"/>
    <x v="526"/>
    <n v="0.38"/>
    <n v="-0.60325178544294178"/>
    <s v="United States"/>
    <x v="0"/>
    <x v="6"/>
    <s v="Coos Bay"/>
    <n v="97420"/>
    <x v="137"/>
    <x v="1"/>
    <s v="2015"/>
    <d v="2015-06-26T00:00:00"/>
    <n v="-79.400000000000006"/>
    <n v="14"/>
    <n v="131.62"/>
    <n v="90986"/>
    <x v="0"/>
  </r>
  <r>
    <n v="23476"/>
    <s v="Critical"/>
    <n v="7.0000000000000007E-2"/>
    <n v="5.58"/>
    <n v="1.99"/>
    <n v="3325"/>
    <x v="1"/>
    <s v="Diane Barr"/>
    <s v="Regular Air"/>
    <x v="3"/>
    <x v="0"/>
    <x v="0"/>
    <s v="Wrap Bag"/>
    <x v="900"/>
    <n v="0.46"/>
    <n v="0.18974147867610736"/>
    <s v="United States"/>
    <x v="0"/>
    <x v="6"/>
    <s v="Coos Bay"/>
    <n v="97420"/>
    <x v="158"/>
    <x v="4"/>
    <s v="2015"/>
    <d v="2015-04-26T00:00:00"/>
    <n v="23.045999999999999"/>
    <n v="23"/>
    <n v="121.46"/>
    <n v="90987"/>
    <x v="0"/>
  </r>
  <r>
    <n v="18259"/>
    <s v="Not Specified"/>
    <n v="0.06"/>
    <n v="113.98"/>
    <n v="30"/>
    <n v="3327"/>
    <x v="1"/>
    <s v="Bob Gibson"/>
    <s v="Delivery Truck"/>
    <x v="2"/>
    <x v="1"/>
    <x v="1"/>
    <s v="Jumbo Drum"/>
    <x v="901"/>
    <n v="0.69"/>
    <n v="-0.35744370191497726"/>
    <s v="United States"/>
    <x v="2"/>
    <x v="22"/>
    <s v="Port Huron"/>
    <n v="48060"/>
    <x v="127"/>
    <x v="5"/>
    <s v="2015"/>
    <d v="2015-03-08T00:00:00"/>
    <n v="-127.3"/>
    <n v="3"/>
    <n v="356.14"/>
    <n v="87272"/>
    <x v="0"/>
  </r>
  <r>
    <n v="18260"/>
    <s v="Not Specified"/>
    <n v="0.05"/>
    <n v="6.48"/>
    <n v="6.86"/>
    <n v="3327"/>
    <x v="1"/>
    <s v="Bob Gibson"/>
    <s v="Regular Air"/>
    <x v="2"/>
    <x v="0"/>
    <x v="7"/>
    <s v="Small Box"/>
    <x v="334"/>
    <n v="0.37"/>
    <n v="-1.9486706056129988"/>
    <s v="United States"/>
    <x v="2"/>
    <x v="22"/>
    <s v="Port Huron"/>
    <n v="48060"/>
    <x v="127"/>
    <x v="5"/>
    <s v="2015"/>
    <d v="2015-03-08T00:00:00"/>
    <n v="-52.77"/>
    <n v="4"/>
    <n v="27.08"/>
    <n v="87272"/>
    <x v="0"/>
  </r>
  <r>
    <n v="21588"/>
    <s v="Medium"/>
    <n v="0.09"/>
    <n v="5.98"/>
    <n v="4.6900000000000004"/>
    <n v="3331"/>
    <x v="1"/>
    <s v="Elisabeth Shaw"/>
    <s v="Regular Air"/>
    <x v="0"/>
    <x v="0"/>
    <x v="10"/>
    <s v="Small Box"/>
    <x v="502"/>
    <n v="0.68"/>
    <n v="-11.86232649962035"/>
    <s v="United States"/>
    <x v="3"/>
    <x v="26"/>
    <s v="Ormond Beach"/>
    <n v="32174"/>
    <x v="99"/>
    <x v="0"/>
    <s v="2015"/>
    <d v="2015-01-06T00:00:00"/>
    <n v="-781.13419999999996"/>
    <n v="11"/>
    <n v="65.849999999999994"/>
    <n v="86283"/>
    <x v="0"/>
  </r>
  <r>
    <n v="23294"/>
    <s v="Not Specified"/>
    <n v="0.02"/>
    <n v="4"/>
    <n v="1.3"/>
    <n v="3331"/>
    <x v="1"/>
    <s v="Elisabeth Shaw"/>
    <s v="Regular Air"/>
    <x v="0"/>
    <x v="0"/>
    <x v="7"/>
    <s v="Wrap Bag"/>
    <x v="55"/>
    <n v="0.37"/>
    <n v="-0.45939656872411749"/>
    <s v="United States"/>
    <x v="3"/>
    <x v="26"/>
    <s v="Ormond Beach"/>
    <n v="32174"/>
    <x v="85"/>
    <x v="0"/>
    <s v="2015"/>
    <d v="2015-01-09T00:00:00"/>
    <n v="-23.295999999999999"/>
    <n v="12"/>
    <n v="50.71"/>
    <n v="86284"/>
    <x v="0"/>
  </r>
  <r>
    <n v="21429"/>
    <s v="High"/>
    <n v="0.08"/>
    <n v="6.48"/>
    <n v="8.4"/>
    <n v="3338"/>
    <x v="0"/>
    <s v="Constance Robertson"/>
    <s v="Regular Air"/>
    <x v="3"/>
    <x v="0"/>
    <x v="7"/>
    <s v="Small Box"/>
    <x v="259"/>
    <n v="0.37"/>
    <n v="1.3069333333333333"/>
    <s v="United States"/>
    <x v="3"/>
    <x v="26"/>
    <s v="Tampa"/>
    <n v="33614"/>
    <x v="163"/>
    <x v="3"/>
    <s v="2015"/>
    <d v="2015-05-07T00:00:00"/>
    <n v="58.811999999999998"/>
    <n v="7"/>
    <n v="45"/>
    <n v="85979"/>
    <x v="0"/>
  </r>
  <r>
    <n v="25613"/>
    <s v="High"/>
    <n v="0.03"/>
    <n v="2.61"/>
    <n v="0.5"/>
    <n v="3339"/>
    <x v="1"/>
    <s v="Lester Copeland"/>
    <s v="Regular Air"/>
    <x v="3"/>
    <x v="0"/>
    <x v="9"/>
    <s v="Small Box"/>
    <x v="413"/>
    <n v="0.39"/>
    <n v="0.2126340694006309"/>
    <s v="United States"/>
    <x v="3"/>
    <x v="26"/>
    <s v="Titusville"/>
    <n v="32780"/>
    <x v="110"/>
    <x v="1"/>
    <s v="2015"/>
    <d v="2015-06-15T00:00:00"/>
    <n v="4.0442999999999998"/>
    <n v="7"/>
    <n v="19.02"/>
    <n v="85981"/>
    <x v="0"/>
  </r>
  <r>
    <n v="25614"/>
    <s v="High"/>
    <n v="0.01"/>
    <n v="11.66"/>
    <n v="7.95"/>
    <n v="3339"/>
    <x v="1"/>
    <s v="Lester Copeland"/>
    <s v="Regular Air"/>
    <x v="3"/>
    <x v="0"/>
    <x v="0"/>
    <s v="Small Pack"/>
    <x v="603"/>
    <n v="0.57999999999999996"/>
    <n v="-5.3481198741424672E-2"/>
    <s v="United States"/>
    <x v="3"/>
    <x v="26"/>
    <s v="Titusville"/>
    <n v="32780"/>
    <x v="110"/>
    <x v="1"/>
    <s v="2015"/>
    <d v="2015-06-15T00:00:00"/>
    <n v="-10.368400000000001"/>
    <n v="16"/>
    <n v="193.87"/>
    <n v="85981"/>
    <x v="0"/>
  </r>
  <r>
    <n v="22857"/>
    <s v="Medium"/>
    <n v="0.08"/>
    <n v="125.99"/>
    <n v="4.2"/>
    <n v="3340"/>
    <x v="0"/>
    <s v="Phillip Blum"/>
    <s v="Regular Air"/>
    <x v="3"/>
    <x v="2"/>
    <x v="5"/>
    <s v="Small Box"/>
    <x v="902"/>
    <n v="0.56999999999999995"/>
    <n v="0.69"/>
    <s v="United States"/>
    <x v="0"/>
    <x v="6"/>
    <s v="Troutdale"/>
    <n v="97060"/>
    <x v="107"/>
    <x v="0"/>
    <s v="2015"/>
    <d v="2015-01-14T00:00:00"/>
    <n v="989.81189999999992"/>
    <n v="14"/>
    <n v="1434.51"/>
    <n v="85980"/>
    <x v="0"/>
  </r>
  <r>
    <n v="2986"/>
    <s v="Critical"/>
    <n v="0.03"/>
    <n v="194.3"/>
    <n v="11.54"/>
    <n v="3342"/>
    <x v="0"/>
    <s v="Paul Tate"/>
    <s v="Regular Air"/>
    <x v="1"/>
    <x v="1"/>
    <x v="2"/>
    <s v="Large Box"/>
    <x v="423"/>
    <n v="0.59"/>
    <n v="0.33465862833721682"/>
    <s v="United States"/>
    <x v="1"/>
    <x v="41"/>
    <s v="Washington"/>
    <n v="20006"/>
    <x v="169"/>
    <x v="2"/>
    <s v="2015"/>
    <d v="2015-02-15T00:00:00"/>
    <n v="2861.01"/>
    <n v="42"/>
    <n v="8549.0400000000009"/>
    <n v="21572"/>
    <x v="0"/>
  </r>
  <r>
    <n v="20986"/>
    <s v="Critical"/>
    <n v="0.03"/>
    <n v="194.3"/>
    <n v="11.54"/>
    <n v="3344"/>
    <x v="0"/>
    <s v="Jim Hinson"/>
    <s v="Regular Air"/>
    <x v="1"/>
    <x v="1"/>
    <x v="2"/>
    <s v="Large Box"/>
    <x v="423"/>
    <n v="0.59"/>
    <n v="0.69"/>
    <s v="United States"/>
    <x v="2"/>
    <x v="22"/>
    <s v="Rochester Hills"/>
    <n v="48307"/>
    <x v="169"/>
    <x v="2"/>
    <s v="2015"/>
    <d v="2015-02-15T00:00:00"/>
    <n v="1544.9307000000001"/>
    <n v="11"/>
    <n v="2239.0300000000002"/>
    <n v="89928"/>
    <x v="0"/>
  </r>
  <r>
    <n v="18947"/>
    <s v="Medium"/>
    <n v="7.0000000000000007E-2"/>
    <n v="7.68"/>
    <n v="6.16"/>
    <n v="3347"/>
    <x v="1"/>
    <s v="Carrie McIntosh"/>
    <s v="Express Air"/>
    <x v="3"/>
    <x v="0"/>
    <x v="8"/>
    <s v="Small Box"/>
    <x v="903"/>
    <n v="0.35"/>
    <n v="5.6935472209670133"/>
    <s v="United States"/>
    <x v="3"/>
    <x v="26"/>
    <s v="Royal Palm Beach"/>
    <n v="33411"/>
    <x v="61"/>
    <x v="0"/>
    <s v="2015"/>
    <d v="2015-01-08T00:00:00"/>
    <n v="125.9982"/>
    <n v="1"/>
    <n v="22.13"/>
    <n v="89355"/>
    <x v="0"/>
  </r>
  <r>
    <n v="18948"/>
    <s v="Medium"/>
    <n v="0.05"/>
    <n v="6.64"/>
    <n v="4.95"/>
    <n v="3347"/>
    <x v="1"/>
    <s v="Carrie McIntosh"/>
    <s v="Express Air"/>
    <x v="3"/>
    <x v="1"/>
    <x v="2"/>
    <s v="Small Pack"/>
    <x v="899"/>
    <n v="0.37"/>
    <n v="-2.7196136962247586"/>
    <s v="United States"/>
    <x v="3"/>
    <x v="26"/>
    <s v="Royal Palm Beach"/>
    <n v="33411"/>
    <x v="61"/>
    <x v="0"/>
    <s v="2015"/>
    <d v="2015-01-08T00:00:00"/>
    <n v="-92.929200000000009"/>
    <n v="5"/>
    <n v="34.17"/>
    <n v="89355"/>
    <x v="0"/>
  </r>
  <r>
    <n v="19461"/>
    <s v="Medium"/>
    <n v="0.02"/>
    <n v="110.99"/>
    <n v="2.5"/>
    <n v="3347"/>
    <x v="1"/>
    <s v="Carrie McIntosh"/>
    <s v="Regular Air"/>
    <x v="3"/>
    <x v="2"/>
    <x v="5"/>
    <s v="Small Box"/>
    <x v="170"/>
    <n v="0.56999999999999995"/>
    <n v="-0.42215270413573702"/>
    <s v="United States"/>
    <x v="3"/>
    <x v="26"/>
    <s v="Royal Palm Beach"/>
    <n v="33411"/>
    <x v="39"/>
    <x v="0"/>
    <s v="2015"/>
    <d v="2015-01-29T00:00:00"/>
    <n v="-39.808999999999997"/>
    <n v="1"/>
    <n v="94.3"/>
    <n v="89356"/>
    <x v="0"/>
  </r>
  <r>
    <n v="21485"/>
    <s v="Medium"/>
    <n v="0.01"/>
    <n v="73.98"/>
    <n v="12.14"/>
    <n v="3350"/>
    <x v="0"/>
    <s v="Amy York"/>
    <s v="Regular Air"/>
    <x v="2"/>
    <x v="2"/>
    <x v="13"/>
    <s v="Small Box"/>
    <x v="124"/>
    <n v="0.67"/>
    <n v="-7.5648326479621053E-2"/>
    <s v="United States"/>
    <x v="0"/>
    <x v="0"/>
    <s v="Parkland"/>
    <n v="98444"/>
    <x v="172"/>
    <x v="0"/>
    <s v="2015"/>
    <d v="2015-01-25T00:00:00"/>
    <n v="-29.065600000000003"/>
    <n v="5"/>
    <n v="384.22"/>
    <n v="91296"/>
    <x v="0"/>
  </r>
  <r>
    <n v="23248"/>
    <s v="Critical"/>
    <n v="0.1"/>
    <n v="10.89"/>
    <n v="4.5"/>
    <n v="3351"/>
    <x v="1"/>
    <s v="Nathan Wyatt"/>
    <s v="Regular Air"/>
    <x v="2"/>
    <x v="0"/>
    <x v="15"/>
    <s v="Small Box"/>
    <x v="76"/>
    <n v="0.59"/>
    <n v="-0.10799865681665546"/>
    <s v="United States"/>
    <x v="0"/>
    <x v="0"/>
    <s v="Pasco"/>
    <n v="99301"/>
    <x v="128"/>
    <x v="2"/>
    <s v="2015"/>
    <d v="2015-02-06T00:00:00"/>
    <n v="-19.2972"/>
    <n v="17"/>
    <n v="178.68"/>
    <n v="91297"/>
    <x v="0"/>
  </r>
  <r>
    <n v="23474"/>
    <s v="High"/>
    <n v="0.06"/>
    <n v="6.7"/>
    <n v="1.56"/>
    <n v="3351"/>
    <x v="1"/>
    <s v="Nathan Wyatt"/>
    <s v="Express Air"/>
    <x v="2"/>
    <x v="0"/>
    <x v="0"/>
    <s v="Wrap Bag"/>
    <x v="389"/>
    <n v="0.52"/>
    <n v="0.51209976067514795"/>
    <s v="United States"/>
    <x v="0"/>
    <x v="0"/>
    <s v="Pasco"/>
    <n v="99301"/>
    <x v="131"/>
    <x v="2"/>
    <s v="2015"/>
    <d v="2015-02-09T00:00:00"/>
    <n v="40.6556"/>
    <n v="12"/>
    <n v="79.39"/>
    <n v="91298"/>
    <x v="0"/>
  </r>
  <r>
    <n v="19838"/>
    <s v="High"/>
    <n v="0.03"/>
    <n v="28.53"/>
    <n v="1.49"/>
    <n v="3354"/>
    <x v="1"/>
    <s v="Sara Faulkner"/>
    <s v="Regular Air"/>
    <x v="0"/>
    <x v="0"/>
    <x v="8"/>
    <s v="Small Box"/>
    <x v="107"/>
    <n v="0.38"/>
    <n v="0.68999999999999984"/>
    <s v="United States"/>
    <x v="0"/>
    <x v="1"/>
    <s v="Calexico"/>
    <n v="92231"/>
    <x v="41"/>
    <x v="3"/>
    <s v="2015"/>
    <d v="2015-05-17T00:00:00"/>
    <n v="137.67569999999998"/>
    <n v="7"/>
    <n v="199.53"/>
    <n v="88589"/>
    <x v="0"/>
  </r>
  <r>
    <n v="19839"/>
    <s v="High"/>
    <n v="7.0000000000000007E-2"/>
    <n v="5.98"/>
    <n v="7.15"/>
    <n v="3354"/>
    <x v="1"/>
    <s v="Sara Faulkner"/>
    <s v="Regular Air"/>
    <x v="0"/>
    <x v="0"/>
    <x v="7"/>
    <s v="Small Box"/>
    <x v="904"/>
    <n v="0.36"/>
    <n v="-1.6734143049932524"/>
    <s v="United States"/>
    <x v="0"/>
    <x v="1"/>
    <s v="Calexico"/>
    <n v="92231"/>
    <x v="41"/>
    <x v="3"/>
    <s v="2015"/>
    <d v="2015-05-18T00:00:00"/>
    <n v="-62"/>
    <n v="6"/>
    <n v="37.049999999999997"/>
    <n v="88589"/>
    <x v="0"/>
  </r>
  <r>
    <n v="19666"/>
    <s v="Not Specified"/>
    <n v="0.04"/>
    <n v="3.69"/>
    <n v="0.5"/>
    <n v="3354"/>
    <x v="1"/>
    <s v="Sara Faulkner"/>
    <s v="Regular Air"/>
    <x v="0"/>
    <x v="0"/>
    <x v="9"/>
    <s v="Small Box"/>
    <x v="543"/>
    <n v="0.38"/>
    <n v="0.69"/>
    <s v="United States"/>
    <x v="0"/>
    <x v="1"/>
    <s v="Calexico"/>
    <n v="92231"/>
    <x v="12"/>
    <x v="5"/>
    <s v="2015"/>
    <d v="2015-03-29T00:00:00"/>
    <n v="47.527199999999993"/>
    <n v="19"/>
    <n v="68.88"/>
    <n v="88590"/>
    <x v="0"/>
  </r>
  <r>
    <n v="23906"/>
    <s v="Low"/>
    <n v="0.1"/>
    <n v="120.98"/>
    <n v="9.07"/>
    <n v="3355"/>
    <x v="1"/>
    <s v="Glenda Simon"/>
    <s v="Regular Air"/>
    <x v="0"/>
    <x v="0"/>
    <x v="8"/>
    <s v="Small Box"/>
    <x v="470"/>
    <n v="0.35"/>
    <n v="0.69"/>
    <s v="United States"/>
    <x v="0"/>
    <x v="1"/>
    <s v="Camarillo"/>
    <n v="93010"/>
    <x v="136"/>
    <x v="2"/>
    <s v="2015"/>
    <d v="2015-03-09T00:00:00"/>
    <n v="379.3965"/>
    <n v="5"/>
    <n v="549.85"/>
    <n v="88587"/>
    <x v="0"/>
  </r>
  <r>
    <n v="23907"/>
    <s v="Low"/>
    <n v="0.08"/>
    <n v="8.32"/>
    <n v="2.38"/>
    <n v="3355"/>
    <x v="1"/>
    <s v="Glenda Simon"/>
    <s v="Express Air"/>
    <x v="0"/>
    <x v="2"/>
    <x v="13"/>
    <s v="Small Pack"/>
    <x v="207"/>
    <n v="0.74"/>
    <n v="-0.85384772402531117"/>
    <s v="United States"/>
    <x v="0"/>
    <x v="1"/>
    <s v="Camarillo"/>
    <n v="93010"/>
    <x v="136"/>
    <x v="2"/>
    <s v="2015"/>
    <d v="2015-03-04T00:00:00"/>
    <n v="-41.83"/>
    <n v="6"/>
    <n v="48.99"/>
    <n v="88587"/>
    <x v="0"/>
  </r>
  <r>
    <n v="23908"/>
    <s v="Low"/>
    <n v="0.1"/>
    <n v="125.99"/>
    <n v="4.2"/>
    <n v="3355"/>
    <x v="1"/>
    <s v="Glenda Simon"/>
    <s v="Regular Air"/>
    <x v="0"/>
    <x v="2"/>
    <x v="5"/>
    <s v="Small Box"/>
    <x v="868"/>
    <n v="0.59"/>
    <n v="0.54650876111649205"/>
    <s v="United States"/>
    <x v="0"/>
    <x v="1"/>
    <s v="Camarillo"/>
    <n v="93010"/>
    <x v="136"/>
    <x v="2"/>
    <s v="2015"/>
    <d v="2015-02-28T00:00:00"/>
    <n v="372.40199999999999"/>
    <n v="7"/>
    <n v="681.42"/>
    <n v="88587"/>
    <x v="0"/>
  </r>
  <r>
    <n v="18628"/>
    <s v="Medium"/>
    <n v="7.0000000000000007E-2"/>
    <n v="5.34"/>
    <n v="5.63"/>
    <n v="3356"/>
    <x v="1"/>
    <s v="Richard Tan"/>
    <s v="Regular Air"/>
    <x v="0"/>
    <x v="0"/>
    <x v="8"/>
    <s v="Small Box"/>
    <x v="166"/>
    <n v="0.39"/>
    <n v="-1.7456189047261814"/>
    <s v="United States"/>
    <x v="0"/>
    <x v="44"/>
    <s v="Eagle"/>
    <n v="83616"/>
    <x v="82"/>
    <x v="3"/>
    <s v="2015"/>
    <d v="2015-05-06T00:00:00"/>
    <n v="-116.3455"/>
    <n v="13"/>
    <n v="66.650000000000006"/>
    <n v="88588"/>
    <x v="0"/>
  </r>
  <r>
    <n v="18629"/>
    <s v="Medium"/>
    <n v="0.03"/>
    <n v="160.97999999999999"/>
    <n v="30"/>
    <n v="3356"/>
    <x v="1"/>
    <s v="Richard Tan"/>
    <s v="Delivery Truck"/>
    <x v="0"/>
    <x v="1"/>
    <x v="1"/>
    <s v="Jumbo Drum"/>
    <x v="48"/>
    <n v="0.62"/>
    <n v="0.44472694058947032"/>
    <s v="United States"/>
    <x v="0"/>
    <x v="44"/>
    <s v="Eagle"/>
    <n v="83616"/>
    <x v="82"/>
    <x v="3"/>
    <s v="2015"/>
    <d v="2015-05-05T00:00:00"/>
    <n v="1304.9000000000001"/>
    <n v="18"/>
    <n v="2934.16"/>
    <n v="88588"/>
    <x v="0"/>
  </r>
  <r>
    <n v="18630"/>
    <s v="Medium"/>
    <n v="0.04"/>
    <n v="65.989999999999995"/>
    <n v="5.63"/>
    <n v="3356"/>
    <x v="1"/>
    <s v="Richard Tan"/>
    <s v="Express Air"/>
    <x v="0"/>
    <x v="2"/>
    <x v="5"/>
    <s v="Small Box"/>
    <x v="905"/>
    <n v="0.56000000000000005"/>
    <n v="0.69"/>
    <s v="United States"/>
    <x v="0"/>
    <x v="44"/>
    <s v="Eagle"/>
    <n v="83616"/>
    <x v="82"/>
    <x v="3"/>
    <s v="2015"/>
    <d v="2015-05-04T00:00:00"/>
    <n v="605.04719999999998"/>
    <n v="15"/>
    <n v="876.88"/>
    <n v="88588"/>
    <x v="0"/>
  </r>
  <r>
    <n v="22597"/>
    <s v="High"/>
    <n v="0.09"/>
    <n v="28.53"/>
    <n v="1.49"/>
    <n v="3359"/>
    <x v="0"/>
    <s v="Jeffrey Cheng"/>
    <s v="Regular Air"/>
    <x v="1"/>
    <x v="0"/>
    <x v="8"/>
    <s v="Small Box"/>
    <x v="107"/>
    <n v="0.38"/>
    <n v="0.68298874976164736"/>
    <s v="United States"/>
    <x v="2"/>
    <x v="45"/>
    <s v="Wauwatosa"/>
    <n v="53213"/>
    <x v="65"/>
    <x v="4"/>
    <s v="2015"/>
    <d v="2015-04-30T00:00:00"/>
    <n v="107.45461999999999"/>
    <n v="6"/>
    <n v="157.33000000000001"/>
    <n v="91437"/>
    <x v="0"/>
  </r>
  <r>
    <n v="23359"/>
    <s v="Not Specified"/>
    <n v="0.02"/>
    <n v="9.11"/>
    <n v="2.15"/>
    <n v="3360"/>
    <x v="0"/>
    <s v="Daniel Huff"/>
    <s v="Regular Air"/>
    <x v="1"/>
    <x v="0"/>
    <x v="7"/>
    <s v="Wrap Bag"/>
    <x v="452"/>
    <n v="0.4"/>
    <n v="0.67263427109974427"/>
    <s v="United States"/>
    <x v="2"/>
    <x v="45"/>
    <s v="West Allis"/>
    <n v="53214"/>
    <x v="80"/>
    <x v="5"/>
    <s v="2015"/>
    <d v="2015-03-22T00:00:00"/>
    <n v="18.41"/>
    <n v="3"/>
    <n v="27.37"/>
    <n v="91435"/>
    <x v="0"/>
  </r>
  <r>
    <n v="23360"/>
    <s v="Not Specified"/>
    <n v="0.06"/>
    <n v="12.64"/>
    <n v="4.9800000000000004"/>
    <n v="3361"/>
    <x v="1"/>
    <s v="Oscar Kenney"/>
    <s v="Regular Air"/>
    <x v="1"/>
    <x v="1"/>
    <x v="2"/>
    <s v="Small Pack"/>
    <x v="215"/>
    <n v="0.48"/>
    <n v="0.66860228198859006"/>
    <s v="United States"/>
    <x v="2"/>
    <x v="45"/>
    <s v="West Bend"/>
    <n v="53095"/>
    <x v="80"/>
    <x v="5"/>
    <s v="2015"/>
    <d v="2015-03-22T00:00:00"/>
    <n v="65.63"/>
    <n v="8"/>
    <n v="98.16"/>
    <n v="91435"/>
    <x v="0"/>
  </r>
  <r>
    <n v="24802"/>
    <s v="Medium"/>
    <n v="0.04"/>
    <n v="7.96"/>
    <n v="4.95"/>
    <n v="3361"/>
    <x v="1"/>
    <s v="Oscar Kenney"/>
    <s v="Regular Air"/>
    <x v="1"/>
    <x v="1"/>
    <x v="2"/>
    <s v="Small Box"/>
    <x v="461"/>
    <n v="0.41"/>
    <n v="-6.6574799758849376E-2"/>
    <s v="United States"/>
    <x v="2"/>
    <x v="45"/>
    <s v="West Bend"/>
    <n v="53095"/>
    <x v="161"/>
    <x v="0"/>
    <s v="2015"/>
    <d v="2015-01-26T00:00:00"/>
    <n v="-7.73"/>
    <n v="15"/>
    <n v="116.11"/>
    <n v="91436"/>
    <x v="0"/>
  </r>
  <r>
    <n v="23887"/>
    <s v="Medium"/>
    <n v="0.03"/>
    <n v="4.9800000000000004"/>
    <n v="4.95"/>
    <n v="3361"/>
    <x v="1"/>
    <s v="Oscar Kenney"/>
    <s v="Regular Air"/>
    <x v="1"/>
    <x v="0"/>
    <x v="8"/>
    <s v="Small Box"/>
    <x v="802"/>
    <n v="0.37"/>
    <n v="-0.50521315789473686"/>
    <s v="United States"/>
    <x v="2"/>
    <x v="45"/>
    <s v="West Bend"/>
    <n v="53095"/>
    <x v="62"/>
    <x v="1"/>
    <s v="2015"/>
    <d v="2015-06-11T00:00:00"/>
    <n v="-47.995249999999999"/>
    <n v="19"/>
    <n v="95"/>
    <n v="91438"/>
    <x v="0"/>
  </r>
  <r>
    <n v="19749"/>
    <s v="Low"/>
    <n v="0.1"/>
    <n v="80.97"/>
    <n v="33.6"/>
    <n v="3366"/>
    <x v="1"/>
    <s v="Dana Boyle"/>
    <s v="Delivery Truck"/>
    <x v="1"/>
    <x v="2"/>
    <x v="6"/>
    <s v="Jumbo Drum"/>
    <x v="690"/>
    <n v="0.37"/>
    <n v="7.9062048545196217E-2"/>
    <s v="United States"/>
    <x v="1"/>
    <x v="10"/>
    <s v="Troy"/>
    <n v="45373"/>
    <x v="84"/>
    <x v="3"/>
    <s v="2015"/>
    <d v="2015-05-29T00:00:00"/>
    <n v="66.22"/>
    <n v="11"/>
    <n v="837.57"/>
    <n v="90501"/>
    <x v="0"/>
  </r>
  <r>
    <n v="19750"/>
    <s v="Low"/>
    <n v="0.02"/>
    <n v="6.48"/>
    <n v="5.1100000000000003"/>
    <n v="3366"/>
    <x v="1"/>
    <s v="Dana Boyle"/>
    <s v="Regular Air"/>
    <x v="1"/>
    <x v="0"/>
    <x v="7"/>
    <s v="Small Box"/>
    <x v="357"/>
    <n v="0.37"/>
    <n v="-0.41853432942013519"/>
    <s v="United States"/>
    <x v="1"/>
    <x v="10"/>
    <s v="Troy"/>
    <n v="45373"/>
    <x v="84"/>
    <x v="3"/>
    <s v="2015"/>
    <d v="2015-05-28T00:00:00"/>
    <n v="-23.53"/>
    <n v="8"/>
    <n v="56.22"/>
    <n v="90501"/>
    <x v="0"/>
  </r>
  <r>
    <n v="23428"/>
    <s v="Critical"/>
    <n v="0.08"/>
    <n v="30.97"/>
    <n v="4"/>
    <n v="3367"/>
    <x v="1"/>
    <s v="Renee McKenzie"/>
    <s v="Regular Air"/>
    <x v="1"/>
    <x v="2"/>
    <x v="13"/>
    <s v="Small Box"/>
    <x v="846"/>
    <n v="0.74"/>
    <n v="1.4071702438831593E-2"/>
    <s v="United States"/>
    <x v="1"/>
    <x v="10"/>
    <s v="Upper Arlington"/>
    <n v="43221"/>
    <x v="10"/>
    <x v="3"/>
    <s v="2015"/>
    <d v="2015-05-03T00:00:00"/>
    <n v="10.680000000000014"/>
    <n v="26"/>
    <n v="758.97"/>
    <n v="90502"/>
    <x v="0"/>
  </r>
  <r>
    <n v="23429"/>
    <s v="Critical"/>
    <n v="0.1"/>
    <n v="4.13"/>
    <n v="0.5"/>
    <n v="3367"/>
    <x v="1"/>
    <s v="Renee McKenzie"/>
    <s v="Express Air"/>
    <x v="1"/>
    <x v="0"/>
    <x v="9"/>
    <s v="Small Box"/>
    <x v="906"/>
    <n v="0.39"/>
    <n v="0.69"/>
    <s v="United States"/>
    <x v="1"/>
    <x v="10"/>
    <s v="Upper Arlington"/>
    <n v="43221"/>
    <x v="10"/>
    <x v="3"/>
    <s v="2015"/>
    <d v="2015-05-04T00:00:00"/>
    <n v="58.263599999999997"/>
    <n v="18"/>
    <n v="84.44"/>
    <n v="90502"/>
    <x v="0"/>
  </r>
  <r>
    <n v="26104"/>
    <s v="Medium"/>
    <n v="0.06"/>
    <n v="7.1"/>
    <n v="6.05"/>
    <n v="3369"/>
    <x v="0"/>
    <s v="Stacy Byrne"/>
    <s v="Regular Air"/>
    <x v="1"/>
    <x v="0"/>
    <x v="8"/>
    <s v="Small Box"/>
    <x v="227"/>
    <n v="0.39"/>
    <n v="-1.4061520506835614"/>
    <s v="United States"/>
    <x v="1"/>
    <x v="10"/>
    <s v="Westerville"/>
    <n v="43081"/>
    <x v="6"/>
    <x v="2"/>
    <s v="2015"/>
    <d v="2015-02-13T00:00:00"/>
    <n v="-42.170500000000004"/>
    <n v="4"/>
    <n v="29.99"/>
    <n v="90500"/>
    <x v="0"/>
  </r>
  <r>
    <n v="18311"/>
    <s v="Medium"/>
    <n v="0.01"/>
    <n v="179.29"/>
    <n v="29.21"/>
    <n v="3374"/>
    <x v="1"/>
    <s v="Jamie Ward"/>
    <s v="Delivery Truck"/>
    <x v="0"/>
    <x v="1"/>
    <x v="11"/>
    <s v="Jumbo Box"/>
    <x v="218"/>
    <n v="0.76"/>
    <n v="4.4601263525774586E-2"/>
    <s v="United States"/>
    <x v="1"/>
    <x v="30"/>
    <s v="Odenton"/>
    <n v="21113"/>
    <x v="42"/>
    <x v="1"/>
    <s v="2015"/>
    <d v="2015-06-04T00:00:00"/>
    <n v="66.362220000000008"/>
    <n v="8"/>
    <n v="1487.9"/>
    <n v="87473"/>
    <x v="0"/>
  </r>
  <r>
    <n v="18320"/>
    <s v="High"/>
    <n v="0.05"/>
    <n v="73.98"/>
    <n v="12.14"/>
    <n v="3374"/>
    <x v="1"/>
    <s v="Jamie Ward"/>
    <s v="Regular Air"/>
    <x v="1"/>
    <x v="2"/>
    <x v="13"/>
    <s v="Small Box"/>
    <x v="124"/>
    <n v="0.67"/>
    <n v="-3.1712191872085593E-3"/>
    <s v="United States"/>
    <x v="1"/>
    <x v="30"/>
    <s v="Odenton"/>
    <n v="21113"/>
    <x v="159"/>
    <x v="1"/>
    <s v="2015"/>
    <d v="2015-06-30T00:00:00"/>
    <n v="-1.904000000000019"/>
    <n v="8"/>
    <n v="600.4"/>
    <n v="87474"/>
    <x v="0"/>
  </r>
  <r>
    <n v="18321"/>
    <s v="High"/>
    <n v="0"/>
    <n v="5.98"/>
    <n v="7.15"/>
    <n v="3374"/>
    <x v="1"/>
    <s v="Jamie Ward"/>
    <s v="Regular Air"/>
    <x v="1"/>
    <x v="0"/>
    <x v="7"/>
    <s v="Small Box"/>
    <x v="904"/>
    <n v="0.36"/>
    <n v="-1.0816934306569344"/>
    <s v="United States"/>
    <x v="1"/>
    <x v="30"/>
    <s v="Odenton"/>
    <n v="21113"/>
    <x v="159"/>
    <x v="1"/>
    <s v="2015"/>
    <d v="2015-07-01T00:00:00"/>
    <n v="-37.048000000000002"/>
    <n v="5"/>
    <n v="34.25"/>
    <n v="87474"/>
    <x v="0"/>
  </r>
  <r>
    <n v="18322"/>
    <s v="High"/>
    <n v="0.09"/>
    <n v="3.57"/>
    <n v="4.17"/>
    <n v="3374"/>
    <x v="1"/>
    <s v="Jamie Ward"/>
    <s v="Regular Air"/>
    <x v="1"/>
    <x v="0"/>
    <x v="0"/>
    <s v="Small Pack"/>
    <x v="818"/>
    <n v="0.59"/>
    <n v="-1.8088394276629571"/>
    <s v="United States"/>
    <x v="1"/>
    <x v="30"/>
    <s v="Odenton"/>
    <n v="21113"/>
    <x v="159"/>
    <x v="1"/>
    <s v="2015"/>
    <d v="2015-07-01T00:00:00"/>
    <n v="-56.887999999999998"/>
    <n v="9"/>
    <n v="31.45"/>
    <n v="87474"/>
    <x v="0"/>
  </r>
  <r>
    <n v="22378"/>
    <s v="Critical"/>
    <n v="0"/>
    <n v="19.98"/>
    <n v="5.97"/>
    <n v="3379"/>
    <x v="1"/>
    <s v="Annette McIntyre"/>
    <s v="Express Air"/>
    <x v="0"/>
    <x v="0"/>
    <x v="7"/>
    <s v="Small Box"/>
    <x v="907"/>
    <n v="0.38"/>
    <n v="-0.76168948488376764"/>
    <s v="United States"/>
    <x v="3"/>
    <x v="29"/>
    <s v="Kennesaw"/>
    <n v="30144"/>
    <x v="173"/>
    <x v="5"/>
    <s v="2015"/>
    <d v="2015-03-29T00:00:00"/>
    <n v="-189.714"/>
    <n v="12"/>
    <n v="249.07"/>
    <n v="88837"/>
    <x v="0"/>
  </r>
  <r>
    <n v="20366"/>
    <s v="Critical"/>
    <n v="0.05"/>
    <n v="3.14"/>
    <n v="1.92"/>
    <n v="3379"/>
    <x v="1"/>
    <s v="Annette McIntyre"/>
    <s v="Express Air"/>
    <x v="1"/>
    <x v="0"/>
    <x v="12"/>
    <s v="Wrap Bag"/>
    <x v="839"/>
    <n v="0.84"/>
    <n v="27.496960486322187"/>
    <s v="United States"/>
    <x v="3"/>
    <x v="29"/>
    <s v="Kennesaw"/>
    <n v="30144"/>
    <x v="177"/>
    <x v="4"/>
    <s v="2015"/>
    <d v="2015-04-26T00:00:00"/>
    <n v="1628.37"/>
    <n v="18"/>
    <n v="59.22"/>
    <n v="88839"/>
    <x v="0"/>
  </r>
  <r>
    <n v="23181"/>
    <s v="Critical"/>
    <n v="0.03"/>
    <n v="315.98"/>
    <n v="19.989999999999998"/>
    <n v="3380"/>
    <x v="1"/>
    <s v="Eva Decker"/>
    <s v="Regular Air"/>
    <x v="1"/>
    <x v="0"/>
    <x v="8"/>
    <s v="Small Box"/>
    <x v="871"/>
    <n v="0.38"/>
    <n v="-8.0399412797145823E-4"/>
    <s v="United States"/>
    <x v="3"/>
    <x v="29"/>
    <s v="La Grange"/>
    <n v="30240"/>
    <x v="18"/>
    <x v="4"/>
    <s v="2015"/>
    <d v="2015-04-22T00:00:00"/>
    <n v="-4.4800000000000004"/>
    <n v="18"/>
    <n v="5572.18"/>
    <n v="88838"/>
    <x v="0"/>
  </r>
  <r>
    <n v="23182"/>
    <s v="Critical"/>
    <n v="0.09"/>
    <n v="276.2"/>
    <n v="24.49"/>
    <n v="3380"/>
    <x v="1"/>
    <s v="Eva Decker"/>
    <s v="Regular Air"/>
    <x v="1"/>
    <x v="1"/>
    <x v="1"/>
    <s v="Large Box"/>
    <x v="147"/>
    <m/>
    <n v="1.0856266701117148"/>
    <s v="United States"/>
    <x v="3"/>
    <x v="29"/>
    <s v="La Grange"/>
    <n v="30240"/>
    <x v="18"/>
    <x v="4"/>
    <s v="2015"/>
    <d v="2015-04-21T00:00:00"/>
    <n v="3193.2840000000001"/>
    <n v="11"/>
    <n v="2941.42"/>
    <n v="88838"/>
    <x v="0"/>
  </r>
  <r>
    <n v="23183"/>
    <s v="Critical"/>
    <n v="0.03"/>
    <n v="63.94"/>
    <n v="14.48"/>
    <n v="3380"/>
    <x v="1"/>
    <s v="Eva Decker"/>
    <s v="Regular Air"/>
    <x v="1"/>
    <x v="1"/>
    <x v="2"/>
    <s v="Small Box"/>
    <x v="176"/>
    <n v="0.46"/>
    <n v="8.3626880526738875E-2"/>
    <s v="United States"/>
    <x v="3"/>
    <x v="29"/>
    <s v="La Grange"/>
    <n v="30240"/>
    <x v="18"/>
    <x v="4"/>
    <s v="2015"/>
    <d v="2015-04-21T00:00:00"/>
    <n v="43.691699999999997"/>
    <n v="8"/>
    <n v="522.46"/>
    <n v="88838"/>
    <x v="0"/>
  </r>
  <r>
    <n v="24161"/>
    <s v="Not Specified"/>
    <n v="0.05"/>
    <n v="11.97"/>
    <n v="5.81"/>
    <n v="3381"/>
    <x v="1"/>
    <s v="Christopher Norton Patterson"/>
    <s v="Regular Air"/>
    <x v="0"/>
    <x v="0"/>
    <x v="0"/>
    <s v="Small Pack"/>
    <x v="908"/>
    <n v="0.6"/>
    <n v="13.79135914658238"/>
    <s v="United States"/>
    <x v="3"/>
    <x v="29"/>
    <s v="Macon"/>
    <n v="31204"/>
    <x v="165"/>
    <x v="5"/>
    <s v="2015"/>
    <d v="2015-03-25T00:00:00"/>
    <n v="349.05930000000001"/>
    <n v="2"/>
    <n v="25.31"/>
    <n v="88836"/>
    <x v="0"/>
  </r>
  <r>
    <n v="25841"/>
    <s v="Medium"/>
    <n v="0.02"/>
    <n v="28.53"/>
    <n v="1.49"/>
    <n v="3381"/>
    <x v="1"/>
    <s v="Christopher Norton Patterson"/>
    <s v="Regular Air"/>
    <x v="1"/>
    <x v="0"/>
    <x v="8"/>
    <s v="Small Box"/>
    <x v="107"/>
    <n v="0.38"/>
    <n v="3.8805446788615504E-3"/>
    <s v="United States"/>
    <x v="3"/>
    <x v="29"/>
    <s v="Macon"/>
    <n v="31204"/>
    <x v="119"/>
    <x v="4"/>
    <s v="2015"/>
    <d v="2015-04-29T00:00:00"/>
    <n v="1.9919999999999998"/>
    <n v="18"/>
    <n v="513.33000000000004"/>
    <n v="88840"/>
    <x v="0"/>
  </r>
  <r>
    <n v="22341"/>
    <s v="Low"/>
    <n v="0.04"/>
    <n v="2.98"/>
    <n v="2.0299999999999998"/>
    <n v="3385"/>
    <x v="1"/>
    <s v="Daniel Richmond"/>
    <s v="Express Air"/>
    <x v="0"/>
    <x v="0"/>
    <x v="0"/>
    <s v="Wrap Bag"/>
    <x v="909"/>
    <n v="0.56999999999999995"/>
    <n v="-1.4019108280254777"/>
    <s v="United States"/>
    <x v="1"/>
    <x v="10"/>
    <s v="Boardman"/>
    <n v="44512"/>
    <x v="59"/>
    <x v="0"/>
    <s v="2015"/>
    <d v="2015-01-16T00:00:00"/>
    <n v="-22.009999999999998"/>
    <n v="5"/>
    <n v="15.7"/>
    <n v="88745"/>
    <x v="0"/>
  </r>
  <r>
    <n v="22342"/>
    <s v="Low"/>
    <n v="0.01"/>
    <n v="125.99"/>
    <n v="8.99"/>
    <n v="3385"/>
    <x v="1"/>
    <s v="Daniel Richmond"/>
    <s v="Regular Air"/>
    <x v="0"/>
    <x v="2"/>
    <x v="5"/>
    <s v="Small Box"/>
    <x v="157"/>
    <n v="0.59"/>
    <n v="0.62654862264012345"/>
    <s v="United States"/>
    <x v="1"/>
    <x v="10"/>
    <s v="Boardman"/>
    <n v="44512"/>
    <x v="59"/>
    <x v="0"/>
    <s v="2015"/>
    <d v="2015-01-21T00:00:00"/>
    <n v="426.46032000000002"/>
    <n v="6"/>
    <n v="680.65"/>
    <n v="88745"/>
    <x v="0"/>
  </r>
  <r>
    <n v="23190"/>
    <s v="Critical"/>
    <n v="0"/>
    <n v="2.61"/>
    <n v="0.5"/>
    <n v="3386"/>
    <x v="1"/>
    <s v="Carmen Elmore"/>
    <s v="Regular Air"/>
    <x v="0"/>
    <x v="0"/>
    <x v="9"/>
    <s v="Small Box"/>
    <x v="413"/>
    <n v="0.39"/>
    <n v="0.69"/>
    <s v="United States"/>
    <x v="1"/>
    <x v="10"/>
    <s v="Bowling Green"/>
    <n v="43402"/>
    <x v="32"/>
    <x v="3"/>
    <s v="2015"/>
    <d v="2015-05-05T00:00:00"/>
    <n v="19.554599999999997"/>
    <n v="10"/>
    <n v="28.34"/>
    <n v="88746"/>
    <x v="0"/>
  </r>
  <r>
    <n v="23191"/>
    <s v="Critical"/>
    <n v="0.04"/>
    <n v="25.38"/>
    <n v="8.99"/>
    <n v="3386"/>
    <x v="1"/>
    <s v="Carmen Elmore"/>
    <s v="Express Air"/>
    <x v="0"/>
    <x v="1"/>
    <x v="2"/>
    <s v="Small Pack"/>
    <x v="268"/>
    <n v="0.5"/>
    <n v="0.17703703703703708"/>
    <s v="United States"/>
    <x v="1"/>
    <x v="10"/>
    <s v="Bowling Green"/>
    <n v="43402"/>
    <x v="32"/>
    <x v="3"/>
    <s v="2015"/>
    <d v="2015-05-06T00:00:00"/>
    <n v="152.48200000000003"/>
    <n v="35"/>
    <n v="861.3"/>
    <n v="88746"/>
    <x v="0"/>
  </r>
  <r>
    <n v="19464"/>
    <s v="Not Specified"/>
    <n v="0.03"/>
    <n v="95.99"/>
    <n v="35"/>
    <n v="3388"/>
    <x v="0"/>
    <s v="Aaron Shaffer"/>
    <s v="Regular Air"/>
    <x v="0"/>
    <x v="0"/>
    <x v="10"/>
    <s v="Large Box"/>
    <x v="711"/>
    <m/>
    <n v="7.4903871948493309E-2"/>
    <s v="United States"/>
    <x v="0"/>
    <x v="1"/>
    <s v="Fairfield"/>
    <n v="94533"/>
    <x v="171"/>
    <x v="3"/>
    <s v="2015"/>
    <d v="2015-05-12T00:00:00"/>
    <n v="67.012000000000057"/>
    <n v="9"/>
    <n v="894.64"/>
    <n v="90154"/>
    <x v="0"/>
  </r>
  <r>
    <n v="18640"/>
    <s v="Medium"/>
    <n v="0.08"/>
    <n v="125.99"/>
    <n v="7.69"/>
    <n v="3393"/>
    <x v="1"/>
    <s v="Irene Murphy"/>
    <s v="Regular Air"/>
    <x v="3"/>
    <x v="2"/>
    <x v="5"/>
    <s v="Small Box"/>
    <x v="19"/>
    <n v="0.59"/>
    <n v="0.527373444450701"/>
    <s v="United States"/>
    <x v="0"/>
    <x v="0"/>
    <s v="Pullman"/>
    <n v="99163"/>
    <x v="119"/>
    <x v="4"/>
    <s v="2015"/>
    <d v="2015-04-30T00:00:00"/>
    <n v="374.625"/>
    <n v="7"/>
    <n v="710.36"/>
    <n v="87908"/>
    <x v="0"/>
  </r>
  <r>
    <n v="19635"/>
    <s v="Critical"/>
    <n v="0.08"/>
    <n v="4.4800000000000004"/>
    <n v="2.5"/>
    <n v="3393"/>
    <x v="1"/>
    <s v="Irene Murphy"/>
    <s v="Regular Air"/>
    <x v="3"/>
    <x v="0"/>
    <x v="4"/>
    <s v="Small Box"/>
    <x v="409"/>
    <n v="0.37"/>
    <n v="-4.0458852867830422E-2"/>
    <s v="United States"/>
    <x v="0"/>
    <x v="0"/>
    <s v="Pullman"/>
    <n v="99163"/>
    <x v="79"/>
    <x v="2"/>
    <s v="2015"/>
    <d v="2015-02-15T00:00:00"/>
    <n v="-3.2448000000000001"/>
    <n v="19"/>
    <n v="80.2"/>
    <n v="87909"/>
    <x v="0"/>
  </r>
  <r>
    <n v="20624"/>
    <s v="Low"/>
    <n v="0"/>
    <n v="1270.99"/>
    <n v="19.989999999999998"/>
    <n v="3397"/>
    <x v="1"/>
    <s v="Andrea Shaw"/>
    <s v="Regular Air"/>
    <x v="2"/>
    <x v="0"/>
    <x v="8"/>
    <s v="Small Box"/>
    <x v="219"/>
    <n v="0.35"/>
    <n v="0.69"/>
    <s v="United States"/>
    <x v="2"/>
    <x v="12"/>
    <s v="Danville"/>
    <n v="61832"/>
    <x v="31"/>
    <x v="1"/>
    <s v="2015"/>
    <d v="2015-06-09T00:00:00"/>
    <n v="6384.4388999999992"/>
    <n v="7"/>
    <n v="9252.81"/>
    <n v="87535"/>
    <x v="0"/>
  </r>
  <r>
    <n v="19842"/>
    <s v="High"/>
    <n v="0.01"/>
    <n v="10.9"/>
    <n v="7.46"/>
    <n v="3397"/>
    <x v="1"/>
    <s v="Andrea Shaw"/>
    <s v="Regular Air"/>
    <x v="2"/>
    <x v="0"/>
    <x v="10"/>
    <s v="Small Box"/>
    <x v="910"/>
    <n v="0.59"/>
    <n v="-0.56321450967150644"/>
    <s v="United States"/>
    <x v="2"/>
    <x v="12"/>
    <s v="Danville"/>
    <n v="61832"/>
    <x v="140"/>
    <x v="5"/>
    <s v="2015"/>
    <d v="2015-03-12T00:00:00"/>
    <n v="-116.76"/>
    <n v="18"/>
    <n v="207.31"/>
    <n v="87536"/>
    <x v="0"/>
  </r>
  <r>
    <n v="19843"/>
    <s v="High"/>
    <n v="0.1"/>
    <n v="7.99"/>
    <n v="5.03"/>
    <n v="3397"/>
    <x v="1"/>
    <s v="Andrea Shaw"/>
    <s v="Regular Air"/>
    <x v="2"/>
    <x v="2"/>
    <x v="5"/>
    <s v="Medium Box"/>
    <x v="145"/>
    <n v="0.6"/>
    <n v="-1.1245947456679708"/>
    <s v="United States"/>
    <x v="2"/>
    <x v="12"/>
    <s v="Danville"/>
    <n v="61832"/>
    <x v="140"/>
    <x v="5"/>
    <s v="2015"/>
    <d v="2015-03-12T00:00:00"/>
    <n v="-160.952"/>
    <n v="22"/>
    <n v="143.12"/>
    <n v="87536"/>
    <x v="0"/>
  </r>
  <r>
    <n v="26208"/>
    <s v="Not Specified"/>
    <n v="0.08"/>
    <n v="11.97"/>
    <n v="5.81"/>
    <n v="3399"/>
    <x v="0"/>
    <s v="Marvin Reid"/>
    <s v="Regular Air"/>
    <x v="2"/>
    <x v="0"/>
    <x v="0"/>
    <s v="Small Pack"/>
    <x v="908"/>
    <n v="0.6"/>
    <n v="-0.69806602200733581"/>
    <s v="United States"/>
    <x v="2"/>
    <x v="12"/>
    <s v="Des Plaines"/>
    <n v="60016"/>
    <x v="48"/>
    <x v="5"/>
    <s v="2015"/>
    <d v="2015-03-31T00:00:00"/>
    <n v="-41.87"/>
    <n v="5"/>
    <n v="59.98"/>
    <n v="87534"/>
    <x v="0"/>
  </r>
  <r>
    <n v="24911"/>
    <s v="Medium"/>
    <n v="0.1"/>
    <n v="9.3800000000000008"/>
    <n v="4.93"/>
    <n v="3400"/>
    <x v="0"/>
    <s v="Florence Gold"/>
    <s v="Express Air"/>
    <x v="2"/>
    <x v="1"/>
    <x v="2"/>
    <s v="Small Box"/>
    <x v="911"/>
    <n v="0.56999999999999995"/>
    <n v="-0.18198851082633671"/>
    <s v="United States"/>
    <x v="1"/>
    <x v="36"/>
    <s v="Fairmont"/>
    <n v="26554"/>
    <x v="36"/>
    <x v="4"/>
    <s v="2015"/>
    <d v="2015-04-04T00:00:00"/>
    <n v="-24.7104"/>
    <n v="15"/>
    <n v="135.78"/>
    <n v="87537"/>
    <x v="0"/>
  </r>
  <r>
    <n v="25914"/>
    <s v="High"/>
    <n v="0.1"/>
    <n v="105.98"/>
    <n v="13.99"/>
    <n v="3403"/>
    <x v="0"/>
    <s v="Tammy Buckley"/>
    <s v="Express Air"/>
    <x v="3"/>
    <x v="1"/>
    <x v="2"/>
    <s v="Medium Box"/>
    <x v="912"/>
    <n v="0.65"/>
    <n v="0.69"/>
    <s v="United States"/>
    <x v="0"/>
    <x v="47"/>
    <s v="Cheyenne"/>
    <n v="82001"/>
    <x v="102"/>
    <x v="2"/>
    <s v="2015"/>
    <d v="2015-02-11T00:00:00"/>
    <n v="349.48499999999996"/>
    <n v="5"/>
    <n v="506.5"/>
    <n v="875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2C7838-6348-F344-8A62-948C3AA6823A}" name="PivotTable6"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
  <location ref="F46:G96"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7" baseField="0" baseItem="0" numFmtId="165"/>
  </dataFields>
  <formats count="2">
    <format dxfId="34">
      <pivotArea dataOnly="0" labelOnly="1" outline="0" axis="axisValues" fieldPosition="0"/>
    </format>
    <format dxfId="33">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B1734B-1D43-1747-A603-3A6B7CD6456F}" name="PivotTable4"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23:G3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Quantity ordered new" fld="26" baseField="0" baseItem="0" numFmtId="166"/>
  </dataFields>
  <formats count="1">
    <format dxfId="43">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17AB8C-C22D-9C40-9C25-940081358156}"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3:G1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Sales" fld="27" baseField="22" baseItem="1048828" numFmtId="165"/>
  </dataFields>
  <formats count="1">
    <format dxfId="35">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D590B1-6A19-CB4D-8A76-FCE77447D83E}" name="PivotTable1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6">
  <location ref="F112:J114" firstHeaderRow="1" firstDataRow="2"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axis="axisCol" showAll="0" measureFilter="1" sortType="descending">
      <items count="914">
        <item x="878"/>
        <item x="525"/>
        <item x="686"/>
        <item x="300"/>
        <item x="598"/>
        <item x="526"/>
        <item x="448"/>
        <item x="61"/>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214"/>
        <item x="666"/>
        <item x="551"/>
        <item x="467"/>
        <item x="446"/>
        <item x="415"/>
        <item x="216"/>
        <item x="18"/>
        <item x="495"/>
        <item x="199"/>
        <item x="747"/>
        <item x="895"/>
        <item x="872"/>
        <item x="802"/>
        <item x="198"/>
        <item x="654"/>
        <item x="354"/>
        <item x="484"/>
        <item x="236"/>
        <item x="359"/>
        <item x="638"/>
        <item x="401"/>
        <item x="830"/>
        <item x="266"/>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440"/>
        <item x="386"/>
        <item x="450"/>
        <item x="636"/>
        <item x="326"/>
        <item x="864"/>
        <item x="358"/>
        <item x="783"/>
        <item x="557"/>
        <item x="283"/>
        <item x="642"/>
        <item x="268"/>
        <item x="159"/>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267"/>
        <item x="530"/>
        <item x="176"/>
        <item x="716"/>
        <item x="447"/>
        <item x="17"/>
        <item x="603"/>
        <item x="788"/>
        <item x="902"/>
        <item x="418"/>
        <item x="586"/>
        <item x="291"/>
        <item x="411"/>
        <item x="539"/>
        <item x="640"/>
        <item x="645"/>
        <item x="831"/>
        <item x="282"/>
        <item x="462"/>
        <item x="600"/>
        <item x="410"/>
        <item x="504"/>
        <item x="479"/>
        <item x="845"/>
        <item x="875"/>
        <item x="207"/>
        <item x="301"/>
        <item x="893"/>
        <item x="491"/>
        <item x="891"/>
        <item x="412"/>
        <item x="95"/>
        <item x="139"/>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323"/>
        <item x="108"/>
        <item x="137"/>
        <item x="835"/>
        <item x="536"/>
        <item x="362"/>
        <item x="885"/>
        <item x="624"/>
        <item x="417"/>
        <item x="846"/>
        <item x="74"/>
        <item x="338"/>
        <item x="138"/>
        <item x="797"/>
        <item x="196"/>
        <item x="695"/>
        <item x="239"/>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375"/>
        <item x="860"/>
        <item x="136"/>
        <item x="665"/>
        <item x="161"/>
        <item x="185"/>
        <item x="646"/>
        <item x="48"/>
        <item x="309"/>
        <item x="712"/>
        <item x="6"/>
        <item x="366"/>
        <item x="79"/>
        <item x="110"/>
        <item x="203"/>
        <item x="779"/>
        <item x="25"/>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519"/>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749"/>
        <item x="346"/>
        <item x="84"/>
        <item x="8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13"/>
  </colFields>
  <colItems count="4">
    <i>
      <x v="580"/>
    </i>
    <i>
      <x v="287"/>
    </i>
    <i>
      <x v="306"/>
    </i>
    <i t="grand">
      <x/>
    </i>
  </colItems>
  <dataFields count="1">
    <dataField name="Sum of Quantity ordered new" fld="26" baseField="0" baseItem="0" numFmtId="166"/>
  </dataFields>
  <formats count="1">
    <format dxfId="36">
      <pivotArea outline="0" collapsedLevelsAreSubtotals="1" fieldPosition="0"/>
    </format>
  </formats>
  <chartFormats count="7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456"/>
          </reference>
        </references>
      </pivotArea>
    </chartFormat>
    <chartFormat chart="0" format="2" series="1">
      <pivotArea type="data" outline="0" fieldPosition="0">
        <references count="2">
          <reference field="4294967294" count="1" selected="0">
            <x v="0"/>
          </reference>
          <reference field="13" count="1" selected="0">
            <x v="715"/>
          </reference>
        </references>
      </pivotArea>
    </chartFormat>
    <chartFormat chart="0" format="3" series="1">
      <pivotArea type="data" outline="0" fieldPosition="0">
        <references count="2">
          <reference field="4294967294" count="1" selected="0">
            <x v="0"/>
          </reference>
          <reference field="13" count="1" selected="0">
            <x v="277"/>
          </reference>
        </references>
      </pivotArea>
    </chartFormat>
    <chartFormat chart="0" format="4" series="1">
      <pivotArea type="data" outline="0" fieldPosition="0">
        <references count="2">
          <reference field="4294967294" count="1" selected="0">
            <x v="0"/>
          </reference>
          <reference field="13" count="1" selected="0">
            <x v="487"/>
          </reference>
        </references>
      </pivotArea>
    </chartFormat>
    <chartFormat chart="0" format="5" series="1">
      <pivotArea type="data" outline="0" fieldPosition="0">
        <references count="2">
          <reference field="4294967294" count="1" selected="0">
            <x v="0"/>
          </reference>
          <reference field="13" count="1" selected="0">
            <x v="275"/>
          </reference>
        </references>
      </pivotArea>
    </chartFormat>
    <chartFormat chart="0" format="6" series="1">
      <pivotArea type="data" outline="0" fieldPosition="0">
        <references count="2">
          <reference field="4294967294" count="1" selected="0">
            <x v="0"/>
          </reference>
          <reference field="13" count="1" selected="0">
            <x v="580"/>
          </reference>
        </references>
      </pivotArea>
    </chartFormat>
    <chartFormat chart="4" format="7" series="1">
      <pivotArea type="data" outline="0" fieldPosition="0">
        <references count="2">
          <reference field="4294967294" count="1" selected="0">
            <x v="0"/>
          </reference>
          <reference field="13" count="1" selected="0">
            <x v="306"/>
          </reference>
        </references>
      </pivotArea>
    </chartFormat>
    <chartFormat chart="4" format="8" series="1">
      <pivotArea type="data" outline="0" fieldPosition="0">
        <references count="2">
          <reference field="4294967294" count="1" selected="0">
            <x v="0"/>
          </reference>
          <reference field="13" count="1" selected="0">
            <x v="287"/>
          </reference>
        </references>
      </pivotArea>
    </chartFormat>
    <chartFormat chart="4" format="9" series="1">
      <pivotArea type="data" outline="0" fieldPosition="0">
        <references count="2">
          <reference field="4294967294" count="1" selected="0">
            <x v="0"/>
          </reference>
          <reference field="13" count="1" selected="0">
            <x v="580"/>
          </reference>
        </references>
      </pivotArea>
    </chartFormat>
    <chartFormat chart="5" format="10" series="1">
      <pivotArea type="data" outline="0" fieldPosition="0">
        <references count="2">
          <reference field="4294967294" count="1" selected="0">
            <x v="0"/>
          </reference>
          <reference field="13" count="1" selected="0">
            <x v="306"/>
          </reference>
        </references>
      </pivotArea>
    </chartFormat>
    <chartFormat chart="5" format="11" series="1">
      <pivotArea type="data" outline="0" fieldPosition="0">
        <references count="2">
          <reference field="4294967294" count="1" selected="0">
            <x v="0"/>
          </reference>
          <reference field="13" count="1" selected="0">
            <x v="287"/>
          </reference>
        </references>
      </pivotArea>
    </chartFormat>
    <chartFormat chart="5" format="12" series="1">
      <pivotArea type="data" outline="0" fieldPosition="0">
        <references count="2">
          <reference field="4294967294" count="1" selected="0">
            <x v="0"/>
          </reference>
          <reference field="13" count="1" selected="0">
            <x v="580"/>
          </reference>
        </references>
      </pivotArea>
    </chartFormat>
    <chartFormat chart="5" format="13" series="1">
      <pivotArea type="data" outline="0" fieldPosition="0">
        <references count="2">
          <reference field="4294967294" count="1" selected="0">
            <x v="0"/>
          </reference>
          <reference field="13" count="1" selected="0">
            <x v="731"/>
          </reference>
        </references>
      </pivotArea>
    </chartFormat>
    <chartFormat chart="5" format="14" series="1">
      <pivotArea type="data" outline="0" fieldPosition="0">
        <references count="2">
          <reference field="4294967294" count="1" selected="0">
            <x v="0"/>
          </reference>
          <reference field="13" count="1" selected="0">
            <x v="663"/>
          </reference>
        </references>
      </pivotArea>
    </chartFormat>
    <chartFormat chart="5" format="15" series="1">
      <pivotArea type="data" outline="0" fieldPosition="0">
        <references count="2">
          <reference field="4294967294" count="1" selected="0">
            <x v="0"/>
          </reference>
          <reference field="13" count="1" selected="0">
            <x v="395"/>
          </reference>
        </references>
      </pivotArea>
    </chartFormat>
    <chartFormat chart="4" format="10" series="1">
      <pivotArea type="data" outline="0" fieldPosition="0">
        <references count="2">
          <reference field="4294967294" count="1" selected="0">
            <x v="0"/>
          </reference>
          <reference field="13" count="1" selected="0">
            <x v="731"/>
          </reference>
        </references>
      </pivotArea>
    </chartFormat>
    <chartFormat chart="4" format="11" series="1">
      <pivotArea type="data" outline="0" fieldPosition="0">
        <references count="2">
          <reference field="4294967294" count="1" selected="0">
            <x v="0"/>
          </reference>
          <reference field="13" count="1" selected="0">
            <x v="663"/>
          </reference>
        </references>
      </pivotArea>
    </chartFormat>
    <chartFormat chart="4" format="12" series="1">
      <pivotArea type="data" outline="0" fieldPosition="0">
        <references count="2">
          <reference field="4294967294" count="1" selected="0">
            <x v="0"/>
          </reference>
          <reference field="13" count="1" selected="0">
            <x v="395"/>
          </reference>
        </references>
      </pivotArea>
    </chartFormat>
    <chartFormat chart="5" format="16" series="1">
      <pivotArea type="data" outline="0" fieldPosition="0">
        <references count="2">
          <reference field="4294967294" count="1" selected="0">
            <x v="0"/>
          </reference>
          <reference field="13" count="1" selected="0">
            <x v="850"/>
          </reference>
        </references>
      </pivotArea>
    </chartFormat>
    <chartFormat chart="5" format="17" series="1">
      <pivotArea type="data" outline="0" fieldPosition="0">
        <references count="2">
          <reference field="4294967294" count="1" selected="0">
            <x v="0"/>
          </reference>
          <reference field="13" count="1" selected="0">
            <x v="279"/>
          </reference>
        </references>
      </pivotArea>
    </chartFormat>
    <chartFormat chart="5" format="18" series="1">
      <pivotArea type="data" outline="0" fieldPosition="0">
        <references count="2">
          <reference field="4294967294" count="1" selected="0">
            <x v="0"/>
          </reference>
          <reference field="13" count="1" selected="0">
            <x v="365"/>
          </reference>
        </references>
      </pivotArea>
    </chartFormat>
    <chartFormat chart="4" format="13" series="1">
      <pivotArea type="data" outline="0" fieldPosition="0">
        <references count="2">
          <reference field="4294967294" count="1" selected="0">
            <x v="0"/>
          </reference>
          <reference field="13" count="1" selected="0">
            <x v="850"/>
          </reference>
        </references>
      </pivotArea>
    </chartFormat>
    <chartFormat chart="4" format="14" series="1">
      <pivotArea type="data" outline="0" fieldPosition="0">
        <references count="2">
          <reference field="4294967294" count="1" selected="0">
            <x v="0"/>
          </reference>
          <reference field="13" count="1" selected="0">
            <x v="279"/>
          </reference>
        </references>
      </pivotArea>
    </chartFormat>
    <chartFormat chart="4" format="15" series="1">
      <pivotArea type="data" outline="0" fieldPosition="0">
        <references count="2">
          <reference field="4294967294" count="1" selected="0">
            <x v="0"/>
          </reference>
          <reference field="13" count="1" selected="0">
            <x v="365"/>
          </reference>
        </references>
      </pivotArea>
    </chartFormat>
    <chartFormat chart="5" format="19" series="1">
      <pivotArea type="data" outline="0" fieldPosition="0">
        <references count="2">
          <reference field="4294967294" count="1" selected="0">
            <x v="0"/>
          </reference>
          <reference field="13" count="1" selected="0">
            <x v="809"/>
          </reference>
        </references>
      </pivotArea>
    </chartFormat>
    <chartFormat chart="5" format="20" series="1">
      <pivotArea type="data" outline="0" fieldPosition="0">
        <references count="2">
          <reference field="4294967294" count="1" selected="0">
            <x v="0"/>
          </reference>
          <reference field="13" count="1" selected="0">
            <x v="505"/>
          </reference>
        </references>
      </pivotArea>
    </chartFormat>
    <chartFormat chart="5" format="21" series="1">
      <pivotArea type="data" outline="0" fieldPosition="0">
        <references count="2">
          <reference field="4294967294" count="1" selected="0">
            <x v="0"/>
          </reference>
          <reference field="13" count="1" selected="0">
            <x v="127"/>
          </reference>
        </references>
      </pivotArea>
    </chartFormat>
    <chartFormat chart="4" format="16" series="1">
      <pivotArea type="data" outline="0" fieldPosition="0">
        <references count="2">
          <reference field="4294967294" count="1" selected="0">
            <x v="0"/>
          </reference>
          <reference field="13" count="1" selected="0">
            <x v="809"/>
          </reference>
        </references>
      </pivotArea>
    </chartFormat>
    <chartFormat chart="4" format="17" series="1">
      <pivotArea type="data" outline="0" fieldPosition="0">
        <references count="2">
          <reference field="4294967294" count="1" selected="0">
            <x v="0"/>
          </reference>
          <reference field="13" count="1" selected="0">
            <x v="505"/>
          </reference>
        </references>
      </pivotArea>
    </chartFormat>
    <chartFormat chart="4" format="18" series="1">
      <pivotArea type="data" outline="0" fieldPosition="0">
        <references count="2">
          <reference field="4294967294" count="1" selected="0">
            <x v="0"/>
          </reference>
          <reference field="13" count="1" selected="0">
            <x v="127"/>
          </reference>
        </references>
      </pivotArea>
    </chartFormat>
    <chartFormat chart="5" format="22" series="1">
      <pivotArea type="data" outline="0" fieldPosition="0">
        <references count="2">
          <reference field="4294967294" count="1" selected="0">
            <x v="0"/>
          </reference>
          <reference field="13" count="1" selected="0">
            <x v="794"/>
          </reference>
        </references>
      </pivotArea>
    </chartFormat>
    <chartFormat chart="5" format="23" series="1">
      <pivotArea type="data" outline="0" fieldPosition="0">
        <references count="2">
          <reference field="4294967294" count="1" selected="0">
            <x v="0"/>
          </reference>
          <reference field="13" count="1" selected="0">
            <x v="50"/>
          </reference>
        </references>
      </pivotArea>
    </chartFormat>
    <chartFormat chart="5" format="24" series="1">
      <pivotArea type="data" outline="0" fieldPosition="0">
        <references count="2">
          <reference field="4294967294" count="1" selected="0">
            <x v="0"/>
          </reference>
          <reference field="13" count="1" selected="0">
            <x v="172"/>
          </reference>
        </references>
      </pivotArea>
    </chartFormat>
    <chartFormat chart="4" format="19" series="1">
      <pivotArea type="data" outline="0" fieldPosition="0">
        <references count="2">
          <reference field="4294967294" count="1" selected="0">
            <x v="0"/>
          </reference>
          <reference field="13" count="1" selected="0">
            <x v="794"/>
          </reference>
        </references>
      </pivotArea>
    </chartFormat>
    <chartFormat chart="4" format="20" series="1">
      <pivotArea type="data" outline="0" fieldPosition="0">
        <references count="2">
          <reference field="4294967294" count="1" selected="0">
            <x v="0"/>
          </reference>
          <reference field="13" count="1" selected="0">
            <x v="50"/>
          </reference>
        </references>
      </pivotArea>
    </chartFormat>
    <chartFormat chart="4" format="21" series="1">
      <pivotArea type="data" outline="0" fieldPosition="0">
        <references count="2">
          <reference field="4294967294" count="1" selected="0">
            <x v="0"/>
          </reference>
          <reference field="13" count="1" selected="0">
            <x v="172"/>
          </reference>
        </references>
      </pivotArea>
    </chartFormat>
    <chartFormat chart="5" format="25" series="1">
      <pivotArea type="data" outline="0" fieldPosition="0">
        <references count="2">
          <reference field="4294967294" count="1" selected="0">
            <x v="0"/>
          </reference>
          <reference field="13" count="1" selected="0">
            <x v="358"/>
          </reference>
        </references>
      </pivotArea>
    </chartFormat>
    <chartFormat chart="4" format="22" series="1">
      <pivotArea type="data" outline="0" fieldPosition="0">
        <references count="2">
          <reference field="4294967294" count="1" selected="0">
            <x v="0"/>
          </reference>
          <reference field="13" count="1" selected="0">
            <x v="358"/>
          </reference>
        </references>
      </pivotArea>
    </chartFormat>
    <chartFormat chart="5" format="26" series="1">
      <pivotArea type="data" outline="0" fieldPosition="0">
        <references count="2">
          <reference field="4294967294" count="1" selected="0">
            <x v="0"/>
          </reference>
          <reference field="13" count="1" selected="0">
            <x v="487"/>
          </reference>
        </references>
      </pivotArea>
    </chartFormat>
    <chartFormat chart="5" format="27" series="1">
      <pivotArea type="data" outline="0" fieldPosition="0">
        <references count="2">
          <reference field="4294967294" count="1" selected="0">
            <x v="0"/>
          </reference>
          <reference field="13" count="1" selected="0">
            <x v="152"/>
          </reference>
        </references>
      </pivotArea>
    </chartFormat>
    <chartFormat chart="5" format="28" series="1">
      <pivotArea type="data" outline="0" fieldPosition="0">
        <references count="2">
          <reference field="4294967294" count="1" selected="0">
            <x v="0"/>
          </reference>
          <reference field="13" count="1" selected="0">
            <x v="574"/>
          </reference>
        </references>
      </pivotArea>
    </chartFormat>
    <chartFormat chart="4" format="23" series="1">
      <pivotArea type="data" outline="0" fieldPosition="0">
        <references count="2">
          <reference field="4294967294" count="1" selected="0">
            <x v="0"/>
          </reference>
          <reference field="13" count="1" selected="0">
            <x v="487"/>
          </reference>
        </references>
      </pivotArea>
    </chartFormat>
    <chartFormat chart="4" format="24" series="1">
      <pivotArea type="data" outline="0" fieldPosition="0">
        <references count="2">
          <reference field="4294967294" count="1" selected="0">
            <x v="0"/>
          </reference>
          <reference field="13" count="1" selected="0">
            <x v="152"/>
          </reference>
        </references>
      </pivotArea>
    </chartFormat>
    <chartFormat chart="4" format="25" series="1">
      <pivotArea type="data" outline="0" fieldPosition="0">
        <references count="2">
          <reference field="4294967294" count="1" selected="0">
            <x v="0"/>
          </reference>
          <reference field="13" count="1" selected="0">
            <x v="574"/>
          </reference>
        </references>
      </pivotArea>
    </chartFormat>
    <chartFormat chart="5" format="29" series="1">
      <pivotArea type="data" outline="0" fieldPosition="0">
        <references count="2">
          <reference field="4294967294" count="1" selected="0">
            <x v="0"/>
          </reference>
          <reference field="13" count="1" selected="0">
            <x v="275"/>
          </reference>
        </references>
      </pivotArea>
    </chartFormat>
    <chartFormat chart="4" format="26" series="1">
      <pivotArea type="data" outline="0" fieldPosition="0">
        <references count="2">
          <reference field="4294967294" count="1" selected="0">
            <x v="0"/>
          </reference>
          <reference field="13" count="1" selected="0">
            <x v="275"/>
          </reference>
        </references>
      </pivotArea>
    </chartFormat>
    <chartFormat chart="5" format="30" series="1">
      <pivotArea type="data" outline="0" fieldPosition="0">
        <references count="2">
          <reference field="4294967294" count="1" selected="0">
            <x v="0"/>
          </reference>
          <reference field="13" count="1" selected="0">
            <x v="577"/>
          </reference>
        </references>
      </pivotArea>
    </chartFormat>
    <chartFormat chart="5" format="31" series="1">
      <pivotArea type="data" outline="0" fieldPosition="0">
        <references count="2">
          <reference field="4294967294" count="1" selected="0">
            <x v="0"/>
          </reference>
          <reference field="13" count="1" selected="0">
            <x v="848"/>
          </reference>
        </references>
      </pivotArea>
    </chartFormat>
    <chartFormat chart="5" format="32" series="1">
      <pivotArea type="data" outline="0" fieldPosition="0">
        <references count="2">
          <reference field="4294967294" count="1" selected="0">
            <x v="0"/>
          </reference>
          <reference field="13" count="1" selected="0">
            <x v="857"/>
          </reference>
        </references>
      </pivotArea>
    </chartFormat>
    <chartFormat chart="4" format="27" series="1">
      <pivotArea type="data" outline="0" fieldPosition="0">
        <references count="2">
          <reference field="4294967294" count="1" selected="0">
            <x v="0"/>
          </reference>
          <reference field="13" count="1" selected="0">
            <x v="577"/>
          </reference>
        </references>
      </pivotArea>
    </chartFormat>
    <chartFormat chart="4" format="28" series="1">
      <pivotArea type="data" outline="0" fieldPosition="0">
        <references count="2">
          <reference field="4294967294" count="1" selected="0">
            <x v="0"/>
          </reference>
          <reference field="13" count="1" selected="0">
            <x v="848"/>
          </reference>
        </references>
      </pivotArea>
    </chartFormat>
    <chartFormat chart="4" format="29" series="1">
      <pivotArea type="data" outline="0" fieldPosition="0">
        <references count="2">
          <reference field="4294967294" count="1" selected="0">
            <x v="0"/>
          </reference>
          <reference field="13" count="1" selected="0">
            <x v="857"/>
          </reference>
        </references>
      </pivotArea>
    </chartFormat>
    <chartFormat chart="0" format="7" series="1">
      <pivotArea type="data" outline="0" fieldPosition="0">
        <references count="2">
          <reference field="4294967294" count="1" selected="0">
            <x v="0"/>
          </reference>
          <reference field="13" count="1" selected="0">
            <x v="306"/>
          </reference>
        </references>
      </pivotArea>
    </chartFormat>
    <chartFormat chart="5" format="33" series="1">
      <pivotArea type="data" outline="0" fieldPosition="0">
        <references count="2">
          <reference field="4294967294" count="1" selected="0">
            <x v="0"/>
          </reference>
          <reference field="13" count="1" selected="0">
            <x v="849"/>
          </reference>
        </references>
      </pivotArea>
    </chartFormat>
    <chartFormat chart="4" format="30" series="1">
      <pivotArea type="data" outline="0" fieldPosition="0">
        <references count="2">
          <reference field="4294967294" count="1" selected="0">
            <x v="0"/>
          </reference>
          <reference field="13" count="1" selected="0">
            <x v="849"/>
          </reference>
        </references>
      </pivotArea>
    </chartFormat>
    <chartFormat chart="5" format="34" series="1">
      <pivotArea type="data" outline="0" fieldPosition="0">
        <references count="2">
          <reference field="4294967294" count="1" selected="0">
            <x v="0"/>
          </reference>
          <reference field="13" count="1" selected="0">
            <x v="277"/>
          </reference>
        </references>
      </pivotArea>
    </chartFormat>
    <chartFormat chart="4" format="31" series="1">
      <pivotArea type="data" outline="0" fieldPosition="0">
        <references count="2">
          <reference field="4294967294" count="1" selected="0">
            <x v="0"/>
          </reference>
          <reference field="13" count="1" selected="0">
            <x v="277"/>
          </reference>
        </references>
      </pivotArea>
    </chartFormat>
    <chartFormat chart="5" format="35" series="1">
      <pivotArea type="data" outline="0" fieldPosition="0">
        <references count="2">
          <reference field="4294967294" count="1" selected="0">
            <x v="0"/>
          </reference>
          <reference field="13" count="1" selected="0">
            <x v="56"/>
          </reference>
        </references>
      </pivotArea>
    </chartFormat>
    <chartFormat chart="5" format="36" series="1">
      <pivotArea type="data" outline="0" fieldPosition="0">
        <references count="2">
          <reference field="4294967294" count="1" selected="0">
            <x v="0"/>
          </reference>
          <reference field="13" count="1" selected="0">
            <x v="171"/>
          </reference>
        </references>
      </pivotArea>
    </chartFormat>
    <chartFormat chart="5" format="37" series="1">
      <pivotArea type="data" outline="0" fieldPosition="0">
        <references count="2">
          <reference field="4294967294" count="1" selected="0">
            <x v="0"/>
          </reference>
          <reference field="13" count="1" selected="0">
            <x v="495"/>
          </reference>
        </references>
      </pivotArea>
    </chartFormat>
    <chartFormat chart="4" format="32" series="1">
      <pivotArea type="data" outline="0" fieldPosition="0">
        <references count="2">
          <reference field="4294967294" count="1" selected="0">
            <x v="0"/>
          </reference>
          <reference field="13" count="1" selected="0">
            <x v="56"/>
          </reference>
        </references>
      </pivotArea>
    </chartFormat>
    <chartFormat chart="4" format="33" series="1">
      <pivotArea type="data" outline="0" fieldPosition="0">
        <references count="2">
          <reference field="4294967294" count="1" selected="0">
            <x v="0"/>
          </reference>
          <reference field="13" count="1" selected="0">
            <x v="171"/>
          </reference>
        </references>
      </pivotArea>
    </chartFormat>
    <chartFormat chart="4" format="34" series="1">
      <pivotArea type="data" outline="0" fieldPosition="0">
        <references count="2">
          <reference field="4294967294" count="1" selected="0">
            <x v="0"/>
          </reference>
          <reference field="13" count="1" selected="0">
            <x v="495"/>
          </reference>
        </references>
      </pivotArea>
    </chartFormat>
    <chartFormat chart="0" format="8" series="1">
      <pivotArea type="data" outline="0" fieldPosition="0">
        <references count="2">
          <reference field="4294967294" count="1" selected="0">
            <x v="0"/>
          </reference>
          <reference field="13" count="1" selected="0">
            <x v="56"/>
          </reference>
        </references>
      </pivotArea>
    </chartFormat>
    <chartFormat chart="5" format="38" series="1">
      <pivotArea type="data" outline="0" fieldPosition="0">
        <references count="2">
          <reference field="4294967294" count="1" selected="0">
            <x v="0"/>
          </reference>
          <reference field="13" count="1" selected="0">
            <x v="181"/>
          </reference>
        </references>
      </pivotArea>
    </chartFormat>
    <chartFormat chart="5" format="39" series="1">
      <pivotArea type="data" outline="0" fieldPosition="0">
        <references count="2">
          <reference field="4294967294" count="1" selected="0">
            <x v="0"/>
          </reference>
          <reference field="13" count="1" selected="0">
            <x v="308"/>
          </reference>
        </references>
      </pivotArea>
    </chartFormat>
    <chartFormat chart="5" format="40" series="1">
      <pivotArea type="data" outline="0" fieldPosition="0">
        <references count="2">
          <reference field="4294967294" count="1" selected="0">
            <x v="0"/>
          </reference>
          <reference field="13" count="1" selected="0">
            <x v="608"/>
          </reference>
        </references>
      </pivotArea>
    </chartFormat>
    <chartFormat chart="4" format="35" series="1">
      <pivotArea type="data" outline="0" fieldPosition="0">
        <references count="2">
          <reference field="4294967294" count="1" selected="0">
            <x v="0"/>
          </reference>
          <reference field="13" count="1" selected="0">
            <x v="181"/>
          </reference>
        </references>
      </pivotArea>
    </chartFormat>
    <chartFormat chart="4" format="36" series="1">
      <pivotArea type="data" outline="0" fieldPosition="0">
        <references count="2">
          <reference field="4294967294" count="1" selected="0">
            <x v="0"/>
          </reference>
          <reference field="13" count="1" selected="0">
            <x v="308"/>
          </reference>
        </references>
      </pivotArea>
    </chartFormat>
    <chartFormat chart="4" format="37" series="1">
      <pivotArea type="data" outline="0" fieldPosition="0">
        <references count="2">
          <reference field="4294967294" count="1" selected="0">
            <x v="0"/>
          </reference>
          <reference field="13" count="1" selected="0">
            <x v="608"/>
          </reference>
        </references>
      </pivotArea>
    </chartFormat>
    <chartFormat chart="0" format="9" series="1">
      <pivotArea type="data" outline="0" fieldPosition="0">
        <references count="2">
          <reference field="4294967294" count="1" selected="0">
            <x v="0"/>
          </reference>
          <reference field="13" count="1" selected="0">
            <x v="287"/>
          </reference>
        </references>
      </pivotArea>
    </chartFormat>
  </chartFormats>
  <pivotTableStyleInfo name="PivotStyleLight16" showRowHeaders="1" showColHeaders="1" showRowStripes="0" showColStripes="0" showLastColumn="1"/>
  <filters count="2">
    <filter fld="13" type="count" evalOrder="-1" id="37" iMeasureFld="0">
      <autoFilter ref="A1">
        <filterColumn colId="0">
          <top1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1DE929-6072-B04D-AFA9-267B711ED7E1}" name="PivotTable9" cacheId="0" applyNumberFormats="0" applyBorderFormats="0" applyFontFormats="0" applyPatternFormats="0" applyAlignmentFormats="0" applyWidthHeightFormats="1" dataCaption="Values" updatedVersion="8" minRefreshableVersion="5" useAutoFormatting="1" itemPrintTitles="1" createdVersion="6" indent="0" showHeaders="0" outline="1" outlineData="1" multipleFieldFilters="0" chartFormat="7">
  <location ref="F103:G106" firstHeaderRow="1" firstDataRow="1" firstDataCol="1"/>
  <pivotFields count="31">
    <pivotField dataField="1" showAll="0"/>
    <pivotField showAll="0"/>
    <pivotField showAll="0"/>
    <pivotField showAll="0"/>
    <pivotField showAll="0"/>
    <pivotField showAll="0"/>
    <pivotField axis="axisRow" showAll="0">
      <items count="4">
        <item m="1" x="2"/>
        <item x="1"/>
        <item x="0"/>
        <item t="default"/>
      </items>
    </pivotField>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3">
    <i>
      <x v="1"/>
    </i>
    <i>
      <x v="2"/>
    </i>
    <i t="grand">
      <x/>
    </i>
  </rowItems>
  <colItems count="1">
    <i/>
  </colItems>
  <dataFields count="1">
    <dataField name="Count of Row ID" fld="0" subtotal="count" showDataAs="percentOfTotal" baseField="0" baseItem="0" numFmtId="10"/>
  </dataFields>
  <formats count="2">
    <format dxfId="38">
      <pivotArea outline="0" collapsedLevelsAreSubtotals="1" fieldPosition="0"/>
    </format>
    <format dxfId="37">
      <pivotArea outline="0" fieldPosition="0">
        <references count="1">
          <reference field="4294967294" count="1">
            <x v="0"/>
          </reference>
        </references>
      </pivotArea>
    </format>
  </formats>
  <chartFormats count="6">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1"/>
          </reference>
        </references>
      </pivotArea>
    </chartFormat>
    <chartFormat chart="6" format="6">
      <pivotArea type="data" outline="0" fieldPosition="0">
        <references count="2">
          <reference field="4294967294" count="1" selected="0">
            <x v="0"/>
          </reference>
          <reference field="6" count="1" selected="0">
            <x v="2"/>
          </reference>
        </references>
      </pivotArea>
    </chartFormat>
    <chartFormat chart="4" format="1">
      <pivotArea type="data" outline="0" fieldPosition="0">
        <references count="2">
          <reference field="4294967294" count="1" selected="0">
            <x v="0"/>
          </reference>
          <reference field="6" count="1" selected="0">
            <x v="1"/>
          </reference>
        </references>
      </pivotArea>
    </chartFormat>
    <chartFormat chart="4" format="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AC7158-9980-5A40-B31D-F72454AAFCBB}" name="PivotTable3"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I46:J5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11"/>
    </i>
    <i>
      <x v="30"/>
    </i>
    <i>
      <x v="3"/>
    </i>
    <i t="grand">
      <x/>
    </i>
  </rowItems>
  <colItems count="1">
    <i/>
  </colItems>
  <dataFields count="1">
    <dataField name="Sum of Sales" fld="27" baseField="0" baseItem="0" numFmtId="165"/>
  </dataFields>
  <formats count="1">
    <format dxfId="39">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8" count="1" selected="0">
            <x v="3"/>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18" type="count" evalOrder="-1" id="4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A3D624-191C-A447-BA23-82A0EB85962B}" name="PivotTable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13:G2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Profit" fld="25" baseField="0" baseItem="0" numFmtId="165"/>
  </dataFields>
  <formats count="1">
    <format dxfId="40">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B81AE2-96A4-CE4D-91F8-D34D2C41F113}" name="PivotTable5"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34:I42" firstHeaderRow="1" firstDataRow="2"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showAll="0"/>
    <pivotField showAll="0"/>
    <pivotField showAll="0"/>
    <pivotField axis="axisCol" dataField="1" showAll="0">
      <items count="4">
        <item m="1" x="2"/>
        <item x="1"/>
        <item x="0"/>
        <item t="default"/>
      </items>
    </pivotField>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Fields count="1">
    <field x="29"/>
  </colFields>
  <colItems count="3">
    <i>
      <x v="1"/>
    </i>
    <i>
      <x v="2"/>
    </i>
    <i t="grand">
      <x/>
    </i>
  </colItems>
  <dataFields count="1">
    <dataField name="Count of Return Status" fld="29" subtotal="count" showDataAs="percentOfRow" baseField="22" baseItem="0" numFmtId="10"/>
  </dataField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EE539C-7070-2549-86AA-BBECBF5D82A7}" name="PivotTable8"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L46:M5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48"/>
    </i>
    <i>
      <x v="6"/>
    </i>
    <i>
      <x v="39"/>
    </i>
    <i t="grand">
      <x/>
    </i>
  </rowItems>
  <colItems count="1">
    <i/>
  </colItems>
  <dataFields count="1">
    <dataField name="Sum of Sales" fld="27" baseField="0" baseItem="0" numFmtId="165"/>
  </dataFields>
  <formats count="1">
    <format dxfId="4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8" type="count" evalOrder="-1" id="40" iMeasureFld="0">
      <autoFilter ref="A1">
        <filterColumn colId="0">
          <top10 top="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E29500-1724-0540-ABA5-12D72F5A1DEE}" name="PivotTable1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7">
  <location ref="F124:G131"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items count="914">
        <item x="878"/>
        <item x="525"/>
        <item x="686"/>
        <item x="300"/>
        <item x="598"/>
        <item x="526"/>
        <item x="448"/>
        <item x="61"/>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214"/>
        <item x="666"/>
        <item x="551"/>
        <item x="467"/>
        <item x="446"/>
        <item x="415"/>
        <item x="216"/>
        <item x="18"/>
        <item x="495"/>
        <item x="199"/>
        <item x="747"/>
        <item x="895"/>
        <item x="872"/>
        <item x="802"/>
        <item x="198"/>
        <item x="654"/>
        <item x="354"/>
        <item x="484"/>
        <item x="236"/>
        <item x="359"/>
        <item x="638"/>
        <item x="401"/>
        <item x="830"/>
        <item x="266"/>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440"/>
        <item x="386"/>
        <item x="450"/>
        <item x="636"/>
        <item x="326"/>
        <item x="864"/>
        <item x="358"/>
        <item x="783"/>
        <item x="557"/>
        <item x="283"/>
        <item x="642"/>
        <item x="268"/>
        <item x="159"/>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267"/>
        <item x="530"/>
        <item x="176"/>
        <item x="716"/>
        <item x="447"/>
        <item x="17"/>
        <item x="603"/>
        <item x="788"/>
        <item x="902"/>
        <item x="418"/>
        <item x="586"/>
        <item x="291"/>
        <item x="411"/>
        <item x="539"/>
        <item x="640"/>
        <item x="645"/>
        <item x="831"/>
        <item x="282"/>
        <item x="462"/>
        <item x="600"/>
        <item x="410"/>
        <item x="504"/>
        <item x="479"/>
        <item x="845"/>
        <item x="875"/>
        <item x="207"/>
        <item x="301"/>
        <item x="893"/>
        <item x="491"/>
        <item x="891"/>
        <item x="412"/>
        <item x="95"/>
        <item x="139"/>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323"/>
        <item x="108"/>
        <item x="137"/>
        <item x="835"/>
        <item x="536"/>
        <item x="362"/>
        <item x="885"/>
        <item x="624"/>
        <item x="417"/>
        <item x="846"/>
        <item x="74"/>
        <item x="338"/>
        <item x="138"/>
        <item x="797"/>
        <item x="196"/>
        <item x="695"/>
        <item x="239"/>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375"/>
        <item x="860"/>
        <item x="136"/>
        <item x="665"/>
        <item x="161"/>
        <item x="185"/>
        <item x="646"/>
        <item x="48"/>
        <item x="309"/>
        <item x="712"/>
        <item x="6"/>
        <item x="366"/>
        <item x="79"/>
        <item x="110"/>
        <item x="203"/>
        <item x="779"/>
        <item x="25"/>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519"/>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749"/>
        <item x="346"/>
        <item x="84"/>
        <item x="863"/>
        <item t="default"/>
      </items>
    </pivotField>
    <pivotField showAll="0"/>
    <pivotField showAll="0"/>
    <pivotField showAll="0"/>
    <pivotField showAll="0">
      <items count="5">
        <item x="2"/>
        <item x="1"/>
        <item x="3"/>
        <item x="0"/>
        <item t="default"/>
      </items>
    </pivotField>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0"/>
    <field x="21"/>
  </rowFields>
  <rowItems count="7">
    <i>
      <x v="1"/>
    </i>
    <i>
      <x v="2"/>
    </i>
    <i>
      <x v="3"/>
    </i>
    <i>
      <x v="4"/>
    </i>
    <i>
      <x v="5"/>
    </i>
    <i>
      <x v="6"/>
    </i>
    <i t="grand">
      <x/>
    </i>
  </rowItems>
  <colItems count="1">
    <i/>
  </colItems>
  <dataFields count="1">
    <dataField name="Sum of Sales" fld="27" baseField="0" baseItem="0" numFmtId="165"/>
  </dataFields>
  <formats count="1">
    <format dxfId="42">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4D18E86-FE06-D84A-902E-8C9732686EE8}" sourceName="Customer Segment">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1015AA6-FBCE-A741-82CB-C791B5349F1A}" sourceName="Product Category">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A6A451-73CB-D54A-8203-38304841A3BD}" sourceName="Region">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7C0EA966-4C04-F541-BBB5-D14211AFD5EF}" sourceName="Order Month">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6">
        <i x="0" s="1"/>
        <i x="2" s="1"/>
        <i x="5"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42E6B56E-5903-9E44-A531-ACD826407AD4}" cache="Slicer_Customer_Segment" caption="Customer Segment" style="SlicerStyleOther2" rowHeight="252000"/>
  <slicer name="Product Category 1" xr10:uid="{62D6CE70-4A89-FA41-AD64-0FA0DCB50EAA}" cache="Slicer_Product_Category" caption="Product Category" style="SlicerStyleOther2" rowHeight="252000"/>
  <slicer name="Region 1" xr10:uid="{F9C1B039-30D5-694A-8E58-C5A62A869B2D}" cache="Slicer_Region" caption="Region" columnCount="2" style="SlicerStyleOther2" rowHeight="252000"/>
  <slicer name="Order Month 1" xr10:uid="{80437D06-FDCE-0347-8BCD-991D7B7C2FB5}" cache="Slicer_Order_Month" caption="Order Month" columnCount="2" style="SlicerStyleOther2"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3BF179A-877F-EC4F-8EBB-F9F2D9CEBEBC}" cache="Slicer_Customer_Segment" caption="Customer Segment" rowHeight="209550"/>
  <slicer name="Product Category" xr10:uid="{27D15418-9606-474A-99D6-3D12033D4794}" cache="Slicer_Product_Category" caption="Product Category" rowHeight="209550"/>
  <slicer name="Region" xr10:uid="{4E564724-C931-EB4C-A675-8B58E109CBB8}" cache="Slicer_Region" caption="Region" rowHeight="209550"/>
  <slicer name="Order Month" xr10:uid="{7A307FDB-D2F8-F24B-8A69-A479D197B6C5}" cache="Slicer_Order_Month" caption="Order Month" columnCount="2" style="SlicerStyleDark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9D92D-33D9-414D-9FA3-E3457AAD38AB}" name="Table1" displayName="Table1" ref="E1:AH1953" totalsRowShown="0" headerRowDxfId="32" dataDxfId="31">
  <autoFilter ref="E1:AH1953" xr:uid="{0960A6B6-B754-9C4C-A0FC-780386B0CD8F}"/>
  <tableColumns count="30">
    <tableColumn id="1" xr3:uid="{9CC8B6AB-0359-424F-A482-2CD4FE091307}" name="Row ID" dataDxfId="30"/>
    <tableColumn id="2" xr3:uid="{F06F5C0B-2679-6C4C-A3D4-CCEC8EE045AB}" name="Order Priority" dataDxfId="29"/>
    <tableColumn id="3" xr3:uid="{A5841107-8A6E-FE4A-8B8C-10AE15DFE0A0}" name="Discount" dataDxfId="28"/>
    <tableColumn id="4" xr3:uid="{2AAD9DBF-5898-6C4C-971A-F5DFA7C532D4}" name="Unit Price" dataDxfId="27"/>
    <tableColumn id="5" xr3:uid="{FB256205-1665-B448-93F5-FAC8D504731A}" name="Shipping Cost" dataDxfId="26"/>
    <tableColumn id="6" xr3:uid="{B257D233-CFE2-FC49-B553-56FFEBA27516}" name="Customer ID" dataDxfId="25"/>
    <tableColumn id="33" xr3:uid="{90A4A0DD-EC65-744C-80CD-EA514D59CA63}" name="Repeat Customers" dataDxfId="24">
      <calculatedColumnFormula>IF(COUNTIF(Table1[Customer ID],Table1[[#This Row],[Customer ID]])&gt;1,"Repeat Customer","One-Time Customer")</calculatedColumnFormula>
    </tableColumn>
    <tableColumn id="7" xr3:uid="{F88E3027-BB5A-8C43-82BF-73BC73EFF8CB}" name="Customer Name" dataDxfId="23"/>
    <tableColumn id="8" xr3:uid="{5D31AF65-AB70-4449-9F7F-05ABB0E771BA}" name="Ship Mode" dataDxfId="22"/>
    <tableColumn id="9" xr3:uid="{BF078D56-75A1-2847-9FDF-B1C2814750D2}" name="Customer Segment" dataDxfId="21"/>
    <tableColumn id="10" xr3:uid="{50D6BC02-E6DB-2A40-B93F-30C84F789237}" name="Product Category" dataDxfId="20"/>
    <tableColumn id="11" xr3:uid="{6EB13E21-882D-604E-B4EC-B7E394908AA6}" name="Product Sub-Category" dataDxfId="19"/>
    <tableColumn id="12" xr3:uid="{4041B1F3-E3D8-9F4D-9CEA-2E9C0359B7AF}" name="Product Container" dataDxfId="18"/>
    <tableColumn id="13" xr3:uid="{7F5BDEF1-D88D-8943-A17B-3BA742AD622E}" name="Product Name" dataDxfId="17"/>
    <tableColumn id="14" xr3:uid="{B9D46AE3-7106-0141-A02B-7016DBA65964}" name="Product Base Margin" dataDxfId="16"/>
    <tableColumn id="32" xr3:uid="{0C243729-371E-1B4E-8727-3990D266619B}" name="Profit Margin" dataDxfId="15">
      <calculatedColumnFormula>Table1[[#This Row],[Profit]]/Table1[[#This Row],[Sales]]</calculatedColumnFormula>
    </tableColumn>
    <tableColumn id="15" xr3:uid="{63365DB6-B303-CD4E-8D8A-71CFE7D24826}" name="Country" dataDxfId="14"/>
    <tableColumn id="16" xr3:uid="{4383D1EE-F833-9D42-AAF5-961CCF0FB505}" name="Region" dataDxfId="13"/>
    <tableColumn id="17" xr3:uid="{E7FF9D3D-65A3-D849-8D70-CA299E3A5EF8}" name="State or Province" dataDxfId="12"/>
    <tableColumn id="18" xr3:uid="{9C279048-E7A9-2546-8554-468DEB76FDD5}" name="City" dataDxfId="11"/>
    <tableColumn id="19" xr3:uid="{67444D17-3389-6D46-8468-6949823ED204}" name="Postal Code" dataDxfId="10"/>
    <tableColumn id="20" xr3:uid="{025D264C-BBAF-2847-88C2-41DD5802CE70}" name="Order Date" dataDxfId="9"/>
    <tableColumn id="29" xr3:uid="{CCDD62A5-FBDB-9444-AB84-DD04B2EFA43E}" name="Order Month" dataDxfId="8">
      <calculatedColumnFormula>TEXT(Table1[[#This Row],[Order Date]],"mmmm")</calculatedColumnFormula>
    </tableColumn>
    <tableColumn id="31" xr3:uid="{870AF2DD-7F2A-B74F-83CA-525AE3132618}" name="Order Year" dataDxfId="7">
      <calculatedColumnFormula>TEXT(Table1[[#This Row],[Order Date]],"yyyy")</calculatedColumnFormula>
    </tableColumn>
    <tableColumn id="21" xr3:uid="{00C058F8-CBED-9644-8966-D5F6473DD0CA}" name="Ship Date" dataDxfId="6"/>
    <tableColumn id="22" xr3:uid="{2BF13824-83E0-D249-8A51-CC161CB87222}" name="Profit" dataDxfId="5"/>
    <tableColumn id="23" xr3:uid="{31F431F8-02FC-EF4F-B007-4E7A4E53136C}" name="Quantity ordered new" dataDxfId="4"/>
    <tableColumn id="24" xr3:uid="{A3093BF7-C493-E442-9A5E-A12206FC4975}" name="Sales" dataDxfId="3"/>
    <tableColumn id="25" xr3:uid="{86B72BB7-A001-1E4E-A3F0-3BC652D08C0C}" name="Order ID" dataDxfId="2"/>
    <tableColumn id="26" xr3:uid="{32D01CD4-342F-C948-A8FF-DF45AE400975}" name="Return Status" dataDxfId="1">
      <calculatedColumnFormula>IF(COUNTIF(Returns!$A$2:$A$1635,Orders!AG2)&gt;0,"Returned","Not Returned")</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05DDBF-1458-4A43-BF3A-C2C8C3DC3BA5}" name="Table3" displayName="Table3" ref="A1:B5" totalsRowShown="0" headerRowDxfId="0">
  <autoFilter ref="A1:B5" xr:uid="{63B7ED68-6B8E-1449-8538-F9A2413801F2}"/>
  <tableColumns count="2">
    <tableColumn id="1" xr3:uid="{B309221B-E62F-C649-8433-9305190730F7}" name="Region"/>
    <tableColumn id="2" xr3:uid="{8201DA4A-D819-734D-82A9-0B9E9D5CB742}" name="Manager"/>
  </tableColumns>
  <tableStyleInfo name="TableStyleMedium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0114-AA12-8447-8D4F-15B3009013E6}">
  <dimension ref="A1"/>
  <sheetViews>
    <sheetView tabSelected="1" topLeftCell="A2" zoomScale="53" zoomScaleNormal="50" workbookViewId="0">
      <selection activeCell="BE50" sqref="BE50"/>
    </sheetView>
  </sheetViews>
  <sheetFormatPr defaultColWidth="11" defaultRowHeight="12.6" x14ac:dyDescent="0.25"/>
  <cols>
    <col min="1" max="1" width="4.21875" style="16" customWidth="1"/>
    <col min="2" max="2" width="5" style="16" customWidth="1"/>
    <col min="3" max="16384" width="11"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94B44-DB29-A049-A207-F87734358406}">
  <dimension ref="A3:R131"/>
  <sheetViews>
    <sheetView topLeftCell="E1" workbookViewId="0">
      <selection activeCell="L4" sqref="L4"/>
    </sheetView>
  </sheetViews>
  <sheetFormatPr defaultColWidth="11.5546875" defaultRowHeight="12.6" x14ac:dyDescent="0.25"/>
  <cols>
    <col min="1" max="1" width="7.44140625" style="15" customWidth="1"/>
    <col min="2" max="3" width="11" style="15"/>
    <col min="4" max="4" width="7" style="15" customWidth="1"/>
    <col min="5" max="5" width="6.77734375" customWidth="1"/>
    <col min="6" max="6" width="15.77734375" bestFit="1" customWidth="1"/>
    <col min="7" max="7" width="14.44140625" bestFit="1" customWidth="1"/>
    <col min="8" max="8" width="26" bestFit="1" customWidth="1"/>
    <col min="9" max="9" width="31" bestFit="1" customWidth="1"/>
    <col min="10" max="11" width="12.77734375" bestFit="1" customWidth="1"/>
    <col min="12" max="12" width="15.77734375" bestFit="1" customWidth="1"/>
    <col min="13" max="13" width="14.44140625" bestFit="1" customWidth="1"/>
  </cols>
  <sheetData>
    <row r="3" spans="6:13" x14ac:dyDescent="0.25">
      <c r="F3" s="19" t="s">
        <v>3045</v>
      </c>
      <c r="G3" t="s">
        <v>3041</v>
      </c>
      <c r="J3" t="s">
        <v>3056</v>
      </c>
      <c r="K3" t="s">
        <v>21</v>
      </c>
      <c r="L3" t="s">
        <v>3057</v>
      </c>
      <c r="M3" t="s">
        <v>3058</v>
      </c>
    </row>
    <row r="4" spans="6:13" x14ac:dyDescent="0.25">
      <c r="F4" s="20" t="s">
        <v>3046</v>
      </c>
      <c r="G4" s="17">
        <v>274766.92000000016</v>
      </c>
      <c r="J4" s="17">
        <f>GETPIVOTDATA("Sales",$F$3)</f>
        <v>1924337.8799999994</v>
      </c>
      <c r="K4" s="17">
        <f>GETPIVOTDATA("Profit",$F$13)</f>
        <v>224077.61183715006</v>
      </c>
      <c r="L4" s="22">
        <f>GETPIVOTDATA("Quantity ordered new",$F$23)</f>
        <v>25268</v>
      </c>
      <c r="M4" s="24">
        <f>IFERROR(GETPIVOTDATA("Return Status",$F$34,"Return Status","Returned"),0)</f>
        <v>7.6844262295081966E-3</v>
      </c>
    </row>
    <row r="5" spans="6:13" x14ac:dyDescent="0.25">
      <c r="F5" s="20" t="s">
        <v>3047</v>
      </c>
      <c r="G5" s="17">
        <v>326101.46999999997</v>
      </c>
      <c r="J5" s="23"/>
    </row>
    <row r="6" spans="6:13" x14ac:dyDescent="0.25">
      <c r="F6" s="20" t="s">
        <v>3048</v>
      </c>
      <c r="G6" s="17">
        <v>271696.67000000016</v>
      </c>
    </row>
    <row r="7" spans="6:13" x14ac:dyDescent="0.25">
      <c r="F7" s="20" t="s">
        <v>3049</v>
      </c>
      <c r="G7" s="17">
        <v>389831.94999999978</v>
      </c>
    </row>
    <row r="8" spans="6:13" x14ac:dyDescent="0.25">
      <c r="F8" s="20" t="s">
        <v>3050</v>
      </c>
      <c r="G8" s="17">
        <v>306572.06999999977</v>
      </c>
    </row>
    <row r="9" spans="6:13" x14ac:dyDescent="0.25">
      <c r="F9" s="20" t="s">
        <v>3051</v>
      </c>
      <c r="G9" s="17">
        <v>355368.79999999964</v>
      </c>
    </row>
    <row r="10" spans="6:13" x14ac:dyDescent="0.25">
      <c r="F10" s="20" t="s">
        <v>3052</v>
      </c>
      <c r="G10" s="17">
        <v>1924337.8799999994</v>
      </c>
    </row>
    <row r="13" spans="6:13" x14ac:dyDescent="0.25">
      <c r="F13" s="19" t="s">
        <v>3045</v>
      </c>
      <c r="G13" t="s">
        <v>3042</v>
      </c>
      <c r="I13" s="19"/>
      <c r="J13" s="19"/>
    </row>
    <row r="14" spans="6:13" x14ac:dyDescent="0.25">
      <c r="F14" s="20" t="s">
        <v>3046</v>
      </c>
      <c r="G14" s="17">
        <v>1043.6774996800048</v>
      </c>
    </row>
    <row r="15" spans="6:13" x14ac:dyDescent="0.25">
      <c r="F15" s="20" t="s">
        <v>3047</v>
      </c>
      <c r="G15" s="17">
        <v>35944.658780320009</v>
      </c>
    </row>
    <row r="16" spans="6:13" x14ac:dyDescent="0.25">
      <c r="F16" s="20" t="s">
        <v>3048</v>
      </c>
      <c r="G16" s="17">
        <v>103.15958674999388</v>
      </c>
    </row>
    <row r="17" spans="6:18" x14ac:dyDescent="0.25">
      <c r="F17" s="20" t="s">
        <v>3049</v>
      </c>
      <c r="G17" s="17">
        <v>53146.412501999992</v>
      </c>
    </row>
    <row r="18" spans="6:18" x14ac:dyDescent="0.25">
      <c r="F18" s="20" t="s">
        <v>3050</v>
      </c>
      <c r="G18" s="17">
        <v>67002.732858400021</v>
      </c>
    </row>
    <row r="19" spans="6:18" x14ac:dyDescent="0.25">
      <c r="F19" s="20" t="s">
        <v>3051</v>
      </c>
      <c r="G19" s="17">
        <v>66836.970610000033</v>
      </c>
    </row>
    <row r="20" spans="6:18" x14ac:dyDescent="0.25">
      <c r="F20" s="20" t="s">
        <v>3052</v>
      </c>
      <c r="G20" s="17">
        <v>224077.61183715006</v>
      </c>
    </row>
    <row r="23" spans="6:18" x14ac:dyDescent="0.25">
      <c r="F23" s="19" t="s">
        <v>3045</v>
      </c>
      <c r="G23" t="s">
        <v>3044</v>
      </c>
      <c r="H23" s="19"/>
      <c r="Q23" s="26" t="s">
        <v>3045</v>
      </c>
      <c r="R23" s="27" t="s">
        <v>3041</v>
      </c>
    </row>
    <row r="24" spans="6:18" x14ac:dyDescent="0.25">
      <c r="F24" s="20" t="s">
        <v>3046</v>
      </c>
      <c r="G24" s="18">
        <v>3368</v>
      </c>
      <c r="Q24" s="20" t="s">
        <v>1278</v>
      </c>
      <c r="R24" s="17">
        <f>IFERROR(GETPIVOTDATA("Sales",$F$46,"State or Province",Q24),0)</f>
        <v>46826.44999999999</v>
      </c>
    </row>
    <row r="25" spans="6:18" x14ac:dyDescent="0.25">
      <c r="F25" s="20" t="s">
        <v>3047</v>
      </c>
      <c r="G25" s="18">
        <v>4220</v>
      </c>
      <c r="Q25" s="20" t="s">
        <v>378</v>
      </c>
      <c r="R25" s="17">
        <f t="shared" ref="R25:R72" si="0">IFERROR(GETPIVOTDATA("Sales",$F$46,"State or Province",Q25),0)</f>
        <v>14367.860000000002</v>
      </c>
    </row>
    <row r="26" spans="6:18" x14ac:dyDescent="0.25">
      <c r="F26" s="20" t="s">
        <v>3048</v>
      </c>
      <c r="G26" s="18">
        <v>3592</v>
      </c>
      <c r="Q26" s="20" t="s">
        <v>958</v>
      </c>
      <c r="R26" s="17">
        <f t="shared" si="0"/>
        <v>11724.43</v>
      </c>
    </row>
    <row r="27" spans="6:18" x14ac:dyDescent="0.25">
      <c r="F27" s="20" t="s">
        <v>3049</v>
      </c>
      <c r="G27" s="18">
        <v>3955</v>
      </c>
      <c r="Q27" s="20" t="s">
        <v>45</v>
      </c>
      <c r="R27" s="17">
        <f t="shared" si="0"/>
        <v>288310.60999999981</v>
      </c>
    </row>
    <row r="28" spans="6:18" x14ac:dyDescent="0.25">
      <c r="F28" s="20" t="s">
        <v>3050</v>
      </c>
      <c r="G28" s="18">
        <v>5813</v>
      </c>
      <c r="Q28" s="20" t="s">
        <v>255</v>
      </c>
      <c r="R28" s="17">
        <f t="shared" si="0"/>
        <v>45843.450000000012</v>
      </c>
    </row>
    <row r="29" spans="6:18" x14ac:dyDescent="0.25">
      <c r="F29" s="20" t="s">
        <v>3051</v>
      </c>
      <c r="G29" s="18">
        <v>4320</v>
      </c>
      <c r="Q29" s="20" t="s">
        <v>228</v>
      </c>
      <c r="R29" s="17">
        <f t="shared" si="0"/>
        <v>6540.5400000000009</v>
      </c>
    </row>
    <row r="30" spans="6:18" x14ac:dyDescent="0.25">
      <c r="F30" s="20" t="s">
        <v>3052</v>
      </c>
      <c r="G30" s="18">
        <v>25268</v>
      </c>
      <c r="Q30" s="20" t="s">
        <v>1149</v>
      </c>
      <c r="R30" s="17">
        <f t="shared" si="0"/>
        <v>1257.76</v>
      </c>
    </row>
    <row r="31" spans="6:18" x14ac:dyDescent="0.25">
      <c r="Q31" s="20" t="s">
        <v>1008</v>
      </c>
      <c r="R31" s="17">
        <f t="shared" si="0"/>
        <v>68946.66</v>
      </c>
    </row>
    <row r="32" spans="6:18" x14ac:dyDescent="0.25">
      <c r="Q32" s="20" t="s">
        <v>362</v>
      </c>
      <c r="R32" s="17">
        <f t="shared" si="0"/>
        <v>87651.110000000044</v>
      </c>
    </row>
    <row r="33" spans="6:18" x14ac:dyDescent="0.25">
      <c r="Q33" s="20" t="s">
        <v>387</v>
      </c>
      <c r="R33" s="17">
        <f t="shared" si="0"/>
        <v>31992.210000000003</v>
      </c>
    </row>
    <row r="34" spans="6:18" x14ac:dyDescent="0.25">
      <c r="F34" s="19" t="s">
        <v>3053</v>
      </c>
      <c r="G34" s="19" t="s">
        <v>3054</v>
      </c>
      <c r="Q34" s="20" t="s">
        <v>1741</v>
      </c>
      <c r="R34" s="17">
        <f t="shared" si="0"/>
        <v>13922.919999999998</v>
      </c>
    </row>
    <row r="35" spans="6:18" x14ac:dyDescent="0.25">
      <c r="F35" s="19" t="s">
        <v>3045</v>
      </c>
      <c r="G35" t="s">
        <v>3030</v>
      </c>
      <c r="H35" t="s">
        <v>3055</v>
      </c>
      <c r="I35" t="s">
        <v>3052</v>
      </c>
      <c r="Q35" s="20" t="s">
        <v>178</v>
      </c>
      <c r="R35" s="17">
        <f t="shared" si="0"/>
        <v>98971.250000000015</v>
      </c>
    </row>
    <row r="36" spans="6:18" x14ac:dyDescent="0.25">
      <c r="F36" s="20" t="s">
        <v>3046</v>
      </c>
      <c r="G36" s="21">
        <v>2.7027027027027029E-3</v>
      </c>
      <c r="H36" s="21">
        <v>0.99729729729729732</v>
      </c>
      <c r="I36" s="21">
        <v>1</v>
      </c>
      <c r="Q36" s="20" t="s">
        <v>703</v>
      </c>
      <c r="R36" s="17">
        <f t="shared" si="0"/>
        <v>41089.050000000003</v>
      </c>
    </row>
    <row r="37" spans="6:18" x14ac:dyDescent="0.25">
      <c r="F37" s="20" t="s">
        <v>3047</v>
      </c>
      <c r="G37" s="21">
        <v>1.9108280254777069E-2</v>
      </c>
      <c r="H37" s="21">
        <v>0.98089171974522293</v>
      </c>
      <c r="I37" s="21">
        <v>1</v>
      </c>
      <c r="Q37" s="20" t="s">
        <v>330</v>
      </c>
      <c r="R37" s="17">
        <f t="shared" si="0"/>
        <v>10977.690000000002</v>
      </c>
    </row>
    <row r="38" spans="6:18" x14ac:dyDescent="0.25">
      <c r="F38" s="20" t="s">
        <v>3048</v>
      </c>
      <c r="G38" s="21">
        <v>0</v>
      </c>
      <c r="H38" s="21">
        <v>1</v>
      </c>
      <c r="I38" s="21">
        <v>1</v>
      </c>
      <c r="Q38" s="20" t="s">
        <v>183</v>
      </c>
      <c r="R38" s="17">
        <f t="shared" si="0"/>
        <v>29678.210000000003</v>
      </c>
    </row>
    <row r="39" spans="6:18" x14ac:dyDescent="0.25">
      <c r="F39" s="20" t="s">
        <v>3049</v>
      </c>
      <c r="G39" s="21">
        <v>9.3457943925233638E-3</v>
      </c>
      <c r="H39" s="21">
        <v>0.99065420560747663</v>
      </c>
      <c r="I39" s="21">
        <v>1</v>
      </c>
      <c r="Q39" s="20" t="s">
        <v>613</v>
      </c>
      <c r="R39" s="17">
        <f t="shared" si="0"/>
        <v>15291.350000000002</v>
      </c>
    </row>
    <row r="40" spans="6:18" x14ac:dyDescent="0.25">
      <c r="F40" s="20" t="s">
        <v>3050</v>
      </c>
      <c r="G40" s="21">
        <v>1.2779552715654952E-2</v>
      </c>
      <c r="H40" s="21">
        <v>0.98722044728434499</v>
      </c>
      <c r="I40" s="21">
        <v>1</v>
      </c>
      <c r="Q40" s="20" t="s">
        <v>171</v>
      </c>
      <c r="R40" s="17">
        <f t="shared" si="0"/>
        <v>14909.429999999998</v>
      </c>
    </row>
    <row r="41" spans="6:18" x14ac:dyDescent="0.25">
      <c r="F41" s="20" t="s">
        <v>3051</v>
      </c>
      <c r="G41" s="21">
        <v>3.2679738562091504E-3</v>
      </c>
      <c r="H41" s="21">
        <v>0.99673202614379086</v>
      </c>
      <c r="I41" s="21">
        <v>1</v>
      </c>
      <c r="Q41" s="20" t="s">
        <v>188</v>
      </c>
      <c r="R41" s="17">
        <f t="shared" si="0"/>
        <v>31131.739999999998</v>
      </c>
    </row>
    <row r="42" spans="6:18" x14ac:dyDescent="0.25">
      <c r="F42" s="20" t="s">
        <v>3052</v>
      </c>
      <c r="G42" s="21">
        <v>7.6844262295081966E-3</v>
      </c>
      <c r="H42" s="21">
        <v>0.99231557377049184</v>
      </c>
      <c r="I42" s="21">
        <v>1</v>
      </c>
      <c r="Q42" s="20" t="s">
        <v>415</v>
      </c>
      <c r="R42" s="17">
        <f t="shared" si="0"/>
        <v>15597.44</v>
      </c>
    </row>
    <row r="43" spans="6:18" x14ac:dyDescent="0.25">
      <c r="Q43" s="20" t="s">
        <v>193</v>
      </c>
      <c r="R43" s="17">
        <f t="shared" si="0"/>
        <v>59114.82</v>
      </c>
    </row>
    <row r="44" spans="6:18" x14ac:dyDescent="0.25">
      <c r="Q44" s="20" t="s">
        <v>300</v>
      </c>
      <c r="R44" s="17">
        <f t="shared" si="0"/>
        <v>69641.810000000027</v>
      </c>
    </row>
    <row r="45" spans="6:18" x14ac:dyDescent="0.25">
      <c r="Q45" s="20" t="s">
        <v>62</v>
      </c>
      <c r="R45" s="17">
        <f t="shared" si="0"/>
        <v>41671.260000000009</v>
      </c>
    </row>
    <row r="46" spans="6:18" x14ac:dyDescent="0.25">
      <c r="F46" s="19" t="s">
        <v>3045</v>
      </c>
      <c r="G46" s="25" t="s">
        <v>3041</v>
      </c>
      <c r="H46" s="19"/>
      <c r="I46" s="19" t="s">
        <v>3045</v>
      </c>
      <c r="J46" t="s">
        <v>3041</v>
      </c>
      <c r="L46" s="19" t="s">
        <v>3045</v>
      </c>
      <c r="M46" t="s">
        <v>3041</v>
      </c>
      <c r="Q46" s="20" t="s">
        <v>671</v>
      </c>
      <c r="R46" s="17">
        <f t="shared" si="0"/>
        <v>9689.5799999999981</v>
      </c>
    </row>
    <row r="47" spans="6:18" x14ac:dyDescent="0.25">
      <c r="F47" s="20" t="s">
        <v>1278</v>
      </c>
      <c r="G47" s="17">
        <v>46826.44999999999</v>
      </c>
      <c r="I47" s="20" t="s">
        <v>178</v>
      </c>
      <c r="J47" s="17">
        <v>98971.250000000015</v>
      </c>
      <c r="L47" s="20" t="s">
        <v>2226</v>
      </c>
      <c r="M47" s="17">
        <v>1183.54</v>
      </c>
      <c r="Q47" s="20" t="s">
        <v>506</v>
      </c>
      <c r="R47" s="17">
        <f t="shared" si="0"/>
        <v>10903.079999999998</v>
      </c>
    </row>
    <row r="48" spans="6:18" x14ac:dyDescent="0.25">
      <c r="F48" s="20" t="s">
        <v>378</v>
      </c>
      <c r="G48" s="17">
        <v>14367.860000000002</v>
      </c>
      <c r="I48" s="20" t="s">
        <v>71</v>
      </c>
      <c r="J48" s="17">
        <v>223930.47999999992</v>
      </c>
      <c r="L48" s="20" t="s">
        <v>1149</v>
      </c>
      <c r="M48" s="17">
        <v>1257.76</v>
      </c>
      <c r="Q48" s="20" t="s">
        <v>82</v>
      </c>
      <c r="R48" s="17">
        <f t="shared" si="0"/>
        <v>12593.59</v>
      </c>
    </row>
    <row r="49" spans="6:18" x14ac:dyDescent="0.25">
      <c r="F49" s="20" t="s">
        <v>958</v>
      </c>
      <c r="G49" s="17">
        <v>11724.43</v>
      </c>
      <c r="I49" s="20" t="s">
        <v>45</v>
      </c>
      <c r="J49" s="17">
        <v>288310.60999999981</v>
      </c>
      <c r="L49" s="20" t="s">
        <v>2193</v>
      </c>
      <c r="M49" s="17">
        <v>1550.4899999999998</v>
      </c>
      <c r="Q49" s="20" t="s">
        <v>496</v>
      </c>
      <c r="R49" s="17">
        <f t="shared" si="0"/>
        <v>15764.509999999997</v>
      </c>
    </row>
    <row r="50" spans="6:18" x14ac:dyDescent="0.25">
      <c r="F50" s="20" t="s">
        <v>45</v>
      </c>
      <c r="G50" s="17">
        <v>288310.60999999981</v>
      </c>
      <c r="I50" s="20" t="s">
        <v>3052</v>
      </c>
      <c r="J50" s="17">
        <v>611212.33999999973</v>
      </c>
      <c r="L50" s="20" t="s">
        <v>3052</v>
      </c>
      <c r="M50" s="17">
        <v>3991.79</v>
      </c>
      <c r="Q50" s="20" t="s">
        <v>533</v>
      </c>
      <c r="R50" s="17">
        <f t="shared" si="0"/>
        <v>8864.5399999999991</v>
      </c>
    </row>
    <row r="51" spans="6:18" x14ac:dyDescent="0.25">
      <c r="F51" s="20" t="s">
        <v>255</v>
      </c>
      <c r="G51" s="17">
        <v>45843.450000000012</v>
      </c>
      <c r="Q51" s="20" t="s">
        <v>197</v>
      </c>
      <c r="R51" s="17">
        <f t="shared" si="0"/>
        <v>7619.7</v>
      </c>
    </row>
    <row r="52" spans="6:18" x14ac:dyDescent="0.25">
      <c r="F52" s="20" t="s">
        <v>228</v>
      </c>
      <c r="G52" s="17">
        <v>6540.5400000000009</v>
      </c>
      <c r="Q52" s="20" t="s">
        <v>54</v>
      </c>
      <c r="R52" s="17">
        <f t="shared" si="0"/>
        <v>21943.910000000003</v>
      </c>
    </row>
    <row r="53" spans="6:18" x14ac:dyDescent="0.25">
      <c r="F53" s="20" t="s">
        <v>1149</v>
      </c>
      <c r="G53" s="17">
        <v>1257.76</v>
      </c>
      <c r="Q53" s="20" t="s">
        <v>366</v>
      </c>
      <c r="R53" s="17">
        <f t="shared" si="0"/>
        <v>5593.1799999999994</v>
      </c>
    </row>
    <row r="54" spans="6:18" x14ac:dyDescent="0.25">
      <c r="F54" s="20" t="s">
        <v>1008</v>
      </c>
      <c r="G54" s="17">
        <v>68946.66</v>
      </c>
      <c r="Q54" s="20" t="s">
        <v>71</v>
      </c>
      <c r="R54" s="17">
        <f t="shared" si="0"/>
        <v>223930.47999999992</v>
      </c>
    </row>
    <row r="55" spans="6:18" x14ac:dyDescent="0.25">
      <c r="F55" s="20" t="s">
        <v>362</v>
      </c>
      <c r="G55" s="17">
        <v>87651.110000000044</v>
      </c>
      <c r="Q55" s="20" t="s">
        <v>322</v>
      </c>
      <c r="R55" s="17">
        <f t="shared" si="0"/>
        <v>43983.299999999996</v>
      </c>
    </row>
    <row r="56" spans="6:18" x14ac:dyDescent="0.25">
      <c r="F56" s="20" t="s">
        <v>387</v>
      </c>
      <c r="G56" s="17">
        <v>31992.210000000003</v>
      </c>
      <c r="Q56" s="20" t="s">
        <v>2659</v>
      </c>
      <c r="R56" s="17">
        <f t="shared" si="0"/>
        <v>5300.2300000000005</v>
      </c>
    </row>
    <row r="57" spans="6:18" x14ac:dyDescent="0.25">
      <c r="F57" s="20" t="s">
        <v>1741</v>
      </c>
      <c r="G57" s="17">
        <v>13922.919999999998</v>
      </c>
      <c r="Q57" s="20" t="s">
        <v>154</v>
      </c>
      <c r="R57" s="17">
        <f t="shared" si="0"/>
        <v>69452.820000000022</v>
      </c>
    </row>
    <row r="58" spans="6:18" x14ac:dyDescent="0.25">
      <c r="F58" s="20" t="s">
        <v>178</v>
      </c>
      <c r="G58" s="17">
        <v>98971.250000000015</v>
      </c>
      <c r="Q58" s="20" t="s">
        <v>304</v>
      </c>
      <c r="R58" s="17">
        <f t="shared" si="0"/>
        <v>6884.04</v>
      </c>
    </row>
    <row r="59" spans="6:18" x14ac:dyDescent="0.25">
      <c r="F59" s="20" t="s">
        <v>703</v>
      </c>
      <c r="G59" s="17">
        <v>41089.050000000003</v>
      </c>
      <c r="Q59" s="20" t="s">
        <v>102</v>
      </c>
      <c r="R59" s="17">
        <f t="shared" si="0"/>
        <v>25647.149999999998</v>
      </c>
    </row>
    <row r="60" spans="6:18" x14ac:dyDescent="0.25">
      <c r="F60" s="20" t="s">
        <v>330</v>
      </c>
      <c r="G60" s="17">
        <v>10977.690000000002</v>
      </c>
      <c r="Q60" s="20" t="s">
        <v>234</v>
      </c>
      <c r="R60" s="17">
        <f t="shared" si="0"/>
        <v>52435.240000000005</v>
      </c>
    </row>
    <row r="61" spans="6:18" x14ac:dyDescent="0.25">
      <c r="F61" s="20" t="s">
        <v>183</v>
      </c>
      <c r="G61" s="17">
        <v>29678.210000000003</v>
      </c>
      <c r="Q61" s="20" t="s">
        <v>469</v>
      </c>
      <c r="R61" s="17">
        <f t="shared" si="0"/>
        <v>10027.83</v>
      </c>
    </row>
    <row r="62" spans="6:18" x14ac:dyDescent="0.25">
      <c r="F62" s="20" t="s">
        <v>613</v>
      </c>
      <c r="G62" s="17">
        <v>15291.350000000002</v>
      </c>
      <c r="Q62" s="20" t="s">
        <v>932</v>
      </c>
      <c r="R62" s="17">
        <f t="shared" si="0"/>
        <v>16544.629999999997</v>
      </c>
    </row>
    <row r="63" spans="6:18" x14ac:dyDescent="0.25">
      <c r="F63" s="20" t="s">
        <v>171</v>
      </c>
      <c r="G63" s="17">
        <v>14909.429999999998</v>
      </c>
      <c r="Q63" s="20" t="s">
        <v>2193</v>
      </c>
      <c r="R63" s="17">
        <f t="shared" si="0"/>
        <v>1550.4899999999998</v>
      </c>
    </row>
    <row r="64" spans="6:18" x14ac:dyDescent="0.25">
      <c r="F64" s="20" t="s">
        <v>188</v>
      </c>
      <c r="G64" s="17">
        <v>31131.739999999998</v>
      </c>
      <c r="Q64" s="20" t="s">
        <v>244</v>
      </c>
      <c r="R64" s="17">
        <f t="shared" si="0"/>
        <v>33209.760000000002</v>
      </c>
    </row>
    <row r="65" spans="6:18" x14ac:dyDescent="0.25">
      <c r="F65" s="20" t="s">
        <v>415</v>
      </c>
      <c r="G65" s="17">
        <v>15597.44</v>
      </c>
      <c r="Q65" s="20" t="s">
        <v>130</v>
      </c>
      <c r="R65" s="17">
        <f t="shared" si="0"/>
        <v>93082.73</v>
      </c>
    </row>
    <row r="66" spans="6:18" x14ac:dyDescent="0.25">
      <c r="F66" s="20" t="s">
        <v>193</v>
      </c>
      <c r="G66" s="17">
        <v>59114.82</v>
      </c>
      <c r="Q66" s="20" t="s">
        <v>212</v>
      </c>
      <c r="R66" s="17">
        <f t="shared" si="0"/>
        <v>26981.670000000002</v>
      </c>
    </row>
    <row r="67" spans="6:18" x14ac:dyDescent="0.25">
      <c r="F67" s="20" t="s">
        <v>300</v>
      </c>
      <c r="G67" s="17">
        <v>69641.810000000027</v>
      </c>
      <c r="Q67" s="20" t="s">
        <v>149</v>
      </c>
      <c r="R67" s="17">
        <f t="shared" si="0"/>
        <v>13491.000000000002</v>
      </c>
    </row>
    <row r="68" spans="6:18" x14ac:dyDescent="0.25">
      <c r="F68" s="20" t="s">
        <v>62</v>
      </c>
      <c r="G68" s="17">
        <v>41671.260000000009</v>
      </c>
      <c r="Q68" s="20" t="s">
        <v>137</v>
      </c>
      <c r="R68" s="17">
        <f t="shared" si="0"/>
        <v>45282.87000000001</v>
      </c>
    </row>
    <row r="69" spans="6:18" x14ac:dyDescent="0.25">
      <c r="F69" s="20" t="s">
        <v>671</v>
      </c>
      <c r="G69" s="17">
        <v>9689.5799999999981</v>
      </c>
      <c r="Q69" s="20" t="s">
        <v>35</v>
      </c>
      <c r="R69" s="17">
        <f t="shared" si="0"/>
        <v>83468.060000000012</v>
      </c>
    </row>
    <row r="70" spans="6:18" x14ac:dyDescent="0.25">
      <c r="F70" s="20" t="s">
        <v>506</v>
      </c>
      <c r="G70" s="17">
        <v>10903.079999999998</v>
      </c>
      <c r="Q70" s="20" t="s">
        <v>648</v>
      </c>
      <c r="R70" s="17">
        <f t="shared" si="0"/>
        <v>10681.549999999997</v>
      </c>
    </row>
    <row r="71" spans="6:18" x14ac:dyDescent="0.25">
      <c r="F71" s="20" t="s">
        <v>82</v>
      </c>
      <c r="G71" s="17">
        <v>12593.59</v>
      </c>
      <c r="Q71" s="20" t="s">
        <v>1858</v>
      </c>
      <c r="R71" s="17">
        <f t="shared" si="0"/>
        <v>22770.350000000002</v>
      </c>
    </row>
    <row r="72" spans="6:18" x14ac:dyDescent="0.25">
      <c r="F72" s="20" t="s">
        <v>496</v>
      </c>
      <c r="G72" s="17">
        <v>15764.509999999997</v>
      </c>
      <c r="Q72" s="20" t="s">
        <v>2226</v>
      </c>
      <c r="R72" s="17">
        <f t="shared" si="0"/>
        <v>1183.54</v>
      </c>
    </row>
    <row r="73" spans="6:18" x14ac:dyDescent="0.25">
      <c r="F73" s="20" t="s">
        <v>533</v>
      </c>
      <c r="G73" s="17">
        <v>8864.5399999999991</v>
      </c>
    </row>
    <row r="74" spans="6:18" x14ac:dyDescent="0.25">
      <c r="F74" s="20" t="s">
        <v>197</v>
      </c>
      <c r="G74" s="17">
        <v>7619.7</v>
      </c>
    </row>
    <row r="75" spans="6:18" x14ac:dyDescent="0.25">
      <c r="F75" s="20" t="s">
        <v>54</v>
      </c>
      <c r="G75" s="17">
        <v>21943.910000000003</v>
      </c>
    </row>
    <row r="76" spans="6:18" x14ac:dyDescent="0.25">
      <c r="F76" s="20" t="s">
        <v>366</v>
      </c>
      <c r="G76" s="17">
        <v>5593.1799999999994</v>
      </c>
    </row>
    <row r="77" spans="6:18" x14ac:dyDescent="0.25">
      <c r="F77" s="20" t="s">
        <v>71</v>
      </c>
      <c r="G77" s="17">
        <v>223930.47999999992</v>
      </c>
    </row>
    <row r="78" spans="6:18" x14ac:dyDescent="0.25">
      <c r="F78" s="20" t="s">
        <v>322</v>
      </c>
      <c r="G78" s="17">
        <v>43983.299999999996</v>
      </c>
    </row>
    <row r="79" spans="6:18" x14ac:dyDescent="0.25">
      <c r="F79" s="20" t="s">
        <v>2659</v>
      </c>
      <c r="G79" s="17">
        <v>5300.2300000000005</v>
      </c>
    </row>
    <row r="80" spans="6:18" x14ac:dyDescent="0.25">
      <c r="F80" s="20" t="s">
        <v>154</v>
      </c>
      <c r="G80" s="17">
        <v>69452.820000000022</v>
      </c>
    </row>
    <row r="81" spans="6:7" x14ac:dyDescent="0.25">
      <c r="F81" s="20" t="s">
        <v>304</v>
      </c>
      <c r="G81" s="17">
        <v>6884.04</v>
      </c>
    </row>
    <row r="82" spans="6:7" x14ac:dyDescent="0.25">
      <c r="F82" s="20" t="s">
        <v>102</v>
      </c>
      <c r="G82" s="17">
        <v>25647.149999999998</v>
      </c>
    </row>
    <row r="83" spans="6:7" x14ac:dyDescent="0.25">
      <c r="F83" s="20" t="s">
        <v>234</v>
      </c>
      <c r="G83" s="17">
        <v>52435.240000000005</v>
      </c>
    </row>
    <row r="84" spans="6:7" x14ac:dyDescent="0.25">
      <c r="F84" s="20" t="s">
        <v>469</v>
      </c>
      <c r="G84" s="17">
        <v>10027.83</v>
      </c>
    </row>
    <row r="85" spans="6:7" x14ac:dyDescent="0.25">
      <c r="F85" s="20" t="s">
        <v>932</v>
      </c>
      <c r="G85" s="17">
        <v>16544.629999999997</v>
      </c>
    </row>
    <row r="86" spans="6:7" x14ac:dyDescent="0.25">
      <c r="F86" s="20" t="s">
        <v>2193</v>
      </c>
      <c r="G86" s="17">
        <v>1550.4899999999998</v>
      </c>
    </row>
    <row r="87" spans="6:7" x14ac:dyDescent="0.25">
      <c r="F87" s="20" t="s">
        <v>244</v>
      </c>
      <c r="G87" s="17">
        <v>33209.760000000002</v>
      </c>
    </row>
    <row r="88" spans="6:7" x14ac:dyDescent="0.25">
      <c r="F88" s="20" t="s">
        <v>130</v>
      </c>
      <c r="G88" s="17">
        <v>93082.73</v>
      </c>
    </row>
    <row r="89" spans="6:7" x14ac:dyDescent="0.25">
      <c r="F89" s="20" t="s">
        <v>212</v>
      </c>
      <c r="G89" s="17">
        <v>26981.670000000002</v>
      </c>
    </row>
    <row r="90" spans="6:7" x14ac:dyDescent="0.25">
      <c r="F90" s="20" t="s">
        <v>149</v>
      </c>
      <c r="G90" s="17">
        <v>13491.000000000002</v>
      </c>
    </row>
    <row r="91" spans="6:7" x14ac:dyDescent="0.25">
      <c r="F91" s="20" t="s">
        <v>137</v>
      </c>
      <c r="G91" s="17">
        <v>45282.87000000001</v>
      </c>
    </row>
    <row r="92" spans="6:7" x14ac:dyDescent="0.25">
      <c r="F92" s="20" t="s">
        <v>35</v>
      </c>
      <c r="G92" s="17">
        <v>83468.060000000012</v>
      </c>
    </row>
    <row r="93" spans="6:7" x14ac:dyDescent="0.25">
      <c r="F93" s="20" t="s">
        <v>648</v>
      </c>
      <c r="G93" s="17">
        <v>10681.549999999997</v>
      </c>
    </row>
    <row r="94" spans="6:7" x14ac:dyDescent="0.25">
      <c r="F94" s="20" t="s">
        <v>1858</v>
      </c>
      <c r="G94" s="17">
        <v>22770.350000000002</v>
      </c>
    </row>
    <row r="95" spans="6:7" x14ac:dyDescent="0.25">
      <c r="F95" s="20" t="s">
        <v>2226</v>
      </c>
      <c r="G95" s="17">
        <v>1183.54</v>
      </c>
    </row>
    <row r="96" spans="6:7" x14ac:dyDescent="0.25">
      <c r="F96" s="20" t="s">
        <v>3052</v>
      </c>
      <c r="G96" s="17">
        <v>1924337.8800000001</v>
      </c>
    </row>
    <row r="103" spans="6:7" x14ac:dyDescent="0.25">
      <c r="G103" t="s">
        <v>3060</v>
      </c>
    </row>
    <row r="104" spans="6:7" x14ac:dyDescent="0.25">
      <c r="F104" s="20" t="s">
        <v>3059</v>
      </c>
      <c r="G104" s="21">
        <v>0.67418032786885251</v>
      </c>
    </row>
    <row r="105" spans="6:7" x14ac:dyDescent="0.25">
      <c r="F105" s="20" t="s">
        <v>3061</v>
      </c>
      <c r="G105" s="21">
        <v>0.32581967213114754</v>
      </c>
    </row>
    <row r="106" spans="6:7" x14ac:dyDescent="0.25">
      <c r="F106" s="20" t="s">
        <v>3052</v>
      </c>
      <c r="G106" s="21">
        <v>1</v>
      </c>
    </row>
    <row r="112" spans="6:7" x14ac:dyDescent="0.25">
      <c r="G112" s="19" t="s">
        <v>3054</v>
      </c>
    </row>
    <row r="113" spans="6:10" x14ac:dyDescent="0.25">
      <c r="G113" t="s">
        <v>96</v>
      </c>
      <c r="H113" t="s">
        <v>562</v>
      </c>
      <c r="I113" t="s">
        <v>1728</v>
      </c>
      <c r="J113" t="s">
        <v>3052</v>
      </c>
    </row>
    <row r="114" spans="6:10" x14ac:dyDescent="0.25">
      <c r="F114" t="s">
        <v>3044</v>
      </c>
      <c r="G114" s="18">
        <v>268</v>
      </c>
      <c r="H114" s="18">
        <v>216</v>
      </c>
      <c r="I114" s="18">
        <v>183</v>
      </c>
      <c r="J114" s="18">
        <v>667</v>
      </c>
    </row>
    <row r="124" spans="6:10" x14ac:dyDescent="0.25">
      <c r="F124" s="19" t="s">
        <v>3045</v>
      </c>
      <c r="G124" t="s">
        <v>3041</v>
      </c>
    </row>
    <row r="125" spans="6:10" x14ac:dyDescent="0.25">
      <c r="F125" s="20" t="s">
        <v>3062</v>
      </c>
      <c r="G125" s="17">
        <v>274766.92000000016</v>
      </c>
    </row>
    <row r="126" spans="6:10" x14ac:dyDescent="0.25">
      <c r="F126" s="20" t="s">
        <v>3066</v>
      </c>
      <c r="G126" s="17">
        <v>326101.46999999997</v>
      </c>
    </row>
    <row r="127" spans="6:10" x14ac:dyDescent="0.25">
      <c r="F127" s="20" t="s">
        <v>3063</v>
      </c>
      <c r="G127" s="17">
        <v>271696.67000000016</v>
      </c>
    </row>
    <row r="128" spans="6:10" x14ac:dyDescent="0.25">
      <c r="F128" s="20" t="s">
        <v>3064</v>
      </c>
      <c r="G128" s="17">
        <v>389831.94999999978</v>
      </c>
    </row>
    <row r="129" spans="6:7" x14ac:dyDescent="0.25">
      <c r="F129" s="20" t="s">
        <v>3050</v>
      </c>
      <c r="G129" s="17">
        <v>306572.06999999977</v>
      </c>
    </row>
    <row r="130" spans="6:7" x14ac:dyDescent="0.25">
      <c r="F130" s="20" t="s">
        <v>3065</v>
      </c>
      <c r="G130" s="17">
        <v>355368.79999999964</v>
      </c>
    </row>
    <row r="131" spans="6:7" x14ac:dyDescent="0.25">
      <c r="F131" s="20" t="s">
        <v>3052</v>
      </c>
      <c r="G131" s="17">
        <v>1924337.8799999994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953"/>
  <sheetViews>
    <sheetView workbookViewId="0">
      <pane xSplit="5" ySplit="1" topLeftCell="F2" activePane="bottomRight" state="frozen"/>
      <selection pane="topRight" activeCell="B1" sqref="B1"/>
      <selection pane="bottomLeft" activeCell="A2" sqref="A2"/>
      <selection pane="bottomRight"/>
    </sheetView>
  </sheetViews>
  <sheetFormatPr defaultColWidth="9" defaultRowHeight="12.6" x14ac:dyDescent="0.25"/>
  <cols>
    <col min="1" max="1" width="5.44140625" style="15" customWidth="1"/>
    <col min="2" max="3" width="11" style="15"/>
    <col min="4" max="4" width="7.44140625" style="15" customWidth="1"/>
    <col min="5" max="5" width="10.77734375" customWidth="1"/>
    <col min="6" max="6" width="16.5546875" customWidth="1"/>
    <col min="7" max="7" width="11.77734375" customWidth="1"/>
    <col min="8" max="8" width="12.77734375" customWidth="1"/>
    <col min="9" max="9" width="16.77734375" customWidth="1"/>
    <col min="10" max="11" width="15.21875" customWidth="1"/>
    <col min="12" max="12" width="26.44140625" bestFit="1" customWidth="1"/>
    <col min="13" max="13" width="13.77734375" customWidth="1"/>
    <col min="14" max="14" width="20.21875" customWidth="1"/>
    <col min="15" max="15" width="19.21875" customWidth="1"/>
    <col min="16" max="16" width="29.21875" bestFit="1" customWidth="1"/>
    <col min="17" max="17" width="20.21875" customWidth="1"/>
    <col min="18" max="18" width="92.21875" bestFit="1" customWidth="1"/>
    <col min="19" max="19" width="22.5546875" customWidth="1"/>
    <col min="20" max="20" width="16.21875" bestFit="1" customWidth="1"/>
    <col min="21" max="21" width="19.21875" customWidth="1"/>
    <col min="22" max="22" width="10.21875" customWidth="1"/>
    <col min="23" max="23" width="18.77734375" customWidth="1"/>
    <col min="24" max="24" width="19.5546875" bestFit="1" customWidth="1"/>
    <col min="25" max="25" width="14.44140625" customWidth="1"/>
    <col min="26" max="28" width="13.77734375" customWidth="1"/>
    <col min="29" max="29" width="12.77734375" customWidth="1"/>
    <col min="30" max="30" width="12.5546875" bestFit="1" customWidth="1"/>
    <col min="31" max="31" width="23.21875" customWidth="1"/>
    <col min="32" max="32" width="10" bestFit="1" customWidth="1"/>
    <col min="34" max="34" width="12.21875" customWidth="1"/>
    <col min="35" max="35" width="16.44140625" bestFit="1" customWidth="1"/>
  </cols>
  <sheetData>
    <row r="1" spans="1:34" ht="13.2" thickBot="1" x14ac:dyDescent="0.3">
      <c r="A1" s="15" t="s">
        <v>3043</v>
      </c>
      <c r="E1" s="3" t="s">
        <v>0</v>
      </c>
      <c r="F1" s="4" t="s">
        <v>1</v>
      </c>
      <c r="G1" s="4" t="s">
        <v>2</v>
      </c>
      <c r="H1" s="4" t="s">
        <v>3</v>
      </c>
      <c r="I1" s="4" t="s">
        <v>4</v>
      </c>
      <c r="J1" s="4" t="s">
        <v>5</v>
      </c>
      <c r="K1" s="4" t="s">
        <v>3040</v>
      </c>
      <c r="L1" s="4" t="s">
        <v>6</v>
      </c>
      <c r="M1" s="4" t="s">
        <v>7</v>
      </c>
      <c r="N1" s="4" t="s">
        <v>8</v>
      </c>
      <c r="O1" s="4" t="s">
        <v>9</v>
      </c>
      <c r="P1" s="4" t="s">
        <v>10</v>
      </c>
      <c r="Q1" s="4" t="s">
        <v>11</v>
      </c>
      <c r="R1" s="4" t="s">
        <v>12</v>
      </c>
      <c r="S1" s="4" t="s">
        <v>13</v>
      </c>
      <c r="T1" s="4" t="s">
        <v>3039</v>
      </c>
      <c r="U1" s="4" t="s">
        <v>14</v>
      </c>
      <c r="V1" s="4" t="s">
        <v>15</v>
      </c>
      <c r="W1" s="4" t="s">
        <v>16</v>
      </c>
      <c r="X1" s="4" t="s">
        <v>17</v>
      </c>
      <c r="Y1" s="4" t="s">
        <v>18</v>
      </c>
      <c r="Z1" s="4" t="s">
        <v>19</v>
      </c>
      <c r="AA1" s="4" t="s">
        <v>3038</v>
      </c>
      <c r="AB1" s="4" t="s">
        <v>3037</v>
      </c>
      <c r="AC1" s="4" t="s">
        <v>20</v>
      </c>
      <c r="AD1" s="4" t="s">
        <v>21</v>
      </c>
      <c r="AE1" s="4" t="s">
        <v>22</v>
      </c>
      <c r="AF1" s="4" t="s">
        <v>23</v>
      </c>
      <c r="AG1" s="5" t="s">
        <v>24</v>
      </c>
      <c r="AH1" s="4" t="s">
        <v>3036</v>
      </c>
    </row>
    <row r="2" spans="1:34" ht="12.75" customHeight="1" thickTop="1" thickBot="1" x14ac:dyDescent="0.3">
      <c r="E2" s="6">
        <v>20847</v>
      </c>
      <c r="F2" s="7" t="s">
        <v>25</v>
      </c>
      <c r="G2" s="7">
        <v>0.01</v>
      </c>
      <c r="H2" s="7">
        <v>2.84</v>
      </c>
      <c r="I2" s="7">
        <v>0.93</v>
      </c>
      <c r="J2" s="7">
        <v>3</v>
      </c>
      <c r="K2" s="7" t="str">
        <f>IF(COUNTIF(Table1[Customer ID],Table1[[#This Row],[Customer ID]])&gt;1,"Repeat Customer","One-Time Customer")</f>
        <v>One-Time Customer</v>
      </c>
      <c r="L2" s="7" t="s">
        <v>26</v>
      </c>
      <c r="M2" s="7" t="s">
        <v>27</v>
      </c>
      <c r="N2" s="7" t="s">
        <v>28</v>
      </c>
      <c r="O2" s="7" t="s">
        <v>29</v>
      </c>
      <c r="P2" s="7" t="s">
        <v>30</v>
      </c>
      <c r="Q2" s="7" t="s">
        <v>31</v>
      </c>
      <c r="R2" s="7" t="s">
        <v>32</v>
      </c>
      <c r="S2" s="7">
        <v>0.54</v>
      </c>
      <c r="T2" s="7">
        <f>Table1[[#This Row],[Profit]]/Table1[[#This Row],[Sales]]</f>
        <v>0.35049961568024596</v>
      </c>
      <c r="U2" s="7" t="s">
        <v>33</v>
      </c>
      <c r="V2" s="7" t="s">
        <v>34</v>
      </c>
      <c r="W2" s="7" t="s">
        <v>35</v>
      </c>
      <c r="X2" s="7" t="s">
        <v>36</v>
      </c>
      <c r="Y2" s="7">
        <v>98221</v>
      </c>
      <c r="Z2" s="8">
        <v>42011</v>
      </c>
      <c r="AA2" s="14" t="str">
        <f>TEXT(Table1[[#This Row],[Order Date]],"mmmm")</f>
        <v>January</v>
      </c>
      <c r="AB2" s="8" t="str">
        <f>TEXT(Table1[[#This Row],[Order Date]],"yyyy")</f>
        <v>2015</v>
      </c>
      <c r="AC2" s="8">
        <v>42012</v>
      </c>
      <c r="AD2" s="7">
        <v>4.5599999999999996</v>
      </c>
      <c r="AE2" s="7">
        <v>4</v>
      </c>
      <c r="AF2" s="7">
        <v>13.01</v>
      </c>
      <c r="AG2" s="7">
        <v>88522</v>
      </c>
      <c r="AH2" s="7" t="str">
        <f>IF(COUNTIF(Returns!$A$2:$A$1635,Orders!AG2)&gt;0,"Returned","Not Returned")</f>
        <v>Not Returned</v>
      </c>
    </row>
    <row r="3" spans="1:34" ht="12.75" customHeight="1" thickTop="1" thickBot="1" x14ac:dyDescent="0.3">
      <c r="E3" s="9">
        <v>20228</v>
      </c>
      <c r="F3" s="2" t="s">
        <v>37</v>
      </c>
      <c r="G3" s="2">
        <v>0.02</v>
      </c>
      <c r="H3" s="2">
        <v>500.98</v>
      </c>
      <c r="I3" s="2">
        <v>26</v>
      </c>
      <c r="J3" s="2">
        <v>5</v>
      </c>
      <c r="K3" s="7" t="str">
        <f>IF(COUNTIF(Table1[Customer ID],Table1[[#This Row],[Customer ID]])&gt;1,"Repeat Customer","One-Time Customer")</f>
        <v>One-Time Customer</v>
      </c>
      <c r="L3" s="2" t="s">
        <v>38</v>
      </c>
      <c r="M3" s="2" t="s">
        <v>39</v>
      </c>
      <c r="N3" s="2" t="s">
        <v>40</v>
      </c>
      <c r="O3" s="2" t="s">
        <v>41</v>
      </c>
      <c r="P3" s="2" t="s">
        <v>42</v>
      </c>
      <c r="Q3" s="2" t="s">
        <v>43</v>
      </c>
      <c r="R3" s="2" t="s">
        <v>44</v>
      </c>
      <c r="S3" s="2">
        <v>0.6</v>
      </c>
      <c r="T3" s="7">
        <f>Table1[[#This Row],[Profit]]/Table1[[#This Row],[Sales]]</f>
        <v>0.69</v>
      </c>
      <c r="U3" s="2" t="s">
        <v>33</v>
      </c>
      <c r="V3" s="2" t="s">
        <v>34</v>
      </c>
      <c r="W3" s="2" t="s">
        <v>45</v>
      </c>
      <c r="X3" s="2" t="s">
        <v>46</v>
      </c>
      <c r="Y3" s="2">
        <v>91776</v>
      </c>
      <c r="Z3" s="10">
        <v>42168</v>
      </c>
      <c r="AA3" s="14" t="str">
        <f>TEXT(Table1[[#This Row],[Order Date]],"mmmm")</f>
        <v>June</v>
      </c>
      <c r="AB3" s="8" t="str">
        <f>TEXT(Table1[[#This Row],[Order Date]],"yyyy")</f>
        <v>2015</v>
      </c>
      <c r="AC3" s="10">
        <v>42170</v>
      </c>
      <c r="AD3" s="2">
        <v>4390.3665000000001</v>
      </c>
      <c r="AE3" s="2">
        <v>12</v>
      </c>
      <c r="AF3" s="2">
        <v>6362.85</v>
      </c>
      <c r="AG3" s="2">
        <v>90193</v>
      </c>
      <c r="AH3" s="7" t="str">
        <f>IF(COUNTIF(Returns!$A$2:$A$1635,Orders!AG3)&gt;0,"Returned","Not Returned")</f>
        <v>Not Returned</v>
      </c>
    </row>
    <row r="4" spans="1:34" ht="12.75" customHeight="1" thickTop="1" thickBot="1" x14ac:dyDescent="0.3">
      <c r="E4" s="11">
        <v>21776</v>
      </c>
      <c r="F4" s="12" t="s">
        <v>47</v>
      </c>
      <c r="G4" s="12">
        <v>0.06</v>
      </c>
      <c r="H4" s="12">
        <v>9.48</v>
      </c>
      <c r="I4" s="12">
        <v>7.29</v>
      </c>
      <c r="J4" s="12">
        <v>11</v>
      </c>
      <c r="K4" s="7" t="str">
        <f>IF(COUNTIF(Table1[Customer ID],Table1[[#This Row],[Customer ID]])&gt;1,"Repeat Customer","One-Time Customer")</f>
        <v>One-Time Customer</v>
      </c>
      <c r="L4" s="12" t="s">
        <v>48</v>
      </c>
      <c r="M4" s="12" t="s">
        <v>49</v>
      </c>
      <c r="N4" s="12" t="s">
        <v>40</v>
      </c>
      <c r="O4" s="12" t="s">
        <v>41</v>
      </c>
      <c r="P4" s="12" t="s">
        <v>50</v>
      </c>
      <c r="Q4" s="12" t="s">
        <v>51</v>
      </c>
      <c r="R4" s="12" t="s">
        <v>52</v>
      </c>
      <c r="S4" s="12">
        <v>0.45</v>
      </c>
      <c r="T4" s="7">
        <f>Table1[[#This Row],[Profit]]/Table1[[#This Row],[Sales]]</f>
        <v>-0.25484063461993844</v>
      </c>
      <c r="U4" s="12" t="s">
        <v>33</v>
      </c>
      <c r="V4" s="12" t="s">
        <v>53</v>
      </c>
      <c r="W4" s="12" t="s">
        <v>54</v>
      </c>
      <c r="X4" s="12" t="s">
        <v>55</v>
      </c>
      <c r="Y4" s="12">
        <v>7203</v>
      </c>
      <c r="Z4" s="13">
        <v>42050</v>
      </c>
      <c r="AA4" s="14" t="str">
        <f>TEXT(Table1[[#This Row],[Order Date]],"mmmm")</f>
        <v>February</v>
      </c>
      <c r="AB4" s="8" t="str">
        <f>TEXT(Table1[[#This Row],[Order Date]],"yyyy")</f>
        <v>2015</v>
      </c>
      <c r="AC4" s="13">
        <v>42052</v>
      </c>
      <c r="AD4" s="12">
        <v>-53.809600000000003</v>
      </c>
      <c r="AE4" s="12">
        <v>22</v>
      </c>
      <c r="AF4" s="12">
        <v>211.15</v>
      </c>
      <c r="AG4" s="12">
        <v>90192</v>
      </c>
      <c r="AH4" s="7" t="str">
        <f>IF(COUNTIF(Returns!$A$2:$A$1635,Orders!AG4)&gt;0,"Returned","Not Returned")</f>
        <v>Not Returned</v>
      </c>
    </row>
    <row r="5" spans="1:34" ht="12.75" customHeight="1" thickTop="1" thickBot="1" x14ac:dyDescent="0.3">
      <c r="E5" s="9">
        <v>24844</v>
      </c>
      <c r="F5" s="2" t="s">
        <v>56</v>
      </c>
      <c r="G5" s="2">
        <v>0.09</v>
      </c>
      <c r="H5" s="2">
        <v>78.69</v>
      </c>
      <c r="I5" s="2">
        <v>19.989999999999998</v>
      </c>
      <c r="J5" s="2">
        <v>14</v>
      </c>
      <c r="K5" s="7" t="str">
        <f>IF(COUNTIF(Table1[Customer ID],Table1[[#This Row],[Customer ID]])&gt;1,"Repeat Customer","One-Time Customer")</f>
        <v>Repeat Customer</v>
      </c>
      <c r="L5" s="2" t="s">
        <v>57</v>
      </c>
      <c r="M5" s="2" t="s">
        <v>49</v>
      </c>
      <c r="N5" s="2" t="s">
        <v>58</v>
      </c>
      <c r="O5" s="2" t="s">
        <v>41</v>
      </c>
      <c r="P5" s="2" t="s">
        <v>50</v>
      </c>
      <c r="Q5" s="2" t="s">
        <v>59</v>
      </c>
      <c r="R5" s="2" t="s">
        <v>60</v>
      </c>
      <c r="S5" s="2">
        <v>0.43</v>
      </c>
      <c r="T5" s="7">
        <f>Table1[[#This Row],[Profit]]/Table1[[#This Row],[Sales]]</f>
        <v>0.69</v>
      </c>
      <c r="U5" s="2" t="s">
        <v>33</v>
      </c>
      <c r="V5" s="2" t="s">
        <v>61</v>
      </c>
      <c r="W5" s="2" t="s">
        <v>62</v>
      </c>
      <c r="X5" s="2" t="s">
        <v>63</v>
      </c>
      <c r="Y5" s="2">
        <v>55372</v>
      </c>
      <c r="Z5" s="10">
        <v>42136</v>
      </c>
      <c r="AA5" s="14" t="str">
        <f>TEXT(Table1[[#This Row],[Order Date]],"mmmm")</f>
        <v>May</v>
      </c>
      <c r="AB5" s="8" t="str">
        <f>TEXT(Table1[[#This Row],[Order Date]],"yyyy")</f>
        <v>2015</v>
      </c>
      <c r="AC5" s="10">
        <v>42138</v>
      </c>
      <c r="AD5" s="2">
        <v>803.47050000000002</v>
      </c>
      <c r="AE5" s="2">
        <v>16</v>
      </c>
      <c r="AF5" s="2">
        <v>1164.45</v>
      </c>
      <c r="AG5" s="2">
        <v>86838</v>
      </c>
      <c r="AH5" s="7" t="str">
        <f>IF(COUNTIF(Returns!$A$2:$A$1635,Orders!AG5)&gt;0,"Returned","Not Returned")</f>
        <v>Not Returned</v>
      </c>
    </row>
    <row r="6" spans="1:34" ht="12.75" customHeight="1" thickTop="1" thickBot="1" x14ac:dyDescent="0.3">
      <c r="E6" s="11">
        <v>24846</v>
      </c>
      <c r="F6" s="12" t="s">
        <v>56</v>
      </c>
      <c r="G6" s="12">
        <v>0.08</v>
      </c>
      <c r="H6" s="12">
        <v>3.28</v>
      </c>
      <c r="I6" s="12">
        <v>2.31</v>
      </c>
      <c r="J6" s="12">
        <v>14</v>
      </c>
      <c r="K6" s="7" t="str">
        <f>IF(COUNTIF(Table1[Customer ID],Table1[[#This Row],[Customer ID]])&gt;1,"Repeat Customer","One-Time Customer")</f>
        <v>Repeat Customer</v>
      </c>
      <c r="L6" s="12" t="s">
        <v>57</v>
      </c>
      <c r="M6" s="12" t="s">
        <v>49</v>
      </c>
      <c r="N6" s="12" t="s">
        <v>58</v>
      </c>
      <c r="O6" s="12" t="s">
        <v>29</v>
      </c>
      <c r="P6" s="12" t="s">
        <v>30</v>
      </c>
      <c r="Q6" s="12" t="s">
        <v>31</v>
      </c>
      <c r="R6" s="12" t="s">
        <v>64</v>
      </c>
      <c r="S6" s="12">
        <v>0.56000000000000005</v>
      </c>
      <c r="T6" s="7">
        <f>Table1[[#This Row],[Profit]]/Table1[[#This Row],[Sales]]</f>
        <v>-1.0809716599190284</v>
      </c>
      <c r="U6" s="12" t="s">
        <v>33</v>
      </c>
      <c r="V6" s="12" t="s">
        <v>61</v>
      </c>
      <c r="W6" s="12" t="s">
        <v>62</v>
      </c>
      <c r="X6" s="12" t="s">
        <v>63</v>
      </c>
      <c r="Y6" s="12">
        <v>55372</v>
      </c>
      <c r="Z6" s="13">
        <v>42136</v>
      </c>
      <c r="AA6" s="14" t="str">
        <f>TEXT(Table1[[#This Row],[Order Date]],"mmmm")</f>
        <v>May</v>
      </c>
      <c r="AB6" s="8" t="str">
        <f>TEXT(Table1[[#This Row],[Order Date]],"yyyy")</f>
        <v>2015</v>
      </c>
      <c r="AC6" s="13">
        <v>42137</v>
      </c>
      <c r="AD6" s="12">
        <v>-24.03</v>
      </c>
      <c r="AE6" s="12">
        <v>7</v>
      </c>
      <c r="AF6" s="12">
        <v>22.23</v>
      </c>
      <c r="AG6" s="12">
        <v>86838</v>
      </c>
      <c r="AH6" s="7" t="str">
        <f>IF(COUNTIF(Returns!$A$2:$A$1635,Orders!AG6)&gt;0,"Returned","Not Returned")</f>
        <v>Not Returned</v>
      </c>
    </row>
    <row r="7" spans="1:34" ht="12.75" customHeight="1" thickTop="1" thickBot="1" x14ac:dyDescent="0.3">
      <c r="E7" s="9">
        <v>24847</v>
      </c>
      <c r="F7" s="2" t="s">
        <v>56</v>
      </c>
      <c r="G7" s="2">
        <v>0.05</v>
      </c>
      <c r="H7" s="2">
        <v>3.28</v>
      </c>
      <c r="I7" s="2">
        <v>4.2</v>
      </c>
      <c r="J7" s="2">
        <v>14</v>
      </c>
      <c r="K7" s="7" t="str">
        <f>IF(COUNTIF(Table1[Customer ID],Table1[[#This Row],[Customer ID]])&gt;1,"Repeat Customer","One-Time Customer")</f>
        <v>Repeat Customer</v>
      </c>
      <c r="L7" s="2" t="s">
        <v>57</v>
      </c>
      <c r="M7" s="2" t="s">
        <v>49</v>
      </c>
      <c r="N7" s="2" t="s">
        <v>58</v>
      </c>
      <c r="O7" s="2" t="s">
        <v>29</v>
      </c>
      <c r="P7" s="2" t="s">
        <v>30</v>
      </c>
      <c r="Q7" s="2" t="s">
        <v>31</v>
      </c>
      <c r="R7" s="2" t="s">
        <v>65</v>
      </c>
      <c r="S7" s="2">
        <v>0.56000000000000005</v>
      </c>
      <c r="T7" s="7">
        <f>Table1[[#This Row],[Profit]]/Table1[[#This Row],[Sales]]</f>
        <v>-2.6468906361686919</v>
      </c>
      <c r="U7" s="2" t="s">
        <v>33</v>
      </c>
      <c r="V7" s="2" t="s">
        <v>61</v>
      </c>
      <c r="W7" s="2" t="s">
        <v>62</v>
      </c>
      <c r="X7" s="2" t="s">
        <v>63</v>
      </c>
      <c r="Y7" s="2">
        <v>55372</v>
      </c>
      <c r="Z7" s="10">
        <v>42136</v>
      </c>
      <c r="AA7" s="14" t="str">
        <f>TEXT(Table1[[#This Row],[Order Date]],"mmmm")</f>
        <v>May</v>
      </c>
      <c r="AB7" s="8" t="str">
        <f>TEXT(Table1[[#This Row],[Order Date]],"yyyy")</f>
        <v>2015</v>
      </c>
      <c r="AC7" s="10">
        <v>42137</v>
      </c>
      <c r="AD7" s="2">
        <v>-37.03</v>
      </c>
      <c r="AE7" s="2">
        <v>4</v>
      </c>
      <c r="AF7" s="2">
        <v>13.99</v>
      </c>
      <c r="AG7" s="2">
        <v>86838</v>
      </c>
      <c r="AH7" s="7" t="str">
        <f>IF(COUNTIF(Returns!$A$2:$A$1635,Orders!AG7)&gt;0,"Returned","Not Returned")</f>
        <v>Not Returned</v>
      </c>
    </row>
    <row r="8" spans="1:34" ht="12.75" customHeight="1" thickTop="1" thickBot="1" x14ac:dyDescent="0.3">
      <c r="E8" s="11">
        <v>24848</v>
      </c>
      <c r="F8" s="12" t="s">
        <v>56</v>
      </c>
      <c r="G8" s="12">
        <v>0.05</v>
      </c>
      <c r="H8" s="12">
        <v>3.58</v>
      </c>
      <c r="I8" s="12">
        <v>1.63</v>
      </c>
      <c r="J8" s="12">
        <v>14</v>
      </c>
      <c r="K8" s="7" t="str">
        <f>IF(COUNTIF(Table1[Customer ID],Table1[[#This Row],[Customer ID]])&gt;1,"Repeat Customer","One-Time Customer")</f>
        <v>Repeat Customer</v>
      </c>
      <c r="L8" s="12" t="s">
        <v>57</v>
      </c>
      <c r="M8" s="12" t="s">
        <v>49</v>
      </c>
      <c r="N8" s="12" t="s">
        <v>58</v>
      </c>
      <c r="O8" s="12" t="s">
        <v>29</v>
      </c>
      <c r="P8" s="12" t="s">
        <v>66</v>
      </c>
      <c r="Q8" s="12" t="s">
        <v>31</v>
      </c>
      <c r="R8" s="12" t="s">
        <v>67</v>
      </c>
      <c r="S8" s="12">
        <v>0.36</v>
      </c>
      <c r="T8" s="7">
        <f>Table1[[#This Row],[Profit]]/Table1[[#This Row],[Sales]]</f>
        <v>-4.978962131837307E-2</v>
      </c>
      <c r="U8" s="12" t="s">
        <v>33</v>
      </c>
      <c r="V8" s="12" t="s">
        <v>61</v>
      </c>
      <c r="W8" s="12" t="s">
        <v>62</v>
      </c>
      <c r="X8" s="12" t="s">
        <v>63</v>
      </c>
      <c r="Y8" s="12">
        <v>55372</v>
      </c>
      <c r="Z8" s="13">
        <v>42136</v>
      </c>
      <c r="AA8" s="14" t="str">
        <f>TEXT(Table1[[#This Row],[Order Date]],"mmmm")</f>
        <v>May</v>
      </c>
      <c r="AB8" s="8" t="str">
        <f>TEXT(Table1[[#This Row],[Order Date]],"yyyy")</f>
        <v>2015</v>
      </c>
      <c r="AC8" s="13">
        <v>42137</v>
      </c>
      <c r="AD8" s="12">
        <v>-0.71</v>
      </c>
      <c r="AE8" s="12">
        <v>4</v>
      </c>
      <c r="AF8" s="12">
        <v>14.26</v>
      </c>
      <c r="AG8" s="12">
        <v>86838</v>
      </c>
      <c r="AH8" s="7" t="str">
        <f>IF(COUNTIF(Returns!$A$2:$A$1635,Orders!AG8)&gt;0,"Returned","Not Returned")</f>
        <v>Not Returned</v>
      </c>
    </row>
    <row r="9" spans="1:34" ht="12.75" customHeight="1" thickTop="1" thickBot="1" x14ac:dyDescent="0.3">
      <c r="E9" s="9">
        <v>18181</v>
      </c>
      <c r="F9" s="2" t="s">
        <v>47</v>
      </c>
      <c r="G9" s="2">
        <v>0</v>
      </c>
      <c r="H9" s="2">
        <v>4.42</v>
      </c>
      <c r="I9" s="2">
        <v>4.99</v>
      </c>
      <c r="J9" s="2">
        <v>15</v>
      </c>
      <c r="K9" s="7" t="str">
        <f>IF(COUNTIF(Table1[Customer ID],Table1[[#This Row],[Customer ID]])&gt;1,"Repeat Customer","One-Time Customer")</f>
        <v>Repeat Customer</v>
      </c>
      <c r="L9" s="2" t="s">
        <v>68</v>
      </c>
      <c r="M9" s="2" t="s">
        <v>49</v>
      </c>
      <c r="N9" s="2" t="s">
        <v>58</v>
      </c>
      <c r="O9" s="2" t="s">
        <v>29</v>
      </c>
      <c r="P9" s="2" t="s">
        <v>69</v>
      </c>
      <c r="Q9" s="2" t="s">
        <v>59</v>
      </c>
      <c r="R9" s="2" t="s">
        <v>70</v>
      </c>
      <c r="S9" s="2">
        <v>0.38</v>
      </c>
      <c r="T9" s="7">
        <f>Table1[[#This Row],[Profit]]/Table1[[#This Row],[Sales]]</f>
        <v>-1.7872721840454138</v>
      </c>
      <c r="U9" s="2" t="s">
        <v>33</v>
      </c>
      <c r="V9" s="2" t="s">
        <v>53</v>
      </c>
      <c r="W9" s="2" t="s">
        <v>71</v>
      </c>
      <c r="X9" s="2" t="s">
        <v>72</v>
      </c>
      <c r="Y9" s="2">
        <v>11787</v>
      </c>
      <c r="Z9" s="10">
        <v>42102</v>
      </c>
      <c r="AA9" s="14" t="str">
        <f>TEXT(Table1[[#This Row],[Order Date]],"mmmm")</f>
        <v>April</v>
      </c>
      <c r="AB9" s="8" t="str">
        <f>TEXT(Table1[[#This Row],[Order Date]],"yyyy")</f>
        <v>2015</v>
      </c>
      <c r="AC9" s="10">
        <v>42103</v>
      </c>
      <c r="AD9" s="2">
        <v>-59.82</v>
      </c>
      <c r="AE9" s="2">
        <v>7</v>
      </c>
      <c r="AF9" s="2">
        <v>33.47</v>
      </c>
      <c r="AG9" s="2">
        <v>86837</v>
      </c>
      <c r="AH9" s="7" t="str">
        <f>IF(COUNTIF(Returns!$A$2:$A$1635,Orders!AG9)&gt;0,"Returned","Not Returned")</f>
        <v>Not Returned</v>
      </c>
    </row>
    <row r="10" spans="1:34" ht="12.75" customHeight="1" thickTop="1" thickBot="1" x14ac:dyDescent="0.3">
      <c r="E10" s="11">
        <v>20925</v>
      </c>
      <c r="F10" s="12" t="s">
        <v>56</v>
      </c>
      <c r="G10" s="12">
        <v>0.01</v>
      </c>
      <c r="H10" s="12">
        <v>35.94</v>
      </c>
      <c r="I10" s="12">
        <v>6.66</v>
      </c>
      <c r="J10" s="12">
        <v>15</v>
      </c>
      <c r="K10" s="7" t="str">
        <f>IF(COUNTIF(Table1[Customer ID],Table1[[#This Row],[Customer ID]])&gt;1,"Repeat Customer","One-Time Customer")</f>
        <v>Repeat Customer</v>
      </c>
      <c r="L10" s="12" t="s">
        <v>68</v>
      </c>
      <c r="M10" s="12" t="s">
        <v>49</v>
      </c>
      <c r="N10" s="12" t="s">
        <v>58</v>
      </c>
      <c r="O10" s="12" t="s">
        <v>29</v>
      </c>
      <c r="P10" s="12" t="s">
        <v>69</v>
      </c>
      <c r="Q10" s="12" t="s">
        <v>59</v>
      </c>
      <c r="R10" s="12" t="s">
        <v>73</v>
      </c>
      <c r="S10" s="12">
        <v>0.4</v>
      </c>
      <c r="T10" s="7">
        <f>Table1[[#This Row],[Profit]]/Table1[[#This Row],[Sales]]</f>
        <v>0.68999999999999984</v>
      </c>
      <c r="U10" s="12" t="s">
        <v>33</v>
      </c>
      <c r="V10" s="12" t="s">
        <v>53</v>
      </c>
      <c r="W10" s="12" t="s">
        <v>71</v>
      </c>
      <c r="X10" s="12" t="s">
        <v>72</v>
      </c>
      <c r="Y10" s="12">
        <v>11787</v>
      </c>
      <c r="Z10" s="13">
        <v>42152</v>
      </c>
      <c r="AA10" s="14" t="str">
        <f>TEXT(Table1[[#This Row],[Order Date]],"mmmm")</f>
        <v>May</v>
      </c>
      <c r="AB10" s="8" t="str">
        <f>TEXT(Table1[[#This Row],[Order Date]],"yyyy")</f>
        <v>2015</v>
      </c>
      <c r="AC10" s="13">
        <v>42152</v>
      </c>
      <c r="AD10" s="12">
        <v>261.87569999999994</v>
      </c>
      <c r="AE10" s="12">
        <v>10</v>
      </c>
      <c r="AF10" s="12">
        <v>379.53</v>
      </c>
      <c r="AG10" s="12">
        <v>86839</v>
      </c>
      <c r="AH10" s="7" t="str">
        <f>IF(COUNTIF(Returns!$A$2:$A$1635,Orders!AG10)&gt;0,"Returned","Not Returned")</f>
        <v>Not Returned</v>
      </c>
    </row>
    <row r="11" spans="1:34" ht="12.75" customHeight="1" thickTop="1" thickBot="1" x14ac:dyDescent="0.3">
      <c r="E11" s="9">
        <v>26267</v>
      </c>
      <c r="F11" s="2" t="s">
        <v>25</v>
      </c>
      <c r="G11" s="2">
        <v>0.04</v>
      </c>
      <c r="H11" s="2">
        <v>2.98</v>
      </c>
      <c r="I11" s="2">
        <v>1.58</v>
      </c>
      <c r="J11" s="2">
        <v>16</v>
      </c>
      <c r="K11" s="7" t="str">
        <f>IF(COUNTIF(Table1[Customer ID],Table1[[#This Row],[Customer ID]])&gt;1,"Repeat Customer","One-Time Customer")</f>
        <v>Repeat Customer</v>
      </c>
      <c r="L11" s="2" t="s">
        <v>74</v>
      </c>
      <c r="M11" s="2" t="s">
        <v>49</v>
      </c>
      <c r="N11" s="2" t="s">
        <v>58</v>
      </c>
      <c r="O11" s="2" t="s">
        <v>29</v>
      </c>
      <c r="P11" s="2" t="s">
        <v>66</v>
      </c>
      <c r="Q11" s="2" t="s">
        <v>31</v>
      </c>
      <c r="R11" s="2" t="s">
        <v>75</v>
      </c>
      <c r="S11" s="2">
        <v>0.39</v>
      </c>
      <c r="T11" s="7">
        <f>Table1[[#This Row],[Profit]]/Table1[[#This Row],[Sales]]</f>
        <v>0.13989361702127659</v>
      </c>
      <c r="U11" s="2" t="s">
        <v>33</v>
      </c>
      <c r="V11" s="2" t="s">
        <v>53</v>
      </c>
      <c r="W11" s="2" t="s">
        <v>71</v>
      </c>
      <c r="X11" s="2" t="s">
        <v>76</v>
      </c>
      <c r="Y11" s="2">
        <v>13210</v>
      </c>
      <c r="Z11" s="10">
        <v>42047</v>
      </c>
      <c r="AA11" s="14" t="str">
        <f>TEXT(Table1[[#This Row],[Order Date]],"mmmm")</f>
        <v>February</v>
      </c>
      <c r="AB11" s="8" t="str">
        <f>TEXT(Table1[[#This Row],[Order Date]],"yyyy")</f>
        <v>2015</v>
      </c>
      <c r="AC11" s="10">
        <v>42050</v>
      </c>
      <c r="AD11" s="2">
        <v>2.63</v>
      </c>
      <c r="AE11" s="2">
        <v>6</v>
      </c>
      <c r="AF11" s="2">
        <v>18.8</v>
      </c>
      <c r="AG11" s="2">
        <v>86836</v>
      </c>
      <c r="AH11" s="7" t="str">
        <f>IF(COUNTIF(Returns!$A$2:$A$1635,Orders!AG11)&gt;0,"Returned","Not Returned")</f>
        <v>Not Returned</v>
      </c>
    </row>
    <row r="12" spans="1:34" ht="12.75" customHeight="1" thickTop="1" thickBot="1" x14ac:dyDescent="0.3">
      <c r="E12" s="11">
        <v>26268</v>
      </c>
      <c r="F12" s="12" t="s">
        <v>25</v>
      </c>
      <c r="G12" s="12">
        <v>0.05</v>
      </c>
      <c r="H12" s="12">
        <v>115.99</v>
      </c>
      <c r="I12" s="12">
        <v>2.5</v>
      </c>
      <c r="J12" s="12">
        <v>16</v>
      </c>
      <c r="K12" s="7" t="str">
        <f>IF(COUNTIF(Table1[Customer ID],Table1[[#This Row],[Customer ID]])&gt;1,"Repeat Customer","One-Time Customer")</f>
        <v>Repeat Customer</v>
      </c>
      <c r="L12" s="12" t="s">
        <v>74</v>
      </c>
      <c r="M12" s="12" t="s">
        <v>49</v>
      </c>
      <c r="N12" s="12" t="s">
        <v>58</v>
      </c>
      <c r="O12" s="12" t="s">
        <v>77</v>
      </c>
      <c r="P12" s="12" t="s">
        <v>78</v>
      </c>
      <c r="Q12" s="12" t="s">
        <v>59</v>
      </c>
      <c r="R12" s="12" t="s">
        <v>79</v>
      </c>
      <c r="S12" s="12">
        <v>0.55000000000000004</v>
      </c>
      <c r="T12" s="7">
        <f>Table1[[#This Row],[Profit]]/Table1[[#This Row],[Sales]]</f>
        <v>0.69</v>
      </c>
      <c r="U12" s="12" t="s">
        <v>33</v>
      </c>
      <c r="V12" s="12" t="s">
        <v>53</v>
      </c>
      <c r="W12" s="12" t="s">
        <v>71</v>
      </c>
      <c r="X12" s="12" t="s">
        <v>76</v>
      </c>
      <c r="Y12" s="12">
        <v>13210</v>
      </c>
      <c r="Z12" s="13">
        <v>42047</v>
      </c>
      <c r="AA12" s="14" t="str">
        <f>TEXT(Table1[[#This Row],[Order Date]],"mmmm")</f>
        <v>February</v>
      </c>
      <c r="AB12" s="8" t="str">
        <f>TEXT(Table1[[#This Row],[Order Date]],"yyyy")</f>
        <v>2015</v>
      </c>
      <c r="AC12" s="13">
        <v>42049</v>
      </c>
      <c r="AD12" s="12">
        <v>652.73309999999992</v>
      </c>
      <c r="AE12" s="12">
        <v>10</v>
      </c>
      <c r="AF12" s="12">
        <v>945.99</v>
      </c>
      <c r="AG12" s="12">
        <v>86836</v>
      </c>
      <c r="AH12" s="7" t="str">
        <f>IF(COUNTIF(Returns!$A$2:$A$1635,Orders!AG12)&gt;0,"Returned","Not Returned")</f>
        <v>Not Returned</v>
      </c>
    </row>
    <row r="13" spans="1:34" ht="12.75" customHeight="1" thickTop="1" thickBot="1" x14ac:dyDescent="0.3">
      <c r="E13" s="9">
        <v>23890</v>
      </c>
      <c r="F13" s="2" t="s">
        <v>25</v>
      </c>
      <c r="G13" s="2">
        <v>0.05</v>
      </c>
      <c r="H13" s="2">
        <v>26.48</v>
      </c>
      <c r="I13" s="2">
        <v>6.93</v>
      </c>
      <c r="J13" s="2">
        <v>18</v>
      </c>
      <c r="K13" s="7" t="str">
        <f>IF(COUNTIF(Table1[Customer ID],Table1[[#This Row],[Customer ID]])&gt;1,"Repeat Customer","One-Time Customer")</f>
        <v>One-Time Customer</v>
      </c>
      <c r="L13" s="2" t="s">
        <v>80</v>
      </c>
      <c r="M13" s="2" t="s">
        <v>49</v>
      </c>
      <c r="N13" s="2" t="s">
        <v>58</v>
      </c>
      <c r="O13" s="2" t="s">
        <v>41</v>
      </c>
      <c r="P13" s="2" t="s">
        <v>50</v>
      </c>
      <c r="Q13" s="2" t="s">
        <v>59</v>
      </c>
      <c r="R13" s="2" t="s">
        <v>81</v>
      </c>
      <c r="S13" s="2">
        <v>0.49</v>
      </c>
      <c r="T13" s="7">
        <f>Table1[[#This Row],[Profit]]/Table1[[#This Row],[Sales]]</f>
        <v>0.69</v>
      </c>
      <c r="U13" s="2" t="s">
        <v>33</v>
      </c>
      <c r="V13" s="2" t="s">
        <v>34</v>
      </c>
      <c r="W13" s="2" t="s">
        <v>82</v>
      </c>
      <c r="X13" s="2" t="s">
        <v>83</v>
      </c>
      <c r="Y13" s="2">
        <v>59601</v>
      </c>
      <c r="Z13" s="10">
        <v>42139</v>
      </c>
      <c r="AA13" s="14" t="str">
        <f>TEXT(Table1[[#This Row],[Order Date]],"mmmm")</f>
        <v>May</v>
      </c>
      <c r="AB13" s="8" t="str">
        <f>TEXT(Table1[[#This Row],[Order Date]],"yyyy")</f>
        <v>2015</v>
      </c>
      <c r="AC13" s="10">
        <v>42140</v>
      </c>
      <c r="AD13" s="2">
        <v>314.48129999999998</v>
      </c>
      <c r="AE13" s="2">
        <v>17</v>
      </c>
      <c r="AF13" s="2">
        <v>455.77</v>
      </c>
      <c r="AG13" s="2">
        <v>90031</v>
      </c>
      <c r="AH13" s="7" t="str">
        <f>IF(COUNTIF(Returns!$A$2:$A$1635,Orders!AG13)&gt;0,"Returned","Not Returned")</f>
        <v>Not Returned</v>
      </c>
    </row>
    <row r="14" spans="1:34" ht="12.75" customHeight="1" thickTop="1" thickBot="1" x14ac:dyDescent="0.3">
      <c r="E14" s="11">
        <v>24063</v>
      </c>
      <c r="F14" s="12" t="s">
        <v>37</v>
      </c>
      <c r="G14" s="12">
        <v>7.0000000000000007E-2</v>
      </c>
      <c r="H14" s="12">
        <v>12.99</v>
      </c>
      <c r="I14" s="12">
        <v>9.44</v>
      </c>
      <c r="J14" s="12">
        <v>19</v>
      </c>
      <c r="K14" s="7" t="str">
        <f>IF(COUNTIF(Table1[Customer ID],Table1[[#This Row],[Customer ID]])&gt;1,"Repeat Customer","One-Time Customer")</f>
        <v>One-Time Customer</v>
      </c>
      <c r="L14" s="12" t="s">
        <v>84</v>
      </c>
      <c r="M14" s="12" t="s">
        <v>49</v>
      </c>
      <c r="N14" s="12" t="s">
        <v>58</v>
      </c>
      <c r="O14" s="12" t="s">
        <v>77</v>
      </c>
      <c r="P14" s="12" t="s">
        <v>85</v>
      </c>
      <c r="Q14" s="12" t="s">
        <v>86</v>
      </c>
      <c r="R14" s="12" t="s">
        <v>87</v>
      </c>
      <c r="S14" s="12">
        <v>0.39</v>
      </c>
      <c r="T14" s="7">
        <f>Table1[[#This Row],[Profit]]/Table1[[#This Row],[Sales]]</f>
        <v>-0.4945851848656112</v>
      </c>
      <c r="U14" s="12" t="s">
        <v>33</v>
      </c>
      <c r="V14" s="12" t="s">
        <v>34</v>
      </c>
      <c r="W14" s="12" t="s">
        <v>82</v>
      </c>
      <c r="X14" s="12" t="s">
        <v>88</v>
      </c>
      <c r="Y14" s="12">
        <v>59801</v>
      </c>
      <c r="Z14" s="13">
        <v>42145</v>
      </c>
      <c r="AA14" s="14" t="str">
        <f>TEXT(Table1[[#This Row],[Order Date]],"mmmm")</f>
        <v>May</v>
      </c>
      <c r="AB14" s="8" t="str">
        <f>TEXT(Table1[[#This Row],[Order Date]],"yyyy")</f>
        <v>2015</v>
      </c>
      <c r="AC14" s="13">
        <v>42147</v>
      </c>
      <c r="AD14" s="12">
        <v>-114.63990000000001</v>
      </c>
      <c r="AE14" s="12">
        <v>18</v>
      </c>
      <c r="AF14" s="12">
        <v>231.79</v>
      </c>
      <c r="AG14" s="12">
        <v>90032</v>
      </c>
      <c r="AH14" s="7" t="str">
        <f>IF(COUNTIF(Returns!$A$2:$A$1635,Orders!AG14)&gt;0,"Returned","Not Returned")</f>
        <v>Not Returned</v>
      </c>
    </row>
    <row r="15" spans="1:34" ht="12.75" customHeight="1" thickTop="1" thickBot="1" x14ac:dyDescent="0.3">
      <c r="E15" s="9">
        <v>5890</v>
      </c>
      <c r="F15" s="2" t="s">
        <v>25</v>
      </c>
      <c r="G15" s="2">
        <v>0.05</v>
      </c>
      <c r="H15" s="2">
        <v>26.48</v>
      </c>
      <c r="I15" s="2">
        <v>6.93</v>
      </c>
      <c r="J15" s="2">
        <v>21</v>
      </c>
      <c r="K15" s="7" t="str">
        <f>IF(COUNTIF(Table1[Customer ID],Table1[[#This Row],[Customer ID]])&gt;1,"Repeat Customer","One-Time Customer")</f>
        <v>Repeat Customer</v>
      </c>
      <c r="L15" s="2" t="s">
        <v>89</v>
      </c>
      <c r="M15" s="2" t="s">
        <v>49</v>
      </c>
      <c r="N15" s="2" t="s">
        <v>58</v>
      </c>
      <c r="O15" s="2" t="s">
        <v>41</v>
      </c>
      <c r="P15" s="2" t="s">
        <v>50</v>
      </c>
      <c r="Q15" s="2" t="s">
        <v>59</v>
      </c>
      <c r="R15" s="2" t="s">
        <v>81</v>
      </c>
      <c r="S15" s="2">
        <v>0.49</v>
      </c>
      <c r="T15" s="7">
        <f>Table1[[#This Row],[Profit]]/Table1[[#This Row],[Sales]]</f>
        <v>0.20481805732433167</v>
      </c>
      <c r="U15" s="2" t="s">
        <v>33</v>
      </c>
      <c r="V15" s="2" t="s">
        <v>53</v>
      </c>
      <c r="W15" s="2" t="s">
        <v>71</v>
      </c>
      <c r="X15" s="2" t="s">
        <v>90</v>
      </c>
      <c r="Y15" s="2">
        <v>10012</v>
      </c>
      <c r="Z15" s="10">
        <v>42139</v>
      </c>
      <c r="AA15" s="14" t="str">
        <f>TEXT(Table1[[#This Row],[Order Date]],"mmmm")</f>
        <v>May</v>
      </c>
      <c r="AB15" s="8" t="str">
        <f>TEXT(Table1[[#This Row],[Order Date]],"yyyy")</f>
        <v>2015</v>
      </c>
      <c r="AC15" s="10">
        <v>42140</v>
      </c>
      <c r="AD15" s="2">
        <v>384.38</v>
      </c>
      <c r="AE15" s="2">
        <v>70</v>
      </c>
      <c r="AF15" s="2">
        <v>1876.69</v>
      </c>
      <c r="AG15" s="2">
        <v>41793</v>
      </c>
      <c r="AH15" s="7" t="str">
        <f>IF(COUNTIF(Returns!$A$2:$A$1635,Orders!AG15)&gt;0,"Returned","Not Returned")</f>
        <v>Not Returned</v>
      </c>
    </row>
    <row r="16" spans="1:34" ht="12.75" customHeight="1" thickTop="1" thickBot="1" x14ac:dyDescent="0.3">
      <c r="E16" s="11">
        <v>6062</v>
      </c>
      <c r="F16" s="12" t="s">
        <v>37</v>
      </c>
      <c r="G16" s="12">
        <v>0.08</v>
      </c>
      <c r="H16" s="12">
        <v>5</v>
      </c>
      <c r="I16" s="12">
        <v>3.39</v>
      </c>
      <c r="J16" s="12">
        <v>21</v>
      </c>
      <c r="K16" s="7" t="str">
        <f>IF(COUNTIF(Table1[Customer ID],Table1[[#This Row],[Customer ID]])&gt;1,"Repeat Customer","One-Time Customer")</f>
        <v>Repeat Customer</v>
      </c>
      <c r="L16" s="12" t="s">
        <v>89</v>
      </c>
      <c r="M16" s="12" t="s">
        <v>49</v>
      </c>
      <c r="N16" s="12" t="s">
        <v>58</v>
      </c>
      <c r="O16" s="12" t="s">
        <v>29</v>
      </c>
      <c r="P16" s="12" t="s">
        <v>66</v>
      </c>
      <c r="Q16" s="12" t="s">
        <v>31</v>
      </c>
      <c r="R16" s="12" t="s">
        <v>91</v>
      </c>
      <c r="S16" s="12">
        <v>0.37</v>
      </c>
      <c r="T16" s="7">
        <f>Table1[[#This Row],[Profit]]/Table1[[#This Row],[Sales]]</f>
        <v>-5.9680611478878043E-2</v>
      </c>
      <c r="U16" s="12" t="s">
        <v>33</v>
      </c>
      <c r="V16" s="12" t="s">
        <v>53</v>
      </c>
      <c r="W16" s="12" t="s">
        <v>71</v>
      </c>
      <c r="X16" s="12" t="s">
        <v>90</v>
      </c>
      <c r="Y16" s="12">
        <v>10012</v>
      </c>
      <c r="Z16" s="13">
        <v>42145</v>
      </c>
      <c r="AA16" s="14" t="str">
        <f>TEXT(Table1[[#This Row],[Order Date]],"mmmm")</f>
        <v>May</v>
      </c>
      <c r="AB16" s="8" t="str">
        <f>TEXT(Table1[[#This Row],[Order Date]],"yyyy")</f>
        <v>2015</v>
      </c>
      <c r="AC16" s="13">
        <v>42146</v>
      </c>
      <c r="AD16" s="12">
        <v>-17.489999999999998</v>
      </c>
      <c r="AE16" s="12">
        <v>58</v>
      </c>
      <c r="AF16" s="12">
        <v>293.06</v>
      </c>
      <c r="AG16" s="12">
        <v>42949</v>
      </c>
      <c r="AH16" s="7" t="str">
        <f>IF(COUNTIF(Returns!$A$2:$A$1635,Orders!AG16)&gt;0,"Returned","Not Returned")</f>
        <v>Not Returned</v>
      </c>
    </row>
    <row r="17" spans="5:34" ht="12.75" customHeight="1" thickTop="1" thickBot="1" x14ac:dyDescent="0.3">
      <c r="E17" s="9">
        <v>6063</v>
      </c>
      <c r="F17" s="2" t="s">
        <v>37</v>
      </c>
      <c r="G17" s="2">
        <v>7.0000000000000007E-2</v>
      </c>
      <c r="H17" s="2">
        <v>12.99</v>
      </c>
      <c r="I17" s="2">
        <v>9.44</v>
      </c>
      <c r="J17" s="2">
        <v>21</v>
      </c>
      <c r="K17" s="7" t="str">
        <f>IF(COUNTIF(Table1[Customer ID],Table1[[#This Row],[Customer ID]])&gt;1,"Repeat Customer","One-Time Customer")</f>
        <v>Repeat Customer</v>
      </c>
      <c r="L17" s="2" t="s">
        <v>89</v>
      </c>
      <c r="M17" s="2" t="s">
        <v>49</v>
      </c>
      <c r="N17" s="2" t="s">
        <v>58</v>
      </c>
      <c r="O17" s="2" t="s">
        <v>77</v>
      </c>
      <c r="P17" s="2" t="s">
        <v>85</v>
      </c>
      <c r="Q17" s="2" t="s">
        <v>86</v>
      </c>
      <c r="R17" s="2" t="s">
        <v>87</v>
      </c>
      <c r="S17" s="2">
        <v>0.39</v>
      </c>
      <c r="T17" s="7">
        <f>Table1[[#This Row],[Profit]]/Table1[[#This Row],[Sales]]</f>
        <v>-0.12538680287436155</v>
      </c>
      <c r="U17" s="2" t="s">
        <v>33</v>
      </c>
      <c r="V17" s="2" t="s">
        <v>53</v>
      </c>
      <c r="W17" s="2" t="s">
        <v>71</v>
      </c>
      <c r="X17" s="2" t="s">
        <v>90</v>
      </c>
      <c r="Y17" s="2">
        <v>10012</v>
      </c>
      <c r="Z17" s="10">
        <v>42145</v>
      </c>
      <c r="AA17" s="14" t="str">
        <f>TEXT(Table1[[#This Row],[Order Date]],"mmmm")</f>
        <v>May</v>
      </c>
      <c r="AB17" s="8" t="str">
        <f>TEXT(Table1[[#This Row],[Order Date]],"yyyy")</f>
        <v>2015</v>
      </c>
      <c r="AC17" s="10">
        <v>42147</v>
      </c>
      <c r="AD17" s="2">
        <v>-114.63990000000001</v>
      </c>
      <c r="AE17" s="2">
        <v>71</v>
      </c>
      <c r="AF17" s="2">
        <v>914.29</v>
      </c>
      <c r="AG17" s="2">
        <v>42949</v>
      </c>
      <c r="AH17" s="7" t="str">
        <f>IF(COUNTIF(Returns!$A$2:$A$1635,Orders!AG17)&gt;0,"Returned","Not Returned")</f>
        <v>Not Returned</v>
      </c>
    </row>
    <row r="18" spans="5:34" ht="12.75" customHeight="1" thickTop="1" thickBot="1" x14ac:dyDescent="0.3">
      <c r="E18" s="11">
        <v>20631</v>
      </c>
      <c r="F18" s="12" t="s">
        <v>25</v>
      </c>
      <c r="G18" s="12">
        <v>0.06</v>
      </c>
      <c r="H18" s="12">
        <v>55.48</v>
      </c>
      <c r="I18" s="12">
        <v>14.3</v>
      </c>
      <c r="J18" s="12">
        <v>24</v>
      </c>
      <c r="K18" s="7" t="str">
        <f>IF(COUNTIF(Table1[Customer ID],Table1[[#This Row],[Customer ID]])&gt;1,"Repeat Customer","One-Time Customer")</f>
        <v>Repeat Customer</v>
      </c>
      <c r="L18" s="12" t="s">
        <v>92</v>
      </c>
      <c r="M18" s="12" t="s">
        <v>49</v>
      </c>
      <c r="N18" s="12" t="s">
        <v>28</v>
      </c>
      <c r="O18" s="12" t="s">
        <v>29</v>
      </c>
      <c r="P18" s="12" t="s">
        <v>93</v>
      </c>
      <c r="Q18" s="12" t="s">
        <v>59</v>
      </c>
      <c r="R18" s="12" t="s">
        <v>94</v>
      </c>
      <c r="S18" s="12">
        <v>0.37</v>
      </c>
      <c r="T18" s="7">
        <f>Table1[[#This Row],[Profit]]/Table1[[#This Row],[Sales]]</f>
        <v>-0.41927396651355764</v>
      </c>
      <c r="U18" s="12" t="s">
        <v>33</v>
      </c>
      <c r="V18" s="12" t="s">
        <v>34</v>
      </c>
      <c r="W18" s="12" t="s">
        <v>45</v>
      </c>
      <c r="X18" s="12" t="s">
        <v>95</v>
      </c>
      <c r="Y18" s="12">
        <v>92677</v>
      </c>
      <c r="Z18" s="13">
        <v>42032</v>
      </c>
      <c r="AA18" s="14" t="str">
        <f>TEXT(Table1[[#This Row],[Order Date]],"mmmm")</f>
        <v>January</v>
      </c>
      <c r="AB18" s="8" t="str">
        <f>TEXT(Table1[[#This Row],[Order Date]],"yyyy")</f>
        <v>2015</v>
      </c>
      <c r="AC18" s="13">
        <v>42033</v>
      </c>
      <c r="AD18" s="12">
        <v>-28.296800000000001</v>
      </c>
      <c r="AE18" s="12">
        <v>1</v>
      </c>
      <c r="AF18" s="12">
        <v>67.489999999999995</v>
      </c>
      <c r="AG18" s="12">
        <v>87651</v>
      </c>
      <c r="AH18" s="7" t="str">
        <f>IF(COUNTIF(Returns!$A$2:$A$1635,Orders!AG18)&gt;0,"Returned","Not Returned")</f>
        <v>Not Returned</v>
      </c>
    </row>
    <row r="19" spans="5:34" ht="12.75" customHeight="1" thickTop="1" thickBot="1" x14ac:dyDescent="0.3">
      <c r="E19" s="9">
        <v>20632</v>
      </c>
      <c r="F19" s="2" t="s">
        <v>25</v>
      </c>
      <c r="G19" s="2">
        <v>0.02</v>
      </c>
      <c r="H19" s="2">
        <v>1.68</v>
      </c>
      <c r="I19" s="2">
        <v>1.57</v>
      </c>
      <c r="J19" s="2">
        <v>24</v>
      </c>
      <c r="K19" s="7" t="str">
        <f>IF(COUNTIF(Table1[Customer ID],Table1[[#This Row],[Customer ID]])&gt;1,"Repeat Customer","One-Time Customer")</f>
        <v>Repeat Customer</v>
      </c>
      <c r="L19" s="2" t="s">
        <v>92</v>
      </c>
      <c r="M19" s="2" t="s">
        <v>49</v>
      </c>
      <c r="N19" s="2" t="s">
        <v>28</v>
      </c>
      <c r="O19" s="2" t="s">
        <v>29</v>
      </c>
      <c r="P19" s="2" t="s">
        <v>30</v>
      </c>
      <c r="Q19" s="2" t="s">
        <v>31</v>
      </c>
      <c r="R19" s="2" t="s">
        <v>96</v>
      </c>
      <c r="S19" s="2">
        <v>0.59</v>
      </c>
      <c r="T19" s="7">
        <f>Table1[[#This Row],[Profit]]/Table1[[#This Row],[Sales]]</f>
        <v>-2.3587555555555557</v>
      </c>
      <c r="U19" s="2" t="s">
        <v>33</v>
      </c>
      <c r="V19" s="2" t="s">
        <v>34</v>
      </c>
      <c r="W19" s="2" t="s">
        <v>45</v>
      </c>
      <c r="X19" s="2" t="s">
        <v>95</v>
      </c>
      <c r="Y19" s="2">
        <v>92677</v>
      </c>
      <c r="Z19" s="10">
        <v>42032</v>
      </c>
      <c r="AA19" s="14" t="str">
        <f>TEXT(Table1[[#This Row],[Order Date]],"mmmm")</f>
        <v>January</v>
      </c>
      <c r="AB19" s="8" t="str">
        <f>TEXT(Table1[[#This Row],[Order Date]],"yyyy")</f>
        <v>2015</v>
      </c>
      <c r="AC19" s="10">
        <v>42034</v>
      </c>
      <c r="AD19" s="2">
        <v>-5.3071999999999999</v>
      </c>
      <c r="AE19" s="2">
        <v>1</v>
      </c>
      <c r="AF19" s="2">
        <v>2.25</v>
      </c>
      <c r="AG19" s="2">
        <v>87651</v>
      </c>
      <c r="AH19" s="7" t="str">
        <f>IF(COUNTIF(Returns!$A$2:$A$1635,Orders!AG19)&gt;0,"Returned","Not Returned")</f>
        <v>Not Returned</v>
      </c>
    </row>
    <row r="20" spans="5:34" ht="12.75" customHeight="1" thickTop="1" thickBot="1" x14ac:dyDescent="0.3">
      <c r="E20" s="11">
        <v>23967</v>
      </c>
      <c r="F20" s="12" t="s">
        <v>37</v>
      </c>
      <c r="G20" s="12">
        <v>0.04</v>
      </c>
      <c r="H20" s="12">
        <v>4.1399999999999997</v>
      </c>
      <c r="I20" s="12">
        <v>6.6</v>
      </c>
      <c r="J20" s="12">
        <v>27</v>
      </c>
      <c r="K20" s="7" t="str">
        <f>IF(COUNTIF(Table1[Customer ID],Table1[[#This Row],[Customer ID]])&gt;1,"Repeat Customer","One-Time Customer")</f>
        <v>One-Time Customer</v>
      </c>
      <c r="L20" s="12" t="s">
        <v>97</v>
      </c>
      <c r="M20" s="12" t="s">
        <v>49</v>
      </c>
      <c r="N20" s="12" t="s">
        <v>28</v>
      </c>
      <c r="O20" s="12" t="s">
        <v>41</v>
      </c>
      <c r="P20" s="12" t="s">
        <v>50</v>
      </c>
      <c r="Q20" s="12" t="s">
        <v>59</v>
      </c>
      <c r="R20" s="12" t="s">
        <v>98</v>
      </c>
      <c r="S20" s="12">
        <v>0.49</v>
      </c>
      <c r="T20" s="7">
        <f>Table1[[#This Row],[Profit]]/Table1[[#This Row],[Sales]]</f>
        <v>0.16235852500912751</v>
      </c>
      <c r="U20" s="12" t="s">
        <v>33</v>
      </c>
      <c r="V20" s="12" t="s">
        <v>34</v>
      </c>
      <c r="W20" s="12" t="s">
        <v>45</v>
      </c>
      <c r="X20" s="12" t="s">
        <v>99</v>
      </c>
      <c r="Y20" s="12">
        <v>90712</v>
      </c>
      <c r="Z20" s="13">
        <v>42126</v>
      </c>
      <c r="AA20" s="14" t="str">
        <f>TEXT(Table1[[#This Row],[Order Date]],"mmmm")</f>
        <v>May</v>
      </c>
      <c r="AB20" s="8" t="str">
        <f>TEXT(Table1[[#This Row],[Order Date]],"yyyy")</f>
        <v>2015</v>
      </c>
      <c r="AC20" s="13">
        <v>42128</v>
      </c>
      <c r="AD20" s="12">
        <v>8.8940000000000055</v>
      </c>
      <c r="AE20" s="12">
        <v>12</v>
      </c>
      <c r="AF20" s="12">
        <v>54.78</v>
      </c>
      <c r="AG20" s="12">
        <v>87652</v>
      </c>
      <c r="AH20" s="7" t="str">
        <f>IF(COUNTIF(Returns!$A$2:$A$1635,Orders!AG20)&gt;0,"Returned","Not Returned")</f>
        <v>Not Returned</v>
      </c>
    </row>
    <row r="21" spans="5:34" ht="12.75" customHeight="1" thickTop="1" thickBot="1" x14ac:dyDescent="0.3">
      <c r="E21" s="9">
        <v>23509</v>
      </c>
      <c r="F21" s="2" t="s">
        <v>25</v>
      </c>
      <c r="G21" s="2">
        <v>0.08</v>
      </c>
      <c r="H21" s="2">
        <v>34.99</v>
      </c>
      <c r="I21" s="2">
        <v>7.73</v>
      </c>
      <c r="J21" s="2">
        <v>32</v>
      </c>
      <c r="K21" s="7" t="str">
        <f>IF(COUNTIF(Table1[Customer ID],Table1[[#This Row],[Customer ID]])&gt;1,"Repeat Customer","One-Time Customer")</f>
        <v>Repeat Customer</v>
      </c>
      <c r="L21" s="2" t="s">
        <v>100</v>
      </c>
      <c r="M21" s="2" t="s">
        <v>49</v>
      </c>
      <c r="N21" s="2" t="s">
        <v>28</v>
      </c>
      <c r="O21" s="2" t="s">
        <v>29</v>
      </c>
      <c r="P21" s="2" t="s">
        <v>30</v>
      </c>
      <c r="Q21" s="2" t="s">
        <v>59</v>
      </c>
      <c r="R21" s="2" t="s">
        <v>101</v>
      </c>
      <c r="S21" s="2">
        <v>0.59</v>
      </c>
      <c r="T21" s="7">
        <f>Table1[[#This Row],[Profit]]/Table1[[#This Row],[Sales]]</f>
        <v>0.34070358858434585</v>
      </c>
      <c r="U21" s="2" t="s">
        <v>33</v>
      </c>
      <c r="V21" s="2" t="s">
        <v>34</v>
      </c>
      <c r="W21" s="2" t="s">
        <v>102</v>
      </c>
      <c r="X21" s="2" t="s">
        <v>103</v>
      </c>
      <c r="Y21" s="2">
        <v>97526</v>
      </c>
      <c r="Z21" s="10">
        <v>42057</v>
      </c>
      <c r="AA21" s="14" t="str">
        <f>TEXT(Table1[[#This Row],[Order Date]],"mmmm")</f>
        <v>February</v>
      </c>
      <c r="AB21" s="8" t="str">
        <f>TEXT(Table1[[#This Row],[Order Date]],"yyyy")</f>
        <v>2015</v>
      </c>
      <c r="AC21" s="10">
        <v>42058</v>
      </c>
      <c r="AD21" s="2">
        <v>144.69</v>
      </c>
      <c r="AE21" s="2">
        <v>13</v>
      </c>
      <c r="AF21" s="2">
        <v>424.68</v>
      </c>
      <c r="AG21" s="2">
        <v>89199</v>
      </c>
      <c r="AH21" s="7" t="str">
        <f>IF(COUNTIF(Returns!$A$2:$A$1635,Orders!AG21)&gt;0,"Returned","Not Returned")</f>
        <v>Not Returned</v>
      </c>
    </row>
    <row r="22" spans="5:34" ht="12.75" customHeight="1" thickTop="1" thickBot="1" x14ac:dyDescent="0.3">
      <c r="E22" s="11">
        <v>23612</v>
      </c>
      <c r="F22" s="12" t="s">
        <v>25</v>
      </c>
      <c r="G22" s="12">
        <v>0.01</v>
      </c>
      <c r="H22" s="12">
        <v>17.98</v>
      </c>
      <c r="I22" s="12">
        <v>8.51</v>
      </c>
      <c r="J22" s="12">
        <v>32</v>
      </c>
      <c r="K22" s="7" t="str">
        <f>IF(COUNTIF(Table1[Customer ID],Table1[[#This Row],[Customer ID]])&gt;1,"Repeat Customer","One-Time Customer")</f>
        <v>Repeat Customer</v>
      </c>
      <c r="L22" s="12" t="s">
        <v>100</v>
      </c>
      <c r="M22" s="12" t="s">
        <v>49</v>
      </c>
      <c r="N22" s="12" t="s">
        <v>28</v>
      </c>
      <c r="O22" s="12" t="s">
        <v>77</v>
      </c>
      <c r="P22" s="12" t="s">
        <v>85</v>
      </c>
      <c r="Q22" s="12" t="s">
        <v>86</v>
      </c>
      <c r="R22" s="12" t="s">
        <v>104</v>
      </c>
      <c r="S22" s="12">
        <v>0.4</v>
      </c>
      <c r="T22" s="7">
        <f>Table1[[#This Row],[Profit]]/Table1[[#This Row],[Sales]]</f>
        <v>-0.89317401045556377</v>
      </c>
      <c r="U22" s="12" t="s">
        <v>33</v>
      </c>
      <c r="V22" s="12" t="s">
        <v>34</v>
      </c>
      <c r="W22" s="12" t="s">
        <v>102</v>
      </c>
      <c r="X22" s="12" t="s">
        <v>103</v>
      </c>
      <c r="Y22" s="12">
        <v>97526</v>
      </c>
      <c r="Z22" s="13">
        <v>42090</v>
      </c>
      <c r="AA22" s="14" t="str">
        <f>TEXT(Table1[[#This Row],[Order Date]],"mmmm")</f>
        <v>March</v>
      </c>
      <c r="AB22" s="8" t="str">
        <f>TEXT(Table1[[#This Row],[Order Date]],"yyyy")</f>
        <v>2015</v>
      </c>
      <c r="AC22" s="13">
        <v>42091</v>
      </c>
      <c r="AD22" s="12">
        <v>-35.878799999999998</v>
      </c>
      <c r="AE22" s="12">
        <v>2</v>
      </c>
      <c r="AF22" s="12">
        <v>40.17</v>
      </c>
      <c r="AG22" s="12">
        <v>89200</v>
      </c>
      <c r="AH22" s="7" t="str">
        <f>IF(COUNTIF(Returns!$A$2:$A$1635,Orders!AG22)&gt;0,"Returned","Not Returned")</f>
        <v>Not Returned</v>
      </c>
    </row>
    <row r="23" spans="5:34" ht="12.75" customHeight="1" thickTop="1" thickBot="1" x14ac:dyDescent="0.3">
      <c r="E23" s="9">
        <v>23278</v>
      </c>
      <c r="F23" s="2" t="s">
        <v>56</v>
      </c>
      <c r="G23" s="2">
        <v>0.09</v>
      </c>
      <c r="H23" s="2">
        <v>125.99</v>
      </c>
      <c r="I23" s="2">
        <v>7.69</v>
      </c>
      <c r="J23" s="2">
        <v>32</v>
      </c>
      <c r="K23" s="7" t="str">
        <f>IF(COUNTIF(Table1[Customer ID],Table1[[#This Row],[Customer ID]])&gt;1,"Repeat Customer","One-Time Customer")</f>
        <v>Repeat Customer</v>
      </c>
      <c r="L23" s="2" t="s">
        <v>100</v>
      </c>
      <c r="M23" s="2" t="s">
        <v>27</v>
      </c>
      <c r="N23" s="2" t="s">
        <v>28</v>
      </c>
      <c r="O23" s="2" t="s">
        <v>77</v>
      </c>
      <c r="P23" s="2" t="s">
        <v>78</v>
      </c>
      <c r="Q23" s="2" t="s">
        <v>59</v>
      </c>
      <c r="R23" s="2" t="s">
        <v>105</v>
      </c>
      <c r="S23" s="2">
        <v>0.59</v>
      </c>
      <c r="T23" s="7">
        <f>Table1[[#This Row],[Profit]]/Table1[[#This Row],[Sales]]</f>
        <v>0.26800714695935168</v>
      </c>
      <c r="U23" s="2" t="s">
        <v>33</v>
      </c>
      <c r="V23" s="2" t="s">
        <v>34</v>
      </c>
      <c r="W23" s="2" t="s">
        <v>102</v>
      </c>
      <c r="X23" s="2" t="s">
        <v>103</v>
      </c>
      <c r="Y23" s="2">
        <v>97526</v>
      </c>
      <c r="Z23" s="10">
        <v>42024</v>
      </c>
      <c r="AA23" s="14" t="str">
        <f>TEXT(Table1[[#This Row],[Order Date]],"mmmm")</f>
        <v>January</v>
      </c>
      <c r="AB23" s="8" t="str">
        <f>TEXT(Table1[[#This Row],[Order Date]],"yyyy")</f>
        <v>2015</v>
      </c>
      <c r="AC23" s="10">
        <v>42026</v>
      </c>
      <c r="AD23" s="2">
        <v>209.99700000000001</v>
      </c>
      <c r="AE23" s="2">
        <v>8</v>
      </c>
      <c r="AF23" s="2">
        <v>783.55</v>
      </c>
      <c r="AG23" s="2">
        <v>89202</v>
      </c>
      <c r="AH23" s="7" t="str">
        <f>IF(COUNTIF(Returns!$A$2:$A$1635,Orders!AG23)&gt;0,"Returned","Not Returned")</f>
        <v>Not Returned</v>
      </c>
    </row>
    <row r="24" spans="5:34" ht="12.75" customHeight="1" thickTop="1" thickBot="1" x14ac:dyDescent="0.3">
      <c r="E24" s="11">
        <v>19355</v>
      </c>
      <c r="F24" s="12" t="s">
        <v>106</v>
      </c>
      <c r="G24" s="12">
        <v>0.06</v>
      </c>
      <c r="H24" s="12">
        <v>205.99</v>
      </c>
      <c r="I24" s="12">
        <v>8.99</v>
      </c>
      <c r="J24" s="12">
        <v>32</v>
      </c>
      <c r="K24" s="7" t="str">
        <f>IF(COUNTIF(Table1[Customer ID],Table1[[#This Row],[Customer ID]])&gt;1,"Repeat Customer","One-Time Customer")</f>
        <v>Repeat Customer</v>
      </c>
      <c r="L24" s="12" t="s">
        <v>100</v>
      </c>
      <c r="M24" s="12" t="s">
        <v>49</v>
      </c>
      <c r="N24" s="12" t="s">
        <v>28</v>
      </c>
      <c r="O24" s="12" t="s">
        <v>77</v>
      </c>
      <c r="P24" s="12" t="s">
        <v>78</v>
      </c>
      <c r="Q24" s="12" t="s">
        <v>59</v>
      </c>
      <c r="R24" s="12" t="s">
        <v>107</v>
      </c>
      <c r="S24" s="12">
        <v>0.56000000000000005</v>
      </c>
      <c r="T24" s="7">
        <f>Table1[[#This Row],[Profit]]/Table1[[#This Row],[Sales]]</f>
        <v>0.92964196199200655</v>
      </c>
      <c r="U24" s="12" t="s">
        <v>33</v>
      </c>
      <c r="V24" s="12" t="s">
        <v>34</v>
      </c>
      <c r="W24" s="12" t="s">
        <v>102</v>
      </c>
      <c r="X24" s="12" t="s">
        <v>103</v>
      </c>
      <c r="Y24" s="12">
        <v>97526</v>
      </c>
      <c r="Z24" s="13">
        <v>42075</v>
      </c>
      <c r="AA24" s="14" t="str">
        <f>TEXT(Table1[[#This Row],[Order Date]],"mmmm")</f>
        <v>March</v>
      </c>
      <c r="AB24" s="8" t="str">
        <f>TEXT(Table1[[#This Row],[Order Date]],"yyyy")</f>
        <v>2015</v>
      </c>
      <c r="AC24" s="13">
        <v>42082</v>
      </c>
      <c r="AD24" s="12">
        <v>3568.096</v>
      </c>
      <c r="AE24" s="12">
        <v>22</v>
      </c>
      <c r="AF24" s="12">
        <v>3838.14</v>
      </c>
      <c r="AG24" s="12">
        <v>89203</v>
      </c>
      <c r="AH24" s="7" t="str">
        <f>IF(COUNTIF(Returns!$A$2:$A$1635,Orders!AG24)&gt;0,"Returned","Not Returned")</f>
        <v>Not Returned</v>
      </c>
    </row>
    <row r="25" spans="5:34" ht="12.75" customHeight="1" thickTop="1" thickBot="1" x14ac:dyDescent="0.3">
      <c r="E25" s="9">
        <v>23654</v>
      </c>
      <c r="F25" s="2" t="s">
        <v>37</v>
      </c>
      <c r="G25" s="2">
        <v>0.03</v>
      </c>
      <c r="H25" s="2">
        <v>4.24</v>
      </c>
      <c r="I25" s="2">
        <v>5.41</v>
      </c>
      <c r="J25" s="2">
        <v>33</v>
      </c>
      <c r="K25" s="7" t="str">
        <f>IF(COUNTIF(Table1[Customer ID],Table1[[#This Row],[Customer ID]])&gt;1,"Repeat Customer","One-Time Customer")</f>
        <v>Repeat Customer</v>
      </c>
      <c r="L25" s="2" t="s">
        <v>108</v>
      </c>
      <c r="M25" s="2" t="s">
        <v>49</v>
      </c>
      <c r="N25" s="2" t="s">
        <v>28</v>
      </c>
      <c r="O25" s="2" t="s">
        <v>29</v>
      </c>
      <c r="P25" s="2" t="s">
        <v>109</v>
      </c>
      <c r="Q25" s="2" t="s">
        <v>59</v>
      </c>
      <c r="R25" s="2" t="s">
        <v>110</v>
      </c>
      <c r="S25" s="2">
        <v>0.35</v>
      </c>
      <c r="T25" s="7">
        <f>Table1[[#This Row],[Profit]]/Table1[[#This Row],[Sales]]</f>
        <v>-1.4389502385821404</v>
      </c>
      <c r="U25" s="2" t="s">
        <v>33</v>
      </c>
      <c r="V25" s="2" t="s">
        <v>34</v>
      </c>
      <c r="W25" s="2" t="s">
        <v>102</v>
      </c>
      <c r="X25" s="2" t="s">
        <v>111</v>
      </c>
      <c r="Y25" s="2">
        <v>97030</v>
      </c>
      <c r="Z25" s="10">
        <v>42170</v>
      </c>
      <c r="AA25" s="14" t="str">
        <f>TEXT(Table1[[#This Row],[Order Date]],"mmmm")</f>
        <v>June</v>
      </c>
      <c r="AB25" s="8" t="str">
        <f>TEXT(Table1[[#This Row],[Order Date]],"yyyy")</f>
        <v>2015</v>
      </c>
      <c r="AC25" s="10">
        <v>42172</v>
      </c>
      <c r="AD25" s="2">
        <v>-84.437600000000003</v>
      </c>
      <c r="AE25" s="2">
        <v>13</v>
      </c>
      <c r="AF25" s="2">
        <v>58.68</v>
      </c>
      <c r="AG25" s="2">
        <v>89201</v>
      </c>
      <c r="AH25" s="7" t="str">
        <f>IF(COUNTIF(Returns!$A$2:$A$1635,Orders!AG25)&gt;0,"Returned","Not Returned")</f>
        <v>Not Returned</v>
      </c>
    </row>
    <row r="26" spans="5:34" ht="12.75" customHeight="1" thickTop="1" thickBot="1" x14ac:dyDescent="0.3">
      <c r="E26" s="11">
        <v>23655</v>
      </c>
      <c r="F26" s="12" t="s">
        <v>37</v>
      </c>
      <c r="G26" s="12">
        <v>0.04</v>
      </c>
      <c r="H26" s="12">
        <v>2.94</v>
      </c>
      <c r="I26" s="12">
        <v>0.7</v>
      </c>
      <c r="J26" s="12">
        <v>33</v>
      </c>
      <c r="K26" s="7" t="str">
        <f>IF(COUNTIF(Table1[Customer ID],Table1[[#This Row],[Customer ID]])&gt;1,"Repeat Customer","One-Time Customer")</f>
        <v>Repeat Customer</v>
      </c>
      <c r="L26" s="12" t="s">
        <v>108</v>
      </c>
      <c r="M26" s="12" t="s">
        <v>49</v>
      </c>
      <c r="N26" s="12" t="s">
        <v>28</v>
      </c>
      <c r="O26" s="12" t="s">
        <v>29</v>
      </c>
      <c r="P26" s="12" t="s">
        <v>30</v>
      </c>
      <c r="Q26" s="12" t="s">
        <v>31</v>
      </c>
      <c r="R26" s="12" t="s">
        <v>112</v>
      </c>
      <c r="S26" s="12">
        <v>0.57999999999999996</v>
      </c>
      <c r="T26" s="7">
        <f>Table1[[#This Row],[Profit]]/Table1[[#This Row],[Sales]]</f>
        <v>0.4578531073446328</v>
      </c>
      <c r="U26" s="12" t="s">
        <v>33</v>
      </c>
      <c r="V26" s="12" t="s">
        <v>34</v>
      </c>
      <c r="W26" s="12" t="s">
        <v>102</v>
      </c>
      <c r="X26" s="12" t="s">
        <v>111</v>
      </c>
      <c r="Y26" s="12">
        <v>97030</v>
      </c>
      <c r="Z26" s="13">
        <v>42170</v>
      </c>
      <c r="AA26" s="14" t="str">
        <f>TEXT(Table1[[#This Row],[Order Date]],"mmmm")</f>
        <v>June</v>
      </c>
      <c r="AB26" s="8" t="str">
        <f>TEXT(Table1[[#This Row],[Order Date]],"yyyy")</f>
        <v>2015</v>
      </c>
      <c r="AC26" s="13">
        <v>42171</v>
      </c>
      <c r="AD26" s="12">
        <v>24.312000000000001</v>
      </c>
      <c r="AE26" s="12">
        <v>18</v>
      </c>
      <c r="AF26" s="12">
        <v>53.1</v>
      </c>
      <c r="AG26" s="12">
        <v>89201</v>
      </c>
      <c r="AH26" s="7" t="str">
        <f>IF(COUNTIF(Returns!$A$2:$A$1635,Orders!AG26)&gt;0,"Returned","Not Returned")</f>
        <v>Not Returned</v>
      </c>
    </row>
    <row r="27" spans="5:34" ht="12.75" customHeight="1" thickTop="1" thickBot="1" x14ac:dyDescent="0.3">
      <c r="E27" s="9">
        <v>25933</v>
      </c>
      <c r="F27" s="2" t="s">
        <v>25</v>
      </c>
      <c r="G27" s="2">
        <v>0</v>
      </c>
      <c r="H27" s="2">
        <v>99.99</v>
      </c>
      <c r="I27" s="2">
        <v>19.989999999999998</v>
      </c>
      <c r="J27" s="2">
        <v>43</v>
      </c>
      <c r="K27" s="7" t="str">
        <f>IF(COUNTIF(Table1[Customer ID],Table1[[#This Row],[Customer ID]])&gt;1,"Repeat Customer","One-Time Customer")</f>
        <v>One-Time Customer</v>
      </c>
      <c r="L27" s="2" t="s">
        <v>113</v>
      </c>
      <c r="M27" s="2" t="s">
        <v>49</v>
      </c>
      <c r="N27" s="2" t="s">
        <v>114</v>
      </c>
      <c r="O27" s="2" t="s">
        <v>77</v>
      </c>
      <c r="P27" s="2" t="s">
        <v>85</v>
      </c>
      <c r="Q27" s="2" t="s">
        <v>59</v>
      </c>
      <c r="R27" s="2" t="s">
        <v>115</v>
      </c>
      <c r="S27" s="2">
        <v>0.52</v>
      </c>
      <c r="T27" s="7">
        <f>Table1[[#This Row],[Profit]]/Table1[[#This Row],[Sales]]</f>
        <v>4.0047939171959777E-2</v>
      </c>
      <c r="U27" s="2" t="s">
        <v>33</v>
      </c>
      <c r="V27" s="2" t="s">
        <v>34</v>
      </c>
      <c r="W27" s="2" t="s">
        <v>35</v>
      </c>
      <c r="X27" s="2" t="s">
        <v>116</v>
      </c>
      <c r="Y27" s="2">
        <v>98052</v>
      </c>
      <c r="Z27" s="10">
        <v>42134</v>
      </c>
      <c r="AA27" s="14" t="str">
        <f>TEXT(Table1[[#This Row],[Order Date]],"mmmm")</f>
        <v>May</v>
      </c>
      <c r="AB27" s="8" t="str">
        <f>TEXT(Table1[[#This Row],[Order Date]],"yyyy")</f>
        <v>2015</v>
      </c>
      <c r="AC27" s="10">
        <v>42135</v>
      </c>
      <c r="AD27" s="2">
        <v>25.913820000000015</v>
      </c>
      <c r="AE27" s="2">
        <v>6</v>
      </c>
      <c r="AF27" s="2">
        <v>647.07000000000005</v>
      </c>
      <c r="AG27" s="2">
        <v>91454</v>
      </c>
      <c r="AH27" s="7" t="str">
        <f>IF(COUNTIF(Returns!$A$2:$A$1635,Orders!AG27)&gt;0,"Returned","Not Returned")</f>
        <v>Not Returned</v>
      </c>
    </row>
    <row r="28" spans="5:34" ht="12.75" customHeight="1" thickTop="1" thickBot="1" x14ac:dyDescent="0.3">
      <c r="E28" s="11">
        <v>18551</v>
      </c>
      <c r="F28" s="12" t="s">
        <v>37</v>
      </c>
      <c r="G28" s="12">
        <v>0</v>
      </c>
      <c r="H28" s="12">
        <v>115.99</v>
      </c>
      <c r="I28" s="12">
        <v>2.5</v>
      </c>
      <c r="J28" s="12">
        <v>52</v>
      </c>
      <c r="K28" s="7" t="str">
        <f>IF(COUNTIF(Table1[Customer ID],Table1[[#This Row],[Customer ID]])&gt;1,"Repeat Customer","One-Time Customer")</f>
        <v>One-Time Customer</v>
      </c>
      <c r="L28" s="12" t="s">
        <v>117</v>
      </c>
      <c r="M28" s="12" t="s">
        <v>49</v>
      </c>
      <c r="N28" s="12" t="s">
        <v>28</v>
      </c>
      <c r="O28" s="12" t="s">
        <v>77</v>
      </c>
      <c r="P28" s="12" t="s">
        <v>78</v>
      </c>
      <c r="Q28" s="12" t="s">
        <v>59</v>
      </c>
      <c r="R28" s="12" t="s">
        <v>118</v>
      </c>
      <c r="S28" s="12">
        <v>0.56999999999999995</v>
      </c>
      <c r="T28" s="7">
        <f>Table1[[#This Row],[Profit]]/Table1[[#This Row],[Sales]]</f>
        <v>0.25941885685123756</v>
      </c>
      <c r="U28" s="12" t="s">
        <v>33</v>
      </c>
      <c r="V28" s="12" t="s">
        <v>34</v>
      </c>
      <c r="W28" s="12" t="s">
        <v>35</v>
      </c>
      <c r="X28" s="12" t="s">
        <v>119</v>
      </c>
      <c r="Y28" s="12">
        <v>98373</v>
      </c>
      <c r="Z28" s="13">
        <v>42073</v>
      </c>
      <c r="AA28" s="14" t="str">
        <f>TEXT(Table1[[#This Row],[Order Date]],"mmmm")</f>
        <v>March</v>
      </c>
      <c r="AB28" s="8" t="str">
        <f>TEXT(Table1[[#This Row],[Order Date]],"yyyy")</f>
        <v>2015</v>
      </c>
      <c r="AC28" s="13">
        <v>42073</v>
      </c>
      <c r="AD28" s="12">
        <v>162.666</v>
      </c>
      <c r="AE28" s="12">
        <v>6</v>
      </c>
      <c r="AF28" s="12">
        <v>627.04</v>
      </c>
      <c r="AG28" s="12">
        <v>88426</v>
      </c>
      <c r="AH28" s="7" t="str">
        <f>IF(COUNTIF(Returns!$A$2:$A$1635,Orders!AG28)&gt;0,"Returned","Not Returned")</f>
        <v>Not Returned</v>
      </c>
    </row>
    <row r="29" spans="5:34" ht="12.75" customHeight="1" thickTop="1" thickBot="1" x14ac:dyDescent="0.3">
      <c r="E29" s="9">
        <v>22117</v>
      </c>
      <c r="F29" s="2" t="s">
        <v>47</v>
      </c>
      <c r="G29" s="2">
        <v>7.0000000000000007E-2</v>
      </c>
      <c r="H29" s="2">
        <v>3502.14</v>
      </c>
      <c r="I29" s="2">
        <v>8.73</v>
      </c>
      <c r="J29" s="2">
        <v>53</v>
      </c>
      <c r="K29" s="7" t="str">
        <f>IF(COUNTIF(Table1[Customer ID],Table1[[#This Row],[Customer ID]])&gt;1,"Repeat Customer","One-Time Customer")</f>
        <v>Repeat Customer</v>
      </c>
      <c r="L29" s="2" t="s">
        <v>120</v>
      </c>
      <c r="M29" s="2" t="s">
        <v>39</v>
      </c>
      <c r="N29" s="2" t="s">
        <v>28</v>
      </c>
      <c r="O29" s="2" t="s">
        <v>77</v>
      </c>
      <c r="P29" s="2" t="s">
        <v>85</v>
      </c>
      <c r="Q29" s="2" t="s">
        <v>121</v>
      </c>
      <c r="R29" s="2" t="s">
        <v>122</v>
      </c>
      <c r="S29" s="2">
        <v>0.56999999999999995</v>
      </c>
      <c r="T29" s="7">
        <f>Table1[[#This Row],[Profit]]/Table1[[#This Row],[Sales]]</f>
        <v>-2.1188961760340312</v>
      </c>
      <c r="U29" s="2" t="s">
        <v>33</v>
      </c>
      <c r="V29" s="2" t="s">
        <v>34</v>
      </c>
      <c r="W29" s="2" t="s">
        <v>35</v>
      </c>
      <c r="X29" s="2" t="s">
        <v>116</v>
      </c>
      <c r="Y29" s="2">
        <v>98052</v>
      </c>
      <c r="Z29" s="10">
        <v>42032</v>
      </c>
      <c r="AA29" s="14" t="str">
        <f>TEXT(Table1[[#This Row],[Order Date]],"mmmm")</f>
        <v>January</v>
      </c>
      <c r="AB29" s="8" t="str">
        <f>TEXT(Table1[[#This Row],[Order Date]],"yyyy")</f>
        <v>2015</v>
      </c>
      <c r="AC29" s="10">
        <v>42034</v>
      </c>
      <c r="AD29" s="2">
        <v>-6923.5991999999997</v>
      </c>
      <c r="AE29" s="2">
        <v>1</v>
      </c>
      <c r="AF29" s="2">
        <v>3267.55</v>
      </c>
      <c r="AG29" s="2">
        <v>88425</v>
      </c>
      <c r="AH29" s="7" t="str">
        <f>IF(COUNTIF(Returns!$A$2:$A$1635,Orders!AG29)&gt;0,"Returned","Not Returned")</f>
        <v>Not Returned</v>
      </c>
    </row>
    <row r="30" spans="5:34" ht="12.75" customHeight="1" thickTop="1" thickBot="1" x14ac:dyDescent="0.3">
      <c r="E30" s="11">
        <v>18552</v>
      </c>
      <c r="F30" s="12" t="s">
        <v>37</v>
      </c>
      <c r="G30" s="12">
        <v>0.02</v>
      </c>
      <c r="H30" s="12">
        <v>5.98</v>
      </c>
      <c r="I30" s="12">
        <v>5.79</v>
      </c>
      <c r="J30" s="12">
        <v>53</v>
      </c>
      <c r="K30" s="7" t="str">
        <f>IF(COUNTIF(Table1[Customer ID],Table1[[#This Row],[Customer ID]])&gt;1,"Repeat Customer","One-Time Customer")</f>
        <v>Repeat Customer</v>
      </c>
      <c r="L30" s="12" t="s">
        <v>120</v>
      </c>
      <c r="M30" s="12" t="s">
        <v>49</v>
      </c>
      <c r="N30" s="12" t="s">
        <v>28</v>
      </c>
      <c r="O30" s="12" t="s">
        <v>29</v>
      </c>
      <c r="P30" s="12" t="s">
        <v>93</v>
      </c>
      <c r="Q30" s="12" t="s">
        <v>59</v>
      </c>
      <c r="R30" s="12" t="s">
        <v>123</v>
      </c>
      <c r="S30" s="12">
        <v>0.36</v>
      </c>
      <c r="T30" s="7">
        <f>Table1[[#This Row],[Profit]]/Table1[[#This Row],[Sales]]</f>
        <v>-0.61248752155368003</v>
      </c>
      <c r="U30" s="12" t="s">
        <v>33</v>
      </c>
      <c r="V30" s="12" t="s">
        <v>34</v>
      </c>
      <c r="W30" s="12" t="s">
        <v>35</v>
      </c>
      <c r="X30" s="12" t="s">
        <v>116</v>
      </c>
      <c r="Y30" s="12">
        <v>98052</v>
      </c>
      <c r="Z30" s="13">
        <v>42073</v>
      </c>
      <c r="AA30" s="14" t="str">
        <f>TEXT(Table1[[#This Row],[Order Date]],"mmmm")</f>
        <v>March</v>
      </c>
      <c r="AB30" s="8" t="str">
        <f>TEXT(Table1[[#This Row],[Order Date]],"yyyy")</f>
        <v>2015</v>
      </c>
      <c r="AC30" s="13">
        <v>42074</v>
      </c>
      <c r="AD30" s="12">
        <v>-67.489999999999995</v>
      </c>
      <c r="AE30" s="12">
        <v>17</v>
      </c>
      <c r="AF30" s="12">
        <v>110.19</v>
      </c>
      <c r="AG30" s="12">
        <v>88426</v>
      </c>
      <c r="AH30" s="7" t="str">
        <f>IF(COUNTIF(Returns!$A$2:$A$1635,Orders!AG30)&gt;0,"Returned","Not Returned")</f>
        <v>Not Returned</v>
      </c>
    </row>
    <row r="31" spans="5:34" ht="12.75" customHeight="1" thickTop="1" thickBot="1" x14ac:dyDescent="0.3">
      <c r="E31" s="9">
        <v>20697</v>
      </c>
      <c r="F31" s="2" t="s">
        <v>56</v>
      </c>
      <c r="G31" s="2">
        <v>0.06</v>
      </c>
      <c r="H31" s="2">
        <v>3.8</v>
      </c>
      <c r="I31" s="2">
        <v>1.49</v>
      </c>
      <c r="J31" s="2">
        <v>56</v>
      </c>
      <c r="K31" s="7" t="str">
        <f>IF(COUNTIF(Table1[Customer ID],Table1[[#This Row],[Customer ID]])&gt;1,"Repeat Customer","One-Time Customer")</f>
        <v>Repeat Customer</v>
      </c>
      <c r="L31" s="2" t="s">
        <v>124</v>
      </c>
      <c r="M31" s="2" t="s">
        <v>49</v>
      </c>
      <c r="N31" s="2" t="s">
        <v>114</v>
      </c>
      <c r="O31" s="2" t="s">
        <v>29</v>
      </c>
      <c r="P31" s="2" t="s">
        <v>109</v>
      </c>
      <c r="Q31" s="2" t="s">
        <v>59</v>
      </c>
      <c r="R31" s="2" t="s">
        <v>125</v>
      </c>
      <c r="S31" s="2">
        <v>0.38</v>
      </c>
      <c r="T31" s="7">
        <f>Table1[[#This Row],[Profit]]/Table1[[#This Row],[Sales]]</f>
        <v>0.26686879673691366</v>
      </c>
      <c r="U31" s="2" t="s">
        <v>33</v>
      </c>
      <c r="V31" s="2" t="s">
        <v>53</v>
      </c>
      <c r="W31" s="2" t="s">
        <v>71</v>
      </c>
      <c r="X31" s="2" t="s">
        <v>126</v>
      </c>
      <c r="Y31" s="2">
        <v>14150</v>
      </c>
      <c r="Z31" s="10">
        <v>42114</v>
      </c>
      <c r="AA31" s="14" t="str">
        <f>TEXT(Table1[[#This Row],[Order Date]],"mmmm")</f>
        <v>April</v>
      </c>
      <c r="AB31" s="8" t="str">
        <f>TEXT(Table1[[#This Row],[Order Date]],"yyyy")</f>
        <v>2015</v>
      </c>
      <c r="AC31" s="10">
        <v>42115</v>
      </c>
      <c r="AD31" s="2">
        <v>19.6282</v>
      </c>
      <c r="AE31" s="2">
        <v>20</v>
      </c>
      <c r="AF31" s="2">
        <v>73.55</v>
      </c>
      <c r="AG31" s="2">
        <v>88075</v>
      </c>
      <c r="AH31" s="7" t="str">
        <f>IF(COUNTIF(Returns!$A$2:$A$1635,Orders!AG31)&gt;0,"Returned","Not Returned")</f>
        <v>Not Returned</v>
      </c>
    </row>
    <row r="32" spans="5:34" ht="12.75" customHeight="1" thickTop="1" thickBot="1" x14ac:dyDescent="0.3">
      <c r="E32" s="11">
        <v>20698</v>
      </c>
      <c r="F32" s="12" t="s">
        <v>56</v>
      </c>
      <c r="G32" s="12">
        <v>0.06</v>
      </c>
      <c r="H32" s="12">
        <v>1.76</v>
      </c>
      <c r="I32" s="12">
        <v>0.7</v>
      </c>
      <c r="J32" s="12">
        <v>56</v>
      </c>
      <c r="K32" s="7" t="str">
        <f>IF(COUNTIF(Table1[Customer ID],Table1[[#This Row],[Customer ID]])&gt;1,"Repeat Customer","One-Time Customer")</f>
        <v>Repeat Customer</v>
      </c>
      <c r="L32" s="12" t="s">
        <v>124</v>
      </c>
      <c r="M32" s="12" t="s">
        <v>49</v>
      </c>
      <c r="N32" s="12" t="s">
        <v>114</v>
      </c>
      <c r="O32" s="12" t="s">
        <v>29</v>
      </c>
      <c r="P32" s="12" t="s">
        <v>30</v>
      </c>
      <c r="Q32" s="12" t="s">
        <v>31</v>
      </c>
      <c r="R32" s="12" t="s">
        <v>127</v>
      </c>
      <c r="S32" s="12">
        <v>0.56000000000000005</v>
      </c>
      <c r="T32" s="7">
        <f>Table1[[#This Row],[Profit]]/Table1[[#This Row],[Sales]]</f>
        <v>-5.5880960432871156E-2</v>
      </c>
      <c r="U32" s="12" t="s">
        <v>33</v>
      </c>
      <c r="V32" s="12" t="s">
        <v>53</v>
      </c>
      <c r="W32" s="12" t="s">
        <v>71</v>
      </c>
      <c r="X32" s="12" t="s">
        <v>126</v>
      </c>
      <c r="Y32" s="12">
        <v>14150</v>
      </c>
      <c r="Z32" s="13">
        <v>42114</v>
      </c>
      <c r="AA32" s="14" t="str">
        <f>TEXT(Table1[[#This Row],[Order Date]],"mmmm")</f>
        <v>April</v>
      </c>
      <c r="AB32" s="8" t="str">
        <f>TEXT(Table1[[#This Row],[Order Date]],"yyyy")</f>
        <v>2015</v>
      </c>
      <c r="AC32" s="13">
        <v>42115</v>
      </c>
      <c r="AD32" s="12">
        <v>-1.6524000000000001</v>
      </c>
      <c r="AE32" s="12">
        <v>17</v>
      </c>
      <c r="AF32" s="12">
        <v>29.57</v>
      </c>
      <c r="AG32" s="12">
        <v>88075</v>
      </c>
      <c r="AH32" s="7" t="str">
        <f>IF(COUNTIF(Returns!$A$2:$A$1635,Orders!AG32)&gt;0,"Returned","Not Returned")</f>
        <v>Not Returned</v>
      </c>
    </row>
    <row r="33" spans="5:34" ht="12.75" customHeight="1" thickTop="1" thickBot="1" x14ac:dyDescent="0.3">
      <c r="E33" s="9">
        <v>22890</v>
      </c>
      <c r="F33" s="2" t="s">
        <v>25</v>
      </c>
      <c r="G33" s="2">
        <v>0.02</v>
      </c>
      <c r="H33" s="2">
        <v>5.98</v>
      </c>
      <c r="I33" s="2">
        <v>5.15</v>
      </c>
      <c r="J33" s="2">
        <v>62</v>
      </c>
      <c r="K33" s="7" t="str">
        <f>IF(COUNTIF(Table1[Customer ID],Table1[[#This Row],[Customer ID]])&gt;1,"Repeat Customer","One-Time Customer")</f>
        <v>Repeat Customer</v>
      </c>
      <c r="L33" s="2" t="s">
        <v>128</v>
      </c>
      <c r="M33" s="2" t="s">
        <v>49</v>
      </c>
      <c r="N33" s="2" t="s">
        <v>28</v>
      </c>
      <c r="O33" s="2" t="s">
        <v>29</v>
      </c>
      <c r="P33" s="2" t="s">
        <v>93</v>
      </c>
      <c r="Q33" s="2" t="s">
        <v>59</v>
      </c>
      <c r="R33" s="2" t="s">
        <v>129</v>
      </c>
      <c r="S33" s="2">
        <v>0.36</v>
      </c>
      <c r="T33" s="7">
        <f>Table1[[#This Row],[Profit]]/Table1[[#This Row],[Sales]]</f>
        <v>9.3654266958424603E-2</v>
      </c>
      <c r="U33" s="2" t="s">
        <v>33</v>
      </c>
      <c r="V33" s="2" t="s">
        <v>61</v>
      </c>
      <c r="W33" s="2" t="s">
        <v>130</v>
      </c>
      <c r="X33" s="2" t="s">
        <v>131</v>
      </c>
      <c r="Y33" s="2">
        <v>78664</v>
      </c>
      <c r="Z33" s="10">
        <v>42133</v>
      </c>
      <c r="AA33" s="14" t="str">
        <f>TEXT(Table1[[#This Row],[Order Date]],"mmmm")</f>
        <v>May</v>
      </c>
      <c r="AB33" s="8" t="str">
        <f>TEXT(Table1[[#This Row],[Order Date]],"yyyy")</f>
        <v>2015</v>
      </c>
      <c r="AC33" s="10">
        <v>42135</v>
      </c>
      <c r="AD33" s="2">
        <v>2.1400000000000023</v>
      </c>
      <c r="AE33" s="2">
        <v>3</v>
      </c>
      <c r="AF33" s="2">
        <v>22.85</v>
      </c>
      <c r="AG33" s="2">
        <v>87407</v>
      </c>
      <c r="AH33" s="7" t="str">
        <f>IF(COUNTIF(Returns!$A$2:$A$1635,Orders!AG33)&gt;0,"Returned","Not Returned")</f>
        <v>Not Returned</v>
      </c>
    </row>
    <row r="34" spans="5:34" ht="12.75" customHeight="1" thickTop="1" thickBot="1" x14ac:dyDescent="0.3">
      <c r="E34" s="11">
        <v>25354</v>
      </c>
      <c r="F34" s="12" t="s">
        <v>25</v>
      </c>
      <c r="G34" s="12">
        <v>0.04</v>
      </c>
      <c r="H34" s="12">
        <v>29.14</v>
      </c>
      <c r="I34" s="12">
        <v>4.8600000000000003</v>
      </c>
      <c r="J34" s="12">
        <v>62</v>
      </c>
      <c r="K34" s="7" t="str">
        <f>IF(COUNTIF(Table1[Customer ID],Table1[[#This Row],[Customer ID]])&gt;1,"Repeat Customer","One-Time Customer")</f>
        <v>Repeat Customer</v>
      </c>
      <c r="L34" s="12" t="s">
        <v>128</v>
      </c>
      <c r="M34" s="12" t="s">
        <v>49</v>
      </c>
      <c r="N34" s="12" t="s">
        <v>28</v>
      </c>
      <c r="O34" s="12" t="s">
        <v>29</v>
      </c>
      <c r="P34" s="12" t="s">
        <v>93</v>
      </c>
      <c r="Q34" s="12" t="s">
        <v>31</v>
      </c>
      <c r="R34" s="12" t="s">
        <v>132</v>
      </c>
      <c r="S34" s="12">
        <v>0.38</v>
      </c>
      <c r="T34" s="7">
        <f>Table1[[#This Row],[Profit]]/Table1[[#This Row],[Sales]]</f>
        <v>0.69</v>
      </c>
      <c r="U34" s="12" t="s">
        <v>33</v>
      </c>
      <c r="V34" s="12" t="s">
        <v>61</v>
      </c>
      <c r="W34" s="12" t="s">
        <v>130</v>
      </c>
      <c r="X34" s="12" t="s">
        <v>131</v>
      </c>
      <c r="Y34" s="12">
        <v>78664</v>
      </c>
      <c r="Z34" s="13">
        <v>42167</v>
      </c>
      <c r="AA34" s="14" t="str">
        <f>TEXT(Table1[[#This Row],[Order Date]],"mmmm")</f>
        <v>June</v>
      </c>
      <c r="AB34" s="8" t="str">
        <f>TEXT(Table1[[#This Row],[Order Date]],"yyyy")</f>
        <v>2015</v>
      </c>
      <c r="AC34" s="13">
        <v>42169</v>
      </c>
      <c r="AD34" s="12">
        <v>349.40909999999997</v>
      </c>
      <c r="AE34" s="12">
        <v>17</v>
      </c>
      <c r="AF34" s="12">
        <v>506.39</v>
      </c>
      <c r="AG34" s="12">
        <v>87408</v>
      </c>
      <c r="AH34" s="7" t="str">
        <f>IF(COUNTIF(Returns!$A$2:$A$1635,Orders!AG34)&gt;0,"Returned","Not Returned")</f>
        <v>Not Returned</v>
      </c>
    </row>
    <row r="35" spans="5:34" ht="12.75" customHeight="1" thickTop="1" thickBot="1" x14ac:dyDescent="0.3">
      <c r="E35" s="9">
        <v>21017</v>
      </c>
      <c r="F35" s="2" t="s">
        <v>37</v>
      </c>
      <c r="G35" s="2">
        <v>0</v>
      </c>
      <c r="H35" s="2">
        <v>3.69</v>
      </c>
      <c r="I35" s="2">
        <v>0.5</v>
      </c>
      <c r="J35" s="2">
        <v>64</v>
      </c>
      <c r="K35" s="7" t="str">
        <f>IF(COUNTIF(Table1[Customer ID],Table1[[#This Row],[Customer ID]])&gt;1,"Repeat Customer","One-Time Customer")</f>
        <v>Repeat Customer</v>
      </c>
      <c r="L35" s="2" t="s">
        <v>133</v>
      </c>
      <c r="M35" s="2" t="s">
        <v>49</v>
      </c>
      <c r="N35" s="2" t="s">
        <v>58</v>
      </c>
      <c r="O35" s="2" t="s">
        <v>29</v>
      </c>
      <c r="P35" s="2" t="s">
        <v>134</v>
      </c>
      <c r="Q35" s="2" t="s">
        <v>59</v>
      </c>
      <c r="R35" s="2" t="s">
        <v>135</v>
      </c>
      <c r="S35" s="2">
        <v>0.38</v>
      </c>
      <c r="T35" s="7">
        <f>Table1[[#This Row],[Profit]]/Table1[[#This Row],[Sales]]</f>
        <v>-9.3822749999999999</v>
      </c>
      <c r="U35" s="2" t="s">
        <v>33</v>
      </c>
      <c r="V35" s="2" t="s">
        <v>136</v>
      </c>
      <c r="W35" s="2" t="s">
        <v>137</v>
      </c>
      <c r="X35" s="2" t="s">
        <v>138</v>
      </c>
      <c r="Y35" s="2">
        <v>24153</v>
      </c>
      <c r="Z35" s="10">
        <v>42065</v>
      </c>
      <c r="AA35" s="14" t="str">
        <f>TEXT(Table1[[#This Row],[Order Date]],"mmmm")</f>
        <v>March</v>
      </c>
      <c r="AB35" s="8" t="str">
        <f>TEXT(Table1[[#This Row],[Order Date]],"yyyy")</f>
        <v>2015</v>
      </c>
      <c r="AC35" s="10">
        <v>42067</v>
      </c>
      <c r="AD35" s="2">
        <v>-37.5291</v>
      </c>
      <c r="AE35" s="2">
        <v>1</v>
      </c>
      <c r="AF35" s="2">
        <v>4</v>
      </c>
      <c r="AG35" s="2">
        <v>87406</v>
      </c>
      <c r="AH35" s="7" t="str">
        <f>IF(COUNTIF(Returns!$A$2:$A$1635,Orders!AG35)&gt;0,"Returned","Not Returned")</f>
        <v>Not Returned</v>
      </c>
    </row>
    <row r="36" spans="5:34" ht="12.75" customHeight="1" thickTop="1" thickBot="1" x14ac:dyDescent="0.3">
      <c r="E36" s="11">
        <v>21019</v>
      </c>
      <c r="F36" s="12" t="s">
        <v>37</v>
      </c>
      <c r="G36" s="12">
        <v>0.02</v>
      </c>
      <c r="H36" s="12">
        <v>175.99</v>
      </c>
      <c r="I36" s="12">
        <v>4.99</v>
      </c>
      <c r="J36" s="12">
        <v>64</v>
      </c>
      <c r="K36" s="7" t="str">
        <f>IF(COUNTIF(Table1[Customer ID],Table1[[#This Row],[Customer ID]])&gt;1,"Repeat Customer","One-Time Customer")</f>
        <v>Repeat Customer</v>
      </c>
      <c r="L36" s="12" t="s">
        <v>133</v>
      </c>
      <c r="M36" s="12" t="s">
        <v>27</v>
      </c>
      <c r="N36" s="12" t="s">
        <v>58</v>
      </c>
      <c r="O36" s="12" t="s">
        <v>77</v>
      </c>
      <c r="P36" s="12" t="s">
        <v>78</v>
      </c>
      <c r="Q36" s="12" t="s">
        <v>59</v>
      </c>
      <c r="R36" s="12" t="s">
        <v>139</v>
      </c>
      <c r="S36" s="12">
        <v>0.59</v>
      </c>
      <c r="T36" s="7">
        <f>Table1[[#This Row],[Profit]]/Table1[[#This Row],[Sales]]</f>
        <v>0.17207527975584944</v>
      </c>
      <c r="U36" s="12" t="s">
        <v>33</v>
      </c>
      <c r="V36" s="12" t="s">
        <v>136</v>
      </c>
      <c r="W36" s="12" t="s">
        <v>137</v>
      </c>
      <c r="X36" s="12" t="s">
        <v>138</v>
      </c>
      <c r="Y36" s="12">
        <v>24153</v>
      </c>
      <c r="Z36" s="13">
        <v>42065</v>
      </c>
      <c r="AA36" s="14" t="str">
        <f>TEXT(Table1[[#This Row],[Order Date]],"mmmm")</f>
        <v>March</v>
      </c>
      <c r="AB36" s="8" t="str">
        <f>TEXT(Table1[[#This Row],[Order Date]],"yyyy")</f>
        <v>2015</v>
      </c>
      <c r="AC36" s="13">
        <v>42065</v>
      </c>
      <c r="AD36" s="12">
        <v>101.49</v>
      </c>
      <c r="AE36" s="12">
        <v>4</v>
      </c>
      <c r="AF36" s="12">
        <v>589.79999999999995</v>
      </c>
      <c r="AG36" s="12">
        <v>87406</v>
      </c>
      <c r="AH36" s="7" t="str">
        <f>IF(COUNTIF(Returns!$A$2:$A$1635,Orders!AG36)&gt;0,"Returned","Not Returned")</f>
        <v>Not Returned</v>
      </c>
    </row>
    <row r="37" spans="5:34" ht="12.75" customHeight="1" thickTop="1" thickBot="1" x14ac:dyDescent="0.3">
      <c r="E37" s="9">
        <v>23274</v>
      </c>
      <c r="F37" s="2" t="s">
        <v>106</v>
      </c>
      <c r="G37" s="2">
        <v>0.05</v>
      </c>
      <c r="H37" s="2">
        <v>155.06</v>
      </c>
      <c r="I37" s="2">
        <v>7.07</v>
      </c>
      <c r="J37" s="2">
        <v>67</v>
      </c>
      <c r="K37" s="7" t="str">
        <f>IF(COUNTIF(Table1[Customer ID],Table1[[#This Row],[Customer ID]])&gt;1,"Repeat Customer","One-Time Customer")</f>
        <v>One-Time Customer</v>
      </c>
      <c r="L37" s="2" t="s">
        <v>140</v>
      </c>
      <c r="M37" s="2" t="s">
        <v>49</v>
      </c>
      <c r="N37" s="2" t="s">
        <v>28</v>
      </c>
      <c r="O37" s="2" t="s">
        <v>29</v>
      </c>
      <c r="P37" s="2" t="s">
        <v>141</v>
      </c>
      <c r="Q37" s="2" t="s">
        <v>59</v>
      </c>
      <c r="R37" s="2" t="s">
        <v>142</v>
      </c>
      <c r="S37" s="2">
        <v>0.59</v>
      </c>
      <c r="T37" s="7">
        <f>Table1[[#This Row],[Profit]]/Table1[[#This Row],[Sales]]</f>
        <v>0.69</v>
      </c>
      <c r="U37" s="2" t="s">
        <v>33</v>
      </c>
      <c r="V37" s="2" t="s">
        <v>34</v>
      </c>
      <c r="W37" s="2" t="s">
        <v>45</v>
      </c>
      <c r="X37" s="2" t="s">
        <v>143</v>
      </c>
      <c r="Y37" s="2">
        <v>94559</v>
      </c>
      <c r="Z37" s="10">
        <v>42006</v>
      </c>
      <c r="AA37" s="14" t="str">
        <f>TEXT(Table1[[#This Row],[Order Date]],"mmmm")</f>
        <v>January</v>
      </c>
      <c r="AB37" s="8" t="str">
        <f>TEXT(Table1[[#This Row],[Order Date]],"yyyy")</f>
        <v>2015</v>
      </c>
      <c r="AC37" s="10">
        <v>42013</v>
      </c>
      <c r="AD37" s="2">
        <v>845.66399999999987</v>
      </c>
      <c r="AE37" s="2">
        <v>8</v>
      </c>
      <c r="AF37" s="2">
        <v>1225.5999999999999</v>
      </c>
      <c r="AG37" s="2">
        <v>87946</v>
      </c>
      <c r="AH37" s="7" t="str">
        <f>IF(COUNTIF(Returns!$A$2:$A$1635,Orders!AG37)&gt;0,"Returned","Not Returned")</f>
        <v>Not Returned</v>
      </c>
    </row>
    <row r="38" spans="5:34" ht="12.75" customHeight="1" thickTop="1" thickBot="1" x14ac:dyDescent="0.3">
      <c r="E38" s="11">
        <v>5272</v>
      </c>
      <c r="F38" s="12" t="s">
        <v>106</v>
      </c>
      <c r="G38" s="12">
        <v>0</v>
      </c>
      <c r="H38" s="12">
        <v>291.73</v>
      </c>
      <c r="I38" s="12">
        <v>48.8</v>
      </c>
      <c r="J38" s="12">
        <v>68</v>
      </c>
      <c r="K38" s="7" t="str">
        <f>IF(COUNTIF(Table1[Customer ID],Table1[[#This Row],[Customer ID]])&gt;1,"Repeat Customer","One-Time Customer")</f>
        <v>Repeat Customer</v>
      </c>
      <c r="L38" s="12" t="s">
        <v>144</v>
      </c>
      <c r="M38" s="12" t="s">
        <v>39</v>
      </c>
      <c r="N38" s="12" t="s">
        <v>28</v>
      </c>
      <c r="O38" s="12" t="s">
        <v>41</v>
      </c>
      <c r="P38" s="12" t="s">
        <v>42</v>
      </c>
      <c r="Q38" s="12" t="s">
        <v>43</v>
      </c>
      <c r="R38" s="12" t="s">
        <v>145</v>
      </c>
      <c r="S38" s="12">
        <v>0.56000000000000005</v>
      </c>
      <c r="T38" s="7">
        <f>Table1[[#This Row],[Profit]]/Table1[[#This Row],[Sales]]</f>
        <v>-0.24932448791826062</v>
      </c>
      <c r="U38" s="12" t="s">
        <v>33</v>
      </c>
      <c r="V38" s="12" t="s">
        <v>53</v>
      </c>
      <c r="W38" s="12" t="s">
        <v>71</v>
      </c>
      <c r="X38" s="12" t="s">
        <v>90</v>
      </c>
      <c r="Y38" s="12">
        <v>10177</v>
      </c>
      <c r="Z38" s="13">
        <v>42006</v>
      </c>
      <c r="AA38" s="14" t="str">
        <f>TEXT(Table1[[#This Row],[Order Date]],"mmmm")</f>
        <v>January</v>
      </c>
      <c r="AB38" s="8" t="str">
        <f>TEXT(Table1[[#This Row],[Order Date]],"yyyy")</f>
        <v>2015</v>
      </c>
      <c r="AC38" s="13">
        <v>42006</v>
      </c>
      <c r="AD38" s="12">
        <v>-308.928</v>
      </c>
      <c r="AE38" s="12">
        <v>4</v>
      </c>
      <c r="AF38" s="12">
        <v>1239.06</v>
      </c>
      <c r="AG38" s="12">
        <v>37537</v>
      </c>
      <c r="AH38" s="7" t="str">
        <f>IF(COUNTIF(Returns!$A$2:$A$1635,Orders!AG38)&gt;0,"Returned","Not Returned")</f>
        <v>Not Returned</v>
      </c>
    </row>
    <row r="39" spans="5:34" ht="12.75" customHeight="1" thickTop="1" thickBot="1" x14ac:dyDescent="0.3">
      <c r="E39" s="9">
        <v>5273</v>
      </c>
      <c r="F39" s="2" t="s">
        <v>106</v>
      </c>
      <c r="G39" s="2">
        <v>7.0000000000000007E-2</v>
      </c>
      <c r="H39" s="2">
        <v>100.98</v>
      </c>
      <c r="I39" s="2">
        <v>45</v>
      </c>
      <c r="J39" s="2">
        <v>68</v>
      </c>
      <c r="K39" s="7" t="str">
        <f>IF(COUNTIF(Table1[Customer ID],Table1[[#This Row],[Customer ID]])&gt;1,"Repeat Customer","One-Time Customer")</f>
        <v>Repeat Customer</v>
      </c>
      <c r="L39" s="2" t="s">
        <v>144</v>
      </c>
      <c r="M39" s="2" t="s">
        <v>39</v>
      </c>
      <c r="N39" s="2" t="s">
        <v>28</v>
      </c>
      <c r="O39" s="2" t="s">
        <v>41</v>
      </c>
      <c r="P39" s="2" t="s">
        <v>42</v>
      </c>
      <c r="Q39" s="2" t="s">
        <v>43</v>
      </c>
      <c r="R39" s="2" t="s">
        <v>146</v>
      </c>
      <c r="S39" s="2">
        <v>0.69</v>
      </c>
      <c r="T39" s="7">
        <f>Table1[[#This Row],[Profit]]/Table1[[#This Row],[Sales]]</f>
        <v>-0.41138423634462262</v>
      </c>
      <c r="U39" s="2" t="s">
        <v>33</v>
      </c>
      <c r="V39" s="2" t="s">
        <v>53</v>
      </c>
      <c r="W39" s="2" t="s">
        <v>71</v>
      </c>
      <c r="X39" s="2" t="s">
        <v>90</v>
      </c>
      <c r="Y39" s="2">
        <v>10177</v>
      </c>
      <c r="Z39" s="10">
        <v>42006</v>
      </c>
      <c r="AA39" s="14" t="str">
        <f>TEXT(Table1[[#This Row],[Order Date]],"mmmm")</f>
        <v>January</v>
      </c>
      <c r="AB39" s="8" t="str">
        <f>TEXT(Table1[[#This Row],[Order Date]],"yyyy")</f>
        <v>2015</v>
      </c>
      <c r="AC39" s="10">
        <v>42008</v>
      </c>
      <c r="AD39" s="2">
        <v>-1679.7599999999998</v>
      </c>
      <c r="AE39" s="2">
        <v>43</v>
      </c>
      <c r="AF39" s="2">
        <v>4083.19</v>
      </c>
      <c r="AG39" s="2">
        <v>37537</v>
      </c>
      <c r="AH39" s="7" t="str">
        <f>IF(COUNTIF(Returns!$A$2:$A$1635,Orders!AG39)&gt;0,"Returned","Not Returned")</f>
        <v>Not Returned</v>
      </c>
    </row>
    <row r="40" spans="5:34" ht="12.75" customHeight="1" thickTop="1" thickBot="1" x14ac:dyDescent="0.3">
      <c r="E40" s="11">
        <v>5274</v>
      </c>
      <c r="F40" s="12" t="s">
        <v>106</v>
      </c>
      <c r="G40" s="12">
        <v>0.05</v>
      </c>
      <c r="H40" s="12">
        <v>155.06</v>
      </c>
      <c r="I40" s="12">
        <v>7.07</v>
      </c>
      <c r="J40" s="12">
        <v>68</v>
      </c>
      <c r="K40" s="7" t="str">
        <f>IF(COUNTIF(Table1[Customer ID],Table1[[#This Row],[Customer ID]])&gt;1,"Repeat Customer","One-Time Customer")</f>
        <v>Repeat Customer</v>
      </c>
      <c r="L40" s="12" t="s">
        <v>144</v>
      </c>
      <c r="M40" s="12" t="s">
        <v>49</v>
      </c>
      <c r="N40" s="12" t="s">
        <v>28</v>
      </c>
      <c r="O40" s="12" t="s">
        <v>29</v>
      </c>
      <c r="P40" s="12" t="s">
        <v>141</v>
      </c>
      <c r="Q40" s="12" t="s">
        <v>59</v>
      </c>
      <c r="R40" s="12" t="s">
        <v>142</v>
      </c>
      <c r="S40" s="12">
        <v>0.59</v>
      </c>
      <c r="T40" s="7">
        <f>Table1[[#This Row],[Profit]]/Table1[[#This Row],[Sales]]</f>
        <v>0.11737074645376329</v>
      </c>
      <c r="U40" s="12" t="s">
        <v>33</v>
      </c>
      <c r="V40" s="12" t="s">
        <v>53</v>
      </c>
      <c r="W40" s="12" t="s">
        <v>71</v>
      </c>
      <c r="X40" s="12" t="s">
        <v>90</v>
      </c>
      <c r="Y40" s="12">
        <v>10177</v>
      </c>
      <c r="Z40" s="13">
        <v>42006</v>
      </c>
      <c r="AA40" s="14" t="str">
        <f>TEXT(Table1[[#This Row],[Order Date]],"mmmm")</f>
        <v>January</v>
      </c>
      <c r="AB40" s="8" t="str">
        <f>TEXT(Table1[[#This Row],[Order Date]],"yyyy")</f>
        <v>2015</v>
      </c>
      <c r="AC40" s="13">
        <v>42013</v>
      </c>
      <c r="AD40" s="12">
        <v>575.39600000000007</v>
      </c>
      <c r="AE40" s="12">
        <v>32</v>
      </c>
      <c r="AF40" s="12">
        <v>4902.38</v>
      </c>
      <c r="AG40" s="12">
        <v>37537</v>
      </c>
      <c r="AH40" s="7" t="str">
        <f>IF(COUNTIF(Returns!$A$2:$A$1635,Orders!AG40)&gt;0,"Returned","Not Returned")</f>
        <v>Not Returned</v>
      </c>
    </row>
    <row r="41" spans="5:34" ht="12.75" customHeight="1" thickTop="1" thickBot="1" x14ac:dyDescent="0.3">
      <c r="E41" s="9">
        <v>7786</v>
      </c>
      <c r="F41" s="2" t="s">
        <v>25</v>
      </c>
      <c r="G41" s="2">
        <v>0.09</v>
      </c>
      <c r="H41" s="2">
        <v>122.99</v>
      </c>
      <c r="I41" s="2">
        <v>70.2</v>
      </c>
      <c r="J41" s="2">
        <v>68</v>
      </c>
      <c r="K41" s="7" t="str">
        <f>IF(COUNTIF(Table1[Customer ID],Table1[[#This Row],[Customer ID]])&gt;1,"Repeat Customer","One-Time Customer")</f>
        <v>Repeat Customer</v>
      </c>
      <c r="L41" s="2" t="s">
        <v>144</v>
      </c>
      <c r="M41" s="2" t="s">
        <v>39</v>
      </c>
      <c r="N41" s="2" t="s">
        <v>28</v>
      </c>
      <c r="O41" s="2" t="s">
        <v>41</v>
      </c>
      <c r="P41" s="2" t="s">
        <v>42</v>
      </c>
      <c r="Q41" s="2" t="s">
        <v>43</v>
      </c>
      <c r="R41" s="2" t="s">
        <v>147</v>
      </c>
      <c r="S41" s="2">
        <v>0.74</v>
      </c>
      <c r="T41" s="7">
        <f>Table1[[#This Row],[Profit]]/Table1[[#This Row],[Sales]]</f>
        <v>-0.42430733451655489</v>
      </c>
      <c r="U41" s="2" t="s">
        <v>33</v>
      </c>
      <c r="V41" s="2" t="s">
        <v>53</v>
      </c>
      <c r="W41" s="2" t="s">
        <v>71</v>
      </c>
      <c r="X41" s="2" t="s">
        <v>90</v>
      </c>
      <c r="Y41" s="2">
        <v>10177</v>
      </c>
      <c r="Z41" s="10">
        <v>42037</v>
      </c>
      <c r="AA41" s="14" t="str">
        <f>TEXT(Table1[[#This Row],[Order Date]],"mmmm")</f>
        <v>February</v>
      </c>
      <c r="AB41" s="8" t="str">
        <f>TEXT(Table1[[#This Row],[Order Date]],"yyyy")</f>
        <v>2015</v>
      </c>
      <c r="AC41" s="10">
        <v>42039</v>
      </c>
      <c r="AD41" s="2">
        <v>-2426.5500000000002</v>
      </c>
      <c r="AE41" s="2">
        <v>49</v>
      </c>
      <c r="AF41" s="2">
        <v>5718.85</v>
      </c>
      <c r="AG41" s="2">
        <v>55713</v>
      </c>
      <c r="AH41" s="7" t="str">
        <f>IF(COUNTIF(Returns!$A$2:$A$1635,Orders!AG41)&gt;0,"Returned","Not Returned")</f>
        <v>Not Returned</v>
      </c>
    </row>
    <row r="42" spans="5:34" ht="12.75" customHeight="1" thickTop="1" thickBot="1" x14ac:dyDescent="0.3">
      <c r="E42" s="11">
        <v>25786</v>
      </c>
      <c r="F42" s="12" t="s">
        <v>25</v>
      </c>
      <c r="G42" s="12">
        <v>0.09</v>
      </c>
      <c r="H42" s="12">
        <v>122.99</v>
      </c>
      <c r="I42" s="12">
        <v>70.2</v>
      </c>
      <c r="J42" s="12">
        <v>70</v>
      </c>
      <c r="K42" s="7" t="str">
        <f>IF(COUNTIF(Table1[Customer ID],Table1[[#This Row],[Customer ID]])&gt;1,"Repeat Customer","One-Time Customer")</f>
        <v>One-Time Customer</v>
      </c>
      <c r="L42" s="12" t="s">
        <v>148</v>
      </c>
      <c r="M42" s="12" t="s">
        <v>39</v>
      </c>
      <c r="N42" s="12" t="s">
        <v>28</v>
      </c>
      <c r="O42" s="12" t="s">
        <v>41</v>
      </c>
      <c r="P42" s="12" t="s">
        <v>42</v>
      </c>
      <c r="Q42" s="12" t="s">
        <v>43</v>
      </c>
      <c r="R42" s="12" t="s">
        <v>147</v>
      </c>
      <c r="S42" s="12">
        <v>0.74</v>
      </c>
      <c r="T42" s="7">
        <f>Table1[[#This Row],[Profit]]/Table1[[#This Row],[Sales]]</f>
        <v>-1.732594089380449</v>
      </c>
      <c r="U42" s="12" t="s">
        <v>33</v>
      </c>
      <c r="V42" s="12" t="s">
        <v>53</v>
      </c>
      <c r="W42" s="12" t="s">
        <v>149</v>
      </c>
      <c r="X42" s="12" t="s">
        <v>150</v>
      </c>
      <c r="Y42" s="12">
        <v>5401</v>
      </c>
      <c r="Z42" s="13">
        <v>42037</v>
      </c>
      <c r="AA42" s="14" t="str">
        <f>TEXT(Table1[[#This Row],[Order Date]],"mmmm")</f>
        <v>February</v>
      </c>
      <c r="AB42" s="8" t="str">
        <f>TEXT(Table1[[#This Row],[Order Date]],"yyyy")</f>
        <v>2015</v>
      </c>
      <c r="AC42" s="13">
        <v>42039</v>
      </c>
      <c r="AD42" s="12">
        <v>-2426.5500000000002</v>
      </c>
      <c r="AE42" s="12">
        <v>12</v>
      </c>
      <c r="AF42" s="12">
        <v>1400.53</v>
      </c>
      <c r="AG42" s="12">
        <v>87947</v>
      </c>
      <c r="AH42" s="7" t="str">
        <f>IF(COUNTIF(Returns!$A$2:$A$1635,Orders!AG42)&gt;0,"Returned","Not Returned")</f>
        <v>Not Returned</v>
      </c>
    </row>
    <row r="43" spans="5:34" ht="12.75" customHeight="1" thickTop="1" thickBot="1" x14ac:dyDescent="0.3">
      <c r="E43" s="9">
        <v>18281</v>
      </c>
      <c r="F43" s="2" t="s">
        <v>25</v>
      </c>
      <c r="G43" s="2">
        <v>0.04</v>
      </c>
      <c r="H43" s="2">
        <v>296.18</v>
      </c>
      <c r="I43" s="2">
        <v>54.12</v>
      </c>
      <c r="J43" s="2">
        <v>83</v>
      </c>
      <c r="K43" s="7" t="str">
        <f>IF(COUNTIF(Table1[Customer ID],Table1[[#This Row],[Customer ID]])&gt;1,"Repeat Customer","One-Time Customer")</f>
        <v>One-Time Customer</v>
      </c>
      <c r="L43" s="2" t="s">
        <v>151</v>
      </c>
      <c r="M43" s="2" t="s">
        <v>39</v>
      </c>
      <c r="N43" s="2" t="s">
        <v>28</v>
      </c>
      <c r="O43" s="2" t="s">
        <v>41</v>
      </c>
      <c r="P43" s="2" t="s">
        <v>152</v>
      </c>
      <c r="Q43" s="2" t="s">
        <v>121</v>
      </c>
      <c r="R43" s="2" t="s">
        <v>153</v>
      </c>
      <c r="S43" s="2">
        <v>0.76</v>
      </c>
      <c r="T43" s="7">
        <f>Table1[[#This Row],[Profit]]/Table1[[#This Row],[Sales]]</f>
        <v>-0.39287674118635058</v>
      </c>
      <c r="U43" s="2" t="s">
        <v>33</v>
      </c>
      <c r="V43" s="2" t="s">
        <v>53</v>
      </c>
      <c r="W43" s="2" t="s">
        <v>154</v>
      </c>
      <c r="X43" s="2" t="s">
        <v>155</v>
      </c>
      <c r="Y43" s="2">
        <v>44708</v>
      </c>
      <c r="Z43" s="10">
        <v>42078</v>
      </c>
      <c r="AA43" s="14" t="str">
        <f>TEXT(Table1[[#This Row],[Order Date]],"mmmm")</f>
        <v>March</v>
      </c>
      <c r="AB43" s="8" t="str">
        <f>TEXT(Table1[[#This Row],[Order Date]],"yyyy")</f>
        <v>2015</v>
      </c>
      <c r="AC43" s="10">
        <v>42078</v>
      </c>
      <c r="AD43" s="2">
        <v>-715.7782060000003</v>
      </c>
      <c r="AE43" s="2">
        <v>6</v>
      </c>
      <c r="AF43" s="2">
        <v>1821.89</v>
      </c>
      <c r="AG43" s="2">
        <v>87365</v>
      </c>
      <c r="AH43" s="7" t="str">
        <f>IF(COUNTIF(Returns!$A$2:$A$1635,Orders!AG43)&gt;0,"Returned","Not Returned")</f>
        <v>Not Returned</v>
      </c>
    </row>
    <row r="44" spans="5:34" ht="12.75" customHeight="1" thickTop="1" thickBot="1" x14ac:dyDescent="0.3">
      <c r="E44" s="11">
        <v>23639</v>
      </c>
      <c r="F44" s="12" t="s">
        <v>37</v>
      </c>
      <c r="G44" s="12">
        <v>0</v>
      </c>
      <c r="H44" s="12">
        <v>8.09</v>
      </c>
      <c r="I44" s="12">
        <v>7.96</v>
      </c>
      <c r="J44" s="12">
        <v>84</v>
      </c>
      <c r="K44" s="7" t="str">
        <f>IF(COUNTIF(Table1[Customer ID],Table1[[#This Row],[Customer ID]])&gt;1,"Repeat Customer","One-Time Customer")</f>
        <v>Repeat Customer</v>
      </c>
      <c r="L44" s="12" t="s">
        <v>156</v>
      </c>
      <c r="M44" s="12" t="s">
        <v>49</v>
      </c>
      <c r="N44" s="12" t="s">
        <v>114</v>
      </c>
      <c r="O44" s="12" t="s">
        <v>41</v>
      </c>
      <c r="P44" s="12" t="s">
        <v>50</v>
      </c>
      <c r="Q44" s="12" t="s">
        <v>59</v>
      </c>
      <c r="R44" s="12" t="s">
        <v>157</v>
      </c>
      <c r="S44" s="12">
        <v>0.49</v>
      </c>
      <c r="T44" s="7">
        <f>Table1[[#This Row],[Profit]]/Table1[[#This Row],[Sales]]</f>
        <v>-1.5889206418993185</v>
      </c>
      <c r="U44" s="12" t="s">
        <v>33</v>
      </c>
      <c r="V44" s="12" t="s">
        <v>53</v>
      </c>
      <c r="W44" s="12" t="s">
        <v>154</v>
      </c>
      <c r="X44" s="12" t="s">
        <v>158</v>
      </c>
      <c r="Y44" s="12">
        <v>45231</v>
      </c>
      <c r="Z44" s="13">
        <v>42037</v>
      </c>
      <c r="AA44" s="14" t="str">
        <f>TEXT(Table1[[#This Row],[Order Date]],"mmmm")</f>
        <v>February</v>
      </c>
      <c r="AB44" s="8" t="str">
        <f>TEXT(Table1[[#This Row],[Order Date]],"yyyy")</f>
        <v>2015</v>
      </c>
      <c r="AC44" s="13">
        <v>42038</v>
      </c>
      <c r="AD44" s="12">
        <v>-144.56</v>
      </c>
      <c r="AE44" s="12">
        <v>11</v>
      </c>
      <c r="AF44" s="12">
        <v>90.98</v>
      </c>
      <c r="AG44" s="12">
        <v>87364</v>
      </c>
      <c r="AH44" s="7" t="str">
        <f>IF(COUNTIF(Returns!$A$2:$A$1635,Orders!AG44)&gt;0,"Returned","Not Returned")</f>
        <v>Not Returned</v>
      </c>
    </row>
    <row r="45" spans="5:34" ht="12.75" customHeight="1" thickTop="1" thickBot="1" x14ac:dyDescent="0.3">
      <c r="E45" s="9">
        <v>23880</v>
      </c>
      <c r="F45" s="2" t="s">
        <v>25</v>
      </c>
      <c r="G45" s="2">
        <v>0.08</v>
      </c>
      <c r="H45" s="2">
        <v>896.99</v>
      </c>
      <c r="I45" s="2">
        <v>19.989999999999998</v>
      </c>
      <c r="J45" s="2">
        <v>84</v>
      </c>
      <c r="K45" s="7" t="str">
        <f>IF(COUNTIF(Table1[Customer ID],Table1[[#This Row],[Customer ID]])&gt;1,"Repeat Customer","One-Time Customer")</f>
        <v>Repeat Customer</v>
      </c>
      <c r="L45" s="2" t="s">
        <v>156</v>
      </c>
      <c r="M45" s="2" t="s">
        <v>49</v>
      </c>
      <c r="N45" s="2" t="s">
        <v>28</v>
      </c>
      <c r="O45" s="2" t="s">
        <v>29</v>
      </c>
      <c r="P45" s="2" t="s">
        <v>109</v>
      </c>
      <c r="Q45" s="2" t="s">
        <v>59</v>
      </c>
      <c r="R45" s="2" t="s">
        <v>159</v>
      </c>
      <c r="S45" s="2">
        <v>0.38</v>
      </c>
      <c r="T45" s="7">
        <f>Table1[[#This Row],[Profit]]/Table1[[#This Row],[Sales]]</f>
        <v>0.69</v>
      </c>
      <c r="U45" s="2" t="s">
        <v>33</v>
      </c>
      <c r="V45" s="2" t="s">
        <v>53</v>
      </c>
      <c r="W45" s="2" t="s">
        <v>154</v>
      </c>
      <c r="X45" s="2" t="s">
        <v>158</v>
      </c>
      <c r="Y45" s="2">
        <v>45231</v>
      </c>
      <c r="Z45" s="10">
        <v>42093</v>
      </c>
      <c r="AA45" s="14" t="str">
        <f>TEXT(Table1[[#This Row],[Order Date]],"mmmm")</f>
        <v>March</v>
      </c>
      <c r="AB45" s="8" t="str">
        <f>TEXT(Table1[[#This Row],[Order Date]],"yyyy")</f>
        <v>2015</v>
      </c>
      <c r="AC45" s="10">
        <v>42096</v>
      </c>
      <c r="AD45" s="2">
        <v>7402.32</v>
      </c>
      <c r="AE45" s="2">
        <v>13</v>
      </c>
      <c r="AF45" s="2">
        <v>10728</v>
      </c>
      <c r="AG45" s="2">
        <v>87366</v>
      </c>
      <c r="AH45" s="7" t="str">
        <f>IF(COUNTIF(Returns!$A$2:$A$1635,Orders!AG45)&gt;0,"Returned","Not Returned")</f>
        <v>Not Returned</v>
      </c>
    </row>
    <row r="46" spans="5:34" ht="12.75" customHeight="1" thickTop="1" thickBot="1" x14ac:dyDescent="0.3">
      <c r="E46" s="11">
        <v>24663</v>
      </c>
      <c r="F46" s="12" t="s">
        <v>106</v>
      </c>
      <c r="G46" s="12">
        <v>0.05</v>
      </c>
      <c r="H46" s="12">
        <v>161.55000000000001</v>
      </c>
      <c r="I46" s="12">
        <v>19.989999999999998</v>
      </c>
      <c r="J46" s="12">
        <v>87</v>
      </c>
      <c r="K46" s="7" t="str">
        <f>IF(COUNTIF(Table1[Customer ID],Table1[[#This Row],[Customer ID]])&gt;1,"Repeat Customer","One-Time Customer")</f>
        <v>Repeat Customer</v>
      </c>
      <c r="L46" s="12" t="s">
        <v>160</v>
      </c>
      <c r="M46" s="12" t="s">
        <v>49</v>
      </c>
      <c r="N46" s="12" t="s">
        <v>28</v>
      </c>
      <c r="O46" s="12" t="s">
        <v>29</v>
      </c>
      <c r="P46" s="12" t="s">
        <v>141</v>
      </c>
      <c r="Q46" s="12" t="s">
        <v>59</v>
      </c>
      <c r="R46" s="12" t="s">
        <v>161</v>
      </c>
      <c r="S46" s="12">
        <v>0.66</v>
      </c>
      <c r="T46" s="7">
        <f>Table1[[#This Row],[Profit]]/Table1[[#This Row],[Sales]]</f>
        <v>0.60505484878616489</v>
      </c>
      <c r="U46" s="12" t="s">
        <v>33</v>
      </c>
      <c r="V46" s="12" t="s">
        <v>34</v>
      </c>
      <c r="W46" s="12" t="s">
        <v>45</v>
      </c>
      <c r="X46" s="12" t="s">
        <v>162</v>
      </c>
      <c r="Y46" s="12">
        <v>95687</v>
      </c>
      <c r="Z46" s="13">
        <v>42158</v>
      </c>
      <c r="AA46" s="14" t="str">
        <f>TEXT(Table1[[#This Row],[Order Date]],"mmmm")</f>
        <v>June</v>
      </c>
      <c r="AB46" s="8" t="str">
        <f>TEXT(Table1[[#This Row],[Order Date]],"yyyy")</f>
        <v>2015</v>
      </c>
      <c r="AC46" s="13">
        <v>42163</v>
      </c>
      <c r="AD46" s="12">
        <v>1892.424</v>
      </c>
      <c r="AE46" s="12">
        <v>19</v>
      </c>
      <c r="AF46" s="12">
        <v>3127.69</v>
      </c>
      <c r="AG46" s="12">
        <v>90596</v>
      </c>
      <c r="AH46" s="7" t="str">
        <f>IF(COUNTIF(Returns!$A$2:$A$1635,Orders!AG46)&gt;0,"Returned","Not Returned")</f>
        <v>Not Returned</v>
      </c>
    </row>
    <row r="47" spans="5:34" ht="12.75" customHeight="1" thickTop="1" thickBot="1" x14ac:dyDescent="0.3">
      <c r="E47" s="9">
        <v>23841</v>
      </c>
      <c r="F47" s="2" t="s">
        <v>25</v>
      </c>
      <c r="G47" s="2">
        <v>0.09</v>
      </c>
      <c r="H47" s="2">
        <v>4.91</v>
      </c>
      <c r="I47" s="2">
        <v>0.5</v>
      </c>
      <c r="J47" s="2">
        <v>87</v>
      </c>
      <c r="K47" s="7" t="str">
        <f>IF(COUNTIF(Table1[Customer ID],Table1[[#This Row],[Customer ID]])&gt;1,"Repeat Customer","One-Time Customer")</f>
        <v>Repeat Customer</v>
      </c>
      <c r="L47" s="2" t="s">
        <v>160</v>
      </c>
      <c r="M47" s="2" t="s">
        <v>49</v>
      </c>
      <c r="N47" s="2" t="s">
        <v>28</v>
      </c>
      <c r="O47" s="2" t="s">
        <v>29</v>
      </c>
      <c r="P47" s="2" t="s">
        <v>134</v>
      </c>
      <c r="Q47" s="2" t="s">
        <v>59</v>
      </c>
      <c r="R47" s="2" t="s">
        <v>163</v>
      </c>
      <c r="S47" s="2">
        <v>0.36</v>
      </c>
      <c r="T47" s="7">
        <f>Table1[[#This Row],[Profit]]/Table1[[#This Row],[Sales]]</f>
        <v>0.69</v>
      </c>
      <c r="U47" s="2" t="s">
        <v>33</v>
      </c>
      <c r="V47" s="2" t="s">
        <v>34</v>
      </c>
      <c r="W47" s="2" t="s">
        <v>45</v>
      </c>
      <c r="X47" s="2" t="s">
        <v>162</v>
      </c>
      <c r="Y47" s="2">
        <v>95687</v>
      </c>
      <c r="Z47" s="10">
        <v>42085</v>
      </c>
      <c r="AA47" s="14" t="str">
        <f>TEXT(Table1[[#This Row],[Order Date]],"mmmm")</f>
        <v>March</v>
      </c>
      <c r="AB47" s="8" t="str">
        <f>TEXT(Table1[[#This Row],[Order Date]],"yyyy")</f>
        <v>2015</v>
      </c>
      <c r="AC47" s="10">
        <v>42086</v>
      </c>
      <c r="AD47" s="2">
        <v>28.855799999999999</v>
      </c>
      <c r="AE47" s="2">
        <v>9</v>
      </c>
      <c r="AF47" s="2">
        <v>41.82</v>
      </c>
      <c r="AG47" s="2">
        <v>90597</v>
      </c>
      <c r="AH47" s="7" t="str">
        <f>IF(COUNTIF(Returns!$A$2:$A$1635,Orders!AG47)&gt;0,"Returned","Not Returned")</f>
        <v>Not Returned</v>
      </c>
    </row>
    <row r="48" spans="5:34" ht="12.75" customHeight="1" thickTop="1" thickBot="1" x14ac:dyDescent="0.3">
      <c r="E48" s="11">
        <v>23842</v>
      </c>
      <c r="F48" s="12" t="s">
        <v>25</v>
      </c>
      <c r="G48" s="12">
        <v>0.01</v>
      </c>
      <c r="H48" s="12">
        <v>296.18</v>
      </c>
      <c r="I48" s="12">
        <v>54.12</v>
      </c>
      <c r="J48" s="12">
        <v>87</v>
      </c>
      <c r="K48" s="7" t="str">
        <f>IF(COUNTIF(Table1[Customer ID],Table1[[#This Row],[Customer ID]])&gt;1,"Repeat Customer","One-Time Customer")</f>
        <v>Repeat Customer</v>
      </c>
      <c r="L48" s="12" t="s">
        <v>160</v>
      </c>
      <c r="M48" s="12" t="s">
        <v>39</v>
      </c>
      <c r="N48" s="12" t="s">
        <v>28</v>
      </c>
      <c r="O48" s="12" t="s">
        <v>41</v>
      </c>
      <c r="P48" s="12" t="s">
        <v>152</v>
      </c>
      <c r="Q48" s="12" t="s">
        <v>121</v>
      </c>
      <c r="R48" s="12" t="s">
        <v>153</v>
      </c>
      <c r="S48" s="12">
        <v>0.76</v>
      </c>
      <c r="T48" s="7">
        <f>Table1[[#This Row],[Profit]]/Table1[[#This Row],[Sales]]</f>
        <v>6.0325761896151228E-2</v>
      </c>
      <c r="U48" s="12" t="s">
        <v>33</v>
      </c>
      <c r="V48" s="12" t="s">
        <v>34</v>
      </c>
      <c r="W48" s="12" t="s">
        <v>45</v>
      </c>
      <c r="X48" s="12" t="s">
        <v>162</v>
      </c>
      <c r="Y48" s="12">
        <v>95687</v>
      </c>
      <c r="Z48" s="13">
        <v>42085</v>
      </c>
      <c r="AA48" s="14" t="str">
        <f>TEXT(Table1[[#This Row],[Order Date]],"mmmm")</f>
        <v>March</v>
      </c>
      <c r="AB48" s="8" t="str">
        <f>TEXT(Table1[[#This Row],[Order Date]],"yyyy")</f>
        <v>2015</v>
      </c>
      <c r="AC48" s="13">
        <v>42088</v>
      </c>
      <c r="AD48" s="12">
        <v>173.48</v>
      </c>
      <c r="AE48" s="12">
        <v>9</v>
      </c>
      <c r="AF48" s="12">
        <v>2875.72</v>
      </c>
      <c r="AG48" s="12">
        <v>90597</v>
      </c>
      <c r="AH48" s="7" t="str">
        <f>IF(COUNTIF(Returns!$A$2:$A$1635,Orders!AG48)&gt;0,"Returned","Not Returned")</f>
        <v>Not Returned</v>
      </c>
    </row>
    <row r="49" spans="5:34" ht="12.75" customHeight="1" thickTop="1" thickBot="1" x14ac:dyDescent="0.3">
      <c r="E49" s="9">
        <v>23071</v>
      </c>
      <c r="F49" s="2" t="s">
        <v>25</v>
      </c>
      <c r="G49" s="2">
        <v>7.0000000000000007E-2</v>
      </c>
      <c r="H49" s="2">
        <v>19.84</v>
      </c>
      <c r="I49" s="2">
        <v>4.0999999999999996</v>
      </c>
      <c r="J49" s="2">
        <v>91</v>
      </c>
      <c r="K49" s="7" t="str">
        <f>IF(COUNTIF(Table1[Customer ID],Table1[[#This Row],[Customer ID]])&gt;1,"Repeat Customer","One-Time Customer")</f>
        <v>Repeat Customer</v>
      </c>
      <c r="L49" s="2" t="s">
        <v>164</v>
      </c>
      <c r="M49" s="2" t="s">
        <v>49</v>
      </c>
      <c r="N49" s="2" t="s">
        <v>40</v>
      </c>
      <c r="O49" s="2" t="s">
        <v>29</v>
      </c>
      <c r="P49" s="2" t="s">
        <v>30</v>
      </c>
      <c r="Q49" s="2" t="s">
        <v>31</v>
      </c>
      <c r="R49" s="2" t="s">
        <v>165</v>
      </c>
      <c r="S49" s="2">
        <v>0.44</v>
      </c>
      <c r="T49" s="7">
        <f>Table1[[#This Row],[Profit]]/Table1[[#This Row],[Sales]]</f>
        <v>0.69</v>
      </c>
      <c r="U49" s="2" t="s">
        <v>33</v>
      </c>
      <c r="V49" s="2" t="s">
        <v>34</v>
      </c>
      <c r="W49" s="2" t="s">
        <v>45</v>
      </c>
      <c r="X49" s="2" t="s">
        <v>166</v>
      </c>
      <c r="Y49" s="2">
        <v>94591</v>
      </c>
      <c r="Z49" s="10">
        <v>42141</v>
      </c>
      <c r="AA49" s="14" t="str">
        <f>TEXT(Table1[[#This Row],[Order Date]],"mmmm")</f>
        <v>May</v>
      </c>
      <c r="AB49" s="8" t="str">
        <f>TEXT(Table1[[#This Row],[Order Date]],"yyyy")</f>
        <v>2015</v>
      </c>
      <c r="AC49" s="10">
        <v>42142</v>
      </c>
      <c r="AD49" s="2">
        <v>117.852</v>
      </c>
      <c r="AE49" s="2">
        <v>9</v>
      </c>
      <c r="AF49" s="2">
        <v>170.8</v>
      </c>
      <c r="AG49" s="2">
        <v>87175</v>
      </c>
      <c r="AH49" s="7" t="str">
        <f>IF(COUNTIF(Returns!$A$2:$A$1635,Orders!AG49)&gt;0,"Returned","Not Returned")</f>
        <v>Not Returned</v>
      </c>
    </row>
    <row r="50" spans="5:34" ht="12.75" customHeight="1" thickTop="1" thickBot="1" x14ac:dyDescent="0.3">
      <c r="E50" s="11">
        <v>19877</v>
      </c>
      <c r="F50" s="12" t="s">
        <v>56</v>
      </c>
      <c r="G50" s="12">
        <v>0.05</v>
      </c>
      <c r="H50" s="12">
        <v>5.18</v>
      </c>
      <c r="I50" s="12">
        <v>2.04</v>
      </c>
      <c r="J50" s="12">
        <v>91</v>
      </c>
      <c r="K50" s="7" t="str">
        <f>IF(COUNTIF(Table1[Customer ID],Table1[[#This Row],[Customer ID]])&gt;1,"Repeat Customer","One-Time Customer")</f>
        <v>Repeat Customer</v>
      </c>
      <c r="L50" s="12" t="s">
        <v>164</v>
      </c>
      <c r="M50" s="12" t="s">
        <v>49</v>
      </c>
      <c r="N50" s="12" t="s">
        <v>40</v>
      </c>
      <c r="O50" s="12" t="s">
        <v>29</v>
      </c>
      <c r="P50" s="12" t="s">
        <v>93</v>
      </c>
      <c r="Q50" s="12" t="s">
        <v>31</v>
      </c>
      <c r="R50" s="12" t="s">
        <v>167</v>
      </c>
      <c r="S50" s="12">
        <v>0.36</v>
      </c>
      <c r="T50" s="7">
        <f>Table1[[#This Row],[Profit]]/Table1[[#This Row],[Sales]]</f>
        <v>0.6352334703025776</v>
      </c>
      <c r="U50" s="12" t="s">
        <v>33</v>
      </c>
      <c r="V50" s="12" t="s">
        <v>34</v>
      </c>
      <c r="W50" s="12" t="s">
        <v>45</v>
      </c>
      <c r="X50" s="12" t="s">
        <v>166</v>
      </c>
      <c r="Y50" s="12">
        <v>94591</v>
      </c>
      <c r="Z50" s="13">
        <v>42053</v>
      </c>
      <c r="AA50" s="14" t="str">
        <f>TEXT(Table1[[#This Row],[Order Date]],"mmmm")</f>
        <v>February</v>
      </c>
      <c r="AB50" s="8" t="str">
        <f>TEXT(Table1[[#This Row],[Order Date]],"yyyy")</f>
        <v>2015</v>
      </c>
      <c r="AC50" s="13">
        <v>42055</v>
      </c>
      <c r="AD50" s="12">
        <v>34.010400000000004</v>
      </c>
      <c r="AE50" s="12">
        <v>10</v>
      </c>
      <c r="AF50" s="12">
        <v>53.54</v>
      </c>
      <c r="AG50" s="12">
        <v>87176</v>
      </c>
      <c r="AH50" s="7" t="str">
        <f>IF(COUNTIF(Returns!$A$2:$A$1635,Orders!AG50)&gt;0,"Returned","Not Returned")</f>
        <v>Not Returned</v>
      </c>
    </row>
    <row r="51" spans="5:34" ht="12.75" customHeight="1" thickTop="1" thickBot="1" x14ac:dyDescent="0.3">
      <c r="E51" s="9">
        <v>19611</v>
      </c>
      <c r="F51" s="2" t="s">
        <v>56</v>
      </c>
      <c r="G51" s="2">
        <v>0.06</v>
      </c>
      <c r="H51" s="2">
        <v>175.99</v>
      </c>
      <c r="I51" s="2">
        <v>8.99</v>
      </c>
      <c r="J51" s="2">
        <v>91</v>
      </c>
      <c r="K51" s="7" t="str">
        <f>IF(COUNTIF(Table1[Customer ID],Table1[[#This Row],[Customer ID]])&gt;1,"Repeat Customer","One-Time Customer")</f>
        <v>Repeat Customer</v>
      </c>
      <c r="L51" s="2" t="s">
        <v>164</v>
      </c>
      <c r="M51" s="2" t="s">
        <v>49</v>
      </c>
      <c r="N51" s="2" t="s">
        <v>28</v>
      </c>
      <c r="O51" s="2" t="s">
        <v>77</v>
      </c>
      <c r="P51" s="2" t="s">
        <v>78</v>
      </c>
      <c r="Q51" s="2" t="s">
        <v>59</v>
      </c>
      <c r="R51" s="2" t="s">
        <v>168</v>
      </c>
      <c r="S51" s="2">
        <v>0.56999999999999995</v>
      </c>
      <c r="T51" s="7">
        <f>Table1[[#This Row],[Profit]]/Table1[[#This Row],[Sales]]</f>
        <v>0.60398063938778601</v>
      </c>
      <c r="U51" s="2" t="s">
        <v>33</v>
      </c>
      <c r="V51" s="2" t="s">
        <v>34</v>
      </c>
      <c r="W51" s="2" t="s">
        <v>45</v>
      </c>
      <c r="X51" s="2" t="s">
        <v>166</v>
      </c>
      <c r="Y51" s="2">
        <v>94591</v>
      </c>
      <c r="Z51" s="10">
        <v>42067</v>
      </c>
      <c r="AA51" s="14" t="str">
        <f>TEXT(Table1[[#This Row],[Order Date]],"mmmm")</f>
        <v>March</v>
      </c>
      <c r="AB51" s="8" t="str">
        <f>TEXT(Table1[[#This Row],[Order Date]],"yyyy")</f>
        <v>2015</v>
      </c>
      <c r="AC51" s="10">
        <v>42069</v>
      </c>
      <c r="AD51" s="2">
        <v>2031.5070000000001</v>
      </c>
      <c r="AE51" s="2">
        <v>23</v>
      </c>
      <c r="AF51" s="2">
        <v>3363.53</v>
      </c>
      <c r="AG51" s="2">
        <v>87177</v>
      </c>
      <c r="AH51" s="7" t="str">
        <f>IF(COUNTIF(Returns!$A$2:$A$1635,Orders!AG51)&gt;0,"Returned","Not Returned")</f>
        <v>Not Returned</v>
      </c>
    </row>
    <row r="52" spans="5:34" ht="12.75" customHeight="1" thickTop="1" thickBot="1" x14ac:dyDescent="0.3">
      <c r="E52" s="11">
        <v>23069</v>
      </c>
      <c r="F52" s="12" t="s">
        <v>25</v>
      </c>
      <c r="G52" s="12">
        <v>7.0000000000000007E-2</v>
      </c>
      <c r="H52" s="12">
        <v>8.34</v>
      </c>
      <c r="I52" s="12">
        <v>1.43</v>
      </c>
      <c r="J52" s="12">
        <v>92</v>
      </c>
      <c r="K52" s="7" t="str">
        <f>IF(COUNTIF(Table1[Customer ID],Table1[[#This Row],[Customer ID]])&gt;1,"Repeat Customer","One-Time Customer")</f>
        <v>Repeat Customer</v>
      </c>
      <c r="L52" s="12" t="s">
        <v>169</v>
      </c>
      <c r="M52" s="12" t="s">
        <v>49</v>
      </c>
      <c r="N52" s="12" t="s">
        <v>40</v>
      </c>
      <c r="O52" s="12" t="s">
        <v>29</v>
      </c>
      <c r="P52" s="12" t="s">
        <v>93</v>
      </c>
      <c r="Q52" s="12" t="s">
        <v>31</v>
      </c>
      <c r="R52" s="12" t="s">
        <v>170</v>
      </c>
      <c r="S52" s="12">
        <v>0.35</v>
      </c>
      <c r="T52" s="7">
        <f>Table1[[#This Row],[Profit]]/Table1[[#This Row],[Sales]]</f>
        <v>-1.4436705027256205</v>
      </c>
      <c r="U52" s="12" t="s">
        <v>33</v>
      </c>
      <c r="V52" s="12" t="s">
        <v>136</v>
      </c>
      <c r="W52" s="12" t="s">
        <v>171</v>
      </c>
      <c r="X52" s="12" t="s">
        <v>172</v>
      </c>
      <c r="Y52" s="12">
        <v>70056</v>
      </c>
      <c r="Z52" s="13">
        <v>42141</v>
      </c>
      <c r="AA52" s="14" t="str">
        <f>TEXT(Table1[[#This Row],[Order Date]],"mmmm")</f>
        <v>May</v>
      </c>
      <c r="AB52" s="8" t="str">
        <f>TEXT(Table1[[#This Row],[Order Date]],"yyyy")</f>
        <v>2015</v>
      </c>
      <c r="AC52" s="13">
        <v>42143</v>
      </c>
      <c r="AD52" s="12">
        <v>-190.67999999999998</v>
      </c>
      <c r="AE52" s="12">
        <v>16</v>
      </c>
      <c r="AF52" s="12">
        <v>132.08000000000001</v>
      </c>
      <c r="AG52" s="12">
        <v>87175</v>
      </c>
      <c r="AH52" s="7" t="str">
        <f>IF(COUNTIF(Returns!$A$2:$A$1635,Orders!AG52)&gt;0,"Returned","Not Returned")</f>
        <v>Not Returned</v>
      </c>
    </row>
    <row r="53" spans="5:34" ht="12.75" customHeight="1" thickTop="1" thickBot="1" x14ac:dyDescent="0.3">
      <c r="E53" s="9">
        <v>23070</v>
      </c>
      <c r="F53" s="2" t="s">
        <v>25</v>
      </c>
      <c r="G53" s="2">
        <v>0.09</v>
      </c>
      <c r="H53" s="2">
        <v>4.9800000000000004</v>
      </c>
      <c r="I53" s="2">
        <v>6.07</v>
      </c>
      <c r="J53" s="2">
        <v>92</v>
      </c>
      <c r="K53" s="7" t="str">
        <f>IF(COUNTIF(Table1[Customer ID],Table1[[#This Row],[Customer ID]])&gt;1,"Repeat Customer","One-Time Customer")</f>
        <v>Repeat Customer</v>
      </c>
      <c r="L53" s="2" t="s">
        <v>169</v>
      </c>
      <c r="M53" s="2" t="s">
        <v>49</v>
      </c>
      <c r="N53" s="2" t="s">
        <v>40</v>
      </c>
      <c r="O53" s="2" t="s">
        <v>29</v>
      </c>
      <c r="P53" s="2" t="s">
        <v>93</v>
      </c>
      <c r="Q53" s="2" t="s">
        <v>59</v>
      </c>
      <c r="R53" s="2" t="s">
        <v>173</v>
      </c>
      <c r="S53" s="2">
        <v>0.36</v>
      </c>
      <c r="T53" s="7">
        <f>Table1[[#This Row],[Profit]]/Table1[[#This Row],[Sales]]</f>
        <v>7.176841640935157</v>
      </c>
      <c r="U53" s="2" t="s">
        <v>33</v>
      </c>
      <c r="V53" s="2" t="s">
        <v>136</v>
      </c>
      <c r="W53" s="2" t="s">
        <v>171</v>
      </c>
      <c r="X53" s="2" t="s">
        <v>172</v>
      </c>
      <c r="Y53" s="2">
        <v>70056</v>
      </c>
      <c r="Z53" s="10">
        <v>42141</v>
      </c>
      <c r="AA53" s="14" t="str">
        <f>TEXT(Table1[[#This Row],[Order Date]],"mmmm")</f>
        <v>May</v>
      </c>
      <c r="AB53" s="8" t="str">
        <f>TEXT(Table1[[#This Row],[Order Date]],"yyyy")</f>
        <v>2015</v>
      </c>
      <c r="AC53" s="10">
        <v>42142</v>
      </c>
      <c r="AD53" s="2">
        <v>325.39800000000002</v>
      </c>
      <c r="AE53" s="2">
        <v>9</v>
      </c>
      <c r="AF53" s="2">
        <v>45.34</v>
      </c>
      <c r="AG53" s="2">
        <v>87175</v>
      </c>
      <c r="AH53" s="7" t="str">
        <f>IF(COUNTIF(Returns!$A$2:$A$1635,Orders!AG53)&gt;0,"Returned","Not Returned")</f>
        <v>Not Returned</v>
      </c>
    </row>
    <row r="54" spans="5:34" ht="12.75" customHeight="1" thickTop="1" thickBot="1" x14ac:dyDescent="0.3">
      <c r="E54" s="11">
        <v>23203</v>
      </c>
      <c r="F54" s="12" t="s">
        <v>56</v>
      </c>
      <c r="G54" s="12">
        <v>0.04</v>
      </c>
      <c r="H54" s="12">
        <v>12.98</v>
      </c>
      <c r="I54" s="12">
        <v>3.14</v>
      </c>
      <c r="J54" s="12">
        <v>92</v>
      </c>
      <c r="K54" s="7" t="str">
        <f>IF(COUNTIF(Table1[Customer ID],Table1[[#This Row],[Customer ID]])&gt;1,"Repeat Customer","One-Time Customer")</f>
        <v>Repeat Customer</v>
      </c>
      <c r="L54" s="12" t="s">
        <v>169</v>
      </c>
      <c r="M54" s="12" t="s">
        <v>27</v>
      </c>
      <c r="N54" s="12" t="s">
        <v>28</v>
      </c>
      <c r="O54" s="12" t="s">
        <v>29</v>
      </c>
      <c r="P54" s="12" t="s">
        <v>174</v>
      </c>
      <c r="Q54" s="12" t="s">
        <v>51</v>
      </c>
      <c r="R54" s="12" t="s">
        <v>175</v>
      </c>
      <c r="S54" s="12">
        <v>0.6</v>
      </c>
      <c r="T54" s="7">
        <f>Table1[[#This Row],[Profit]]/Table1[[#This Row],[Sales]]</f>
        <v>0.1056193297537493</v>
      </c>
      <c r="U54" s="12" t="s">
        <v>33</v>
      </c>
      <c r="V54" s="12" t="s">
        <v>136</v>
      </c>
      <c r="W54" s="12" t="s">
        <v>171</v>
      </c>
      <c r="X54" s="12" t="s">
        <v>172</v>
      </c>
      <c r="Y54" s="12">
        <v>70056</v>
      </c>
      <c r="Z54" s="13">
        <v>42162</v>
      </c>
      <c r="AA54" s="14" t="str">
        <f>TEXT(Table1[[#This Row],[Order Date]],"mmmm")</f>
        <v>June</v>
      </c>
      <c r="AB54" s="8" t="str">
        <f>TEXT(Table1[[#This Row],[Order Date]],"yyyy")</f>
        <v>2015</v>
      </c>
      <c r="AC54" s="13">
        <v>42164</v>
      </c>
      <c r="AD54" s="12">
        <v>22.817999999999998</v>
      </c>
      <c r="AE54" s="12">
        <v>16</v>
      </c>
      <c r="AF54" s="12">
        <v>216.04</v>
      </c>
      <c r="AG54" s="12">
        <v>87178</v>
      </c>
      <c r="AH54" s="7" t="str">
        <f>IF(COUNTIF(Returns!$A$2:$A$1635,Orders!AG54)&gt;0,"Returned","Not Returned")</f>
        <v>Not Returned</v>
      </c>
    </row>
    <row r="55" spans="5:34" ht="12.75" customHeight="1" thickTop="1" thickBot="1" x14ac:dyDescent="0.3">
      <c r="E55" s="9">
        <v>6243</v>
      </c>
      <c r="F55" s="2" t="s">
        <v>37</v>
      </c>
      <c r="G55" s="2">
        <v>0.04</v>
      </c>
      <c r="H55" s="2">
        <v>160.97999999999999</v>
      </c>
      <c r="I55" s="2">
        <v>30</v>
      </c>
      <c r="J55" s="2">
        <v>94</v>
      </c>
      <c r="K55" s="7" t="str">
        <f>IF(COUNTIF(Table1[Customer ID],Table1[[#This Row],[Customer ID]])&gt;1,"Repeat Customer","One-Time Customer")</f>
        <v>Repeat Customer</v>
      </c>
      <c r="L55" s="2" t="s">
        <v>176</v>
      </c>
      <c r="M55" s="2" t="s">
        <v>39</v>
      </c>
      <c r="N55" s="2" t="s">
        <v>40</v>
      </c>
      <c r="O55" s="2" t="s">
        <v>41</v>
      </c>
      <c r="P55" s="2" t="s">
        <v>42</v>
      </c>
      <c r="Q55" s="2" t="s">
        <v>43</v>
      </c>
      <c r="R55" s="2" t="s">
        <v>177</v>
      </c>
      <c r="S55" s="2">
        <v>0.62</v>
      </c>
      <c r="T55" s="7">
        <f>Table1[[#This Row],[Profit]]/Table1[[#This Row],[Sales]]</f>
        <v>1.8498041852417171E-2</v>
      </c>
      <c r="U55" s="2" t="s">
        <v>33</v>
      </c>
      <c r="V55" s="2" t="s">
        <v>61</v>
      </c>
      <c r="W55" s="2" t="s">
        <v>178</v>
      </c>
      <c r="X55" s="2" t="s">
        <v>179</v>
      </c>
      <c r="Y55" s="2">
        <v>60601</v>
      </c>
      <c r="Z55" s="10">
        <v>42127</v>
      </c>
      <c r="AA55" s="14" t="str">
        <f>TEXT(Table1[[#This Row],[Order Date]],"mmmm")</f>
        <v>May</v>
      </c>
      <c r="AB55" s="8" t="str">
        <f>TEXT(Table1[[#This Row],[Order Date]],"yyyy")</f>
        <v>2015</v>
      </c>
      <c r="AC55" s="10">
        <v>42129</v>
      </c>
      <c r="AD55" s="2">
        <v>116.1</v>
      </c>
      <c r="AE55" s="2">
        <v>37</v>
      </c>
      <c r="AF55" s="2">
        <v>6276.34</v>
      </c>
      <c r="AG55" s="2">
        <v>44231</v>
      </c>
      <c r="AH55" s="7" t="str">
        <f>IF(COUNTIF(Returns!$A$2:$A$1635,Orders!AG55)&gt;0,"Returned","Not Returned")</f>
        <v>Not Returned</v>
      </c>
    </row>
    <row r="56" spans="5:34" ht="12.75" customHeight="1" thickTop="1" thickBot="1" x14ac:dyDescent="0.3">
      <c r="E56" s="11">
        <v>6244</v>
      </c>
      <c r="F56" s="12" t="s">
        <v>37</v>
      </c>
      <c r="G56" s="12">
        <v>0.01</v>
      </c>
      <c r="H56" s="12">
        <v>17.98</v>
      </c>
      <c r="I56" s="12">
        <v>4</v>
      </c>
      <c r="J56" s="12">
        <v>94</v>
      </c>
      <c r="K56" s="7" t="str">
        <f>IF(COUNTIF(Table1[Customer ID],Table1[[#This Row],[Customer ID]])&gt;1,"Repeat Customer","One-Time Customer")</f>
        <v>Repeat Customer</v>
      </c>
      <c r="L56" s="12" t="s">
        <v>176</v>
      </c>
      <c r="M56" s="12" t="s">
        <v>49</v>
      </c>
      <c r="N56" s="12" t="s">
        <v>40</v>
      </c>
      <c r="O56" s="12" t="s">
        <v>77</v>
      </c>
      <c r="P56" s="12" t="s">
        <v>180</v>
      </c>
      <c r="Q56" s="12" t="s">
        <v>59</v>
      </c>
      <c r="R56" s="12" t="s">
        <v>181</v>
      </c>
      <c r="S56" s="12">
        <v>0.79</v>
      </c>
      <c r="T56" s="7">
        <f>Table1[[#This Row],[Profit]]/Table1[[#This Row],[Sales]]</f>
        <v>-3.3013061101936643E-2</v>
      </c>
      <c r="U56" s="12" t="s">
        <v>33</v>
      </c>
      <c r="V56" s="12" t="s">
        <v>61</v>
      </c>
      <c r="W56" s="12" t="s">
        <v>178</v>
      </c>
      <c r="X56" s="12" t="s">
        <v>179</v>
      </c>
      <c r="Y56" s="12">
        <v>60601</v>
      </c>
      <c r="Z56" s="13">
        <v>42127</v>
      </c>
      <c r="AA56" s="14" t="str">
        <f>TEXT(Table1[[#This Row],[Order Date]],"mmmm")</f>
        <v>May</v>
      </c>
      <c r="AB56" s="8" t="str">
        <f>TEXT(Table1[[#This Row],[Order Date]],"yyyy")</f>
        <v>2015</v>
      </c>
      <c r="AC56" s="13">
        <v>42129</v>
      </c>
      <c r="AD56" s="12">
        <v>-87.96</v>
      </c>
      <c r="AE56" s="12">
        <v>146</v>
      </c>
      <c r="AF56" s="12">
        <v>2664.4</v>
      </c>
      <c r="AG56" s="12">
        <v>44231</v>
      </c>
      <c r="AH56" s="7" t="str">
        <f>IF(COUNTIF(Returns!$A$2:$A$1635,Orders!AG56)&gt;0,"Returned","Not Returned")</f>
        <v>Not Returned</v>
      </c>
    </row>
    <row r="57" spans="5:34" ht="12.75" customHeight="1" thickTop="1" thickBot="1" x14ac:dyDescent="0.3">
      <c r="E57" s="9">
        <v>24243</v>
      </c>
      <c r="F57" s="2" t="s">
        <v>37</v>
      </c>
      <c r="G57" s="2">
        <v>0.04</v>
      </c>
      <c r="H57" s="2">
        <v>160.97999999999999</v>
      </c>
      <c r="I57" s="2">
        <v>30</v>
      </c>
      <c r="J57" s="2">
        <v>97</v>
      </c>
      <c r="K57" s="7" t="str">
        <f>IF(COUNTIF(Table1[Customer ID],Table1[[#This Row],[Customer ID]])&gt;1,"Repeat Customer","One-Time Customer")</f>
        <v>Repeat Customer</v>
      </c>
      <c r="L57" s="2" t="s">
        <v>182</v>
      </c>
      <c r="M57" s="2" t="s">
        <v>39</v>
      </c>
      <c r="N57" s="2" t="s">
        <v>40</v>
      </c>
      <c r="O57" s="2" t="s">
        <v>41</v>
      </c>
      <c r="P57" s="2" t="s">
        <v>42</v>
      </c>
      <c r="Q57" s="2" t="s">
        <v>43</v>
      </c>
      <c r="R57" s="2" t="s">
        <v>177</v>
      </c>
      <c r="S57" s="2">
        <v>0.62</v>
      </c>
      <c r="T57" s="7">
        <f>Table1[[#This Row],[Profit]]/Table1[[#This Row],[Sales]]</f>
        <v>0.16730421568370582</v>
      </c>
      <c r="U57" s="2" t="s">
        <v>33</v>
      </c>
      <c r="V57" s="2" t="s">
        <v>61</v>
      </c>
      <c r="W57" s="2" t="s">
        <v>183</v>
      </c>
      <c r="X57" s="2" t="s">
        <v>184</v>
      </c>
      <c r="Y57" s="2">
        <v>66502</v>
      </c>
      <c r="Z57" s="10">
        <v>42127</v>
      </c>
      <c r="AA57" s="14" t="str">
        <f>TEXT(Table1[[#This Row],[Order Date]],"mmmm")</f>
        <v>May</v>
      </c>
      <c r="AB57" s="8" t="str">
        <f>TEXT(Table1[[#This Row],[Order Date]],"yyyy")</f>
        <v>2015</v>
      </c>
      <c r="AC57" s="10">
        <v>42129</v>
      </c>
      <c r="AD57" s="2">
        <v>255.42000000000002</v>
      </c>
      <c r="AE57" s="2">
        <v>9</v>
      </c>
      <c r="AF57" s="2">
        <v>1526.68</v>
      </c>
      <c r="AG57" s="2">
        <v>87306</v>
      </c>
      <c r="AH57" s="7" t="str">
        <f>IF(COUNTIF(Returns!$A$2:$A$1635,Orders!AG57)&gt;0,"Returned","Not Returned")</f>
        <v>Not Returned</v>
      </c>
    </row>
    <row r="58" spans="5:34" ht="12.75" customHeight="1" thickTop="1" thickBot="1" x14ac:dyDescent="0.3">
      <c r="E58" s="11">
        <v>24245</v>
      </c>
      <c r="F58" s="12" t="s">
        <v>37</v>
      </c>
      <c r="G58" s="12">
        <v>0.06</v>
      </c>
      <c r="H58" s="12">
        <v>115.99</v>
      </c>
      <c r="I58" s="12">
        <v>8.99</v>
      </c>
      <c r="J58" s="12">
        <v>97</v>
      </c>
      <c r="K58" s="7" t="str">
        <f>IF(COUNTIF(Table1[Customer ID],Table1[[#This Row],[Customer ID]])&gt;1,"Repeat Customer","One-Time Customer")</f>
        <v>Repeat Customer</v>
      </c>
      <c r="L58" s="12" t="s">
        <v>182</v>
      </c>
      <c r="M58" s="12" t="s">
        <v>49</v>
      </c>
      <c r="N58" s="12" t="s">
        <v>40</v>
      </c>
      <c r="O58" s="12" t="s">
        <v>77</v>
      </c>
      <c r="P58" s="12" t="s">
        <v>78</v>
      </c>
      <c r="Q58" s="12" t="s">
        <v>59</v>
      </c>
      <c r="R58" s="12" t="s">
        <v>185</v>
      </c>
      <c r="S58" s="12">
        <v>0.57999999999999996</v>
      </c>
      <c r="T58" s="7">
        <f>Table1[[#This Row],[Profit]]/Table1[[#This Row],[Sales]]</f>
        <v>0.35113625189494818</v>
      </c>
      <c r="U58" s="12" t="s">
        <v>33</v>
      </c>
      <c r="V58" s="12" t="s">
        <v>61</v>
      </c>
      <c r="W58" s="12" t="s">
        <v>183</v>
      </c>
      <c r="X58" s="12" t="s">
        <v>184</v>
      </c>
      <c r="Y58" s="12">
        <v>66502</v>
      </c>
      <c r="Z58" s="13">
        <v>42127</v>
      </c>
      <c r="AA58" s="14" t="str">
        <f>TEXT(Table1[[#This Row],[Order Date]],"mmmm")</f>
        <v>May</v>
      </c>
      <c r="AB58" s="8" t="str">
        <f>TEXT(Table1[[#This Row],[Order Date]],"yyyy")</f>
        <v>2015</v>
      </c>
      <c r="AC58" s="13">
        <v>42128</v>
      </c>
      <c r="AD58" s="12">
        <v>685.6146</v>
      </c>
      <c r="AE58" s="12">
        <v>20</v>
      </c>
      <c r="AF58" s="12">
        <v>1952.56</v>
      </c>
      <c r="AG58" s="12">
        <v>87306</v>
      </c>
      <c r="AH58" s="7" t="str">
        <f>IF(COUNTIF(Returns!$A$2:$A$1635,Orders!AG58)&gt;0,"Returned","Not Returned")</f>
        <v>Not Returned</v>
      </c>
    </row>
    <row r="59" spans="5:34" ht="12.75" customHeight="1" thickTop="1" thickBot="1" x14ac:dyDescent="0.3">
      <c r="E59" s="9">
        <v>18494</v>
      </c>
      <c r="F59" s="2" t="s">
        <v>56</v>
      </c>
      <c r="G59" s="2">
        <v>0.1</v>
      </c>
      <c r="H59" s="2">
        <v>19.98</v>
      </c>
      <c r="I59" s="2">
        <v>4</v>
      </c>
      <c r="J59" s="2">
        <v>101</v>
      </c>
      <c r="K59" s="7" t="str">
        <f>IF(COUNTIF(Table1[Customer ID],Table1[[#This Row],[Customer ID]])&gt;1,"Repeat Customer","One-Time Customer")</f>
        <v>One-Time Customer</v>
      </c>
      <c r="L59" s="2" t="s">
        <v>186</v>
      </c>
      <c r="M59" s="2" t="s">
        <v>49</v>
      </c>
      <c r="N59" s="2" t="s">
        <v>114</v>
      </c>
      <c r="O59" s="2" t="s">
        <v>77</v>
      </c>
      <c r="P59" s="2" t="s">
        <v>180</v>
      </c>
      <c r="Q59" s="2" t="s">
        <v>59</v>
      </c>
      <c r="R59" s="2" t="s">
        <v>187</v>
      </c>
      <c r="S59" s="2">
        <v>0.68</v>
      </c>
      <c r="T59" s="7">
        <f>Table1[[#This Row],[Profit]]/Table1[[#This Row],[Sales]]</f>
        <v>-5.3361441417701508E-2</v>
      </c>
      <c r="U59" s="2" t="s">
        <v>33</v>
      </c>
      <c r="V59" s="2" t="s">
        <v>53</v>
      </c>
      <c r="W59" s="2" t="s">
        <v>188</v>
      </c>
      <c r="X59" s="2" t="s">
        <v>189</v>
      </c>
      <c r="Y59" s="2">
        <v>4005</v>
      </c>
      <c r="Z59" s="10">
        <v>42177</v>
      </c>
      <c r="AA59" s="14" t="str">
        <f>TEXT(Table1[[#This Row],[Order Date]],"mmmm")</f>
        <v>June</v>
      </c>
      <c r="AB59" s="8" t="str">
        <f>TEXT(Table1[[#This Row],[Order Date]],"yyyy")</f>
        <v>2015</v>
      </c>
      <c r="AC59" s="10">
        <v>42179</v>
      </c>
      <c r="AD59" s="2">
        <v>-16.2</v>
      </c>
      <c r="AE59" s="2">
        <v>16</v>
      </c>
      <c r="AF59" s="2">
        <v>303.58999999999997</v>
      </c>
      <c r="AG59" s="2">
        <v>88205</v>
      </c>
      <c r="AH59" s="7" t="str">
        <f>IF(COUNTIF(Returns!$A$2:$A$1635,Orders!AG59)&gt;0,"Returned","Not Returned")</f>
        <v>Not Returned</v>
      </c>
    </row>
    <row r="60" spans="5:34" ht="12.75" customHeight="1" thickTop="1" thickBot="1" x14ac:dyDescent="0.3">
      <c r="E60" s="11">
        <v>6014</v>
      </c>
      <c r="F60" s="12" t="s">
        <v>56</v>
      </c>
      <c r="G60" s="12">
        <v>0.04</v>
      </c>
      <c r="H60" s="12">
        <v>300.98</v>
      </c>
      <c r="I60" s="12">
        <v>54.92</v>
      </c>
      <c r="J60" s="12">
        <v>102</v>
      </c>
      <c r="K60" s="7" t="str">
        <f>IF(COUNTIF(Table1[Customer ID],Table1[[#This Row],[Customer ID]])&gt;1,"Repeat Customer","One-Time Customer")</f>
        <v>Repeat Customer</v>
      </c>
      <c r="L60" s="12" t="s">
        <v>190</v>
      </c>
      <c r="M60" s="12" t="s">
        <v>39</v>
      </c>
      <c r="N60" s="12" t="s">
        <v>114</v>
      </c>
      <c r="O60" s="12" t="s">
        <v>41</v>
      </c>
      <c r="P60" s="12" t="s">
        <v>191</v>
      </c>
      <c r="Q60" s="12" t="s">
        <v>121</v>
      </c>
      <c r="R60" s="12" t="s">
        <v>192</v>
      </c>
      <c r="S60" s="12">
        <v>0.55000000000000004</v>
      </c>
      <c r="T60" s="7">
        <f>Table1[[#This Row],[Profit]]/Table1[[#This Row],[Sales]]</f>
        <v>0.21392841815064365</v>
      </c>
      <c r="U60" s="12" t="s">
        <v>33</v>
      </c>
      <c r="V60" s="12" t="s">
        <v>53</v>
      </c>
      <c r="W60" s="12" t="s">
        <v>193</v>
      </c>
      <c r="X60" s="12" t="s">
        <v>194</v>
      </c>
      <c r="Y60" s="12">
        <v>2129</v>
      </c>
      <c r="Z60" s="13">
        <v>42100</v>
      </c>
      <c r="AA60" s="14" t="str">
        <f>TEXT(Table1[[#This Row],[Order Date]],"mmmm")</f>
        <v>April</v>
      </c>
      <c r="AB60" s="8" t="str">
        <f>TEXT(Table1[[#This Row],[Order Date]],"yyyy")</f>
        <v>2015</v>
      </c>
      <c r="AC60" s="13">
        <v>42101</v>
      </c>
      <c r="AD60" s="12">
        <v>2023.75</v>
      </c>
      <c r="AE60" s="12">
        <v>31</v>
      </c>
      <c r="AF60" s="12">
        <v>9459.94</v>
      </c>
      <c r="AG60" s="12">
        <v>42599</v>
      </c>
      <c r="AH60" s="7" t="str">
        <f>IF(COUNTIF(Returns!$A$2:$A$1635,Orders!AG60)&gt;0,"Returned","Not Returned")</f>
        <v>Not Returned</v>
      </c>
    </row>
    <row r="61" spans="5:34" ht="12.75" customHeight="1" thickTop="1" thickBot="1" x14ac:dyDescent="0.3">
      <c r="E61" s="9">
        <v>494</v>
      </c>
      <c r="F61" s="2" t="s">
        <v>56</v>
      </c>
      <c r="G61" s="2">
        <v>0.1</v>
      </c>
      <c r="H61" s="2">
        <v>19.98</v>
      </c>
      <c r="I61" s="2">
        <v>4</v>
      </c>
      <c r="J61" s="2">
        <v>102</v>
      </c>
      <c r="K61" s="7" t="str">
        <f>IF(COUNTIF(Table1[Customer ID],Table1[[#This Row],[Customer ID]])&gt;1,"Repeat Customer","One-Time Customer")</f>
        <v>Repeat Customer</v>
      </c>
      <c r="L61" s="2" t="s">
        <v>190</v>
      </c>
      <c r="M61" s="2" t="s">
        <v>49</v>
      </c>
      <c r="N61" s="2" t="s">
        <v>114</v>
      </c>
      <c r="O61" s="2" t="s">
        <v>77</v>
      </c>
      <c r="P61" s="2" t="s">
        <v>180</v>
      </c>
      <c r="Q61" s="2" t="s">
        <v>59</v>
      </c>
      <c r="R61" s="2" t="s">
        <v>187</v>
      </c>
      <c r="S61" s="2">
        <v>0.68</v>
      </c>
      <c r="T61" s="7">
        <f>Table1[[#This Row],[Profit]]/Table1[[#This Row],[Sales]]</f>
        <v>-1.641909642266403E-2</v>
      </c>
      <c r="U61" s="2" t="s">
        <v>33</v>
      </c>
      <c r="V61" s="2" t="s">
        <v>53</v>
      </c>
      <c r="W61" s="2" t="s">
        <v>193</v>
      </c>
      <c r="X61" s="2" t="s">
        <v>194</v>
      </c>
      <c r="Y61" s="2">
        <v>2129</v>
      </c>
      <c r="Z61" s="10">
        <v>42177</v>
      </c>
      <c r="AA61" s="14" t="str">
        <f>TEXT(Table1[[#This Row],[Order Date]],"mmmm")</f>
        <v>June</v>
      </c>
      <c r="AB61" s="8" t="str">
        <f>TEXT(Table1[[#This Row],[Order Date]],"yyyy")</f>
        <v>2015</v>
      </c>
      <c r="AC61" s="10">
        <v>42179</v>
      </c>
      <c r="AD61" s="2">
        <v>-20.25</v>
      </c>
      <c r="AE61" s="2">
        <v>65</v>
      </c>
      <c r="AF61" s="2">
        <v>1233.32</v>
      </c>
      <c r="AG61" s="2">
        <v>3397</v>
      </c>
      <c r="AH61" s="7" t="str">
        <f>IF(COUNTIF(Returns!$A$2:$A$1635,Orders!AG61)&gt;0,"Returned","Not Returned")</f>
        <v>Not Returned</v>
      </c>
    </row>
    <row r="62" spans="5:34" ht="12.75" customHeight="1" thickTop="1" thickBot="1" x14ac:dyDescent="0.3">
      <c r="E62" s="11">
        <v>495</v>
      </c>
      <c r="F62" s="12" t="s">
        <v>56</v>
      </c>
      <c r="G62" s="12">
        <v>0.09</v>
      </c>
      <c r="H62" s="12">
        <v>2.88</v>
      </c>
      <c r="I62" s="12">
        <v>1.49</v>
      </c>
      <c r="J62" s="12">
        <v>102</v>
      </c>
      <c r="K62" s="7" t="str">
        <f>IF(COUNTIF(Table1[Customer ID],Table1[[#This Row],[Customer ID]])&gt;1,"Repeat Customer","One-Time Customer")</f>
        <v>Repeat Customer</v>
      </c>
      <c r="L62" s="12" t="s">
        <v>190</v>
      </c>
      <c r="M62" s="12" t="s">
        <v>49</v>
      </c>
      <c r="N62" s="12" t="s">
        <v>114</v>
      </c>
      <c r="O62" s="12" t="s">
        <v>29</v>
      </c>
      <c r="P62" s="12" t="s">
        <v>109</v>
      </c>
      <c r="Q62" s="12" t="s">
        <v>59</v>
      </c>
      <c r="R62" s="12" t="s">
        <v>195</v>
      </c>
      <c r="S62" s="12">
        <v>0.36</v>
      </c>
      <c r="T62" s="7">
        <f>Table1[[#This Row],[Profit]]/Table1[[#This Row],[Sales]]</f>
        <v>-7.1464806594800243E-2</v>
      </c>
      <c r="U62" s="12" t="s">
        <v>33</v>
      </c>
      <c r="V62" s="12" t="s">
        <v>53</v>
      </c>
      <c r="W62" s="12" t="s">
        <v>193</v>
      </c>
      <c r="X62" s="12" t="s">
        <v>194</v>
      </c>
      <c r="Y62" s="12">
        <v>2129</v>
      </c>
      <c r="Z62" s="13">
        <v>42177</v>
      </c>
      <c r="AA62" s="14" t="str">
        <f>TEXT(Table1[[#This Row],[Order Date]],"mmmm")</f>
        <v>June</v>
      </c>
      <c r="AB62" s="8" t="str">
        <f>TEXT(Table1[[#This Row],[Order Date]],"yyyy")</f>
        <v>2015</v>
      </c>
      <c r="AC62" s="13">
        <v>42178</v>
      </c>
      <c r="AD62" s="12">
        <v>-3.3809999999999998</v>
      </c>
      <c r="AE62" s="12">
        <v>17</v>
      </c>
      <c r="AF62" s="12">
        <v>47.31</v>
      </c>
      <c r="AG62" s="12">
        <v>3397</v>
      </c>
      <c r="AH62" s="7" t="str">
        <f>IF(COUNTIF(Returns!$A$2:$A$1635,Orders!AG62)&gt;0,"Returned","Not Returned")</f>
        <v>Not Returned</v>
      </c>
    </row>
    <row r="63" spans="5:34" ht="12.75" customHeight="1" thickTop="1" thickBot="1" x14ac:dyDescent="0.3">
      <c r="E63" s="9">
        <v>24014</v>
      </c>
      <c r="F63" s="2" t="s">
        <v>56</v>
      </c>
      <c r="G63" s="2">
        <v>0.04</v>
      </c>
      <c r="H63" s="2">
        <v>300.98</v>
      </c>
      <c r="I63" s="2">
        <v>54.92</v>
      </c>
      <c r="J63" s="2">
        <v>107</v>
      </c>
      <c r="K63" s="7" t="str">
        <f>IF(COUNTIF(Table1[Customer ID],Table1[[#This Row],[Customer ID]])&gt;1,"Repeat Customer","One-Time Customer")</f>
        <v>One-Time Customer</v>
      </c>
      <c r="L63" s="2" t="s">
        <v>196</v>
      </c>
      <c r="M63" s="2" t="s">
        <v>39</v>
      </c>
      <c r="N63" s="2" t="s">
        <v>114</v>
      </c>
      <c r="O63" s="2" t="s">
        <v>41</v>
      </c>
      <c r="P63" s="2" t="s">
        <v>191</v>
      </c>
      <c r="Q63" s="2" t="s">
        <v>121</v>
      </c>
      <c r="R63" s="2" t="s">
        <v>192</v>
      </c>
      <c r="S63" s="2">
        <v>0.55000000000000004</v>
      </c>
      <c r="T63" s="7">
        <f>Table1[[#This Row],[Profit]]/Table1[[#This Row],[Sales]]</f>
        <v>0.69</v>
      </c>
      <c r="U63" s="2" t="s">
        <v>33</v>
      </c>
      <c r="V63" s="2" t="s">
        <v>53</v>
      </c>
      <c r="W63" s="2" t="s">
        <v>197</v>
      </c>
      <c r="X63" s="2" t="s">
        <v>198</v>
      </c>
      <c r="Y63" s="2">
        <v>3820</v>
      </c>
      <c r="Z63" s="10">
        <v>42100</v>
      </c>
      <c r="AA63" s="14" t="str">
        <f>TEXT(Table1[[#This Row],[Order Date]],"mmmm")</f>
        <v>April</v>
      </c>
      <c r="AB63" s="8" t="str">
        <f>TEXT(Table1[[#This Row],[Order Date]],"yyyy")</f>
        <v>2015</v>
      </c>
      <c r="AC63" s="10">
        <v>42101</v>
      </c>
      <c r="AD63" s="2">
        <v>1684.4762999999998</v>
      </c>
      <c r="AE63" s="2">
        <v>8</v>
      </c>
      <c r="AF63" s="2">
        <v>2441.27</v>
      </c>
      <c r="AG63" s="2">
        <v>88204</v>
      </c>
      <c r="AH63" s="7" t="str">
        <f>IF(COUNTIF(Returns!$A$2:$A$1635,Orders!AG63)&gt;0,"Returned","Not Returned")</f>
        <v>Not Returned</v>
      </c>
    </row>
    <row r="64" spans="5:34" ht="12.75" customHeight="1" thickTop="1" thickBot="1" x14ac:dyDescent="0.3">
      <c r="E64" s="11">
        <v>18495</v>
      </c>
      <c r="F64" s="12" t="s">
        <v>56</v>
      </c>
      <c r="G64" s="12">
        <v>0.09</v>
      </c>
      <c r="H64" s="12">
        <v>2.88</v>
      </c>
      <c r="I64" s="12">
        <v>1.49</v>
      </c>
      <c r="J64" s="12">
        <v>109</v>
      </c>
      <c r="K64" s="7" t="str">
        <f>IF(COUNTIF(Table1[Customer ID],Table1[[#This Row],[Customer ID]])&gt;1,"Repeat Customer","One-Time Customer")</f>
        <v>One-Time Customer</v>
      </c>
      <c r="L64" s="12" t="s">
        <v>199</v>
      </c>
      <c r="M64" s="12" t="s">
        <v>49</v>
      </c>
      <c r="N64" s="12" t="s">
        <v>114</v>
      </c>
      <c r="O64" s="12" t="s">
        <v>29</v>
      </c>
      <c r="P64" s="12" t="s">
        <v>109</v>
      </c>
      <c r="Q64" s="12" t="s">
        <v>59</v>
      </c>
      <c r="R64" s="12" t="s">
        <v>195</v>
      </c>
      <c r="S64" s="12">
        <v>0.36</v>
      </c>
      <c r="T64" s="7">
        <f>Table1[[#This Row],[Profit]]/Table1[[#This Row],[Sales]]</f>
        <v>-0.24301886792452826</v>
      </c>
      <c r="U64" s="12" t="s">
        <v>33</v>
      </c>
      <c r="V64" s="12" t="s">
        <v>53</v>
      </c>
      <c r="W64" s="12" t="s">
        <v>54</v>
      </c>
      <c r="X64" s="12" t="s">
        <v>200</v>
      </c>
      <c r="Y64" s="12">
        <v>7644</v>
      </c>
      <c r="Z64" s="13">
        <v>42177</v>
      </c>
      <c r="AA64" s="14" t="str">
        <f>TEXT(Table1[[#This Row],[Order Date]],"mmmm")</f>
        <v>June</v>
      </c>
      <c r="AB64" s="8" t="str">
        <f>TEXT(Table1[[#This Row],[Order Date]],"yyyy")</f>
        <v>2015</v>
      </c>
      <c r="AC64" s="13">
        <v>42178</v>
      </c>
      <c r="AD64" s="12">
        <v>-2.7047999999999996</v>
      </c>
      <c r="AE64" s="12">
        <v>4</v>
      </c>
      <c r="AF64" s="12">
        <v>11.13</v>
      </c>
      <c r="AG64" s="12">
        <v>88205</v>
      </c>
      <c r="AH64" s="7" t="str">
        <f>IF(COUNTIF(Returns!$A$2:$A$1635,Orders!AG64)&gt;0,"Returned","Not Returned")</f>
        <v>Not Returned</v>
      </c>
    </row>
    <row r="65" spans="5:34" ht="12.75" customHeight="1" thickTop="1" thickBot="1" x14ac:dyDescent="0.3">
      <c r="E65" s="9">
        <v>19074</v>
      </c>
      <c r="F65" s="2" t="s">
        <v>25</v>
      </c>
      <c r="G65" s="2">
        <v>0.03</v>
      </c>
      <c r="H65" s="2">
        <v>4.26</v>
      </c>
      <c r="I65" s="2">
        <v>1.2</v>
      </c>
      <c r="J65" s="2">
        <v>114</v>
      </c>
      <c r="K65" s="7" t="str">
        <f>IF(COUNTIF(Table1[Customer ID],Table1[[#This Row],[Customer ID]])&gt;1,"Repeat Customer","One-Time Customer")</f>
        <v>Repeat Customer</v>
      </c>
      <c r="L65" s="2" t="s">
        <v>201</v>
      </c>
      <c r="M65" s="2" t="s">
        <v>49</v>
      </c>
      <c r="N65" s="2" t="s">
        <v>40</v>
      </c>
      <c r="O65" s="2" t="s">
        <v>29</v>
      </c>
      <c r="P65" s="2" t="s">
        <v>30</v>
      </c>
      <c r="Q65" s="2" t="s">
        <v>31</v>
      </c>
      <c r="R65" s="2" t="s">
        <v>202</v>
      </c>
      <c r="S65" s="2">
        <v>0.44</v>
      </c>
      <c r="T65" s="7">
        <f>Table1[[#This Row],[Profit]]/Table1[[#This Row],[Sales]]</f>
        <v>0.63247457627118653</v>
      </c>
      <c r="U65" s="2" t="s">
        <v>33</v>
      </c>
      <c r="V65" s="2" t="s">
        <v>34</v>
      </c>
      <c r="W65" s="2" t="s">
        <v>102</v>
      </c>
      <c r="X65" s="2" t="s">
        <v>203</v>
      </c>
      <c r="Y65" s="2">
        <v>97035</v>
      </c>
      <c r="Z65" s="10">
        <v>42007</v>
      </c>
      <c r="AA65" s="14" t="str">
        <f>TEXT(Table1[[#This Row],[Order Date]],"mmmm")</f>
        <v>January</v>
      </c>
      <c r="AB65" s="8" t="str">
        <f>TEXT(Table1[[#This Row],[Order Date]],"yyyy")</f>
        <v>2015</v>
      </c>
      <c r="AC65" s="10">
        <v>42008</v>
      </c>
      <c r="AD65" s="2">
        <v>18.658000000000001</v>
      </c>
      <c r="AE65" s="2">
        <v>7</v>
      </c>
      <c r="AF65" s="2">
        <v>29.5</v>
      </c>
      <c r="AG65" s="2">
        <v>89583</v>
      </c>
      <c r="AH65" s="7" t="str">
        <f>IF(COUNTIF(Returns!$A$2:$A$1635,Orders!AG65)&gt;0,"Returned","Not Returned")</f>
        <v>Not Returned</v>
      </c>
    </row>
    <row r="66" spans="5:34" ht="12.75" customHeight="1" thickTop="1" thickBot="1" x14ac:dyDescent="0.3">
      <c r="E66" s="11">
        <v>19950</v>
      </c>
      <c r="F66" s="12" t="s">
        <v>56</v>
      </c>
      <c r="G66" s="12">
        <v>0.01</v>
      </c>
      <c r="H66" s="12">
        <v>4.91</v>
      </c>
      <c r="I66" s="12">
        <v>0.5</v>
      </c>
      <c r="J66" s="12">
        <v>114</v>
      </c>
      <c r="K66" s="7" t="str">
        <f>IF(COUNTIF(Table1[Customer ID],Table1[[#This Row],[Customer ID]])&gt;1,"Repeat Customer","One-Time Customer")</f>
        <v>Repeat Customer</v>
      </c>
      <c r="L66" s="12" t="s">
        <v>201</v>
      </c>
      <c r="M66" s="12" t="s">
        <v>49</v>
      </c>
      <c r="N66" s="12" t="s">
        <v>40</v>
      </c>
      <c r="O66" s="12" t="s">
        <v>29</v>
      </c>
      <c r="P66" s="12" t="s">
        <v>134</v>
      </c>
      <c r="Q66" s="12" t="s">
        <v>59</v>
      </c>
      <c r="R66" s="12" t="s">
        <v>163</v>
      </c>
      <c r="S66" s="12">
        <v>0.36</v>
      </c>
      <c r="T66" s="7">
        <f>Table1[[#This Row],[Profit]]/Table1[[#This Row],[Sales]]</f>
        <v>0.69</v>
      </c>
      <c r="U66" s="12" t="s">
        <v>33</v>
      </c>
      <c r="V66" s="12" t="s">
        <v>34</v>
      </c>
      <c r="W66" s="12" t="s">
        <v>102</v>
      </c>
      <c r="X66" s="12" t="s">
        <v>203</v>
      </c>
      <c r="Y66" s="12">
        <v>97035</v>
      </c>
      <c r="Z66" s="13">
        <v>42098</v>
      </c>
      <c r="AA66" s="14" t="str">
        <f>TEXT(Table1[[#This Row],[Order Date]],"mmmm")</f>
        <v>April</v>
      </c>
      <c r="AB66" s="8" t="str">
        <f>TEXT(Table1[[#This Row],[Order Date]],"yyyy")</f>
        <v>2015</v>
      </c>
      <c r="AC66" s="13">
        <v>42100</v>
      </c>
      <c r="AD66" s="12">
        <v>40.247699999999995</v>
      </c>
      <c r="AE66" s="12">
        <v>12</v>
      </c>
      <c r="AF66" s="12">
        <v>58.33</v>
      </c>
      <c r="AG66" s="12">
        <v>89584</v>
      </c>
      <c r="AH66" s="7" t="str">
        <f>IF(COUNTIF(Returns!$A$2:$A$1635,Orders!AG66)&gt;0,"Returned","Not Returned")</f>
        <v>Not Returned</v>
      </c>
    </row>
    <row r="67" spans="5:34" ht="12.75" customHeight="1" thickTop="1" thickBot="1" x14ac:dyDescent="0.3">
      <c r="E67" s="9">
        <v>19951</v>
      </c>
      <c r="F67" s="2" t="s">
        <v>56</v>
      </c>
      <c r="G67" s="2">
        <v>0.09</v>
      </c>
      <c r="H67" s="2">
        <v>4</v>
      </c>
      <c r="I67" s="2">
        <v>1.3</v>
      </c>
      <c r="J67" s="2">
        <v>114</v>
      </c>
      <c r="K67" s="7" t="str">
        <f>IF(COUNTIF(Table1[Customer ID],Table1[[#This Row],[Customer ID]])&gt;1,"Repeat Customer","One-Time Customer")</f>
        <v>Repeat Customer</v>
      </c>
      <c r="L67" s="2" t="s">
        <v>201</v>
      </c>
      <c r="M67" s="2" t="s">
        <v>27</v>
      </c>
      <c r="N67" s="2" t="s">
        <v>40</v>
      </c>
      <c r="O67" s="2" t="s">
        <v>29</v>
      </c>
      <c r="P67" s="2" t="s">
        <v>93</v>
      </c>
      <c r="Q67" s="2" t="s">
        <v>31</v>
      </c>
      <c r="R67" s="2" t="s">
        <v>204</v>
      </c>
      <c r="S67" s="2">
        <v>0.37</v>
      </c>
      <c r="T67" s="7">
        <f>Table1[[#This Row],[Profit]]/Table1[[#This Row],[Sales]]</f>
        <v>0.69</v>
      </c>
      <c r="U67" s="2" t="s">
        <v>33</v>
      </c>
      <c r="V67" s="2" t="s">
        <v>34</v>
      </c>
      <c r="W67" s="2" t="s">
        <v>102</v>
      </c>
      <c r="X67" s="2" t="s">
        <v>203</v>
      </c>
      <c r="Y67" s="2">
        <v>97035</v>
      </c>
      <c r="Z67" s="10">
        <v>42098</v>
      </c>
      <c r="AA67" s="14" t="str">
        <f>TEXT(Table1[[#This Row],[Order Date]],"mmmm")</f>
        <v>April</v>
      </c>
      <c r="AB67" s="8" t="str">
        <f>TEXT(Table1[[#This Row],[Order Date]],"yyyy")</f>
        <v>2015</v>
      </c>
      <c r="AC67" s="10">
        <v>42100</v>
      </c>
      <c r="AD67" s="2">
        <v>14.0898</v>
      </c>
      <c r="AE67" s="2">
        <v>5</v>
      </c>
      <c r="AF67" s="2">
        <v>20.420000000000002</v>
      </c>
      <c r="AG67" s="2">
        <v>89584</v>
      </c>
      <c r="AH67" s="7" t="str">
        <f>IF(COUNTIF(Returns!$A$2:$A$1635,Orders!AG67)&gt;0,"Returned","Not Returned")</f>
        <v>Not Returned</v>
      </c>
    </row>
    <row r="68" spans="5:34" ht="12.75" customHeight="1" thickTop="1" thickBot="1" x14ac:dyDescent="0.3">
      <c r="E68" s="11">
        <v>26241</v>
      </c>
      <c r="F68" s="12" t="s">
        <v>106</v>
      </c>
      <c r="G68" s="12">
        <v>7.0000000000000007E-2</v>
      </c>
      <c r="H68" s="12">
        <v>2.12</v>
      </c>
      <c r="I68" s="12">
        <v>1.99</v>
      </c>
      <c r="J68" s="12">
        <v>115</v>
      </c>
      <c r="K68" s="7" t="str">
        <f>IF(COUNTIF(Table1[Customer ID],Table1[[#This Row],[Customer ID]])&gt;1,"Repeat Customer","One-Time Customer")</f>
        <v>One-Time Customer</v>
      </c>
      <c r="L68" s="12" t="s">
        <v>205</v>
      </c>
      <c r="M68" s="12" t="s">
        <v>49</v>
      </c>
      <c r="N68" s="12" t="s">
        <v>40</v>
      </c>
      <c r="O68" s="12" t="s">
        <v>77</v>
      </c>
      <c r="P68" s="12" t="s">
        <v>180</v>
      </c>
      <c r="Q68" s="12" t="s">
        <v>51</v>
      </c>
      <c r="R68" s="12" t="s">
        <v>206</v>
      </c>
      <c r="S68" s="12">
        <v>0.55000000000000004</v>
      </c>
      <c r="T68" s="7">
        <f>Table1[[#This Row],[Profit]]/Table1[[#This Row],[Sales]]</f>
        <v>-2.1419255849635599</v>
      </c>
      <c r="U68" s="12" t="s">
        <v>33</v>
      </c>
      <c r="V68" s="12" t="s">
        <v>34</v>
      </c>
      <c r="W68" s="12" t="s">
        <v>102</v>
      </c>
      <c r="X68" s="12" t="s">
        <v>207</v>
      </c>
      <c r="Y68" s="12">
        <v>97128</v>
      </c>
      <c r="Z68" s="13">
        <v>42103</v>
      </c>
      <c r="AA68" s="14" t="str">
        <f>TEXT(Table1[[#This Row],[Order Date]],"mmmm")</f>
        <v>April</v>
      </c>
      <c r="AB68" s="8" t="str">
        <f>TEXT(Table1[[#This Row],[Order Date]],"yyyy")</f>
        <v>2015</v>
      </c>
      <c r="AC68" s="13">
        <v>42105</v>
      </c>
      <c r="AD68" s="12">
        <v>-55.84</v>
      </c>
      <c r="AE68" s="12">
        <v>12</v>
      </c>
      <c r="AF68" s="12">
        <v>26.07</v>
      </c>
      <c r="AG68" s="12">
        <v>89585</v>
      </c>
      <c r="AH68" s="7" t="str">
        <f>IF(COUNTIF(Returns!$A$2:$A$1635,Orders!AG68)&gt;0,"Returned","Not Returned")</f>
        <v>Not Returned</v>
      </c>
    </row>
    <row r="69" spans="5:34" ht="12.75" customHeight="1" thickTop="1" thickBot="1" x14ac:dyDescent="0.3">
      <c r="E69" s="9">
        <v>1074</v>
      </c>
      <c r="F69" s="2" t="s">
        <v>25</v>
      </c>
      <c r="G69" s="2">
        <v>0.03</v>
      </c>
      <c r="H69" s="2">
        <v>4.26</v>
      </c>
      <c r="I69" s="2">
        <v>1.2</v>
      </c>
      <c r="J69" s="2">
        <v>117</v>
      </c>
      <c r="K69" s="7" t="str">
        <f>IF(COUNTIF(Table1[Customer ID],Table1[[#This Row],[Customer ID]])&gt;1,"Repeat Customer","One-Time Customer")</f>
        <v>Repeat Customer</v>
      </c>
      <c r="L69" s="2" t="s">
        <v>208</v>
      </c>
      <c r="M69" s="2" t="s">
        <v>49</v>
      </c>
      <c r="N69" s="2" t="s">
        <v>40</v>
      </c>
      <c r="O69" s="2" t="s">
        <v>29</v>
      </c>
      <c r="P69" s="2" t="s">
        <v>30</v>
      </c>
      <c r="Q69" s="2" t="s">
        <v>31</v>
      </c>
      <c r="R69" s="2" t="s">
        <v>202</v>
      </c>
      <c r="S69" s="2">
        <v>0.44</v>
      </c>
      <c r="T69" s="7">
        <f>Table1[[#This Row],[Profit]]/Table1[[#This Row],[Sales]]</f>
        <v>8.034034197823775E-2</v>
      </c>
      <c r="U69" s="2" t="s">
        <v>33</v>
      </c>
      <c r="V69" s="2" t="s">
        <v>34</v>
      </c>
      <c r="W69" s="2" t="s">
        <v>35</v>
      </c>
      <c r="X69" s="2" t="s">
        <v>209</v>
      </c>
      <c r="Y69" s="2">
        <v>98103</v>
      </c>
      <c r="Z69" s="10">
        <v>42007</v>
      </c>
      <c r="AA69" s="14" t="str">
        <f>TEXT(Table1[[#This Row],[Order Date]],"mmmm")</f>
        <v>January</v>
      </c>
      <c r="AB69" s="8" t="str">
        <f>TEXT(Table1[[#This Row],[Order Date]],"yyyy")</f>
        <v>2015</v>
      </c>
      <c r="AC69" s="10">
        <v>42008</v>
      </c>
      <c r="AD69" s="2">
        <v>9.82</v>
      </c>
      <c r="AE69" s="2">
        <v>29</v>
      </c>
      <c r="AF69" s="2">
        <v>122.23</v>
      </c>
      <c r="AG69" s="2">
        <v>7909</v>
      </c>
      <c r="AH69" s="7" t="str">
        <f>IF(COUNTIF(Returns!$A$2:$A$1635,Orders!AG69)&gt;0,"Returned","Not Returned")</f>
        <v>Not Returned</v>
      </c>
    </row>
    <row r="70" spans="5:34" ht="12.75" customHeight="1" thickTop="1" thickBot="1" x14ac:dyDescent="0.3">
      <c r="E70" s="11">
        <v>1950</v>
      </c>
      <c r="F70" s="12" t="s">
        <v>56</v>
      </c>
      <c r="G70" s="12">
        <v>0.01</v>
      </c>
      <c r="H70" s="12">
        <v>4.91</v>
      </c>
      <c r="I70" s="12">
        <v>0.5</v>
      </c>
      <c r="J70" s="12">
        <v>117</v>
      </c>
      <c r="K70" s="7" t="str">
        <f>IF(COUNTIF(Table1[Customer ID],Table1[[#This Row],[Customer ID]])&gt;1,"Repeat Customer","One-Time Customer")</f>
        <v>Repeat Customer</v>
      </c>
      <c r="L70" s="12" t="s">
        <v>208</v>
      </c>
      <c r="M70" s="12" t="s">
        <v>49</v>
      </c>
      <c r="N70" s="12" t="s">
        <v>40</v>
      </c>
      <c r="O70" s="12" t="s">
        <v>29</v>
      </c>
      <c r="P70" s="12" t="s">
        <v>134</v>
      </c>
      <c r="Q70" s="12" t="s">
        <v>59</v>
      </c>
      <c r="R70" s="12" t="s">
        <v>163</v>
      </c>
      <c r="S70" s="12">
        <v>0.36</v>
      </c>
      <c r="T70" s="7">
        <f>Table1[[#This Row],[Profit]]/Table1[[#This Row],[Sales]]</f>
        <v>0.49050161953952554</v>
      </c>
      <c r="U70" s="12" t="s">
        <v>33</v>
      </c>
      <c r="V70" s="12" t="s">
        <v>34</v>
      </c>
      <c r="W70" s="12" t="s">
        <v>35</v>
      </c>
      <c r="X70" s="12" t="s">
        <v>209</v>
      </c>
      <c r="Y70" s="12">
        <v>98103</v>
      </c>
      <c r="Z70" s="13">
        <v>42098</v>
      </c>
      <c r="AA70" s="14" t="str">
        <f>TEXT(Table1[[#This Row],[Order Date]],"mmmm")</f>
        <v>April</v>
      </c>
      <c r="AB70" s="8" t="str">
        <f>TEXT(Table1[[#This Row],[Order Date]],"yyyy")</f>
        <v>2015</v>
      </c>
      <c r="AC70" s="13">
        <v>42100</v>
      </c>
      <c r="AD70" s="12">
        <v>112.06</v>
      </c>
      <c r="AE70" s="12">
        <v>47</v>
      </c>
      <c r="AF70" s="12">
        <v>228.46</v>
      </c>
      <c r="AG70" s="12">
        <v>13959</v>
      </c>
      <c r="AH70" s="7" t="str">
        <f>IF(COUNTIF(Returns!$A$2:$A$1635,Orders!AG70)&gt;0,"Returned","Not Returned")</f>
        <v>Returned</v>
      </c>
    </row>
    <row r="71" spans="5:34" ht="12.75" customHeight="1" thickTop="1" thickBot="1" x14ac:dyDescent="0.3">
      <c r="E71" s="9">
        <v>1951</v>
      </c>
      <c r="F71" s="2" t="s">
        <v>56</v>
      </c>
      <c r="G71" s="2">
        <v>0.09</v>
      </c>
      <c r="H71" s="2">
        <v>4</v>
      </c>
      <c r="I71" s="2">
        <v>1.3</v>
      </c>
      <c r="J71" s="2">
        <v>117</v>
      </c>
      <c r="K71" s="7" t="str">
        <f>IF(COUNTIF(Table1[Customer ID],Table1[[#This Row],[Customer ID]])&gt;1,"Repeat Customer","One-Time Customer")</f>
        <v>Repeat Customer</v>
      </c>
      <c r="L71" s="2" t="s">
        <v>208</v>
      </c>
      <c r="M71" s="2" t="s">
        <v>27</v>
      </c>
      <c r="N71" s="2" t="s">
        <v>40</v>
      </c>
      <c r="O71" s="2" t="s">
        <v>29</v>
      </c>
      <c r="P71" s="2" t="s">
        <v>93</v>
      </c>
      <c r="Q71" s="2" t="s">
        <v>31</v>
      </c>
      <c r="R71" s="2" t="s">
        <v>204</v>
      </c>
      <c r="S71" s="2">
        <v>0.37</v>
      </c>
      <c r="T71" s="7">
        <f>Table1[[#This Row],[Profit]]/Table1[[#This Row],[Sales]]</f>
        <v>0.21633810076021132</v>
      </c>
      <c r="U71" s="2" t="s">
        <v>33</v>
      </c>
      <c r="V71" s="2" t="s">
        <v>34</v>
      </c>
      <c r="W71" s="2" t="s">
        <v>35</v>
      </c>
      <c r="X71" s="2" t="s">
        <v>209</v>
      </c>
      <c r="Y71" s="2">
        <v>98103</v>
      </c>
      <c r="Z71" s="10">
        <v>42098</v>
      </c>
      <c r="AA71" s="14" t="str">
        <f>TEXT(Table1[[#This Row],[Order Date]],"mmmm")</f>
        <v>April</v>
      </c>
      <c r="AB71" s="8" t="str">
        <f>TEXT(Table1[[#This Row],[Order Date]],"yyyy")</f>
        <v>2015</v>
      </c>
      <c r="AC71" s="10">
        <v>42100</v>
      </c>
      <c r="AD71" s="2">
        <v>16.79</v>
      </c>
      <c r="AE71" s="2">
        <v>19</v>
      </c>
      <c r="AF71" s="2">
        <v>77.61</v>
      </c>
      <c r="AG71" s="2">
        <v>13959</v>
      </c>
      <c r="AH71" s="7" t="str">
        <f>IF(COUNTIF(Returns!$A$2:$A$1635,Orders!AG71)&gt;0,"Returned","Not Returned")</f>
        <v>Returned</v>
      </c>
    </row>
    <row r="72" spans="5:34" ht="12.75" customHeight="1" thickTop="1" thickBot="1" x14ac:dyDescent="0.3">
      <c r="E72" s="11">
        <v>8241</v>
      </c>
      <c r="F72" s="12" t="s">
        <v>106</v>
      </c>
      <c r="G72" s="12">
        <v>7.0000000000000007E-2</v>
      </c>
      <c r="H72" s="12">
        <v>2.12</v>
      </c>
      <c r="I72" s="12">
        <v>1.99</v>
      </c>
      <c r="J72" s="12">
        <v>117</v>
      </c>
      <c r="K72" s="7" t="str">
        <f>IF(COUNTIF(Table1[Customer ID],Table1[[#This Row],[Customer ID]])&gt;1,"Repeat Customer","One-Time Customer")</f>
        <v>Repeat Customer</v>
      </c>
      <c r="L72" s="12" t="s">
        <v>208</v>
      </c>
      <c r="M72" s="12" t="s">
        <v>49</v>
      </c>
      <c r="N72" s="12" t="s">
        <v>40</v>
      </c>
      <c r="O72" s="12" t="s">
        <v>77</v>
      </c>
      <c r="P72" s="12" t="s">
        <v>180</v>
      </c>
      <c r="Q72" s="12" t="s">
        <v>51</v>
      </c>
      <c r="R72" s="12" t="s">
        <v>206</v>
      </c>
      <c r="S72" s="12">
        <v>0.55000000000000004</v>
      </c>
      <c r="T72" s="7">
        <f>Table1[[#This Row],[Profit]]/Table1[[#This Row],[Sales]]</f>
        <v>-0.55873524114468687</v>
      </c>
      <c r="U72" s="12" t="s">
        <v>33</v>
      </c>
      <c r="V72" s="12" t="s">
        <v>34</v>
      </c>
      <c r="W72" s="12" t="s">
        <v>35</v>
      </c>
      <c r="X72" s="12" t="s">
        <v>209</v>
      </c>
      <c r="Y72" s="12">
        <v>98103</v>
      </c>
      <c r="Z72" s="13">
        <v>42103</v>
      </c>
      <c r="AA72" s="14" t="str">
        <f>TEXT(Table1[[#This Row],[Order Date]],"mmmm")</f>
        <v>April</v>
      </c>
      <c r="AB72" s="8" t="str">
        <f>TEXT(Table1[[#This Row],[Order Date]],"yyyy")</f>
        <v>2015</v>
      </c>
      <c r="AC72" s="13">
        <v>42105</v>
      </c>
      <c r="AD72" s="12">
        <v>-55.84</v>
      </c>
      <c r="AE72" s="12">
        <v>46</v>
      </c>
      <c r="AF72" s="12">
        <v>99.94</v>
      </c>
      <c r="AG72" s="12">
        <v>58914</v>
      </c>
      <c r="AH72" s="7" t="str">
        <f>IF(COUNTIF(Returns!$A$2:$A$1635,Orders!AG72)&gt;0,"Returned","Not Returned")</f>
        <v>Not Returned</v>
      </c>
    </row>
    <row r="73" spans="5:34" ht="12.75" customHeight="1" thickTop="1" thickBot="1" x14ac:dyDescent="0.3">
      <c r="E73" s="9">
        <v>20688</v>
      </c>
      <c r="F73" s="2" t="s">
        <v>25</v>
      </c>
      <c r="G73" s="2">
        <v>0.05</v>
      </c>
      <c r="H73" s="2">
        <v>6.3</v>
      </c>
      <c r="I73" s="2">
        <v>0.5</v>
      </c>
      <c r="J73" s="2">
        <v>120</v>
      </c>
      <c r="K73" s="7" t="str">
        <f>IF(COUNTIF(Table1[Customer ID],Table1[[#This Row],[Customer ID]])&gt;1,"Repeat Customer","One-Time Customer")</f>
        <v>Repeat Customer</v>
      </c>
      <c r="L73" s="2" t="s">
        <v>210</v>
      </c>
      <c r="M73" s="2" t="s">
        <v>49</v>
      </c>
      <c r="N73" s="2" t="s">
        <v>28</v>
      </c>
      <c r="O73" s="2" t="s">
        <v>29</v>
      </c>
      <c r="P73" s="2" t="s">
        <v>134</v>
      </c>
      <c r="Q73" s="2" t="s">
        <v>59</v>
      </c>
      <c r="R73" s="2" t="s">
        <v>211</v>
      </c>
      <c r="S73" s="2">
        <v>0.39</v>
      </c>
      <c r="T73" s="7">
        <f>Table1[[#This Row],[Profit]]/Table1[[#This Row],[Sales]]</f>
        <v>0.69</v>
      </c>
      <c r="U73" s="2" t="s">
        <v>33</v>
      </c>
      <c r="V73" s="2" t="s">
        <v>34</v>
      </c>
      <c r="W73" s="2" t="s">
        <v>212</v>
      </c>
      <c r="X73" s="2" t="s">
        <v>213</v>
      </c>
      <c r="Y73" s="2">
        <v>84041</v>
      </c>
      <c r="Z73" s="10">
        <v>42016</v>
      </c>
      <c r="AA73" s="14" t="str">
        <f>TEXT(Table1[[#This Row],[Order Date]],"mmmm")</f>
        <v>January</v>
      </c>
      <c r="AB73" s="8" t="str">
        <f>TEXT(Table1[[#This Row],[Order Date]],"yyyy")</f>
        <v>2015</v>
      </c>
      <c r="AC73" s="10">
        <v>42017</v>
      </c>
      <c r="AD73" s="2">
        <v>41.296499999999995</v>
      </c>
      <c r="AE73" s="2">
        <v>10</v>
      </c>
      <c r="AF73" s="2">
        <v>59.85</v>
      </c>
      <c r="AG73" s="2">
        <v>86520</v>
      </c>
      <c r="AH73" s="7" t="str">
        <f>IF(COUNTIF(Returns!$A$2:$A$1635,Orders!AG73)&gt;0,"Returned","Not Returned")</f>
        <v>Not Returned</v>
      </c>
    </row>
    <row r="74" spans="5:34" ht="12.75" customHeight="1" thickTop="1" thickBot="1" x14ac:dyDescent="0.3">
      <c r="E74" s="11">
        <v>20689</v>
      </c>
      <c r="F74" s="12" t="s">
        <v>25</v>
      </c>
      <c r="G74" s="12">
        <v>0.09</v>
      </c>
      <c r="H74" s="12">
        <v>205.99</v>
      </c>
      <c r="I74" s="12">
        <v>3</v>
      </c>
      <c r="J74" s="12">
        <v>120</v>
      </c>
      <c r="K74" s="7" t="str">
        <f>IF(COUNTIF(Table1[Customer ID],Table1[[#This Row],[Customer ID]])&gt;1,"Repeat Customer","One-Time Customer")</f>
        <v>Repeat Customer</v>
      </c>
      <c r="L74" s="12" t="s">
        <v>210</v>
      </c>
      <c r="M74" s="12" t="s">
        <v>27</v>
      </c>
      <c r="N74" s="12" t="s">
        <v>28</v>
      </c>
      <c r="O74" s="12" t="s">
        <v>77</v>
      </c>
      <c r="P74" s="12" t="s">
        <v>78</v>
      </c>
      <c r="Q74" s="12" t="s">
        <v>59</v>
      </c>
      <c r="R74" s="12" t="s">
        <v>214</v>
      </c>
      <c r="S74" s="12">
        <v>0.57999999999999996</v>
      </c>
      <c r="T74" s="7">
        <f>Table1[[#This Row],[Profit]]/Table1[[#This Row],[Sales]]</f>
        <v>0.69</v>
      </c>
      <c r="U74" s="12" t="s">
        <v>33</v>
      </c>
      <c r="V74" s="12" t="s">
        <v>34</v>
      </c>
      <c r="W74" s="12" t="s">
        <v>212</v>
      </c>
      <c r="X74" s="12" t="s">
        <v>213</v>
      </c>
      <c r="Y74" s="12">
        <v>84041</v>
      </c>
      <c r="Z74" s="13">
        <v>42016</v>
      </c>
      <c r="AA74" s="14" t="str">
        <f>TEXT(Table1[[#This Row],[Order Date]],"mmmm")</f>
        <v>January</v>
      </c>
      <c r="AB74" s="8" t="str">
        <f>TEXT(Table1[[#This Row],[Order Date]],"yyyy")</f>
        <v>2015</v>
      </c>
      <c r="AC74" s="13">
        <v>42018</v>
      </c>
      <c r="AD74" s="12">
        <v>1179.0237</v>
      </c>
      <c r="AE74" s="12">
        <v>10</v>
      </c>
      <c r="AF74" s="12">
        <v>1708.73</v>
      </c>
      <c r="AG74" s="12">
        <v>86520</v>
      </c>
      <c r="AH74" s="7" t="str">
        <f>IF(COUNTIF(Returns!$A$2:$A$1635,Orders!AG74)&gt;0,"Returned","Not Returned")</f>
        <v>Not Returned</v>
      </c>
    </row>
    <row r="75" spans="5:34" ht="12.75" customHeight="1" thickTop="1" thickBot="1" x14ac:dyDescent="0.3">
      <c r="E75" s="9">
        <v>19942</v>
      </c>
      <c r="F75" s="2" t="s">
        <v>47</v>
      </c>
      <c r="G75" s="2">
        <v>0.06</v>
      </c>
      <c r="H75" s="2">
        <v>8.57</v>
      </c>
      <c r="I75" s="2">
        <v>6.14</v>
      </c>
      <c r="J75" s="2">
        <v>123</v>
      </c>
      <c r="K75" s="7" t="str">
        <f>IF(COUNTIF(Table1[Customer ID],Table1[[#This Row],[Customer ID]])&gt;1,"Repeat Customer","One-Time Customer")</f>
        <v>One-Time Customer</v>
      </c>
      <c r="L75" s="2" t="s">
        <v>215</v>
      </c>
      <c r="M75" s="2" t="s">
        <v>49</v>
      </c>
      <c r="N75" s="2" t="s">
        <v>40</v>
      </c>
      <c r="O75" s="2" t="s">
        <v>29</v>
      </c>
      <c r="P75" s="2" t="s">
        <v>174</v>
      </c>
      <c r="Q75" s="2" t="s">
        <v>51</v>
      </c>
      <c r="R75" s="2" t="s">
        <v>216</v>
      </c>
      <c r="S75" s="2">
        <v>0.59</v>
      </c>
      <c r="T75" s="7">
        <f>Table1[[#This Row],[Profit]]/Table1[[#This Row],[Sales]]</f>
        <v>1.1127513951774244</v>
      </c>
      <c r="U75" s="2" t="s">
        <v>33</v>
      </c>
      <c r="V75" s="2" t="s">
        <v>136</v>
      </c>
      <c r="W75" s="2" t="s">
        <v>137</v>
      </c>
      <c r="X75" s="2" t="s">
        <v>217</v>
      </c>
      <c r="Y75" s="2">
        <v>22102</v>
      </c>
      <c r="Z75" s="10">
        <v>42103</v>
      </c>
      <c r="AA75" s="14" t="str">
        <f>TEXT(Table1[[#This Row],[Order Date]],"mmmm")</f>
        <v>April</v>
      </c>
      <c r="AB75" s="8" t="str">
        <f>TEXT(Table1[[#This Row],[Order Date]],"yyyy")</f>
        <v>2015</v>
      </c>
      <c r="AC75" s="10">
        <v>42104</v>
      </c>
      <c r="AD75" s="2">
        <v>105.678</v>
      </c>
      <c r="AE75" s="2">
        <v>11</v>
      </c>
      <c r="AF75" s="2">
        <v>94.97</v>
      </c>
      <c r="AG75" s="2">
        <v>90669</v>
      </c>
      <c r="AH75" s="7" t="str">
        <f>IF(COUNTIF(Returns!$A$2:$A$1635,Orders!AG75)&gt;0,"Returned","Not Returned")</f>
        <v>Not Returned</v>
      </c>
    </row>
    <row r="76" spans="5:34" ht="12.75" customHeight="1" thickTop="1" thickBot="1" x14ac:dyDescent="0.3">
      <c r="E76" s="11">
        <v>24319</v>
      </c>
      <c r="F76" s="12" t="s">
        <v>37</v>
      </c>
      <c r="G76" s="12">
        <v>0.02</v>
      </c>
      <c r="H76" s="12">
        <v>1.74</v>
      </c>
      <c r="I76" s="12">
        <v>4.08</v>
      </c>
      <c r="J76" s="12">
        <v>129</v>
      </c>
      <c r="K76" s="7" t="str">
        <f>IF(COUNTIF(Table1[Customer ID],Table1[[#This Row],[Customer ID]])&gt;1,"Repeat Customer","One-Time Customer")</f>
        <v>Repeat Customer</v>
      </c>
      <c r="L76" s="12" t="s">
        <v>218</v>
      </c>
      <c r="M76" s="12" t="s">
        <v>49</v>
      </c>
      <c r="N76" s="12" t="s">
        <v>58</v>
      </c>
      <c r="O76" s="12" t="s">
        <v>41</v>
      </c>
      <c r="P76" s="12" t="s">
        <v>50</v>
      </c>
      <c r="Q76" s="12" t="s">
        <v>51</v>
      </c>
      <c r="R76" s="12" t="s">
        <v>219</v>
      </c>
      <c r="S76" s="12">
        <v>0.53</v>
      </c>
      <c r="T76" s="7">
        <f>Table1[[#This Row],[Profit]]/Table1[[#This Row],[Sales]]</f>
        <v>-3.6549364613880742</v>
      </c>
      <c r="U76" s="12" t="s">
        <v>33</v>
      </c>
      <c r="V76" s="12" t="s">
        <v>61</v>
      </c>
      <c r="W76" s="12" t="s">
        <v>178</v>
      </c>
      <c r="X76" s="12" t="s">
        <v>220</v>
      </c>
      <c r="Y76" s="12">
        <v>62002</v>
      </c>
      <c r="Z76" s="13">
        <v>42031</v>
      </c>
      <c r="AA76" s="14" t="str">
        <f>TEXT(Table1[[#This Row],[Order Date]],"mmmm")</f>
        <v>January</v>
      </c>
      <c r="AB76" s="8" t="str">
        <f>TEXT(Table1[[#This Row],[Order Date]],"yyyy")</f>
        <v>2015</v>
      </c>
      <c r="AC76" s="13">
        <v>42032</v>
      </c>
      <c r="AD76" s="12">
        <v>-37.39</v>
      </c>
      <c r="AE76" s="12">
        <v>5</v>
      </c>
      <c r="AF76" s="12">
        <v>10.23</v>
      </c>
      <c r="AG76" s="12">
        <v>86693</v>
      </c>
      <c r="AH76" s="7" t="str">
        <f>IF(COUNTIF(Returns!$A$2:$A$1635,Orders!AG76)&gt;0,"Returned","Not Returned")</f>
        <v>Not Returned</v>
      </c>
    </row>
    <row r="77" spans="5:34" ht="12.75" customHeight="1" thickTop="1" thickBot="1" x14ac:dyDescent="0.3">
      <c r="E77" s="9">
        <v>18161</v>
      </c>
      <c r="F77" s="2" t="s">
        <v>37</v>
      </c>
      <c r="G77" s="2">
        <v>7.0000000000000007E-2</v>
      </c>
      <c r="H77" s="2">
        <v>15.74</v>
      </c>
      <c r="I77" s="2">
        <v>1.39</v>
      </c>
      <c r="J77" s="2">
        <v>129</v>
      </c>
      <c r="K77" s="7" t="str">
        <f>IF(COUNTIF(Table1[Customer ID],Table1[[#This Row],[Customer ID]])&gt;1,"Repeat Customer","One-Time Customer")</f>
        <v>Repeat Customer</v>
      </c>
      <c r="L77" s="2" t="s">
        <v>218</v>
      </c>
      <c r="M77" s="2" t="s">
        <v>49</v>
      </c>
      <c r="N77" s="2" t="s">
        <v>58</v>
      </c>
      <c r="O77" s="2" t="s">
        <v>29</v>
      </c>
      <c r="P77" s="2" t="s">
        <v>69</v>
      </c>
      <c r="Q77" s="2" t="s">
        <v>59</v>
      </c>
      <c r="R77" s="2" t="s">
        <v>221</v>
      </c>
      <c r="S77" s="2">
        <v>0.4</v>
      </c>
      <c r="T77" s="7">
        <f>Table1[[#This Row],[Profit]]/Table1[[#This Row],[Sales]]</f>
        <v>0.69</v>
      </c>
      <c r="U77" s="2" t="s">
        <v>33</v>
      </c>
      <c r="V77" s="2" t="s">
        <v>61</v>
      </c>
      <c r="W77" s="2" t="s">
        <v>178</v>
      </c>
      <c r="X77" s="2" t="s">
        <v>220</v>
      </c>
      <c r="Y77" s="2">
        <v>62002</v>
      </c>
      <c r="Z77" s="10">
        <v>42149</v>
      </c>
      <c r="AA77" s="14" t="str">
        <f>TEXT(Table1[[#This Row],[Order Date]],"mmmm")</f>
        <v>May</v>
      </c>
      <c r="AB77" s="8" t="str">
        <f>TEXT(Table1[[#This Row],[Order Date]],"yyyy")</f>
        <v>2015</v>
      </c>
      <c r="AC77" s="10">
        <v>42150</v>
      </c>
      <c r="AD77" s="2">
        <v>149.88869999999997</v>
      </c>
      <c r="AE77" s="2">
        <v>14</v>
      </c>
      <c r="AF77" s="2">
        <v>217.23</v>
      </c>
      <c r="AG77" s="2">
        <v>86694</v>
      </c>
      <c r="AH77" s="7" t="str">
        <f>IF(COUNTIF(Returns!$A$2:$A$1635,Orders!AG77)&gt;0,"Returned","Not Returned")</f>
        <v>Not Returned</v>
      </c>
    </row>
    <row r="78" spans="5:34" ht="12.75" customHeight="1" thickTop="1" thickBot="1" x14ac:dyDescent="0.3">
      <c r="E78" s="11">
        <v>25762</v>
      </c>
      <c r="F78" s="12" t="s">
        <v>47</v>
      </c>
      <c r="G78" s="12">
        <v>0.04</v>
      </c>
      <c r="H78" s="12">
        <v>18.97</v>
      </c>
      <c r="I78" s="12">
        <v>9.5399999999999991</v>
      </c>
      <c r="J78" s="12">
        <v>136</v>
      </c>
      <c r="K78" s="7" t="str">
        <f>IF(COUNTIF(Table1[Customer ID],Table1[[#This Row],[Customer ID]])&gt;1,"Repeat Customer","One-Time Customer")</f>
        <v>Repeat Customer</v>
      </c>
      <c r="L78" s="12" t="s">
        <v>222</v>
      </c>
      <c r="M78" s="12" t="s">
        <v>49</v>
      </c>
      <c r="N78" s="12" t="s">
        <v>58</v>
      </c>
      <c r="O78" s="12" t="s">
        <v>29</v>
      </c>
      <c r="P78" s="12" t="s">
        <v>93</v>
      </c>
      <c r="Q78" s="12" t="s">
        <v>59</v>
      </c>
      <c r="R78" s="12" t="s">
        <v>223</v>
      </c>
      <c r="S78" s="12">
        <v>0.37</v>
      </c>
      <c r="T78" s="7">
        <f>Table1[[#This Row],[Profit]]/Table1[[#This Row],[Sales]]</f>
        <v>2.9880086494987249E-2</v>
      </c>
      <c r="U78" s="12" t="s">
        <v>33</v>
      </c>
      <c r="V78" s="12" t="s">
        <v>34</v>
      </c>
      <c r="W78" s="12" t="s">
        <v>45</v>
      </c>
      <c r="X78" s="12" t="s">
        <v>224</v>
      </c>
      <c r="Y78" s="12">
        <v>94952</v>
      </c>
      <c r="Z78" s="13">
        <v>42140</v>
      </c>
      <c r="AA78" s="14" t="str">
        <f>TEXT(Table1[[#This Row],[Order Date]],"mmmm")</f>
        <v>May</v>
      </c>
      <c r="AB78" s="8" t="str">
        <f>TEXT(Table1[[#This Row],[Order Date]],"yyyy")</f>
        <v>2015</v>
      </c>
      <c r="AC78" s="13">
        <v>42141</v>
      </c>
      <c r="AD78" s="12">
        <v>3.0400000000000027</v>
      </c>
      <c r="AE78" s="12">
        <v>5</v>
      </c>
      <c r="AF78" s="12">
        <v>101.74</v>
      </c>
      <c r="AG78" s="12">
        <v>88534</v>
      </c>
      <c r="AH78" s="7" t="str">
        <f>IF(COUNTIF(Returns!$A$2:$A$1635,Orders!AG78)&gt;0,"Returned","Not Returned")</f>
        <v>Not Returned</v>
      </c>
    </row>
    <row r="79" spans="5:34" ht="12.75" customHeight="1" thickTop="1" thickBot="1" x14ac:dyDescent="0.3">
      <c r="E79" s="9">
        <v>25764</v>
      </c>
      <c r="F79" s="2" t="s">
        <v>47</v>
      </c>
      <c r="G79" s="2">
        <v>0.09</v>
      </c>
      <c r="H79" s="2">
        <v>10.98</v>
      </c>
      <c r="I79" s="2">
        <v>3.37</v>
      </c>
      <c r="J79" s="2">
        <v>136</v>
      </c>
      <c r="K79" s="7" t="str">
        <f>IF(COUNTIF(Table1[Customer ID],Table1[[#This Row],[Customer ID]])&gt;1,"Repeat Customer","One-Time Customer")</f>
        <v>Repeat Customer</v>
      </c>
      <c r="L79" s="2" t="s">
        <v>222</v>
      </c>
      <c r="M79" s="2" t="s">
        <v>49</v>
      </c>
      <c r="N79" s="2" t="s">
        <v>58</v>
      </c>
      <c r="O79" s="2" t="s">
        <v>29</v>
      </c>
      <c r="P79" s="2" t="s">
        <v>174</v>
      </c>
      <c r="Q79" s="2" t="s">
        <v>51</v>
      </c>
      <c r="R79" s="2" t="s">
        <v>225</v>
      </c>
      <c r="S79" s="2">
        <v>0.56999999999999995</v>
      </c>
      <c r="T79" s="7">
        <f>Table1[[#This Row],[Profit]]/Table1[[#This Row],[Sales]]</f>
        <v>3.2016090866067222E-2</v>
      </c>
      <c r="U79" s="2" t="s">
        <v>33</v>
      </c>
      <c r="V79" s="2" t="s">
        <v>34</v>
      </c>
      <c r="W79" s="2" t="s">
        <v>45</v>
      </c>
      <c r="X79" s="2" t="s">
        <v>224</v>
      </c>
      <c r="Y79" s="2">
        <v>94952</v>
      </c>
      <c r="Z79" s="10">
        <v>42140</v>
      </c>
      <c r="AA79" s="14" t="str">
        <f>TEXT(Table1[[#This Row],[Order Date]],"mmmm")</f>
        <v>May</v>
      </c>
      <c r="AB79" s="8" t="str">
        <f>TEXT(Table1[[#This Row],[Order Date]],"yyyy")</f>
        <v>2015</v>
      </c>
      <c r="AC79" s="10">
        <v>42141</v>
      </c>
      <c r="AD79" s="2">
        <v>2.7060000000000013</v>
      </c>
      <c r="AE79" s="2">
        <v>8</v>
      </c>
      <c r="AF79" s="2">
        <v>84.52</v>
      </c>
      <c r="AG79" s="2">
        <v>88534</v>
      </c>
      <c r="AH79" s="7" t="str">
        <f>IF(COUNTIF(Returns!$A$2:$A$1635,Orders!AG79)&gt;0,"Returned","Not Returned")</f>
        <v>Not Returned</v>
      </c>
    </row>
    <row r="80" spans="5:34" ht="12.75" customHeight="1" thickTop="1" thickBot="1" x14ac:dyDescent="0.3">
      <c r="E80" s="11">
        <v>24803</v>
      </c>
      <c r="F80" s="12" t="s">
        <v>47</v>
      </c>
      <c r="G80" s="12">
        <v>0.03</v>
      </c>
      <c r="H80" s="12">
        <v>22.84</v>
      </c>
      <c r="I80" s="12">
        <v>11.54</v>
      </c>
      <c r="J80" s="12">
        <v>142</v>
      </c>
      <c r="K80" s="7" t="str">
        <f>IF(COUNTIF(Table1[Customer ID],Table1[[#This Row],[Customer ID]])&gt;1,"Repeat Customer","One-Time Customer")</f>
        <v>One-Time Customer</v>
      </c>
      <c r="L80" s="12" t="s">
        <v>226</v>
      </c>
      <c r="M80" s="12" t="s">
        <v>49</v>
      </c>
      <c r="N80" s="12" t="s">
        <v>58</v>
      </c>
      <c r="O80" s="12" t="s">
        <v>29</v>
      </c>
      <c r="P80" s="12" t="s">
        <v>93</v>
      </c>
      <c r="Q80" s="12" t="s">
        <v>59</v>
      </c>
      <c r="R80" s="12" t="s">
        <v>227</v>
      </c>
      <c r="S80" s="12">
        <v>0.39</v>
      </c>
      <c r="T80" s="7">
        <f>Table1[[#This Row],[Profit]]/Table1[[#This Row],[Sales]]</f>
        <v>0.29417447775040789</v>
      </c>
      <c r="U80" s="12" t="s">
        <v>33</v>
      </c>
      <c r="V80" s="12" t="s">
        <v>53</v>
      </c>
      <c r="W80" s="12" t="s">
        <v>228</v>
      </c>
      <c r="X80" s="12" t="s">
        <v>229</v>
      </c>
      <c r="Y80" s="12">
        <v>6401</v>
      </c>
      <c r="Z80" s="13">
        <v>42157</v>
      </c>
      <c r="AA80" s="14" t="str">
        <f>TEXT(Table1[[#This Row],[Order Date]],"mmmm")</f>
        <v>June</v>
      </c>
      <c r="AB80" s="8" t="str">
        <f>TEXT(Table1[[#This Row],[Order Date]],"yyyy")</f>
        <v>2015</v>
      </c>
      <c r="AC80" s="13">
        <v>42158</v>
      </c>
      <c r="AD80" s="12">
        <v>91.955999999999989</v>
      </c>
      <c r="AE80" s="12">
        <v>13</v>
      </c>
      <c r="AF80" s="12">
        <v>312.58999999999997</v>
      </c>
      <c r="AG80" s="12">
        <v>91087</v>
      </c>
      <c r="AH80" s="7" t="str">
        <f>IF(COUNTIF(Returns!$A$2:$A$1635,Orders!AG80)&gt;0,"Returned","Not Returned")</f>
        <v>Not Returned</v>
      </c>
    </row>
    <row r="81" spans="5:34" ht="12.75" customHeight="1" thickTop="1" thickBot="1" x14ac:dyDescent="0.3">
      <c r="E81" s="9">
        <v>24805</v>
      </c>
      <c r="F81" s="2" t="s">
        <v>47</v>
      </c>
      <c r="G81" s="2">
        <v>0.05</v>
      </c>
      <c r="H81" s="2">
        <v>10.98</v>
      </c>
      <c r="I81" s="2">
        <v>3.37</v>
      </c>
      <c r="J81" s="2">
        <v>144</v>
      </c>
      <c r="K81" s="7" t="str">
        <f>IF(COUNTIF(Table1[Customer ID],Table1[[#This Row],[Customer ID]])&gt;1,"Repeat Customer","One-Time Customer")</f>
        <v>One-Time Customer</v>
      </c>
      <c r="L81" s="2" t="s">
        <v>230</v>
      </c>
      <c r="M81" s="2" t="s">
        <v>49</v>
      </c>
      <c r="N81" s="2" t="s">
        <v>58</v>
      </c>
      <c r="O81" s="2" t="s">
        <v>29</v>
      </c>
      <c r="P81" s="2" t="s">
        <v>174</v>
      </c>
      <c r="Q81" s="2" t="s">
        <v>51</v>
      </c>
      <c r="R81" s="2" t="s">
        <v>225</v>
      </c>
      <c r="S81" s="2">
        <v>0.56999999999999995</v>
      </c>
      <c r="T81" s="7">
        <f>Table1[[#This Row],[Profit]]/Table1[[#This Row],[Sales]]</f>
        <v>-3.9503105590062107E-2</v>
      </c>
      <c r="U81" s="2" t="s">
        <v>33</v>
      </c>
      <c r="V81" s="2" t="s">
        <v>53</v>
      </c>
      <c r="W81" s="2" t="s">
        <v>193</v>
      </c>
      <c r="X81" s="2" t="s">
        <v>231</v>
      </c>
      <c r="Y81" s="2">
        <v>2664</v>
      </c>
      <c r="Z81" s="10">
        <v>42157</v>
      </c>
      <c r="AA81" s="14" t="str">
        <f>TEXT(Table1[[#This Row],[Order Date]],"mmmm")</f>
        <v>June</v>
      </c>
      <c r="AB81" s="8" t="str">
        <f>TEXT(Table1[[#This Row],[Order Date]],"yyyy")</f>
        <v>2015</v>
      </c>
      <c r="AC81" s="10">
        <v>42158</v>
      </c>
      <c r="AD81" s="2">
        <v>-2.544</v>
      </c>
      <c r="AE81" s="2">
        <v>6</v>
      </c>
      <c r="AF81" s="2">
        <v>64.400000000000006</v>
      </c>
      <c r="AG81" s="2">
        <v>91087</v>
      </c>
      <c r="AH81" s="7" t="str">
        <f>IF(COUNTIF(Returns!$A$2:$A$1635,Orders!AG81)&gt;0,"Returned","Not Returned")</f>
        <v>Not Returned</v>
      </c>
    </row>
    <row r="82" spans="5:34" ht="12.75" customHeight="1" thickTop="1" thickBot="1" x14ac:dyDescent="0.3">
      <c r="E82" s="11">
        <v>24849</v>
      </c>
      <c r="F82" s="12" t="s">
        <v>56</v>
      </c>
      <c r="G82" s="12">
        <v>0.06</v>
      </c>
      <c r="H82" s="12">
        <v>7.04</v>
      </c>
      <c r="I82" s="12">
        <v>2.17</v>
      </c>
      <c r="J82" s="12">
        <v>145</v>
      </c>
      <c r="K82" s="7" t="str">
        <f>IF(COUNTIF(Table1[Customer ID],Table1[[#This Row],[Customer ID]])&gt;1,"Repeat Customer","One-Time Customer")</f>
        <v>Repeat Customer</v>
      </c>
      <c r="L82" s="12" t="s">
        <v>232</v>
      </c>
      <c r="M82" s="12" t="s">
        <v>49</v>
      </c>
      <c r="N82" s="12" t="s">
        <v>58</v>
      </c>
      <c r="O82" s="12" t="s">
        <v>29</v>
      </c>
      <c r="P82" s="12" t="s">
        <v>93</v>
      </c>
      <c r="Q82" s="12" t="s">
        <v>31</v>
      </c>
      <c r="R82" s="12" t="s">
        <v>233</v>
      </c>
      <c r="S82" s="12">
        <v>0.38</v>
      </c>
      <c r="T82" s="7">
        <f>Table1[[#This Row],[Profit]]/Table1[[#This Row],[Sales]]</f>
        <v>0.16963822525597269</v>
      </c>
      <c r="U82" s="12" t="s">
        <v>33</v>
      </c>
      <c r="V82" s="12" t="s">
        <v>53</v>
      </c>
      <c r="W82" s="12" t="s">
        <v>234</v>
      </c>
      <c r="X82" s="12" t="s">
        <v>235</v>
      </c>
      <c r="Y82" s="12">
        <v>15122</v>
      </c>
      <c r="Z82" s="13">
        <v>42019</v>
      </c>
      <c r="AA82" s="14" t="str">
        <f>TEXT(Table1[[#This Row],[Order Date]],"mmmm")</f>
        <v>January</v>
      </c>
      <c r="AB82" s="8" t="str">
        <f>TEXT(Table1[[#This Row],[Order Date]],"yyyy")</f>
        <v>2015</v>
      </c>
      <c r="AC82" s="13">
        <v>42021</v>
      </c>
      <c r="AD82" s="12">
        <v>2.4851999999999999</v>
      </c>
      <c r="AE82" s="12">
        <v>2</v>
      </c>
      <c r="AF82" s="12">
        <v>14.65</v>
      </c>
      <c r="AG82" s="12">
        <v>91086</v>
      </c>
      <c r="AH82" s="7" t="str">
        <f>IF(COUNTIF(Returns!$A$2:$A$1635,Orders!AG82)&gt;0,"Returned","Not Returned")</f>
        <v>Not Returned</v>
      </c>
    </row>
    <row r="83" spans="5:34" ht="12.75" customHeight="1" thickTop="1" thickBot="1" x14ac:dyDescent="0.3">
      <c r="E83" s="9">
        <v>25582</v>
      </c>
      <c r="F83" s="2" t="s">
        <v>106</v>
      </c>
      <c r="G83" s="2">
        <v>7.0000000000000007E-2</v>
      </c>
      <c r="H83" s="2">
        <v>154.13</v>
      </c>
      <c r="I83" s="2">
        <v>69</v>
      </c>
      <c r="J83" s="2">
        <v>145</v>
      </c>
      <c r="K83" s="7" t="str">
        <f>IF(COUNTIF(Table1[Customer ID],Table1[[#This Row],[Customer ID]])&gt;1,"Repeat Customer","One-Time Customer")</f>
        <v>Repeat Customer</v>
      </c>
      <c r="L83" s="2" t="s">
        <v>232</v>
      </c>
      <c r="M83" s="2" t="s">
        <v>27</v>
      </c>
      <c r="N83" s="2" t="s">
        <v>40</v>
      </c>
      <c r="O83" s="2" t="s">
        <v>41</v>
      </c>
      <c r="P83" s="2" t="s">
        <v>152</v>
      </c>
      <c r="Q83" s="2" t="s">
        <v>236</v>
      </c>
      <c r="R83" s="2" t="s">
        <v>237</v>
      </c>
      <c r="S83" s="2">
        <v>0.68</v>
      </c>
      <c r="T83" s="7">
        <f>Table1[[#This Row],[Profit]]/Table1[[#This Row],[Sales]]</f>
        <v>-1.3992639213438565</v>
      </c>
      <c r="U83" s="2" t="s">
        <v>33</v>
      </c>
      <c r="V83" s="2" t="s">
        <v>53</v>
      </c>
      <c r="W83" s="2" t="s">
        <v>234</v>
      </c>
      <c r="X83" s="2" t="s">
        <v>235</v>
      </c>
      <c r="Y83" s="2">
        <v>15122</v>
      </c>
      <c r="Z83" s="10">
        <v>42079</v>
      </c>
      <c r="AA83" s="14" t="str">
        <f>TEXT(Table1[[#This Row],[Order Date]],"mmmm")</f>
        <v>March</v>
      </c>
      <c r="AB83" s="8" t="str">
        <f>TEXT(Table1[[#This Row],[Order Date]],"yyyy")</f>
        <v>2015</v>
      </c>
      <c r="AC83" s="10">
        <v>42079</v>
      </c>
      <c r="AD83" s="2">
        <v>-634.73410000000013</v>
      </c>
      <c r="AE83" s="2">
        <v>3</v>
      </c>
      <c r="AF83" s="2">
        <v>453.62</v>
      </c>
      <c r="AG83" s="2">
        <v>91089</v>
      </c>
      <c r="AH83" s="7" t="str">
        <f>IF(COUNTIF(Returns!$A$2:$A$1635,Orders!AG83)&gt;0,"Returned","Not Returned")</f>
        <v>Not Returned</v>
      </c>
    </row>
    <row r="84" spans="5:34" ht="12.75" customHeight="1" thickTop="1" thickBot="1" x14ac:dyDescent="0.3">
      <c r="E84" s="11">
        <v>23365</v>
      </c>
      <c r="F84" s="12" t="s">
        <v>37</v>
      </c>
      <c r="G84" s="12">
        <v>0.01</v>
      </c>
      <c r="H84" s="12">
        <v>45.98</v>
      </c>
      <c r="I84" s="12">
        <v>4.8</v>
      </c>
      <c r="J84" s="12">
        <v>146</v>
      </c>
      <c r="K84" s="7" t="str">
        <f>IF(COUNTIF(Table1[Customer ID],Table1[[#This Row],[Customer ID]])&gt;1,"Repeat Customer","One-Time Customer")</f>
        <v>Repeat Customer</v>
      </c>
      <c r="L84" s="12" t="s">
        <v>238</v>
      </c>
      <c r="M84" s="12" t="s">
        <v>49</v>
      </c>
      <c r="N84" s="12" t="s">
        <v>58</v>
      </c>
      <c r="O84" s="12" t="s">
        <v>41</v>
      </c>
      <c r="P84" s="12" t="s">
        <v>50</v>
      </c>
      <c r="Q84" s="12" t="s">
        <v>31</v>
      </c>
      <c r="R84" s="12" t="s">
        <v>239</v>
      </c>
      <c r="S84" s="12">
        <v>0.68</v>
      </c>
      <c r="T84" s="7">
        <f>Table1[[#This Row],[Profit]]/Table1[[#This Row],[Sales]]</f>
        <v>0.69</v>
      </c>
      <c r="U84" s="12" t="s">
        <v>33</v>
      </c>
      <c r="V84" s="12" t="s">
        <v>61</v>
      </c>
      <c r="W84" s="12" t="s">
        <v>130</v>
      </c>
      <c r="X84" s="12" t="s">
        <v>240</v>
      </c>
      <c r="Y84" s="12">
        <v>76148</v>
      </c>
      <c r="Z84" s="13">
        <v>42075</v>
      </c>
      <c r="AA84" s="14" t="str">
        <f>TEXT(Table1[[#This Row],[Order Date]],"mmmm")</f>
        <v>March</v>
      </c>
      <c r="AB84" s="8" t="str">
        <f>TEXT(Table1[[#This Row],[Order Date]],"yyyy")</f>
        <v>2015</v>
      </c>
      <c r="AC84" s="13">
        <v>42076</v>
      </c>
      <c r="AD84" s="12">
        <v>133.5771</v>
      </c>
      <c r="AE84" s="12">
        <v>4</v>
      </c>
      <c r="AF84" s="12">
        <v>193.59</v>
      </c>
      <c r="AG84" s="12">
        <v>91088</v>
      </c>
      <c r="AH84" s="7" t="str">
        <f>IF(COUNTIF(Returns!$A$2:$A$1635,Orders!AG84)&gt;0,"Returned","Not Returned")</f>
        <v>Not Returned</v>
      </c>
    </row>
    <row r="85" spans="5:34" ht="12.75" customHeight="1" thickTop="1" thickBot="1" x14ac:dyDescent="0.3">
      <c r="E85" s="9">
        <v>22907</v>
      </c>
      <c r="F85" s="2" t="s">
        <v>56</v>
      </c>
      <c r="G85" s="2">
        <v>0.06</v>
      </c>
      <c r="H85" s="2">
        <v>180.98</v>
      </c>
      <c r="I85" s="2">
        <v>26.2</v>
      </c>
      <c r="J85" s="2">
        <v>146</v>
      </c>
      <c r="K85" s="7" t="str">
        <f>IF(COUNTIF(Table1[Customer ID],Table1[[#This Row],[Customer ID]])&gt;1,"Repeat Customer","One-Time Customer")</f>
        <v>Repeat Customer</v>
      </c>
      <c r="L85" s="2" t="s">
        <v>238</v>
      </c>
      <c r="M85" s="2" t="s">
        <v>39</v>
      </c>
      <c r="N85" s="2" t="s">
        <v>28</v>
      </c>
      <c r="O85" s="2" t="s">
        <v>41</v>
      </c>
      <c r="P85" s="2" t="s">
        <v>42</v>
      </c>
      <c r="Q85" s="2" t="s">
        <v>43</v>
      </c>
      <c r="R85" s="2" t="s">
        <v>241</v>
      </c>
      <c r="S85" s="2">
        <v>0.59</v>
      </c>
      <c r="T85" s="7">
        <f>Table1[[#This Row],[Profit]]/Table1[[#This Row],[Sales]]</f>
        <v>0.27045666275804936</v>
      </c>
      <c r="U85" s="2" t="s">
        <v>33</v>
      </c>
      <c r="V85" s="2" t="s">
        <v>61</v>
      </c>
      <c r="W85" s="2" t="s">
        <v>130</v>
      </c>
      <c r="X85" s="2" t="s">
        <v>240</v>
      </c>
      <c r="Y85" s="2">
        <v>76148</v>
      </c>
      <c r="Z85" s="10">
        <v>42117</v>
      </c>
      <c r="AA85" s="14" t="str">
        <f>TEXT(Table1[[#This Row],[Order Date]],"mmmm")</f>
        <v>April</v>
      </c>
      <c r="AB85" s="8" t="str">
        <f>TEXT(Table1[[#This Row],[Order Date]],"yyyy")</f>
        <v>2015</v>
      </c>
      <c r="AC85" s="10">
        <v>42118</v>
      </c>
      <c r="AD85" s="2">
        <v>251.40839999999997</v>
      </c>
      <c r="AE85" s="2">
        <v>5</v>
      </c>
      <c r="AF85" s="2">
        <v>929.57</v>
      </c>
      <c r="AG85" s="2">
        <v>91090</v>
      </c>
      <c r="AH85" s="7" t="str">
        <f>IF(COUNTIF(Returns!$A$2:$A$1635,Orders!AG85)&gt;0,"Returned","Not Returned")</f>
        <v>Not Returned</v>
      </c>
    </row>
    <row r="86" spans="5:34" ht="12.75" customHeight="1" thickTop="1" thickBot="1" x14ac:dyDescent="0.3">
      <c r="E86" s="11">
        <v>19058</v>
      </c>
      <c r="F86" s="12" t="s">
        <v>47</v>
      </c>
      <c r="G86" s="12">
        <v>0.09</v>
      </c>
      <c r="H86" s="12">
        <v>32.979999999999997</v>
      </c>
      <c r="I86" s="12">
        <v>5.5</v>
      </c>
      <c r="J86" s="12">
        <v>151</v>
      </c>
      <c r="K86" s="7" t="str">
        <f>IF(COUNTIF(Table1[Customer ID],Table1[[#This Row],[Customer ID]])&gt;1,"Repeat Customer","One-Time Customer")</f>
        <v>Repeat Customer</v>
      </c>
      <c r="L86" s="12" t="s">
        <v>242</v>
      </c>
      <c r="M86" s="12" t="s">
        <v>49</v>
      </c>
      <c r="N86" s="12" t="s">
        <v>40</v>
      </c>
      <c r="O86" s="12" t="s">
        <v>77</v>
      </c>
      <c r="P86" s="12" t="s">
        <v>180</v>
      </c>
      <c r="Q86" s="12" t="s">
        <v>59</v>
      </c>
      <c r="R86" s="12" t="s">
        <v>243</v>
      </c>
      <c r="S86" s="12">
        <v>0.75</v>
      </c>
      <c r="T86" s="7">
        <f>Table1[[#This Row],[Profit]]/Table1[[#This Row],[Sales]]</f>
        <v>-0.32433557476785146</v>
      </c>
      <c r="U86" s="12" t="s">
        <v>33</v>
      </c>
      <c r="V86" s="12" t="s">
        <v>136</v>
      </c>
      <c r="W86" s="12" t="s">
        <v>244</v>
      </c>
      <c r="X86" s="12" t="s">
        <v>245</v>
      </c>
      <c r="Y86" s="12">
        <v>37664</v>
      </c>
      <c r="Z86" s="13">
        <v>42026</v>
      </c>
      <c r="AA86" s="14" t="str">
        <f>TEXT(Table1[[#This Row],[Order Date]],"mmmm")</f>
        <v>January</v>
      </c>
      <c r="AB86" s="8" t="str">
        <f>TEXT(Table1[[#This Row],[Order Date]],"yyyy")</f>
        <v>2015</v>
      </c>
      <c r="AC86" s="13">
        <v>42027</v>
      </c>
      <c r="AD86" s="12">
        <v>-20.258000000000003</v>
      </c>
      <c r="AE86" s="12">
        <v>2</v>
      </c>
      <c r="AF86" s="12">
        <v>62.46</v>
      </c>
      <c r="AG86" s="12">
        <v>89521</v>
      </c>
      <c r="AH86" s="7" t="str">
        <f>IF(COUNTIF(Returns!$A$2:$A$1635,Orders!AG86)&gt;0,"Returned","Not Returned")</f>
        <v>Not Returned</v>
      </c>
    </row>
    <row r="87" spans="5:34" ht="12.75" customHeight="1" thickTop="1" thickBot="1" x14ac:dyDescent="0.3">
      <c r="E87" s="9">
        <v>20679</v>
      </c>
      <c r="F87" s="2" t="s">
        <v>25</v>
      </c>
      <c r="G87" s="2">
        <v>0.09</v>
      </c>
      <c r="H87" s="2">
        <v>5.98</v>
      </c>
      <c r="I87" s="2">
        <v>2.5</v>
      </c>
      <c r="J87" s="2">
        <v>151</v>
      </c>
      <c r="K87" s="7" t="str">
        <f>IF(COUNTIF(Table1[Customer ID],Table1[[#This Row],[Customer ID]])&gt;1,"Repeat Customer","One-Time Customer")</f>
        <v>Repeat Customer</v>
      </c>
      <c r="L87" s="2" t="s">
        <v>242</v>
      </c>
      <c r="M87" s="2" t="s">
        <v>49</v>
      </c>
      <c r="N87" s="2" t="s">
        <v>40</v>
      </c>
      <c r="O87" s="2" t="s">
        <v>29</v>
      </c>
      <c r="P87" s="2" t="s">
        <v>69</v>
      </c>
      <c r="Q87" s="2" t="s">
        <v>59</v>
      </c>
      <c r="R87" s="2" t="s">
        <v>246</v>
      </c>
      <c r="S87" s="2">
        <v>0.36</v>
      </c>
      <c r="T87" s="7">
        <f>Table1[[#This Row],[Profit]]/Table1[[#This Row],[Sales]]</f>
        <v>0.49434364994663821</v>
      </c>
      <c r="U87" s="2" t="s">
        <v>33</v>
      </c>
      <c r="V87" s="2" t="s">
        <v>136</v>
      </c>
      <c r="W87" s="2" t="s">
        <v>244</v>
      </c>
      <c r="X87" s="2" t="s">
        <v>245</v>
      </c>
      <c r="Y87" s="2">
        <v>37664</v>
      </c>
      <c r="Z87" s="10">
        <v>42114</v>
      </c>
      <c r="AA87" s="14" t="str">
        <f>TEXT(Table1[[#This Row],[Order Date]],"mmmm")</f>
        <v>April</v>
      </c>
      <c r="AB87" s="8" t="str">
        <f>TEXT(Table1[[#This Row],[Order Date]],"yyyy")</f>
        <v>2015</v>
      </c>
      <c r="AC87" s="10">
        <v>42116</v>
      </c>
      <c r="AD87" s="2">
        <v>13.895999999999999</v>
      </c>
      <c r="AE87" s="2">
        <v>5</v>
      </c>
      <c r="AF87" s="2">
        <v>28.11</v>
      </c>
      <c r="AG87" s="2">
        <v>89523</v>
      </c>
      <c r="AH87" s="7" t="str">
        <f>IF(COUNTIF(Returns!$A$2:$A$1635,Orders!AG87)&gt;0,"Returned","Not Returned")</f>
        <v>Not Returned</v>
      </c>
    </row>
    <row r="88" spans="5:34" ht="12.75" customHeight="1" thickTop="1" thickBot="1" x14ac:dyDescent="0.3">
      <c r="E88" s="11">
        <v>21103</v>
      </c>
      <c r="F88" s="12" t="s">
        <v>47</v>
      </c>
      <c r="G88" s="12">
        <v>0.09</v>
      </c>
      <c r="H88" s="12">
        <v>2.88</v>
      </c>
      <c r="I88" s="12">
        <v>0.7</v>
      </c>
      <c r="J88" s="12">
        <v>152</v>
      </c>
      <c r="K88" s="7" t="str">
        <f>IF(COUNTIF(Table1[Customer ID],Table1[[#This Row],[Customer ID]])&gt;1,"Repeat Customer","One-Time Customer")</f>
        <v>Repeat Customer</v>
      </c>
      <c r="L88" s="12" t="s">
        <v>247</v>
      </c>
      <c r="M88" s="12" t="s">
        <v>49</v>
      </c>
      <c r="N88" s="12" t="s">
        <v>114</v>
      </c>
      <c r="O88" s="12" t="s">
        <v>29</v>
      </c>
      <c r="P88" s="12" t="s">
        <v>30</v>
      </c>
      <c r="Q88" s="12" t="s">
        <v>31</v>
      </c>
      <c r="R88" s="12" t="s">
        <v>248</v>
      </c>
      <c r="S88" s="12">
        <v>0.56000000000000005</v>
      </c>
      <c r="T88" s="7">
        <f>Table1[[#This Row],[Profit]]/Table1[[#This Row],[Sales]]</f>
        <v>-31.403272727272732</v>
      </c>
      <c r="U88" s="12" t="s">
        <v>33</v>
      </c>
      <c r="V88" s="12" t="s">
        <v>136</v>
      </c>
      <c r="W88" s="12" t="s">
        <v>244</v>
      </c>
      <c r="X88" s="12" t="s">
        <v>249</v>
      </c>
      <c r="Y88" s="12">
        <v>37918</v>
      </c>
      <c r="Z88" s="13">
        <v>42019</v>
      </c>
      <c r="AA88" s="14" t="str">
        <f>TEXT(Table1[[#This Row],[Order Date]],"mmmm")</f>
        <v>January</v>
      </c>
      <c r="AB88" s="8" t="str">
        <f>TEXT(Table1[[#This Row],[Order Date]],"yyyy")</f>
        <v>2015</v>
      </c>
      <c r="AC88" s="13">
        <v>42020</v>
      </c>
      <c r="AD88" s="12">
        <v>-172.71800000000002</v>
      </c>
      <c r="AE88" s="12">
        <v>2</v>
      </c>
      <c r="AF88" s="12">
        <v>5.5</v>
      </c>
      <c r="AG88" s="12">
        <v>89520</v>
      </c>
      <c r="AH88" s="7" t="str">
        <f>IF(COUNTIF(Returns!$A$2:$A$1635,Orders!AG88)&gt;0,"Returned","Not Returned")</f>
        <v>Not Returned</v>
      </c>
    </row>
    <row r="89" spans="5:34" ht="12.75" customHeight="1" thickTop="1" thickBot="1" x14ac:dyDescent="0.3">
      <c r="E89" s="9">
        <v>22243</v>
      </c>
      <c r="F89" s="2" t="s">
        <v>106</v>
      </c>
      <c r="G89" s="2">
        <v>0.01</v>
      </c>
      <c r="H89" s="2">
        <v>79.52</v>
      </c>
      <c r="I89" s="2">
        <v>48.2</v>
      </c>
      <c r="J89" s="2">
        <v>152</v>
      </c>
      <c r="K89" s="7" t="str">
        <f>IF(COUNTIF(Table1[Customer ID],Table1[[#This Row],[Customer ID]])&gt;1,"Repeat Customer","One-Time Customer")</f>
        <v>Repeat Customer</v>
      </c>
      <c r="L89" s="2" t="s">
        <v>247</v>
      </c>
      <c r="M89" s="2" t="s">
        <v>49</v>
      </c>
      <c r="N89" s="2" t="s">
        <v>40</v>
      </c>
      <c r="O89" s="2" t="s">
        <v>41</v>
      </c>
      <c r="P89" s="2" t="s">
        <v>50</v>
      </c>
      <c r="Q89" s="2" t="s">
        <v>86</v>
      </c>
      <c r="R89" s="2" t="s">
        <v>250</v>
      </c>
      <c r="S89" s="2">
        <v>0.74</v>
      </c>
      <c r="T89" s="7">
        <f>Table1[[#This Row],[Profit]]/Table1[[#This Row],[Sales]]</f>
        <v>-6.0918782942022034E-2</v>
      </c>
      <c r="U89" s="2" t="s">
        <v>33</v>
      </c>
      <c r="V89" s="2" t="s">
        <v>136</v>
      </c>
      <c r="W89" s="2" t="s">
        <v>244</v>
      </c>
      <c r="X89" s="2" t="s">
        <v>249</v>
      </c>
      <c r="Y89" s="2">
        <v>37918</v>
      </c>
      <c r="Z89" s="10">
        <v>42113</v>
      </c>
      <c r="AA89" s="14" t="str">
        <f>TEXT(Table1[[#This Row],[Order Date]],"mmmm")</f>
        <v>April</v>
      </c>
      <c r="AB89" s="8" t="str">
        <f>TEXT(Table1[[#This Row],[Order Date]],"yyyy")</f>
        <v>2015</v>
      </c>
      <c r="AC89" s="10">
        <v>42120</v>
      </c>
      <c r="AD89" s="2">
        <v>-40.683999999999997</v>
      </c>
      <c r="AE89" s="2">
        <v>8</v>
      </c>
      <c r="AF89" s="2">
        <v>667.84</v>
      </c>
      <c r="AG89" s="2">
        <v>89522</v>
      </c>
      <c r="AH89" s="7" t="str">
        <f>IF(COUNTIF(Returns!$A$2:$A$1635,Orders!AG89)&gt;0,"Returned","Not Returned")</f>
        <v>Not Returned</v>
      </c>
    </row>
    <row r="90" spans="5:34" ht="12.75" customHeight="1" thickTop="1" thickBot="1" x14ac:dyDescent="0.3">
      <c r="E90" s="11">
        <v>21767</v>
      </c>
      <c r="F90" s="12" t="s">
        <v>25</v>
      </c>
      <c r="G90" s="12">
        <v>0.01</v>
      </c>
      <c r="H90" s="12">
        <v>65.989999999999995</v>
      </c>
      <c r="I90" s="12">
        <v>8.99</v>
      </c>
      <c r="J90" s="12">
        <v>152</v>
      </c>
      <c r="K90" s="7" t="str">
        <f>IF(COUNTIF(Table1[Customer ID],Table1[[#This Row],[Customer ID]])&gt;1,"Repeat Customer","One-Time Customer")</f>
        <v>Repeat Customer</v>
      </c>
      <c r="L90" s="12" t="s">
        <v>247</v>
      </c>
      <c r="M90" s="12" t="s">
        <v>49</v>
      </c>
      <c r="N90" s="12" t="s">
        <v>114</v>
      </c>
      <c r="O90" s="12" t="s">
        <v>77</v>
      </c>
      <c r="P90" s="12" t="s">
        <v>78</v>
      </c>
      <c r="Q90" s="12" t="s">
        <v>59</v>
      </c>
      <c r="R90" s="12" t="s">
        <v>251</v>
      </c>
      <c r="S90" s="12">
        <v>0.6</v>
      </c>
      <c r="T90" s="7">
        <f>Table1[[#This Row],[Profit]]/Table1[[#This Row],[Sales]]</f>
        <v>0.33487321630222766</v>
      </c>
      <c r="U90" s="12" t="s">
        <v>33</v>
      </c>
      <c r="V90" s="12" t="s">
        <v>136</v>
      </c>
      <c r="W90" s="12" t="s">
        <v>244</v>
      </c>
      <c r="X90" s="12" t="s">
        <v>249</v>
      </c>
      <c r="Y90" s="12">
        <v>37918</v>
      </c>
      <c r="Z90" s="13">
        <v>42092</v>
      </c>
      <c r="AA90" s="14" t="str">
        <f>TEXT(Table1[[#This Row],[Order Date]],"mmmm")</f>
        <v>March</v>
      </c>
      <c r="AB90" s="8" t="str">
        <f>TEXT(Table1[[#This Row],[Order Date]],"yyyy")</f>
        <v>2015</v>
      </c>
      <c r="AC90" s="13">
        <v>42095</v>
      </c>
      <c r="AD90" s="12">
        <v>97.86</v>
      </c>
      <c r="AE90" s="12">
        <v>5</v>
      </c>
      <c r="AF90" s="12">
        <v>292.23</v>
      </c>
      <c r="AG90" s="12">
        <v>89524</v>
      </c>
      <c r="AH90" s="7" t="str">
        <f>IF(COUNTIF(Returns!$A$2:$A$1635,Orders!AG90)&gt;0,"Returned","Not Returned")</f>
        <v>Not Returned</v>
      </c>
    </row>
    <row r="91" spans="5:34" ht="12.75" customHeight="1" thickTop="1" thickBot="1" x14ac:dyDescent="0.3">
      <c r="E91" s="9">
        <v>22470</v>
      </c>
      <c r="F91" s="2" t="s">
        <v>106</v>
      </c>
      <c r="G91" s="2">
        <v>0.1</v>
      </c>
      <c r="H91" s="2">
        <v>39.979999999999997</v>
      </c>
      <c r="I91" s="2">
        <v>4</v>
      </c>
      <c r="J91" s="2">
        <v>152</v>
      </c>
      <c r="K91" s="7" t="str">
        <f>IF(COUNTIF(Table1[Customer ID],Table1[[#This Row],[Customer ID]])&gt;1,"Repeat Customer","One-Time Customer")</f>
        <v>Repeat Customer</v>
      </c>
      <c r="L91" s="2" t="s">
        <v>247</v>
      </c>
      <c r="M91" s="2" t="s">
        <v>49</v>
      </c>
      <c r="N91" s="2" t="s">
        <v>58</v>
      </c>
      <c r="O91" s="2" t="s">
        <v>77</v>
      </c>
      <c r="P91" s="2" t="s">
        <v>180</v>
      </c>
      <c r="Q91" s="2" t="s">
        <v>59</v>
      </c>
      <c r="R91" s="2" t="s">
        <v>252</v>
      </c>
      <c r="S91" s="2">
        <v>0.7</v>
      </c>
      <c r="T91" s="7">
        <f>Table1[[#This Row],[Profit]]/Table1[[#This Row],[Sales]]</f>
        <v>0.46629388008698358</v>
      </c>
      <c r="U91" s="2" t="s">
        <v>33</v>
      </c>
      <c r="V91" s="2" t="s">
        <v>136</v>
      </c>
      <c r="W91" s="2" t="s">
        <v>244</v>
      </c>
      <c r="X91" s="2" t="s">
        <v>249</v>
      </c>
      <c r="Y91" s="2">
        <v>37918</v>
      </c>
      <c r="Z91" s="10">
        <v>42173</v>
      </c>
      <c r="AA91" s="14" t="str">
        <f>TEXT(Table1[[#This Row],[Order Date]],"mmmm")</f>
        <v>June</v>
      </c>
      <c r="AB91" s="8" t="str">
        <f>TEXT(Table1[[#This Row],[Order Date]],"yyyy")</f>
        <v>2015</v>
      </c>
      <c r="AC91" s="10">
        <v>42177</v>
      </c>
      <c r="AD91" s="2">
        <v>360.24</v>
      </c>
      <c r="AE91" s="2">
        <v>21</v>
      </c>
      <c r="AF91" s="2">
        <v>772.56</v>
      </c>
      <c r="AG91" s="2">
        <v>89525</v>
      </c>
      <c r="AH91" s="7" t="str">
        <f>IF(COUNTIF(Returns!$A$2:$A$1635,Orders!AG91)&gt;0,"Returned","Not Returned")</f>
        <v>Not Returned</v>
      </c>
    </row>
    <row r="92" spans="5:34" ht="12.75" customHeight="1" thickTop="1" thickBot="1" x14ac:dyDescent="0.3">
      <c r="E92" s="11">
        <v>22329</v>
      </c>
      <c r="F92" s="12" t="s">
        <v>47</v>
      </c>
      <c r="G92" s="12">
        <v>0.01</v>
      </c>
      <c r="H92" s="12">
        <v>95.99</v>
      </c>
      <c r="I92" s="12">
        <v>4.9000000000000004</v>
      </c>
      <c r="J92" s="12">
        <v>156</v>
      </c>
      <c r="K92" s="7" t="str">
        <f>IF(COUNTIF(Table1[Customer ID],Table1[[#This Row],[Customer ID]])&gt;1,"Repeat Customer","One-Time Customer")</f>
        <v>Repeat Customer</v>
      </c>
      <c r="L92" s="12" t="s">
        <v>253</v>
      </c>
      <c r="M92" s="12" t="s">
        <v>49</v>
      </c>
      <c r="N92" s="12" t="s">
        <v>28</v>
      </c>
      <c r="O92" s="12" t="s">
        <v>77</v>
      </c>
      <c r="P92" s="12" t="s">
        <v>78</v>
      </c>
      <c r="Q92" s="12" t="s">
        <v>59</v>
      </c>
      <c r="R92" s="12" t="s">
        <v>254</v>
      </c>
      <c r="S92" s="12">
        <v>0.56000000000000005</v>
      </c>
      <c r="T92" s="7">
        <f>Table1[[#This Row],[Profit]]/Table1[[#This Row],[Sales]]</f>
        <v>0.679833917415816</v>
      </c>
      <c r="U92" s="12" t="s">
        <v>33</v>
      </c>
      <c r="V92" s="12" t="s">
        <v>34</v>
      </c>
      <c r="W92" s="12" t="s">
        <v>255</v>
      </c>
      <c r="X92" s="12" t="s">
        <v>256</v>
      </c>
      <c r="Y92" s="12">
        <v>80525</v>
      </c>
      <c r="Z92" s="13">
        <v>42138</v>
      </c>
      <c r="AA92" s="14" t="str">
        <f>TEXT(Table1[[#This Row],[Order Date]],"mmmm")</f>
        <v>May</v>
      </c>
      <c r="AB92" s="8" t="str">
        <f>TEXT(Table1[[#This Row],[Order Date]],"yyyy")</f>
        <v>2015</v>
      </c>
      <c r="AC92" s="13">
        <v>42139</v>
      </c>
      <c r="AD92" s="12">
        <v>713.88</v>
      </c>
      <c r="AE92" s="12">
        <v>13</v>
      </c>
      <c r="AF92" s="12">
        <v>1050.08</v>
      </c>
      <c r="AG92" s="12">
        <v>87671</v>
      </c>
      <c r="AH92" s="7" t="str">
        <f>IF(COUNTIF(Returns!$A$2:$A$1635,Orders!AG92)&gt;0,"Returned","Not Returned")</f>
        <v>Not Returned</v>
      </c>
    </row>
    <row r="93" spans="5:34" ht="12.75" customHeight="1" thickTop="1" thickBot="1" x14ac:dyDescent="0.3">
      <c r="E93" s="9">
        <v>20324</v>
      </c>
      <c r="F93" s="2" t="s">
        <v>25</v>
      </c>
      <c r="G93" s="2">
        <v>0.03</v>
      </c>
      <c r="H93" s="2">
        <v>10.89</v>
      </c>
      <c r="I93" s="2">
        <v>4.5</v>
      </c>
      <c r="J93" s="2">
        <v>156</v>
      </c>
      <c r="K93" s="7" t="str">
        <f>IF(COUNTIF(Table1[Customer ID],Table1[[#This Row],[Customer ID]])&gt;1,"Repeat Customer","One-Time Customer")</f>
        <v>Repeat Customer</v>
      </c>
      <c r="L93" s="2" t="s">
        <v>253</v>
      </c>
      <c r="M93" s="2" t="s">
        <v>49</v>
      </c>
      <c r="N93" s="2" t="s">
        <v>28</v>
      </c>
      <c r="O93" s="2" t="s">
        <v>29</v>
      </c>
      <c r="P93" s="2" t="s">
        <v>257</v>
      </c>
      <c r="Q93" s="2" t="s">
        <v>59</v>
      </c>
      <c r="R93" s="2" t="s">
        <v>258</v>
      </c>
      <c r="S93" s="2">
        <v>0.59</v>
      </c>
      <c r="T93" s="7">
        <f>Table1[[#This Row],[Profit]]/Table1[[#This Row],[Sales]]</f>
        <v>-0.55115316380839741</v>
      </c>
      <c r="U93" s="2" t="s">
        <v>33</v>
      </c>
      <c r="V93" s="2" t="s">
        <v>34</v>
      </c>
      <c r="W93" s="2" t="s">
        <v>255</v>
      </c>
      <c r="X93" s="2" t="s">
        <v>256</v>
      </c>
      <c r="Y93" s="2">
        <v>80525</v>
      </c>
      <c r="Z93" s="10">
        <v>42029</v>
      </c>
      <c r="AA93" s="14" t="str">
        <f>TEXT(Table1[[#This Row],[Order Date]],"mmmm")</f>
        <v>January</v>
      </c>
      <c r="AB93" s="8" t="str">
        <f>TEXT(Table1[[#This Row],[Order Date]],"yyyy")</f>
        <v>2015</v>
      </c>
      <c r="AC93" s="10">
        <v>42030</v>
      </c>
      <c r="AD93" s="2">
        <v>-18.64</v>
      </c>
      <c r="AE93" s="2">
        <v>3</v>
      </c>
      <c r="AF93" s="2">
        <v>33.82</v>
      </c>
      <c r="AG93" s="2">
        <v>87672</v>
      </c>
      <c r="AH93" s="7" t="str">
        <f>IF(COUNTIF(Returns!$A$2:$A$1635,Orders!AG93)&gt;0,"Returned","Not Returned")</f>
        <v>Not Returned</v>
      </c>
    </row>
    <row r="94" spans="5:34" ht="12.75" customHeight="1" thickTop="1" thickBot="1" x14ac:dyDescent="0.3">
      <c r="E94" s="11">
        <v>26102</v>
      </c>
      <c r="F94" s="12" t="s">
        <v>56</v>
      </c>
      <c r="G94" s="12">
        <v>0.05</v>
      </c>
      <c r="H94" s="12">
        <v>100.98</v>
      </c>
      <c r="I94" s="12">
        <v>35.840000000000003</v>
      </c>
      <c r="J94" s="12">
        <v>164</v>
      </c>
      <c r="K94" s="7" t="str">
        <f>IF(COUNTIF(Table1[Customer ID],Table1[[#This Row],[Customer ID]])&gt;1,"Repeat Customer","One-Time Customer")</f>
        <v>Repeat Customer</v>
      </c>
      <c r="L94" s="12" t="s">
        <v>259</v>
      </c>
      <c r="M94" s="12" t="s">
        <v>39</v>
      </c>
      <c r="N94" s="12" t="s">
        <v>40</v>
      </c>
      <c r="O94" s="12" t="s">
        <v>41</v>
      </c>
      <c r="P94" s="12" t="s">
        <v>191</v>
      </c>
      <c r="Q94" s="12" t="s">
        <v>121</v>
      </c>
      <c r="R94" s="12" t="s">
        <v>260</v>
      </c>
      <c r="S94" s="12">
        <v>0.62</v>
      </c>
      <c r="T94" s="7">
        <f>Table1[[#This Row],[Profit]]/Table1[[#This Row],[Sales]]</f>
        <v>-0.15568443854377753</v>
      </c>
      <c r="U94" s="12" t="s">
        <v>33</v>
      </c>
      <c r="V94" s="12" t="s">
        <v>34</v>
      </c>
      <c r="W94" s="12" t="s">
        <v>35</v>
      </c>
      <c r="X94" s="12" t="s">
        <v>261</v>
      </c>
      <c r="Y94" s="12">
        <v>99352</v>
      </c>
      <c r="Z94" s="13">
        <v>42006</v>
      </c>
      <c r="AA94" s="14" t="str">
        <f>TEXT(Table1[[#This Row],[Order Date]],"mmmm")</f>
        <v>January</v>
      </c>
      <c r="AB94" s="8" t="str">
        <f>TEXT(Table1[[#This Row],[Order Date]],"yyyy")</f>
        <v>2015</v>
      </c>
      <c r="AC94" s="13">
        <v>42008</v>
      </c>
      <c r="AD94" s="12">
        <v>-111.4</v>
      </c>
      <c r="AE94" s="12">
        <v>7</v>
      </c>
      <c r="AF94" s="12">
        <v>715.55</v>
      </c>
      <c r="AG94" s="12">
        <v>89961</v>
      </c>
      <c r="AH94" s="7" t="str">
        <f>IF(COUNTIF(Returns!$A$2:$A$1635,Orders!AG94)&gt;0,"Returned","Not Returned")</f>
        <v>Not Returned</v>
      </c>
    </row>
    <row r="95" spans="5:34" ht="12.75" customHeight="1" thickTop="1" thickBot="1" x14ac:dyDescent="0.3">
      <c r="E95" s="9">
        <v>26103</v>
      </c>
      <c r="F95" s="2" t="s">
        <v>56</v>
      </c>
      <c r="G95" s="2">
        <v>0.02</v>
      </c>
      <c r="H95" s="2">
        <v>4.9800000000000004</v>
      </c>
      <c r="I95" s="2">
        <v>5.49</v>
      </c>
      <c r="J95" s="2">
        <v>164</v>
      </c>
      <c r="K95" s="7" t="str">
        <f>IF(COUNTIF(Table1[Customer ID],Table1[[#This Row],[Customer ID]])&gt;1,"Repeat Customer","One-Time Customer")</f>
        <v>Repeat Customer</v>
      </c>
      <c r="L95" s="2" t="s">
        <v>259</v>
      </c>
      <c r="M95" s="2" t="s">
        <v>49</v>
      </c>
      <c r="N95" s="2" t="s">
        <v>40</v>
      </c>
      <c r="O95" s="2" t="s">
        <v>29</v>
      </c>
      <c r="P95" s="2" t="s">
        <v>93</v>
      </c>
      <c r="Q95" s="2" t="s">
        <v>59</v>
      </c>
      <c r="R95" s="2" t="s">
        <v>262</v>
      </c>
      <c r="S95" s="2">
        <v>0.38</v>
      </c>
      <c r="T95" s="7">
        <f>Table1[[#This Row],[Profit]]/Table1[[#This Row],[Sales]]</f>
        <v>-1.6881437650668418</v>
      </c>
      <c r="U95" s="2" t="s">
        <v>33</v>
      </c>
      <c r="V95" s="2" t="s">
        <v>34</v>
      </c>
      <c r="W95" s="2" t="s">
        <v>35</v>
      </c>
      <c r="X95" s="2" t="s">
        <v>261</v>
      </c>
      <c r="Y95" s="2">
        <v>99352</v>
      </c>
      <c r="Z95" s="10">
        <v>42006</v>
      </c>
      <c r="AA95" s="14" t="str">
        <f>TEXT(Table1[[#This Row],[Order Date]],"mmmm")</f>
        <v>January</v>
      </c>
      <c r="AB95" s="8" t="str">
        <f>TEXT(Table1[[#This Row],[Order Date]],"yyyy")</f>
        <v>2015</v>
      </c>
      <c r="AC95" s="10">
        <v>42007</v>
      </c>
      <c r="AD95" s="2">
        <v>-77.03</v>
      </c>
      <c r="AE95" s="2">
        <v>9</v>
      </c>
      <c r="AF95" s="2">
        <v>45.63</v>
      </c>
      <c r="AG95" s="2">
        <v>89961</v>
      </c>
      <c r="AH95" s="7" t="str">
        <f>IF(COUNTIF(Returns!$A$2:$A$1635,Orders!AG95)&gt;0,"Returned","Not Returned")</f>
        <v>Not Returned</v>
      </c>
    </row>
    <row r="96" spans="5:34" ht="12.75" customHeight="1" thickTop="1" thickBot="1" x14ac:dyDescent="0.3">
      <c r="E96" s="11">
        <v>21040</v>
      </c>
      <c r="F96" s="12" t="s">
        <v>106</v>
      </c>
      <c r="G96" s="12">
        <v>0.08</v>
      </c>
      <c r="H96" s="12">
        <v>399.98</v>
      </c>
      <c r="I96" s="12">
        <v>12.06</v>
      </c>
      <c r="J96" s="12">
        <v>166</v>
      </c>
      <c r="K96" s="7" t="str">
        <f>IF(COUNTIF(Table1[Customer ID],Table1[[#This Row],[Customer ID]])&gt;1,"Repeat Customer","One-Time Customer")</f>
        <v>One-Time Customer</v>
      </c>
      <c r="L96" s="12" t="s">
        <v>263</v>
      </c>
      <c r="M96" s="12" t="s">
        <v>39</v>
      </c>
      <c r="N96" s="12" t="s">
        <v>114</v>
      </c>
      <c r="O96" s="12" t="s">
        <v>77</v>
      </c>
      <c r="P96" s="12" t="s">
        <v>85</v>
      </c>
      <c r="Q96" s="12" t="s">
        <v>121</v>
      </c>
      <c r="R96" s="12" t="s">
        <v>264</v>
      </c>
      <c r="S96" s="12">
        <v>0.56000000000000005</v>
      </c>
      <c r="T96" s="7">
        <f>Table1[[#This Row],[Profit]]/Table1[[#This Row],[Sales]]</f>
        <v>1.5497551510671717E-2</v>
      </c>
      <c r="U96" s="12" t="s">
        <v>33</v>
      </c>
      <c r="V96" s="12" t="s">
        <v>136</v>
      </c>
      <c r="W96" s="12" t="s">
        <v>244</v>
      </c>
      <c r="X96" s="12" t="s">
        <v>265</v>
      </c>
      <c r="Y96" s="12">
        <v>37087</v>
      </c>
      <c r="Z96" s="13">
        <v>42015</v>
      </c>
      <c r="AA96" s="14" t="str">
        <f>TEXT(Table1[[#This Row],[Order Date]],"mmmm")</f>
        <v>January</v>
      </c>
      <c r="AB96" s="8" t="str">
        <f>TEXT(Table1[[#This Row],[Order Date]],"yyyy")</f>
        <v>2015</v>
      </c>
      <c r="AC96" s="13">
        <v>42022</v>
      </c>
      <c r="AD96" s="12">
        <v>28.514099999999999</v>
      </c>
      <c r="AE96" s="12">
        <v>5</v>
      </c>
      <c r="AF96" s="12">
        <v>1839.91</v>
      </c>
      <c r="AG96" s="12">
        <v>89426</v>
      </c>
      <c r="AH96" s="7" t="str">
        <f>IF(COUNTIF(Returns!$A$2:$A$1635,Orders!AG96)&gt;0,"Returned","Not Returned")</f>
        <v>Not Returned</v>
      </c>
    </row>
    <row r="97" spans="5:34" ht="12.75" customHeight="1" thickTop="1" thickBot="1" x14ac:dyDescent="0.3">
      <c r="E97" s="9">
        <v>19315</v>
      </c>
      <c r="F97" s="2" t="s">
        <v>106</v>
      </c>
      <c r="G97" s="2">
        <v>0.08</v>
      </c>
      <c r="H97" s="2">
        <v>43.22</v>
      </c>
      <c r="I97" s="2">
        <v>16.71</v>
      </c>
      <c r="J97" s="2">
        <v>169</v>
      </c>
      <c r="K97" s="7" t="str">
        <f>IF(COUNTIF(Table1[Customer ID],Table1[[#This Row],[Customer ID]])&gt;1,"Repeat Customer","One-Time Customer")</f>
        <v>Repeat Customer</v>
      </c>
      <c r="L97" s="2" t="s">
        <v>266</v>
      </c>
      <c r="M97" s="2" t="s">
        <v>49</v>
      </c>
      <c r="N97" s="2" t="s">
        <v>28</v>
      </c>
      <c r="O97" s="2" t="s">
        <v>77</v>
      </c>
      <c r="P97" s="2" t="s">
        <v>180</v>
      </c>
      <c r="Q97" s="2" t="s">
        <v>59</v>
      </c>
      <c r="R97" s="2" t="s">
        <v>267</v>
      </c>
      <c r="S97" s="2">
        <v>0.66</v>
      </c>
      <c r="T97" s="7">
        <f>Table1[[#This Row],[Profit]]/Table1[[#This Row],[Sales]]</f>
        <v>2.1457248507119888</v>
      </c>
      <c r="U97" s="2" t="s">
        <v>33</v>
      </c>
      <c r="V97" s="2" t="s">
        <v>136</v>
      </c>
      <c r="W97" s="2" t="s">
        <v>171</v>
      </c>
      <c r="X97" s="2" t="s">
        <v>268</v>
      </c>
      <c r="Y97" s="2">
        <v>70802</v>
      </c>
      <c r="Z97" s="10">
        <v>42007</v>
      </c>
      <c r="AA97" s="14" t="str">
        <f>TEXT(Table1[[#This Row],[Order Date]],"mmmm")</f>
        <v>January</v>
      </c>
      <c r="AB97" s="8" t="str">
        <f>TEXT(Table1[[#This Row],[Order Date]],"yyyy")</f>
        <v>2015</v>
      </c>
      <c r="AC97" s="10">
        <v>42009</v>
      </c>
      <c r="AD97" s="2">
        <v>280.27458000000001</v>
      </c>
      <c r="AE97" s="2">
        <v>3</v>
      </c>
      <c r="AF97" s="2">
        <v>130.62</v>
      </c>
      <c r="AG97" s="2">
        <v>87463</v>
      </c>
      <c r="AH97" s="7" t="str">
        <f>IF(COUNTIF(Returns!$A$2:$A$1635,Orders!AG97)&gt;0,"Returned","Not Returned")</f>
        <v>Not Returned</v>
      </c>
    </row>
    <row r="98" spans="5:34" ht="12.75" customHeight="1" thickTop="1" thickBot="1" x14ac:dyDescent="0.3">
      <c r="E98" s="11">
        <v>19316</v>
      </c>
      <c r="F98" s="12" t="s">
        <v>106</v>
      </c>
      <c r="G98" s="12">
        <v>0.05</v>
      </c>
      <c r="H98" s="12">
        <v>574.74</v>
      </c>
      <c r="I98" s="12">
        <v>24.49</v>
      </c>
      <c r="J98" s="12">
        <v>169</v>
      </c>
      <c r="K98" s="7" t="str">
        <f>IF(COUNTIF(Table1[Customer ID],Table1[[#This Row],[Customer ID]])&gt;1,"Repeat Customer","One-Time Customer")</f>
        <v>Repeat Customer</v>
      </c>
      <c r="L98" s="12" t="s">
        <v>266</v>
      </c>
      <c r="M98" s="12" t="s">
        <v>49</v>
      </c>
      <c r="N98" s="12" t="s">
        <v>28</v>
      </c>
      <c r="O98" s="12" t="s">
        <v>77</v>
      </c>
      <c r="P98" s="12" t="s">
        <v>85</v>
      </c>
      <c r="Q98" s="12" t="s">
        <v>236</v>
      </c>
      <c r="R98" s="12" t="s">
        <v>269</v>
      </c>
      <c r="S98" s="12">
        <v>0.37</v>
      </c>
      <c r="T98" s="7">
        <f>Table1[[#This Row],[Profit]]/Table1[[#This Row],[Sales]]</f>
        <v>-1.6187719217411838E-2</v>
      </c>
      <c r="U98" s="12" t="s">
        <v>33</v>
      </c>
      <c r="V98" s="12" t="s">
        <v>136</v>
      </c>
      <c r="W98" s="12" t="s">
        <v>171</v>
      </c>
      <c r="X98" s="12" t="s">
        <v>268</v>
      </c>
      <c r="Y98" s="12">
        <v>70802</v>
      </c>
      <c r="Z98" s="13">
        <v>42007</v>
      </c>
      <c r="AA98" s="14" t="str">
        <f>TEXT(Table1[[#This Row],[Order Date]],"mmmm")</f>
        <v>January</v>
      </c>
      <c r="AB98" s="8" t="str">
        <f>TEXT(Table1[[#This Row],[Order Date]],"yyyy")</f>
        <v>2015</v>
      </c>
      <c r="AC98" s="13">
        <v>42014</v>
      </c>
      <c r="AD98" s="12">
        <v>-112.4263</v>
      </c>
      <c r="AE98" s="12">
        <v>12</v>
      </c>
      <c r="AF98" s="12">
        <v>6945.16</v>
      </c>
      <c r="AG98" s="12">
        <v>87463</v>
      </c>
      <c r="AH98" s="7" t="str">
        <f>IF(COUNTIF(Returns!$A$2:$A$1635,Orders!AG98)&gt;0,"Returned","Not Returned")</f>
        <v>Not Returned</v>
      </c>
    </row>
    <row r="99" spans="5:34" ht="12.75" customHeight="1" thickTop="1" thickBot="1" x14ac:dyDescent="0.3">
      <c r="E99" s="9">
        <v>19317</v>
      </c>
      <c r="F99" s="2" t="s">
        <v>106</v>
      </c>
      <c r="G99" s="2">
        <v>0.04</v>
      </c>
      <c r="H99" s="2">
        <v>10.14</v>
      </c>
      <c r="I99" s="2">
        <v>2.27</v>
      </c>
      <c r="J99" s="2">
        <v>169</v>
      </c>
      <c r="K99" s="7" t="str">
        <f>IF(COUNTIF(Table1[Customer ID],Table1[[#This Row],[Customer ID]])&gt;1,"Repeat Customer","One-Time Customer")</f>
        <v>Repeat Customer</v>
      </c>
      <c r="L99" s="2" t="s">
        <v>266</v>
      </c>
      <c r="M99" s="2" t="s">
        <v>49</v>
      </c>
      <c r="N99" s="2" t="s">
        <v>28</v>
      </c>
      <c r="O99" s="2" t="s">
        <v>29</v>
      </c>
      <c r="P99" s="2" t="s">
        <v>93</v>
      </c>
      <c r="Q99" s="2" t="s">
        <v>31</v>
      </c>
      <c r="R99" s="2" t="s">
        <v>270</v>
      </c>
      <c r="S99" s="2">
        <v>0.36</v>
      </c>
      <c r="T99" s="7">
        <f>Table1[[#This Row],[Profit]]/Table1[[#This Row],[Sales]]</f>
        <v>0.80555914673561724</v>
      </c>
      <c r="U99" s="2" t="s">
        <v>33</v>
      </c>
      <c r="V99" s="2" t="s">
        <v>136</v>
      </c>
      <c r="W99" s="2" t="s">
        <v>171</v>
      </c>
      <c r="X99" s="2" t="s">
        <v>268</v>
      </c>
      <c r="Y99" s="2">
        <v>70802</v>
      </c>
      <c r="Z99" s="10">
        <v>42007</v>
      </c>
      <c r="AA99" s="14" t="str">
        <f>TEXT(Table1[[#This Row],[Order Date]],"mmmm")</f>
        <v>January</v>
      </c>
      <c r="AB99" s="8" t="str">
        <f>TEXT(Table1[[#This Row],[Order Date]],"yyyy")</f>
        <v>2015</v>
      </c>
      <c r="AC99" s="10">
        <v>42011</v>
      </c>
      <c r="AD99" s="2">
        <v>24.923999999999999</v>
      </c>
      <c r="AE99" s="2">
        <v>3</v>
      </c>
      <c r="AF99" s="2">
        <v>30.94</v>
      </c>
      <c r="AG99" s="2">
        <v>87463</v>
      </c>
      <c r="AH99" s="7" t="str">
        <f>IF(COUNTIF(Returns!$A$2:$A$1635,Orders!AG99)&gt;0,"Returned","Not Returned")</f>
        <v>Not Returned</v>
      </c>
    </row>
    <row r="100" spans="5:34" ht="12.75" customHeight="1" thickTop="1" thickBot="1" x14ac:dyDescent="0.3">
      <c r="E100" s="11">
        <v>19314</v>
      </c>
      <c r="F100" s="12" t="s">
        <v>47</v>
      </c>
      <c r="G100" s="12">
        <v>0.05</v>
      </c>
      <c r="H100" s="12">
        <v>1.88</v>
      </c>
      <c r="I100" s="12">
        <v>1.49</v>
      </c>
      <c r="J100" s="12">
        <v>171</v>
      </c>
      <c r="K100" s="7" t="str">
        <f>IF(COUNTIF(Table1[Customer ID],Table1[[#This Row],[Customer ID]])&gt;1,"Repeat Customer","One-Time Customer")</f>
        <v>One-Time Customer</v>
      </c>
      <c r="L100" s="12" t="s">
        <v>271</v>
      </c>
      <c r="M100" s="12" t="s">
        <v>49</v>
      </c>
      <c r="N100" s="12" t="s">
        <v>28</v>
      </c>
      <c r="O100" s="12" t="s">
        <v>29</v>
      </c>
      <c r="P100" s="12" t="s">
        <v>109</v>
      </c>
      <c r="Q100" s="12" t="s">
        <v>59</v>
      </c>
      <c r="R100" s="12" t="s">
        <v>272</v>
      </c>
      <c r="S100" s="12">
        <v>0.37</v>
      </c>
      <c r="T100" s="7">
        <f>Table1[[#This Row],[Profit]]/Table1[[#This Row],[Sales]]</f>
        <v>-0.85073099415204667</v>
      </c>
      <c r="U100" s="12" t="s">
        <v>33</v>
      </c>
      <c r="V100" s="12" t="s">
        <v>53</v>
      </c>
      <c r="W100" s="12" t="s">
        <v>54</v>
      </c>
      <c r="X100" s="12" t="s">
        <v>273</v>
      </c>
      <c r="Y100" s="12">
        <v>7024</v>
      </c>
      <c r="Z100" s="13">
        <v>42107</v>
      </c>
      <c r="AA100" s="14" t="str">
        <f>TEXT(Table1[[#This Row],[Order Date]],"mmmm")</f>
        <v>April</v>
      </c>
      <c r="AB100" s="8" t="str">
        <f>TEXT(Table1[[#This Row],[Order Date]],"yyyy")</f>
        <v>2015</v>
      </c>
      <c r="AC100" s="13">
        <v>42109</v>
      </c>
      <c r="AD100" s="12">
        <v>-2.9094999999999995</v>
      </c>
      <c r="AE100" s="12">
        <v>1</v>
      </c>
      <c r="AF100" s="12">
        <v>3.42</v>
      </c>
      <c r="AG100" s="12">
        <v>87464</v>
      </c>
      <c r="AH100" s="7" t="str">
        <f>IF(COUNTIF(Returns!$A$2:$A$1635,Orders!AG100)&gt;0,"Returned","Not Returned")</f>
        <v>Not Returned</v>
      </c>
    </row>
    <row r="101" spans="5:34" ht="12.75" customHeight="1" thickTop="1" thickBot="1" x14ac:dyDescent="0.3">
      <c r="E101" s="9">
        <v>5361</v>
      </c>
      <c r="F101" s="2" t="s">
        <v>47</v>
      </c>
      <c r="G101" s="2">
        <v>0.02</v>
      </c>
      <c r="H101" s="2">
        <v>49.99</v>
      </c>
      <c r="I101" s="2">
        <v>19.989999999999998</v>
      </c>
      <c r="J101" s="2">
        <v>181</v>
      </c>
      <c r="K101" s="7" t="str">
        <f>IF(COUNTIF(Table1[Customer ID],Table1[[#This Row],[Customer ID]])&gt;1,"Repeat Customer","One-Time Customer")</f>
        <v>Repeat Customer</v>
      </c>
      <c r="L101" s="2" t="s">
        <v>274</v>
      </c>
      <c r="M101" s="2" t="s">
        <v>49</v>
      </c>
      <c r="N101" s="2" t="s">
        <v>58</v>
      </c>
      <c r="O101" s="2" t="s">
        <v>77</v>
      </c>
      <c r="P101" s="2" t="s">
        <v>180</v>
      </c>
      <c r="Q101" s="2" t="s">
        <v>59</v>
      </c>
      <c r="R101" s="2" t="s">
        <v>275</v>
      </c>
      <c r="S101" s="2">
        <v>0.41</v>
      </c>
      <c r="T101" s="7">
        <f>Table1[[#This Row],[Profit]]/Table1[[#This Row],[Sales]]</f>
        <v>-8.526186225479869E-2</v>
      </c>
      <c r="U101" s="2" t="s">
        <v>33</v>
      </c>
      <c r="V101" s="2" t="s">
        <v>34</v>
      </c>
      <c r="W101" s="2" t="s">
        <v>45</v>
      </c>
      <c r="X101" s="2" t="s">
        <v>276</v>
      </c>
      <c r="Y101" s="2">
        <v>94122</v>
      </c>
      <c r="Z101" s="10">
        <v>42056</v>
      </c>
      <c r="AA101" s="14" t="str">
        <f>TEXT(Table1[[#This Row],[Order Date]],"mmmm")</f>
        <v>February</v>
      </c>
      <c r="AB101" s="8" t="str">
        <f>TEXT(Table1[[#This Row],[Order Date]],"yyyy")</f>
        <v>2015</v>
      </c>
      <c r="AC101" s="10">
        <v>42056</v>
      </c>
      <c r="AD101" s="2">
        <v>-76.89</v>
      </c>
      <c r="AE101" s="2">
        <v>18</v>
      </c>
      <c r="AF101" s="2">
        <v>901.81</v>
      </c>
      <c r="AG101" s="2">
        <v>38087</v>
      </c>
      <c r="AH101" s="7" t="str">
        <f>IF(COUNTIF(Returns!$A$2:$A$1635,Orders!AG101)&gt;0,"Returned","Not Returned")</f>
        <v>Not Returned</v>
      </c>
    </row>
    <row r="102" spans="5:34" ht="12.75" customHeight="1" thickTop="1" thickBot="1" x14ac:dyDescent="0.3">
      <c r="E102" s="11">
        <v>522</v>
      </c>
      <c r="F102" s="12" t="s">
        <v>25</v>
      </c>
      <c r="G102" s="12">
        <v>7.0000000000000007E-2</v>
      </c>
      <c r="H102" s="12">
        <v>1.68</v>
      </c>
      <c r="I102" s="12">
        <v>1.57</v>
      </c>
      <c r="J102" s="12">
        <v>181</v>
      </c>
      <c r="K102" s="7" t="str">
        <f>IF(COUNTIF(Table1[Customer ID],Table1[[#This Row],[Customer ID]])&gt;1,"Repeat Customer","One-Time Customer")</f>
        <v>Repeat Customer</v>
      </c>
      <c r="L102" s="12" t="s">
        <v>274</v>
      </c>
      <c r="M102" s="12" t="s">
        <v>49</v>
      </c>
      <c r="N102" s="12" t="s">
        <v>28</v>
      </c>
      <c r="O102" s="12" t="s">
        <v>29</v>
      </c>
      <c r="P102" s="12" t="s">
        <v>30</v>
      </c>
      <c r="Q102" s="12" t="s">
        <v>31</v>
      </c>
      <c r="R102" s="12" t="s">
        <v>96</v>
      </c>
      <c r="S102" s="12">
        <v>0.59</v>
      </c>
      <c r="T102" s="7">
        <f>Table1[[#This Row],[Profit]]/Table1[[#This Row],[Sales]]</f>
        <v>-0.19159654858245351</v>
      </c>
      <c r="U102" s="12" t="s">
        <v>33</v>
      </c>
      <c r="V102" s="12" t="s">
        <v>34</v>
      </c>
      <c r="W102" s="12" t="s">
        <v>45</v>
      </c>
      <c r="X102" s="12" t="s">
        <v>276</v>
      </c>
      <c r="Y102" s="12">
        <v>94122</v>
      </c>
      <c r="Z102" s="13">
        <v>42146</v>
      </c>
      <c r="AA102" s="14" t="str">
        <f>TEXT(Table1[[#This Row],[Order Date]],"mmmm")</f>
        <v>May</v>
      </c>
      <c r="AB102" s="8" t="str">
        <f>TEXT(Table1[[#This Row],[Order Date]],"yyyy")</f>
        <v>2015</v>
      </c>
      <c r="AC102" s="13">
        <v>42147</v>
      </c>
      <c r="AD102" s="12">
        <v>-35.75</v>
      </c>
      <c r="AE102" s="12">
        <v>116</v>
      </c>
      <c r="AF102" s="12">
        <v>186.59</v>
      </c>
      <c r="AG102" s="12">
        <v>3585</v>
      </c>
      <c r="AH102" s="7" t="str">
        <f>IF(COUNTIF(Returns!$A$2:$A$1635,Orders!AG102)&gt;0,"Returned","Not Returned")</f>
        <v>Not Returned</v>
      </c>
    </row>
    <row r="103" spans="5:34" ht="12.75" customHeight="1" thickTop="1" thickBot="1" x14ac:dyDescent="0.3">
      <c r="E103" s="9">
        <v>23361</v>
      </c>
      <c r="F103" s="2" t="s">
        <v>47</v>
      </c>
      <c r="G103" s="2">
        <v>0.02</v>
      </c>
      <c r="H103" s="2">
        <v>49.99</v>
      </c>
      <c r="I103" s="2">
        <v>19.989999999999998</v>
      </c>
      <c r="J103" s="2">
        <v>184</v>
      </c>
      <c r="K103" s="7" t="str">
        <f>IF(COUNTIF(Table1[Customer ID],Table1[[#This Row],[Customer ID]])&gt;1,"Repeat Customer","One-Time Customer")</f>
        <v>One-Time Customer</v>
      </c>
      <c r="L103" s="2" t="s">
        <v>277</v>
      </c>
      <c r="M103" s="2" t="s">
        <v>49</v>
      </c>
      <c r="N103" s="2" t="s">
        <v>58</v>
      </c>
      <c r="O103" s="2" t="s">
        <v>77</v>
      </c>
      <c r="P103" s="2" t="s">
        <v>180</v>
      </c>
      <c r="Q103" s="2" t="s">
        <v>59</v>
      </c>
      <c r="R103" s="2" t="s">
        <v>275</v>
      </c>
      <c r="S103" s="2">
        <v>0.41</v>
      </c>
      <c r="T103" s="7">
        <f>Table1[[#This Row],[Profit]]/Table1[[#This Row],[Sales]]</f>
        <v>-0.30694610778443115</v>
      </c>
      <c r="U103" s="2" t="s">
        <v>33</v>
      </c>
      <c r="V103" s="2" t="s">
        <v>53</v>
      </c>
      <c r="W103" s="2" t="s">
        <v>193</v>
      </c>
      <c r="X103" s="2" t="s">
        <v>278</v>
      </c>
      <c r="Y103" s="2">
        <v>2474</v>
      </c>
      <c r="Z103" s="10">
        <v>42056</v>
      </c>
      <c r="AA103" s="14" t="str">
        <f>TEXT(Table1[[#This Row],[Order Date]],"mmmm")</f>
        <v>February</v>
      </c>
      <c r="AB103" s="8" t="str">
        <f>TEXT(Table1[[#This Row],[Order Date]],"yyyy")</f>
        <v>2015</v>
      </c>
      <c r="AC103" s="10">
        <v>42056</v>
      </c>
      <c r="AD103" s="2">
        <v>-76.89</v>
      </c>
      <c r="AE103" s="2">
        <v>5</v>
      </c>
      <c r="AF103" s="2">
        <v>250.5</v>
      </c>
      <c r="AG103" s="2">
        <v>88360</v>
      </c>
      <c r="AH103" s="7" t="str">
        <f>IF(COUNTIF(Returns!$A$2:$A$1635,Orders!AG103)&gt;0,"Returned","Not Returned")</f>
        <v>Not Returned</v>
      </c>
    </row>
    <row r="104" spans="5:34" ht="12.75" customHeight="1" thickTop="1" thickBot="1" x14ac:dyDescent="0.3">
      <c r="E104" s="11">
        <v>18521</v>
      </c>
      <c r="F104" s="12" t="s">
        <v>25</v>
      </c>
      <c r="G104" s="12">
        <v>7.0000000000000007E-2</v>
      </c>
      <c r="H104" s="12">
        <v>10.06</v>
      </c>
      <c r="I104" s="12">
        <v>2.06</v>
      </c>
      <c r="J104" s="12">
        <v>188</v>
      </c>
      <c r="K104" s="7" t="str">
        <f>IF(COUNTIF(Table1[Customer ID],Table1[[#This Row],[Customer ID]])&gt;1,"Repeat Customer","One-Time Customer")</f>
        <v>Repeat Customer</v>
      </c>
      <c r="L104" s="12" t="s">
        <v>279</v>
      </c>
      <c r="M104" s="12" t="s">
        <v>49</v>
      </c>
      <c r="N104" s="12" t="s">
        <v>28</v>
      </c>
      <c r="O104" s="12" t="s">
        <v>29</v>
      </c>
      <c r="P104" s="12" t="s">
        <v>93</v>
      </c>
      <c r="Q104" s="12" t="s">
        <v>31</v>
      </c>
      <c r="R104" s="12" t="s">
        <v>280</v>
      </c>
      <c r="S104" s="12">
        <v>0.39</v>
      </c>
      <c r="T104" s="7">
        <f>Table1[[#This Row],[Profit]]/Table1[[#This Row],[Sales]]</f>
        <v>0.69</v>
      </c>
      <c r="U104" s="12" t="s">
        <v>33</v>
      </c>
      <c r="V104" s="12" t="s">
        <v>61</v>
      </c>
      <c r="W104" s="12" t="s">
        <v>130</v>
      </c>
      <c r="X104" s="12" t="s">
        <v>281</v>
      </c>
      <c r="Y104" s="12">
        <v>76240</v>
      </c>
      <c r="Z104" s="13">
        <v>42146</v>
      </c>
      <c r="AA104" s="14" t="str">
        <f>TEXT(Table1[[#This Row],[Order Date]],"mmmm")</f>
        <v>May</v>
      </c>
      <c r="AB104" s="8" t="str">
        <f>TEXT(Table1[[#This Row],[Order Date]],"yyyy")</f>
        <v>2015</v>
      </c>
      <c r="AC104" s="13">
        <v>42146</v>
      </c>
      <c r="AD104" s="12">
        <v>152.65559999999999</v>
      </c>
      <c r="AE104" s="12">
        <v>23</v>
      </c>
      <c r="AF104" s="12">
        <v>221.24</v>
      </c>
      <c r="AG104" s="12">
        <v>88361</v>
      </c>
      <c r="AH104" s="7" t="str">
        <f>IF(COUNTIF(Returns!$A$2:$A$1635,Orders!AG104)&gt;0,"Returned","Not Returned")</f>
        <v>Not Returned</v>
      </c>
    </row>
    <row r="105" spans="5:34" ht="12.75" customHeight="1" thickTop="1" thickBot="1" x14ac:dyDescent="0.3">
      <c r="E105" s="9">
        <v>18522</v>
      </c>
      <c r="F105" s="2" t="s">
        <v>25</v>
      </c>
      <c r="G105" s="2">
        <v>7.0000000000000007E-2</v>
      </c>
      <c r="H105" s="2">
        <v>1.68</v>
      </c>
      <c r="I105" s="2">
        <v>1.57</v>
      </c>
      <c r="J105" s="2">
        <v>188</v>
      </c>
      <c r="K105" s="7" t="str">
        <f>IF(COUNTIF(Table1[Customer ID],Table1[[#This Row],[Customer ID]])&gt;1,"Repeat Customer","One-Time Customer")</f>
        <v>Repeat Customer</v>
      </c>
      <c r="L105" s="2" t="s">
        <v>279</v>
      </c>
      <c r="M105" s="2" t="s">
        <v>49</v>
      </c>
      <c r="N105" s="2" t="s">
        <v>28</v>
      </c>
      <c r="O105" s="2" t="s">
        <v>29</v>
      </c>
      <c r="P105" s="2" t="s">
        <v>30</v>
      </c>
      <c r="Q105" s="2" t="s">
        <v>31</v>
      </c>
      <c r="R105" s="2" t="s">
        <v>96</v>
      </c>
      <c r="S105" s="2">
        <v>0.59</v>
      </c>
      <c r="T105" s="7">
        <f>Table1[[#This Row],[Profit]]/Table1[[#This Row],[Sales]]</f>
        <v>0.15326902465166142</v>
      </c>
      <c r="U105" s="2" t="s">
        <v>33</v>
      </c>
      <c r="V105" s="2" t="s">
        <v>61</v>
      </c>
      <c r="W105" s="2" t="s">
        <v>130</v>
      </c>
      <c r="X105" s="2" t="s">
        <v>281</v>
      </c>
      <c r="Y105" s="2">
        <v>76240</v>
      </c>
      <c r="Z105" s="10">
        <v>42146</v>
      </c>
      <c r="AA105" s="14" t="str">
        <f>TEXT(Table1[[#This Row],[Order Date]],"mmmm")</f>
        <v>May</v>
      </c>
      <c r="AB105" s="8" t="str">
        <f>TEXT(Table1[[#This Row],[Order Date]],"yyyy")</f>
        <v>2015</v>
      </c>
      <c r="AC105" s="10">
        <v>42147</v>
      </c>
      <c r="AD105" s="2">
        <v>7.1500000000000057</v>
      </c>
      <c r="AE105" s="2">
        <v>29</v>
      </c>
      <c r="AF105" s="2">
        <v>46.65</v>
      </c>
      <c r="AG105" s="2">
        <v>88361</v>
      </c>
      <c r="AH105" s="7" t="str">
        <f>IF(COUNTIF(Returns!$A$2:$A$1635,Orders!AG105)&gt;0,"Returned","Not Returned")</f>
        <v>Not Returned</v>
      </c>
    </row>
    <row r="106" spans="5:34" ht="12.75" customHeight="1" thickTop="1" thickBot="1" x14ac:dyDescent="0.3">
      <c r="E106" s="11">
        <v>18817</v>
      </c>
      <c r="F106" s="12" t="s">
        <v>25</v>
      </c>
      <c r="G106" s="12">
        <v>0.1</v>
      </c>
      <c r="H106" s="12">
        <v>58.1</v>
      </c>
      <c r="I106" s="12">
        <v>1.49</v>
      </c>
      <c r="J106" s="12">
        <v>190</v>
      </c>
      <c r="K106" s="7" t="str">
        <f>IF(COUNTIF(Table1[Customer ID],Table1[[#This Row],[Customer ID]])&gt;1,"Repeat Customer","One-Time Customer")</f>
        <v>One-Time Customer</v>
      </c>
      <c r="L106" s="12" t="s">
        <v>282</v>
      </c>
      <c r="M106" s="12" t="s">
        <v>49</v>
      </c>
      <c r="N106" s="12" t="s">
        <v>28</v>
      </c>
      <c r="O106" s="12" t="s">
        <v>29</v>
      </c>
      <c r="P106" s="12" t="s">
        <v>109</v>
      </c>
      <c r="Q106" s="12" t="s">
        <v>59</v>
      </c>
      <c r="R106" s="12" t="s">
        <v>283</v>
      </c>
      <c r="S106" s="12">
        <v>0.38</v>
      </c>
      <c r="T106" s="7">
        <f>Table1[[#This Row],[Profit]]/Table1[[#This Row],[Sales]]</f>
        <v>0.69</v>
      </c>
      <c r="U106" s="12" t="s">
        <v>33</v>
      </c>
      <c r="V106" s="12" t="s">
        <v>61</v>
      </c>
      <c r="W106" s="12" t="s">
        <v>178</v>
      </c>
      <c r="X106" s="12" t="s">
        <v>284</v>
      </c>
      <c r="Y106" s="12">
        <v>60004</v>
      </c>
      <c r="Z106" s="13">
        <v>42047</v>
      </c>
      <c r="AA106" s="14" t="str">
        <f>TEXT(Table1[[#This Row],[Order Date]],"mmmm")</f>
        <v>February</v>
      </c>
      <c r="AB106" s="8" t="str">
        <f>TEXT(Table1[[#This Row],[Order Date]],"yyyy")</f>
        <v>2015</v>
      </c>
      <c r="AC106" s="13">
        <v>42048</v>
      </c>
      <c r="AD106" s="12">
        <v>113.6499</v>
      </c>
      <c r="AE106" s="12">
        <v>3</v>
      </c>
      <c r="AF106" s="12">
        <v>164.71</v>
      </c>
      <c r="AG106" s="12">
        <v>89092</v>
      </c>
      <c r="AH106" s="7" t="str">
        <f>IF(COUNTIF(Returns!$A$2:$A$1635,Orders!AG106)&gt;0,"Returned","Not Returned")</f>
        <v>Not Returned</v>
      </c>
    </row>
    <row r="107" spans="5:34" ht="12.75" customHeight="1" thickTop="1" thickBot="1" x14ac:dyDescent="0.3">
      <c r="E107" s="9">
        <v>18818</v>
      </c>
      <c r="F107" s="2" t="s">
        <v>25</v>
      </c>
      <c r="G107" s="2">
        <v>0.01</v>
      </c>
      <c r="H107" s="2">
        <v>80.48</v>
      </c>
      <c r="I107" s="2">
        <v>4.5</v>
      </c>
      <c r="J107" s="2">
        <v>191</v>
      </c>
      <c r="K107" s="7" t="str">
        <f>IF(COUNTIF(Table1[Customer ID],Table1[[#This Row],[Customer ID]])&gt;1,"Repeat Customer","One-Time Customer")</f>
        <v>Repeat Customer</v>
      </c>
      <c r="L107" s="2" t="s">
        <v>285</v>
      </c>
      <c r="M107" s="2" t="s">
        <v>49</v>
      </c>
      <c r="N107" s="2" t="s">
        <v>28</v>
      </c>
      <c r="O107" s="2" t="s">
        <v>29</v>
      </c>
      <c r="P107" s="2" t="s">
        <v>257</v>
      </c>
      <c r="Q107" s="2" t="s">
        <v>59</v>
      </c>
      <c r="R107" s="2" t="s">
        <v>286</v>
      </c>
      <c r="S107" s="2">
        <v>0.55000000000000004</v>
      </c>
      <c r="T107" s="7">
        <f>Table1[[#This Row],[Profit]]/Table1[[#This Row],[Sales]]</f>
        <v>-0.44521084337349398</v>
      </c>
      <c r="U107" s="2" t="s">
        <v>33</v>
      </c>
      <c r="V107" s="2" t="s">
        <v>61</v>
      </c>
      <c r="W107" s="2" t="s">
        <v>178</v>
      </c>
      <c r="X107" s="2" t="s">
        <v>287</v>
      </c>
      <c r="Y107" s="2">
        <v>60505</v>
      </c>
      <c r="Z107" s="10">
        <v>42047</v>
      </c>
      <c r="AA107" s="14" t="str">
        <f>TEXT(Table1[[#This Row],[Order Date]],"mmmm")</f>
        <v>February</v>
      </c>
      <c r="AB107" s="8" t="str">
        <f>TEXT(Table1[[#This Row],[Order Date]],"yyyy")</f>
        <v>2015</v>
      </c>
      <c r="AC107" s="10">
        <v>42050</v>
      </c>
      <c r="AD107" s="2">
        <v>-35.474400000000003</v>
      </c>
      <c r="AE107" s="2">
        <v>1</v>
      </c>
      <c r="AF107" s="2">
        <v>79.680000000000007</v>
      </c>
      <c r="AG107" s="2">
        <v>89092</v>
      </c>
      <c r="AH107" s="7" t="str">
        <f>IF(COUNTIF(Returns!$A$2:$A$1635,Orders!AG107)&gt;0,"Returned","Not Returned")</f>
        <v>Not Returned</v>
      </c>
    </row>
    <row r="108" spans="5:34" ht="12.75" customHeight="1" thickTop="1" thickBot="1" x14ac:dyDescent="0.3">
      <c r="E108" s="11">
        <v>20520</v>
      </c>
      <c r="F108" s="12" t="s">
        <v>37</v>
      </c>
      <c r="G108" s="12">
        <v>0.05</v>
      </c>
      <c r="H108" s="12">
        <v>3.8</v>
      </c>
      <c r="I108" s="12">
        <v>1.49</v>
      </c>
      <c r="J108" s="12">
        <v>191</v>
      </c>
      <c r="K108" s="7" t="str">
        <f>IF(COUNTIF(Table1[Customer ID],Table1[[#This Row],[Customer ID]])&gt;1,"Repeat Customer","One-Time Customer")</f>
        <v>Repeat Customer</v>
      </c>
      <c r="L108" s="12" t="s">
        <v>285</v>
      </c>
      <c r="M108" s="12" t="s">
        <v>49</v>
      </c>
      <c r="N108" s="12" t="s">
        <v>28</v>
      </c>
      <c r="O108" s="12" t="s">
        <v>29</v>
      </c>
      <c r="P108" s="12" t="s">
        <v>109</v>
      </c>
      <c r="Q108" s="12" t="s">
        <v>59</v>
      </c>
      <c r="R108" s="12" t="s">
        <v>125</v>
      </c>
      <c r="S108" s="12">
        <v>0.38</v>
      </c>
      <c r="T108" s="7">
        <f>Table1[[#This Row],[Profit]]/Table1[[#This Row],[Sales]]</f>
        <v>0.27162974089372888</v>
      </c>
      <c r="U108" s="12" t="s">
        <v>33</v>
      </c>
      <c r="V108" s="12" t="s">
        <v>61</v>
      </c>
      <c r="W108" s="12" t="s">
        <v>178</v>
      </c>
      <c r="X108" s="12" t="s">
        <v>287</v>
      </c>
      <c r="Y108" s="12">
        <v>60505</v>
      </c>
      <c r="Z108" s="13">
        <v>42103</v>
      </c>
      <c r="AA108" s="14" t="str">
        <f>TEXT(Table1[[#This Row],[Order Date]],"mmmm")</f>
        <v>April</v>
      </c>
      <c r="AB108" s="8" t="str">
        <f>TEXT(Table1[[#This Row],[Order Date]],"yyyy")</f>
        <v>2015</v>
      </c>
      <c r="AC108" s="13">
        <v>42105</v>
      </c>
      <c r="AD108" s="12">
        <v>14.466999999999999</v>
      </c>
      <c r="AE108" s="12">
        <v>14</v>
      </c>
      <c r="AF108" s="12">
        <v>53.26</v>
      </c>
      <c r="AG108" s="12">
        <v>89093</v>
      </c>
      <c r="AH108" s="7" t="str">
        <f>IF(COUNTIF(Returns!$A$2:$A$1635,Orders!AG108)&gt;0,"Returned","Not Returned")</f>
        <v>Not Returned</v>
      </c>
    </row>
    <row r="109" spans="5:34" ht="12.75" customHeight="1" thickTop="1" thickBot="1" x14ac:dyDescent="0.3">
      <c r="E109" s="9">
        <v>20521</v>
      </c>
      <c r="F109" s="2" t="s">
        <v>37</v>
      </c>
      <c r="G109" s="2">
        <v>0.09</v>
      </c>
      <c r="H109" s="2">
        <v>30.73</v>
      </c>
      <c r="I109" s="2">
        <v>4</v>
      </c>
      <c r="J109" s="2">
        <v>191</v>
      </c>
      <c r="K109" s="7" t="str">
        <f>IF(COUNTIF(Table1[Customer ID],Table1[[#This Row],[Customer ID]])&gt;1,"Repeat Customer","One-Time Customer")</f>
        <v>Repeat Customer</v>
      </c>
      <c r="L109" s="2" t="s">
        <v>285</v>
      </c>
      <c r="M109" s="2" t="s">
        <v>49</v>
      </c>
      <c r="N109" s="2" t="s">
        <v>28</v>
      </c>
      <c r="O109" s="2" t="s">
        <v>77</v>
      </c>
      <c r="P109" s="2" t="s">
        <v>180</v>
      </c>
      <c r="Q109" s="2" t="s">
        <v>59</v>
      </c>
      <c r="R109" s="2" t="s">
        <v>288</v>
      </c>
      <c r="S109" s="2">
        <v>0.75</v>
      </c>
      <c r="T109" s="7">
        <f>Table1[[#This Row],[Profit]]/Table1[[#This Row],[Sales]]</f>
        <v>-0.49135780628040687</v>
      </c>
      <c r="U109" s="2" t="s">
        <v>33</v>
      </c>
      <c r="V109" s="2" t="s">
        <v>61</v>
      </c>
      <c r="W109" s="2" t="s">
        <v>178</v>
      </c>
      <c r="X109" s="2" t="s">
        <v>287</v>
      </c>
      <c r="Y109" s="2">
        <v>60505</v>
      </c>
      <c r="Z109" s="10">
        <v>42103</v>
      </c>
      <c r="AA109" s="14" t="str">
        <f>TEXT(Table1[[#This Row],[Order Date]],"mmmm")</f>
        <v>April</v>
      </c>
      <c r="AB109" s="8" t="str">
        <f>TEXT(Table1[[#This Row],[Order Date]],"yyyy")</f>
        <v>2015</v>
      </c>
      <c r="AC109" s="10">
        <v>42103</v>
      </c>
      <c r="AD109" s="2">
        <v>-99.986400000000003</v>
      </c>
      <c r="AE109" s="2">
        <v>7</v>
      </c>
      <c r="AF109" s="2">
        <v>203.49</v>
      </c>
      <c r="AG109" s="2">
        <v>89093</v>
      </c>
      <c r="AH109" s="7" t="str">
        <f>IF(COUNTIF(Returns!$A$2:$A$1635,Orders!AG109)&gt;0,"Returned","Not Returned")</f>
        <v>Not Returned</v>
      </c>
    </row>
    <row r="110" spans="5:34" ht="12.75" customHeight="1" thickTop="1" thickBot="1" x14ac:dyDescent="0.3">
      <c r="E110" s="11">
        <v>20522</v>
      </c>
      <c r="F110" s="12" t="s">
        <v>37</v>
      </c>
      <c r="G110" s="12">
        <v>0</v>
      </c>
      <c r="H110" s="12">
        <v>125.99</v>
      </c>
      <c r="I110" s="12">
        <v>8.08</v>
      </c>
      <c r="J110" s="12">
        <v>191</v>
      </c>
      <c r="K110" s="7" t="str">
        <f>IF(COUNTIF(Table1[Customer ID],Table1[[#This Row],[Customer ID]])&gt;1,"Repeat Customer","One-Time Customer")</f>
        <v>Repeat Customer</v>
      </c>
      <c r="L110" s="12" t="s">
        <v>285</v>
      </c>
      <c r="M110" s="12" t="s">
        <v>49</v>
      </c>
      <c r="N110" s="12" t="s">
        <v>28</v>
      </c>
      <c r="O110" s="12" t="s">
        <v>77</v>
      </c>
      <c r="P110" s="12" t="s">
        <v>78</v>
      </c>
      <c r="Q110" s="12" t="s">
        <v>59</v>
      </c>
      <c r="R110" s="12" t="s">
        <v>289</v>
      </c>
      <c r="S110" s="12">
        <v>0.56999999999999995</v>
      </c>
      <c r="T110" s="7">
        <f>Table1[[#This Row],[Profit]]/Table1[[#This Row],[Sales]]</f>
        <v>0.57240704411271592</v>
      </c>
      <c r="U110" s="12" t="s">
        <v>33</v>
      </c>
      <c r="V110" s="12" t="s">
        <v>61</v>
      </c>
      <c r="W110" s="12" t="s">
        <v>178</v>
      </c>
      <c r="X110" s="12" t="s">
        <v>287</v>
      </c>
      <c r="Y110" s="12">
        <v>60505</v>
      </c>
      <c r="Z110" s="13">
        <v>42103</v>
      </c>
      <c r="AA110" s="14" t="str">
        <f>TEXT(Table1[[#This Row],[Order Date]],"mmmm")</f>
        <v>April</v>
      </c>
      <c r="AB110" s="8" t="str">
        <f>TEXT(Table1[[#This Row],[Order Date]],"yyyy")</f>
        <v>2015</v>
      </c>
      <c r="AC110" s="13">
        <v>42104</v>
      </c>
      <c r="AD110" s="12">
        <v>1348.59672</v>
      </c>
      <c r="AE110" s="12">
        <v>22</v>
      </c>
      <c r="AF110" s="12">
        <v>2356.0100000000002</v>
      </c>
      <c r="AG110" s="12">
        <v>89093</v>
      </c>
      <c r="AH110" s="7" t="str">
        <f>IF(COUNTIF(Returns!$A$2:$A$1635,Orders!AG110)&gt;0,"Returned","Not Returned")</f>
        <v>Not Returned</v>
      </c>
    </row>
    <row r="111" spans="5:34" ht="12.75" customHeight="1" thickTop="1" thickBot="1" x14ac:dyDescent="0.3">
      <c r="E111" s="9">
        <v>19663</v>
      </c>
      <c r="F111" s="2" t="s">
        <v>37</v>
      </c>
      <c r="G111" s="2">
        <v>0</v>
      </c>
      <c r="H111" s="2">
        <v>213.45</v>
      </c>
      <c r="I111" s="2">
        <v>14.7</v>
      </c>
      <c r="J111" s="2">
        <v>193</v>
      </c>
      <c r="K111" s="7" t="str">
        <f>IF(COUNTIF(Table1[Customer ID],Table1[[#This Row],[Customer ID]])&gt;1,"Repeat Customer","One-Time Customer")</f>
        <v>Repeat Customer</v>
      </c>
      <c r="L111" s="2" t="s">
        <v>290</v>
      </c>
      <c r="M111" s="2" t="s">
        <v>39</v>
      </c>
      <c r="N111" s="2" t="s">
        <v>28</v>
      </c>
      <c r="O111" s="2" t="s">
        <v>77</v>
      </c>
      <c r="P111" s="2" t="s">
        <v>85</v>
      </c>
      <c r="Q111" s="2" t="s">
        <v>43</v>
      </c>
      <c r="R111" s="2" t="s">
        <v>291</v>
      </c>
      <c r="S111" s="2">
        <v>0.59</v>
      </c>
      <c r="T111" s="7">
        <f>Table1[[#This Row],[Profit]]/Table1[[#This Row],[Sales]]</f>
        <v>-2.5022942173835445</v>
      </c>
      <c r="U111" s="2" t="s">
        <v>33</v>
      </c>
      <c r="V111" s="2" t="s">
        <v>34</v>
      </c>
      <c r="W111" s="2" t="s">
        <v>212</v>
      </c>
      <c r="X111" s="2" t="s">
        <v>213</v>
      </c>
      <c r="Y111" s="2">
        <v>84041</v>
      </c>
      <c r="Z111" s="10">
        <v>42007</v>
      </c>
      <c r="AA111" s="14" t="str">
        <f>TEXT(Table1[[#This Row],[Order Date]],"mmmm")</f>
        <v>January</v>
      </c>
      <c r="AB111" s="8" t="str">
        <f>TEXT(Table1[[#This Row],[Order Date]],"yyyy")</f>
        <v>2015</v>
      </c>
      <c r="AC111" s="10">
        <v>42009</v>
      </c>
      <c r="AD111" s="2">
        <v>-560.81417999999996</v>
      </c>
      <c r="AE111" s="2">
        <v>1</v>
      </c>
      <c r="AF111" s="2">
        <v>224.12</v>
      </c>
      <c r="AG111" s="2">
        <v>90430</v>
      </c>
      <c r="AH111" s="7" t="str">
        <f>IF(COUNTIF(Returns!$A$2:$A$1635,Orders!AG111)&gt;0,"Returned","Not Returned")</f>
        <v>Not Returned</v>
      </c>
    </row>
    <row r="112" spans="5:34" ht="12.75" customHeight="1" thickTop="1" thickBot="1" x14ac:dyDescent="0.3">
      <c r="E112" s="11">
        <v>20645</v>
      </c>
      <c r="F112" s="12" t="s">
        <v>56</v>
      </c>
      <c r="G112" s="12">
        <v>7.0000000000000007E-2</v>
      </c>
      <c r="H112" s="12">
        <v>6.54</v>
      </c>
      <c r="I112" s="12">
        <v>5.27</v>
      </c>
      <c r="J112" s="12">
        <v>193</v>
      </c>
      <c r="K112" s="7" t="str">
        <f>IF(COUNTIF(Table1[Customer ID],Table1[[#This Row],[Customer ID]])&gt;1,"Repeat Customer","One-Time Customer")</f>
        <v>Repeat Customer</v>
      </c>
      <c r="L112" s="12" t="s">
        <v>290</v>
      </c>
      <c r="M112" s="12" t="s">
        <v>49</v>
      </c>
      <c r="N112" s="12" t="s">
        <v>28</v>
      </c>
      <c r="O112" s="12" t="s">
        <v>29</v>
      </c>
      <c r="P112" s="12" t="s">
        <v>109</v>
      </c>
      <c r="Q112" s="12" t="s">
        <v>59</v>
      </c>
      <c r="R112" s="12" t="s">
        <v>292</v>
      </c>
      <c r="S112" s="12">
        <v>0.36</v>
      </c>
      <c r="T112" s="7">
        <f>Table1[[#This Row],[Profit]]/Table1[[#This Row],[Sales]]</f>
        <v>-0.47073770491803274</v>
      </c>
      <c r="U112" s="12" t="s">
        <v>33</v>
      </c>
      <c r="V112" s="12" t="s">
        <v>34</v>
      </c>
      <c r="W112" s="12" t="s">
        <v>212</v>
      </c>
      <c r="X112" s="12" t="s">
        <v>213</v>
      </c>
      <c r="Y112" s="12">
        <v>84041</v>
      </c>
      <c r="Z112" s="13">
        <v>42093</v>
      </c>
      <c r="AA112" s="14" t="str">
        <f>TEXT(Table1[[#This Row],[Order Date]],"mmmm")</f>
        <v>March</v>
      </c>
      <c r="AB112" s="8" t="str">
        <f>TEXT(Table1[[#This Row],[Order Date]],"yyyy")</f>
        <v>2015</v>
      </c>
      <c r="AC112" s="13">
        <v>42095</v>
      </c>
      <c r="AD112" s="12">
        <v>-66.044499999999999</v>
      </c>
      <c r="AE112" s="12">
        <v>21</v>
      </c>
      <c r="AF112" s="12">
        <v>140.30000000000001</v>
      </c>
      <c r="AG112" s="12">
        <v>90432</v>
      </c>
      <c r="AH112" s="7" t="str">
        <f>IF(COUNTIF(Returns!$A$2:$A$1635,Orders!AG112)&gt;0,"Returned","Not Returned")</f>
        <v>Not Returned</v>
      </c>
    </row>
    <row r="113" spans="5:34" ht="12.75" customHeight="1" thickTop="1" thickBot="1" x14ac:dyDescent="0.3">
      <c r="E113" s="9">
        <v>24273</v>
      </c>
      <c r="F113" s="2" t="s">
        <v>37</v>
      </c>
      <c r="G113" s="2">
        <v>0.02</v>
      </c>
      <c r="H113" s="2">
        <v>6.48</v>
      </c>
      <c r="I113" s="2">
        <v>9.17</v>
      </c>
      <c r="J113" s="2">
        <v>194</v>
      </c>
      <c r="K113" s="7" t="str">
        <f>IF(COUNTIF(Table1[Customer ID],Table1[[#This Row],[Customer ID]])&gt;1,"Repeat Customer","One-Time Customer")</f>
        <v>Repeat Customer</v>
      </c>
      <c r="L113" s="2" t="s">
        <v>293</v>
      </c>
      <c r="M113" s="2" t="s">
        <v>49</v>
      </c>
      <c r="N113" s="2" t="s">
        <v>28</v>
      </c>
      <c r="O113" s="2" t="s">
        <v>29</v>
      </c>
      <c r="P113" s="2" t="s">
        <v>93</v>
      </c>
      <c r="Q113" s="2" t="s">
        <v>59</v>
      </c>
      <c r="R113" s="2" t="s">
        <v>294</v>
      </c>
      <c r="S113" s="2">
        <v>0.37</v>
      </c>
      <c r="T113" s="7">
        <f>Table1[[#This Row],[Profit]]/Table1[[#This Row],[Sales]]</f>
        <v>-3.7477021276595748</v>
      </c>
      <c r="U113" s="2" t="s">
        <v>33</v>
      </c>
      <c r="V113" s="2" t="s">
        <v>34</v>
      </c>
      <c r="W113" s="2" t="s">
        <v>212</v>
      </c>
      <c r="X113" s="2" t="s">
        <v>295</v>
      </c>
      <c r="Y113" s="2">
        <v>84043</v>
      </c>
      <c r="Z113" s="10">
        <v>42014</v>
      </c>
      <c r="AA113" s="14" t="str">
        <f>TEXT(Table1[[#This Row],[Order Date]],"mmmm")</f>
        <v>January</v>
      </c>
      <c r="AB113" s="8" t="str">
        <f>TEXT(Table1[[#This Row],[Order Date]],"yyyy")</f>
        <v>2015</v>
      </c>
      <c r="AC113" s="10">
        <v>42015</v>
      </c>
      <c r="AD113" s="2">
        <v>-105.68520000000001</v>
      </c>
      <c r="AE113" s="2">
        <v>4</v>
      </c>
      <c r="AF113" s="2">
        <v>28.2</v>
      </c>
      <c r="AG113" s="2">
        <v>90431</v>
      </c>
      <c r="AH113" s="7" t="str">
        <f>IF(COUNTIF(Returns!$A$2:$A$1635,Orders!AG113)&gt;0,"Returned","Not Returned")</f>
        <v>Not Returned</v>
      </c>
    </row>
    <row r="114" spans="5:34" ht="12.75" customHeight="1" thickTop="1" thickBot="1" x14ac:dyDescent="0.3">
      <c r="E114" s="11">
        <v>20646</v>
      </c>
      <c r="F114" s="12" t="s">
        <v>56</v>
      </c>
      <c r="G114" s="12">
        <v>0.09</v>
      </c>
      <c r="H114" s="12">
        <v>3.29</v>
      </c>
      <c r="I114" s="12">
        <v>1.35</v>
      </c>
      <c r="J114" s="12">
        <v>194</v>
      </c>
      <c r="K114" s="7" t="str">
        <f>IF(COUNTIF(Table1[Customer ID],Table1[[#This Row],[Customer ID]])&gt;1,"Repeat Customer","One-Time Customer")</f>
        <v>Repeat Customer</v>
      </c>
      <c r="L114" s="12" t="s">
        <v>293</v>
      </c>
      <c r="M114" s="12" t="s">
        <v>49</v>
      </c>
      <c r="N114" s="12" t="s">
        <v>28</v>
      </c>
      <c r="O114" s="12" t="s">
        <v>29</v>
      </c>
      <c r="P114" s="12" t="s">
        <v>66</v>
      </c>
      <c r="Q114" s="12" t="s">
        <v>31</v>
      </c>
      <c r="R114" s="12" t="s">
        <v>296</v>
      </c>
      <c r="S114" s="12">
        <v>0.4</v>
      </c>
      <c r="T114" s="7">
        <f>Table1[[#This Row],[Profit]]/Table1[[#This Row],[Sales]]</f>
        <v>0.21886792452830189</v>
      </c>
      <c r="U114" s="12" t="s">
        <v>33</v>
      </c>
      <c r="V114" s="12" t="s">
        <v>34</v>
      </c>
      <c r="W114" s="12" t="s">
        <v>212</v>
      </c>
      <c r="X114" s="12" t="s">
        <v>295</v>
      </c>
      <c r="Y114" s="12">
        <v>84043</v>
      </c>
      <c r="Z114" s="13">
        <v>42093</v>
      </c>
      <c r="AA114" s="14" t="str">
        <f>TEXT(Table1[[#This Row],[Order Date]],"mmmm")</f>
        <v>March</v>
      </c>
      <c r="AB114" s="8" t="str">
        <f>TEXT(Table1[[#This Row],[Order Date]],"yyyy")</f>
        <v>2015</v>
      </c>
      <c r="AC114" s="13">
        <v>42095</v>
      </c>
      <c r="AD114" s="12">
        <v>15.66</v>
      </c>
      <c r="AE114" s="12">
        <v>23</v>
      </c>
      <c r="AF114" s="12">
        <v>71.55</v>
      </c>
      <c r="AG114" s="12">
        <v>90432</v>
      </c>
      <c r="AH114" s="7" t="str">
        <f>IF(COUNTIF(Returns!$A$2:$A$1635,Orders!AG114)&gt;0,"Returned","Not Returned")</f>
        <v>Not Returned</v>
      </c>
    </row>
    <row r="115" spans="5:34" ht="12.75" customHeight="1" thickTop="1" thickBot="1" x14ac:dyDescent="0.3">
      <c r="E115" s="9">
        <v>25158</v>
      </c>
      <c r="F115" s="2" t="s">
        <v>47</v>
      </c>
      <c r="G115" s="2">
        <v>0</v>
      </c>
      <c r="H115" s="2">
        <v>161.55000000000001</v>
      </c>
      <c r="I115" s="2">
        <v>19.989999999999998</v>
      </c>
      <c r="J115" s="2">
        <v>197</v>
      </c>
      <c r="K115" s="7" t="str">
        <f>IF(COUNTIF(Table1[Customer ID],Table1[[#This Row],[Customer ID]])&gt;1,"Repeat Customer","One-Time Customer")</f>
        <v>One-Time Customer</v>
      </c>
      <c r="L115" s="2" t="s">
        <v>297</v>
      </c>
      <c r="M115" s="2" t="s">
        <v>49</v>
      </c>
      <c r="N115" s="2" t="s">
        <v>58</v>
      </c>
      <c r="O115" s="2" t="s">
        <v>29</v>
      </c>
      <c r="P115" s="2" t="s">
        <v>141</v>
      </c>
      <c r="Q115" s="2" t="s">
        <v>59</v>
      </c>
      <c r="R115" s="2" t="s">
        <v>161</v>
      </c>
      <c r="S115" s="2">
        <v>0.66</v>
      </c>
      <c r="T115" s="7">
        <f>Table1[[#This Row],[Profit]]/Table1[[#This Row],[Sales]]</f>
        <v>0.37541508790664468</v>
      </c>
      <c r="U115" s="2" t="s">
        <v>33</v>
      </c>
      <c r="V115" s="2" t="s">
        <v>61</v>
      </c>
      <c r="W115" s="2" t="s">
        <v>183</v>
      </c>
      <c r="X115" s="2" t="s">
        <v>298</v>
      </c>
      <c r="Y115" s="2">
        <v>66212</v>
      </c>
      <c r="Z115" s="10">
        <v>42096</v>
      </c>
      <c r="AA115" s="14" t="str">
        <f>TEXT(Table1[[#This Row],[Order Date]],"mmmm")</f>
        <v>April</v>
      </c>
      <c r="AB115" s="8" t="str">
        <f>TEXT(Table1[[#This Row],[Order Date]],"yyyy")</f>
        <v>2015</v>
      </c>
      <c r="AC115" s="10">
        <v>42098</v>
      </c>
      <c r="AD115" s="2">
        <v>1167.1580000000001</v>
      </c>
      <c r="AE115" s="2">
        <v>19</v>
      </c>
      <c r="AF115" s="2">
        <v>3108.98</v>
      </c>
      <c r="AG115" s="2">
        <v>88921</v>
      </c>
      <c r="AH115" s="7" t="str">
        <f>IF(COUNTIF(Returns!$A$2:$A$1635,Orders!AG115)&gt;0,"Returned","Not Returned")</f>
        <v>Not Returned</v>
      </c>
    </row>
    <row r="116" spans="5:34" ht="12.75" customHeight="1" thickTop="1" thickBot="1" x14ac:dyDescent="0.3">
      <c r="E116" s="11">
        <v>7158</v>
      </c>
      <c r="F116" s="12" t="s">
        <v>47</v>
      </c>
      <c r="G116" s="12">
        <v>0</v>
      </c>
      <c r="H116" s="12">
        <v>161.55000000000001</v>
      </c>
      <c r="I116" s="12">
        <v>19.989999999999998</v>
      </c>
      <c r="J116" s="12">
        <v>198</v>
      </c>
      <c r="K116" s="7" t="str">
        <f>IF(COUNTIF(Table1[Customer ID],Table1[[#This Row],[Customer ID]])&gt;1,"Repeat Customer","One-Time Customer")</f>
        <v>One-Time Customer</v>
      </c>
      <c r="L116" s="12" t="s">
        <v>299</v>
      </c>
      <c r="M116" s="12" t="s">
        <v>49</v>
      </c>
      <c r="N116" s="12" t="s">
        <v>58</v>
      </c>
      <c r="O116" s="12" t="s">
        <v>29</v>
      </c>
      <c r="P116" s="12" t="s">
        <v>141</v>
      </c>
      <c r="Q116" s="12" t="s">
        <v>59</v>
      </c>
      <c r="R116" s="12" t="s">
        <v>161</v>
      </c>
      <c r="S116" s="12">
        <v>0.66</v>
      </c>
      <c r="T116" s="7">
        <f>Table1[[#This Row],[Profit]]/Table1[[#This Row],[Sales]]</f>
        <v>8.0552083209320974E-2</v>
      </c>
      <c r="U116" s="12" t="s">
        <v>33</v>
      </c>
      <c r="V116" s="12" t="s">
        <v>61</v>
      </c>
      <c r="W116" s="12" t="s">
        <v>300</v>
      </c>
      <c r="X116" s="12" t="s">
        <v>301</v>
      </c>
      <c r="Y116" s="12">
        <v>48138</v>
      </c>
      <c r="Z116" s="13">
        <v>42096</v>
      </c>
      <c r="AA116" s="14" t="str">
        <f>TEXT(Table1[[#This Row],[Order Date]],"mmmm")</f>
        <v>April</v>
      </c>
      <c r="AB116" s="8" t="str">
        <f>TEXT(Table1[[#This Row],[Order Date]],"yyyy")</f>
        <v>2015</v>
      </c>
      <c r="AC116" s="13">
        <v>42098</v>
      </c>
      <c r="AD116" s="12">
        <v>1014.9200000000001</v>
      </c>
      <c r="AE116" s="12">
        <v>77</v>
      </c>
      <c r="AF116" s="12">
        <v>12599.55</v>
      </c>
      <c r="AG116" s="12">
        <v>51072</v>
      </c>
      <c r="AH116" s="7" t="str">
        <f>IF(COUNTIF(Returns!$A$2:$A$1635,Orders!AG116)&gt;0,"Returned","Not Returned")</f>
        <v>Not Returned</v>
      </c>
    </row>
    <row r="117" spans="5:34" ht="12.75" customHeight="1" thickTop="1" thickBot="1" x14ac:dyDescent="0.3">
      <c r="E117" s="9">
        <v>22136</v>
      </c>
      <c r="F117" s="2" t="s">
        <v>37</v>
      </c>
      <c r="G117" s="2">
        <v>0.09</v>
      </c>
      <c r="H117" s="2">
        <v>12.28</v>
      </c>
      <c r="I117" s="2">
        <v>4.8600000000000003</v>
      </c>
      <c r="J117" s="2">
        <v>202</v>
      </c>
      <c r="K117" s="7" t="str">
        <f>IF(COUNTIF(Table1[Customer ID],Table1[[#This Row],[Customer ID]])&gt;1,"Repeat Customer","One-Time Customer")</f>
        <v>Repeat Customer</v>
      </c>
      <c r="L117" s="2" t="s">
        <v>302</v>
      </c>
      <c r="M117" s="2" t="s">
        <v>49</v>
      </c>
      <c r="N117" s="2" t="s">
        <v>28</v>
      </c>
      <c r="O117" s="2" t="s">
        <v>29</v>
      </c>
      <c r="P117" s="2" t="s">
        <v>93</v>
      </c>
      <c r="Q117" s="2" t="s">
        <v>59</v>
      </c>
      <c r="R117" s="2" t="s">
        <v>303</v>
      </c>
      <c r="S117" s="2">
        <v>0.38</v>
      </c>
      <c r="T117" s="7">
        <f>Table1[[#This Row],[Profit]]/Table1[[#This Row],[Sales]]</f>
        <v>4.9927849927849932E-2</v>
      </c>
      <c r="U117" s="2" t="s">
        <v>33</v>
      </c>
      <c r="V117" s="2" t="s">
        <v>61</v>
      </c>
      <c r="W117" s="2" t="s">
        <v>304</v>
      </c>
      <c r="X117" s="2" t="s">
        <v>305</v>
      </c>
      <c r="Y117" s="2">
        <v>74006</v>
      </c>
      <c r="Z117" s="10">
        <v>42121</v>
      </c>
      <c r="AA117" s="14" t="str">
        <f>TEXT(Table1[[#This Row],[Order Date]],"mmmm")</f>
        <v>April</v>
      </c>
      <c r="AB117" s="8" t="str">
        <f>TEXT(Table1[[#This Row],[Order Date]],"yyyy")</f>
        <v>2015</v>
      </c>
      <c r="AC117" s="10">
        <v>42122</v>
      </c>
      <c r="AD117" s="2">
        <v>1.73</v>
      </c>
      <c r="AE117" s="2">
        <v>3</v>
      </c>
      <c r="AF117" s="2">
        <v>34.65</v>
      </c>
      <c r="AG117" s="2">
        <v>88971</v>
      </c>
      <c r="AH117" s="7" t="str">
        <f>IF(COUNTIF(Returns!$A$2:$A$1635,Orders!AG117)&gt;0,"Returned","Not Returned")</f>
        <v>Not Returned</v>
      </c>
    </row>
    <row r="118" spans="5:34" ht="12.75" customHeight="1" thickTop="1" thickBot="1" x14ac:dyDescent="0.3">
      <c r="E118" s="11">
        <v>18783</v>
      </c>
      <c r="F118" s="12" t="s">
        <v>25</v>
      </c>
      <c r="G118" s="12">
        <v>0.03</v>
      </c>
      <c r="H118" s="12">
        <v>7.37</v>
      </c>
      <c r="I118" s="12">
        <v>5.53</v>
      </c>
      <c r="J118" s="12">
        <v>202</v>
      </c>
      <c r="K118" s="7" t="str">
        <f>IF(COUNTIF(Table1[Customer ID],Table1[[#This Row],[Customer ID]])&gt;1,"Repeat Customer","One-Time Customer")</f>
        <v>Repeat Customer</v>
      </c>
      <c r="L118" s="12" t="s">
        <v>302</v>
      </c>
      <c r="M118" s="12" t="s">
        <v>49</v>
      </c>
      <c r="N118" s="12" t="s">
        <v>28</v>
      </c>
      <c r="O118" s="12" t="s">
        <v>77</v>
      </c>
      <c r="P118" s="12" t="s">
        <v>180</v>
      </c>
      <c r="Q118" s="12" t="s">
        <v>51</v>
      </c>
      <c r="R118" s="12" t="s">
        <v>306</v>
      </c>
      <c r="S118" s="12">
        <v>0.69</v>
      </c>
      <c r="T118" s="7">
        <f>Table1[[#This Row],[Profit]]/Table1[[#This Row],[Sales]]</f>
        <v>-1.5584566965846833</v>
      </c>
      <c r="U118" s="12" t="s">
        <v>33</v>
      </c>
      <c r="V118" s="12" t="s">
        <v>61</v>
      </c>
      <c r="W118" s="12" t="s">
        <v>304</v>
      </c>
      <c r="X118" s="12" t="s">
        <v>305</v>
      </c>
      <c r="Y118" s="12">
        <v>74006</v>
      </c>
      <c r="Z118" s="13">
        <v>42020</v>
      </c>
      <c r="AA118" s="14" t="str">
        <f>TEXT(Table1[[#This Row],[Order Date]],"mmmm")</f>
        <v>January</v>
      </c>
      <c r="AB118" s="8" t="str">
        <f>TEXT(Table1[[#This Row],[Order Date]],"yyyy")</f>
        <v>2015</v>
      </c>
      <c r="AC118" s="13">
        <v>42022</v>
      </c>
      <c r="AD118" s="12">
        <v>-133.69999999999999</v>
      </c>
      <c r="AE118" s="12">
        <v>11</v>
      </c>
      <c r="AF118" s="12">
        <v>85.79</v>
      </c>
      <c r="AG118" s="12">
        <v>88972</v>
      </c>
      <c r="AH118" s="7" t="str">
        <f>IF(COUNTIF(Returns!$A$2:$A$1635,Orders!AG118)&gt;0,"Returned","Not Returned")</f>
        <v>Not Returned</v>
      </c>
    </row>
    <row r="119" spans="5:34" ht="12.75" customHeight="1" thickTop="1" thickBot="1" x14ac:dyDescent="0.3">
      <c r="E119" s="9">
        <v>21401</v>
      </c>
      <c r="F119" s="2" t="s">
        <v>106</v>
      </c>
      <c r="G119" s="2">
        <v>0.05</v>
      </c>
      <c r="H119" s="2">
        <v>1.86</v>
      </c>
      <c r="I119" s="2">
        <v>2.58</v>
      </c>
      <c r="J119" s="2">
        <v>210</v>
      </c>
      <c r="K119" s="7" t="str">
        <f>IF(COUNTIF(Table1[Customer ID],Table1[[#This Row],[Customer ID]])&gt;1,"Repeat Customer","One-Time Customer")</f>
        <v>Repeat Customer</v>
      </c>
      <c r="L119" s="2" t="s">
        <v>307</v>
      </c>
      <c r="M119" s="2" t="s">
        <v>49</v>
      </c>
      <c r="N119" s="2" t="s">
        <v>40</v>
      </c>
      <c r="O119" s="2" t="s">
        <v>29</v>
      </c>
      <c r="P119" s="2" t="s">
        <v>66</v>
      </c>
      <c r="Q119" s="2" t="s">
        <v>31</v>
      </c>
      <c r="R119" s="2" t="s">
        <v>308</v>
      </c>
      <c r="S119" s="2">
        <v>0.82</v>
      </c>
      <c r="T119" s="7">
        <f>Table1[[#This Row],[Profit]]/Table1[[#This Row],[Sales]]</f>
        <v>-3.7830777967064173</v>
      </c>
      <c r="U119" s="2" t="s">
        <v>33</v>
      </c>
      <c r="V119" s="2" t="s">
        <v>53</v>
      </c>
      <c r="W119" s="2" t="s">
        <v>71</v>
      </c>
      <c r="X119" s="2" t="s">
        <v>309</v>
      </c>
      <c r="Y119" s="2">
        <v>12180</v>
      </c>
      <c r="Z119" s="10">
        <v>42021</v>
      </c>
      <c r="AA119" s="14" t="str">
        <f>TEXT(Table1[[#This Row],[Order Date]],"mmmm")</f>
        <v>January</v>
      </c>
      <c r="AB119" s="8" t="str">
        <f>TEXT(Table1[[#This Row],[Order Date]],"yyyy")</f>
        <v>2015</v>
      </c>
      <c r="AC119" s="10">
        <v>42025</v>
      </c>
      <c r="AD119" s="2">
        <v>-66.62</v>
      </c>
      <c r="AE119" s="2">
        <v>9</v>
      </c>
      <c r="AF119" s="2">
        <v>17.61</v>
      </c>
      <c r="AG119" s="2">
        <v>85965</v>
      </c>
      <c r="AH119" s="7" t="str">
        <f>IF(COUNTIF(Returns!$A$2:$A$1635,Orders!AG119)&gt;0,"Returned","Not Returned")</f>
        <v>Not Returned</v>
      </c>
    </row>
    <row r="120" spans="5:34" ht="12.75" customHeight="1" thickTop="1" thickBot="1" x14ac:dyDescent="0.3">
      <c r="E120" s="11">
        <v>23097</v>
      </c>
      <c r="F120" s="12" t="s">
        <v>56</v>
      </c>
      <c r="G120" s="12">
        <v>0.09</v>
      </c>
      <c r="H120" s="12">
        <v>5.4</v>
      </c>
      <c r="I120" s="12">
        <v>7.78</v>
      </c>
      <c r="J120" s="12">
        <v>210</v>
      </c>
      <c r="K120" s="7" t="str">
        <f>IF(COUNTIF(Table1[Customer ID],Table1[[#This Row],[Customer ID]])&gt;1,"Repeat Customer","One-Time Customer")</f>
        <v>Repeat Customer</v>
      </c>
      <c r="L120" s="12" t="s">
        <v>307</v>
      </c>
      <c r="M120" s="12" t="s">
        <v>27</v>
      </c>
      <c r="N120" s="12" t="s">
        <v>40</v>
      </c>
      <c r="O120" s="12" t="s">
        <v>29</v>
      </c>
      <c r="P120" s="12" t="s">
        <v>109</v>
      </c>
      <c r="Q120" s="12" t="s">
        <v>59</v>
      </c>
      <c r="R120" s="12" t="s">
        <v>310</v>
      </c>
      <c r="S120" s="12">
        <v>0.37</v>
      </c>
      <c r="T120" s="7">
        <f>Table1[[#This Row],[Profit]]/Table1[[#This Row],[Sales]]</f>
        <v>-0.78709706959706949</v>
      </c>
      <c r="U120" s="12" t="s">
        <v>33</v>
      </c>
      <c r="V120" s="12" t="s">
        <v>53</v>
      </c>
      <c r="W120" s="12" t="s">
        <v>71</v>
      </c>
      <c r="X120" s="12" t="s">
        <v>309</v>
      </c>
      <c r="Y120" s="12">
        <v>12180</v>
      </c>
      <c r="Z120" s="13">
        <v>42157</v>
      </c>
      <c r="AA120" s="14" t="str">
        <f>TEXT(Table1[[#This Row],[Order Date]],"mmmm")</f>
        <v>June</v>
      </c>
      <c r="AB120" s="8" t="str">
        <f>TEXT(Table1[[#This Row],[Order Date]],"yyyy")</f>
        <v>2015</v>
      </c>
      <c r="AC120" s="13">
        <v>42157</v>
      </c>
      <c r="AD120" s="12">
        <v>-21.487749999999998</v>
      </c>
      <c r="AE120" s="12">
        <v>4</v>
      </c>
      <c r="AF120" s="12">
        <v>27.3</v>
      </c>
      <c r="AG120" s="12">
        <v>85966</v>
      </c>
      <c r="AH120" s="7" t="str">
        <f>IF(COUNTIF(Returns!$A$2:$A$1635,Orders!AG120)&gt;0,"Returned","Not Returned")</f>
        <v>Not Returned</v>
      </c>
    </row>
    <row r="121" spans="5:34" ht="12.75" customHeight="1" thickTop="1" thickBot="1" x14ac:dyDescent="0.3">
      <c r="E121" s="9">
        <v>23098</v>
      </c>
      <c r="F121" s="2" t="s">
        <v>56</v>
      </c>
      <c r="G121" s="2">
        <v>0.02</v>
      </c>
      <c r="H121" s="2">
        <v>20.28</v>
      </c>
      <c r="I121" s="2">
        <v>6.68</v>
      </c>
      <c r="J121" s="2">
        <v>210</v>
      </c>
      <c r="K121" s="7" t="str">
        <f>IF(COUNTIF(Table1[Customer ID],Table1[[#This Row],[Customer ID]])&gt;1,"Repeat Customer","One-Time Customer")</f>
        <v>Repeat Customer</v>
      </c>
      <c r="L121" s="2" t="s">
        <v>307</v>
      </c>
      <c r="M121" s="2" t="s">
        <v>49</v>
      </c>
      <c r="N121" s="2" t="s">
        <v>40</v>
      </c>
      <c r="O121" s="2" t="s">
        <v>41</v>
      </c>
      <c r="P121" s="2" t="s">
        <v>50</v>
      </c>
      <c r="Q121" s="2" t="s">
        <v>59</v>
      </c>
      <c r="R121" s="2" t="s">
        <v>311</v>
      </c>
      <c r="S121" s="2">
        <v>0.53</v>
      </c>
      <c r="T121" s="7">
        <f>Table1[[#This Row],[Profit]]/Table1[[#This Row],[Sales]]</f>
        <v>0.69</v>
      </c>
      <c r="U121" s="2" t="s">
        <v>33</v>
      </c>
      <c r="V121" s="2" t="s">
        <v>53</v>
      </c>
      <c r="W121" s="2" t="s">
        <v>71</v>
      </c>
      <c r="X121" s="2" t="s">
        <v>309</v>
      </c>
      <c r="Y121" s="2">
        <v>12180</v>
      </c>
      <c r="Z121" s="10">
        <v>42157</v>
      </c>
      <c r="AA121" s="14" t="str">
        <f>TEXT(Table1[[#This Row],[Order Date]],"mmmm")</f>
        <v>June</v>
      </c>
      <c r="AB121" s="8" t="str">
        <f>TEXT(Table1[[#This Row],[Order Date]],"yyyy")</f>
        <v>2015</v>
      </c>
      <c r="AC121" s="10">
        <v>42157</v>
      </c>
      <c r="AD121" s="2">
        <v>44.677499999999995</v>
      </c>
      <c r="AE121" s="2">
        <v>3</v>
      </c>
      <c r="AF121" s="2">
        <v>64.75</v>
      </c>
      <c r="AG121" s="2">
        <v>85966</v>
      </c>
      <c r="AH121" s="7" t="str">
        <f>IF(COUNTIF(Returns!$A$2:$A$1635,Orders!AG121)&gt;0,"Returned","Not Returned")</f>
        <v>Not Returned</v>
      </c>
    </row>
    <row r="122" spans="5:34" ht="12.75" customHeight="1" thickTop="1" thickBot="1" x14ac:dyDescent="0.3">
      <c r="E122" s="11">
        <v>23099</v>
      </c>
      <c r="F122" s="12" t="s">
        <v>56</v>
      </c>
      <c r="G122" s="12">
        <v>0</v>
      </c>
      <c r="H122" s="12">
        <v>11.55</v>
      </c>
      <c r="I122" s="12">
        <v>2.36</v>
      </c>
      <c r="J122" s="12">
        <v>210</v>
      </c>
      <c r="K122" s="7" t="str">
        <f>IF(COUNTIF(Table1[Customer ID],Table1[[#This Row],[Customer ID]])&gt;1,"Repeat Customer","One-Time Customer")</f>
        <v>Repeat Customer</v>
      </c>
      <c r="L122" s="12" t="s">
        <v>307</v>
      </c>
      <c r="M122" s="12" t="s">
        <v>49</v>
      </c>
      <c r="N122" s="12" t="s">
        <v>40</v>
      </c>
      <c r="O122" s="12" t="s">
        <v>29</v>
      </c>
      <c r="P122" s="12" t="s">
        <v>30</v>
      </c>
      <c r="Q122" s="12" t="s">
        <v>31</v>
      </c>
      <c r="R122" s="12" t="s">
        <v>312</v>
      </c>
      <c r="S122" s="12">
        <v>0.55000000000000004</v>
      </c>
      <c r="T122" s="7">
        <f>Table1[[#This Row],[Profit]]/Table1[[#This Row],[Sales]]</f>
        <v>0.37464274372816769</v>
      </c>
      <c r="U122" s="12" t="s">
        <v>33</v>
      </c>
      <c r="V122" s="12" t="s">
        <v>53</v>
      </c>
      <c r="W122" s="12" t="s">
        <v>71</v>
      </c>
      <c r="X122" s="12" t="s">
        <v>309</v>
      </c>
      <c r="Y122" s="12">
        <v>12180</v>
      </c>
      <c r="Z122" s="13">
        <v>42157</v>
      </c>
      <c r="AA122" s="14" t="str">
        <f>TEXT(Table1[[#This Row],[Order Date]],"mmmm")</f>
        <v>June</v>
      </c>
      <c r="AB122" s="8" t="str">
        <f>TEXT(Table1[[#This Row],[Order Date]],"yyyy")</f>
        <v>2015</v>
      </c>
      <c r="AC122" s="13">
        <v>42158</v>
      </c>
      <c r="AD122" s="12">
        <v>23.594999999999999</v>
      </c>
      <c r="AE122" s="12">
        <v>5</v>
      </c>
      <c r="AF122" s="12">
        <v>62.98</v>
      </c>
      <c r="AG122" s="12">
        <v>85966</v>
      </c>
      <c r="AH122" s="7" t="str">
        <f>IF(COUNTIF(Returns!$A$2:$A$1635,Orders!AG122)&gt;0,"Returned","Not Returned")</f>
        <v>Not Returned</v>
      </c>
    </row>
    <row r="123" spans="5:34" ht="12.75" customHeight="1" thickTop="1" thickBot="1" x14ac:dyDescent="0.3">
      <c r="E123" s="9">
        <v>23605</v>
      </c>
      <c r="F123" s="2" t="s">
        <v>56</v>
      </c>
      <c r="G123" s="2">
        <v>0.01</v>
      </c>
      <c r="H123" s="2">
        <v>10.06</v>
      </c>
      <c r="I123" s="2">
        <v>2.06</v>
      </c>
      <c r="J123" s="2">
        <v>211</v>
      </c>
      <c r="K123" s="7" t="str">
        <f>IF(COUNTIF(Table1[Customer ID],Table1[[#This Row],[Customer ID]])&gt;1,"Repeat Customer","One-Time Customer")</f>
        <v>Repeat Customer</v>
      </c>
      <c r="L123" s="2" t="s">
        <v>313</v>
      </c>
      <c r="M123" s="2" t="s">
        <v>49</v>
      </c>
      <c r="N123" s="2" t="s">
        <v>114</v>
      </c>
      <c r="O123" s="2" t="s">
        <v>29</v>
      </c>
      <c r="P123" s="2" t="s">
        <v>93</v>
      </c>
      <c r="Q123" s="2" t="s">
        <v>31</v>
      </c>
      <c r="R123" s="2" t="s">
        <v>280</v>
      </c>
      <c r="S123" s="2">
        <v>0.39</v>
      </c>
      <c r="T123" s="7">
        <f>Table1[[#This Row],[Profit]]/Table1[[#This Row],[Sales]]</f>
        <v>0.35801886792452831</v>
      </c>
      <c r="U123" s="2" t="s">
        <v>33</v>
      </c>
      <c r="V123" s="2" t="s">
        <v>53</v>
      </c>
      <c r="W123" s="2" t="s">
        <v>71</v>
      </c>
      <c r="X123" s="2" t="s">
        <v>314</v>
      </c>
      <c r="Y123" s="2">
        <v>13501</v>
      </c>
      <c r="Z123" s="10">
        <v>42010</v>
      </c>
      <c r="AA123" s="14" t="str">
        <f>TEXT(Table1[[#This Row],[Order Date]],"mmmm")</f>
        <v>January</v>
      </c>
      <c r="AB123" s="8" t="str">
        <f>TEXT(Table1[[#This Row],[Order Date]],"yyyy")</f>
        <v>2015</v>
      </c>
      <c r="AC123" s="10">
        <v>42012</v>
      </c>
      <c r="AD123" s="2">
        <v>7.59</v>
      </c>
      <c r="AE123" s="2">
        <v>2</v>
      </c>
      <c r="AF123" s="2">
        <v>21.2</v>
      </c>
      <c r="AG123" s="2">
        <v>85964</v>
      </c>
      <c r="AH123" s="7" t="str">
        <f>IF(COUNTIF(Returns!$A$2:$A$1635,Orders!AG123)&gt;0,"Returned","Not Returned")</f>
        <v>Not Returned</v>
      </c>
    </row>
    <row r="124" spans="5:34" ht="12.75" customHeight="1" thickTop="1" thickBot="1" x14ac:dyDescent="0.3">
      <c r="E124" s="11">
        <v>23606</v>
      </c>
      <c r="F124" s="12" t="s">
        <v>56</v>
      </c>
      <c r="G124" s="12">
        <v>0</v>
      </c>
      <c r="H124" s="12">
        <v>65.989999999999995</v>
      </c>
      <c r="I124" s="12">
        <v>5.92</v>
      </c>
      <c r="J124" s="12">
        <v>211</v>
      </c>
      <c r="K124" s="7" t="str">
        <f>IF(COUNTIF(Table1[Customer ID],Table1[[#This Row],[Customer ID]])&gt;1,"Repeat Customer","One-Time Customer")</f>
        <v>Repeat Customer</v>
      </c>
      <c r="L124" s="12" t="s">
        <v>313</v>
      </c>
      <c r="M124" s="12" t="s">
        <v>49</v>
      </c>
      <c r="N124" s="12" t="s">
        <v>114</v>
      </c>
      <c r="O124" s="12" t="s">
        <v>77</v>
      </c>
      <c r="P124" s="12" t="s">
        <v>78</v>
      </c>
      <c r="Q124" s="12" t="s">
        <v>59</v>
      </c>
      <c r="R124" s="12" t="s">
        <v>315</v>
      </c>
      <c r="S124" s="12">
        <v>0.55000000000000004</v>
      </c>
      <c r="T124" s="7">
        <f>Table1[[#This Row],[Profit]]/Table1[[#This Row],[Sales]]</f>
        <v>-0.62304984998846069</v>
      </c>
      <c r="U124" s="12" t="s">
        <v>33</v>
      </c>
      <c r="V124" s="12" t="s">
        <v>53</v>
      </c>
      <c r="W124" s="12" t="s">
        <v>71</v>
      </c>
      <c r="X124" s="12" t="s">
        <v>314</v>
      </c>
      <c r="Y124" s="12">
        <v>13501</v>
      </c>
      <c r="Z124" s="13">
        <v>42010</v>
      </c>
      <c r="AA124" s="14" t="str">
        <f>TEXT(Table1[[#This Row],[Order Date]],"mmmm")</f>
        <v>January</v>
      </c>
      <c r="AB124" s="8" t="str">
        <f>TEXT(Table1[[#This Row],[Order Date]],"yyyy")</f>
        <v>2015</v>
      </c>
      <c r="AC124" s="13">
        <v>42012</v>
      </c>
      <c r="AD124" s="12">
        <v>-107.98699999999999</v>
      </c>
      <c r="AE124" s="12">
        <v>3</v>
      </c>
      <c r="AF124" s="12">
        <v>173.32</v>
      </c>
      <c r="AG124" s="12">
        <v>85964</v>
      </c>
      <c r="AH124" s="7" t="str">
        <f>IF(COUNTIF(Returns!$A$2:$A$1635,Orders!AG124)&gt;0,"Returned","Not Returned")</f>
        <v>Not Returned</v>
      </c>
    </row>
    <row r="125" spans="5:34" ht="12.75" customHeight="1" thickTop="1" thickBot="1" x14ac:dyDescent="0.3">
      <c r="E125" s="9">
        <v>23100</v>
      </c>
      <c r="F125" s="2" t="s">
        <v>56</v>
      </c>
      <c r="G125" s="2">
        <v>0.05</v>
      </c>
      <c r="H125" s="2">
        <v>2.08</v>
      </c>
      <c r="I125" s="2">
        <v>2.56</v>
      </c>
      <c r="J125" s="2">
        <v>211</v>
      </c>
      <c r="K125" s="7" t="str">
        <f>IF(COUNTIF(Table1[Customer ID],Table1[[#This Row],[Customer ID]])&gt;1,"Repeat Customer","One-Time Customer")</f>
        <v>Repeat Customer</v>
      </c>
      <c r="L125" s="2" t="s">
        <v>313</v>
      </c>
      <c r="M125" s="2" t="s">
        <v>49</v>
      </c>
      <c r="N125" s="2" t="s">
        <v>40</v>
      </c>
      <c r="O125" s="2" t="s">
        <v>29</v>
      </c>
      <c r="P125" s="2" t="s">
        <v>174</v>
      </c>
      <c r="Q125" s="2" t="s">
        <v>51</v>
      </c>
      <c r="R125" s="2" t="s">
        <v>316</v>
      </c>
      <c r="S125" s="2">
        <v>0.55000000000000004</v>
      </c>
      <c r="T125" s="7">
        <f>Table1[[#This Row],[Profit]]/Table1[[#This Row],[Sales]]</f>
        <v>-0.85717663750295581</v>
      </c>
      <c r="U125" s="2" t="s">
        <v>33</v>
      </c>
      <c r="V125" s="2" t="s">
        <v>53</v>
      </c>
      <c r="W125" s="2" t="s">
        <v>71</v>
      </c>
      <c r="X125" s="2" t="s">
        <v>314</v>
      </c>
      <c r="Y125" s="2">
        <v>13501</v>
      </c>
      <c r="Z125" s="10">
        <v>42157</v>
      </c>
      <c r="AA125" s="14" t="str">
        <f>TEXT(Table1[[#This Row],[Order Date]],"mmmm")</f>
        <v>June</v>
      </c>
      <c r="AB125" s="8" t="str">
        <f>TEXT(Table1[[#This Row],[Order Date]],"yyyy")</f>
        <v>2015</v>
      </c>
      <c r="AC125" s="10">
        <v>42158</v>
      </c>
      <c r="AD125" s="2">
        <v>-36.25</v>
      </c>
      <c r="AE125" s="2">
        <v>20</v>
      </c>
      <c r="AF125" s="2">
        <v>42.29</v>
      </c>
      <c r="AG125" s="2">
        <v>85966</v>
      </c>
      <c r="AH125" s="7" t="str">
        <f>IF(COUNTIF(Returns!$A$2:$A$1635,Orders!AG125)&gt;0,"Returned","Not Returned")</f>
        <v>Not Returned</v>
      </c>
    </row>
    <row r="126" spans="5:34" ht="12.75" customHeight="1" thickTop="1" thickBot="1" x14ac:dyDescent="0.3">
      <c r="E126" s="11">
        <v>26303</v>
      </c>
      <c r="F126" s="12" t="s">
        <v>56</v>
      </c>
      <c r="G126" s="12">
        <v>0.05</v>
      </c>
      <c r="H126" s="12">
        <v>119.99</v>
      </c>
      <c r="I126" s="12">
        <v>56.14</v>
      </c>
      <c r="J126" s="12">
        <v>218</v>
      </c>
      <c r="K126" s="7" t="str">
        <f>IF(COUNTIF(Table1[Customer ID],Table1[[#This Row],[Customer ID]])&gt;1,"Repeat Customer","One-Time Customer")</f>
        <v>One-Time Customer</v>
      </c>
      <c r="L126" s="12" t="s">
        <v>317</v>
      </c>
      <c r="M126" s="12" t="s">
        <v>39</v>
      </c>
      <c r="N126" s="12" t="s">
        <v>114</v>
      </c>
      <c r="O126" s="12" t="s">
        <v>77</v>
      </c>
      <c r="P126" s="12" t="s">
        <v>85</v>
      </c>
      <c r="Q126" s="12" t="s">
        <v>121</v>
      </c>
      <c r="R126" s="12" t="s">
        <v>318</v>
      </c>
      <c r="S126" s="12">
        <v>0.39</v>
      </c>
      <c r="T126" s="7">
        <f>Table1[[#This Row],[Profit]]/Table1[[#This Row],[Sales]]</f>
        <v>-0.14035639470405412</v>
      </c>
      <c r="U126" s="12" t="s">
        <v>33</v>
      </c>
      <c r="V126" s="12" t="s">
        <v>34</v>
      </c>
      <c r="W126" s="12" t="s">
        <v>212</v>
      </c>
      <c r="X126" s="12" t="s">
        <v>319</v>
      </c>
      <c r="Y126" s="12">
        <v>84107</v>
      </c>
      <c r="Z126" s="13">
        <v>42164</v>
      </c>
      <c r="AA126" s="14" t="str">
        <f>TEXT(Table1[[#This Row],[Order Date]],"mmmm")</f>
        <v>June</v>
      </c>
      <c r="AB126" s="8" t="str">
        <f>TEXT(Table1[[#This Row],[Order Date]],"yyyy")</f>
        <v>2015</v>
      </c>
      <c r="AC126" s="13">
        <v>42166</v>
      </c>
      <c r="AD126" s="12">
        <v>-102.5121</v>
      </c>
      <c r="AE126" s="12">
        <v>6</v>
      </c>
      <c r="AF126" s="12">
        <v>730.37</v>
      </c>
      <c r="AG126" s="12">
        <v>88048</v>
      </c>
      <c r="AH126" s="7" t="str">
        <f>IF(COUNTIF(Returns!$A$2:$A$1635,Orders!AG126)&gt;0,"Returned","Not Returned")</f>
        <v>Not Returned</v>
      </c>
    </row>
    <row r="127" spans="5:34" ht="12.75" customHeight="1" thickTop="1" thickBot="1" x14ac:dyDescent="0.3">
      <c r="E127" s="9">
        <v>21203</v>
      </c>
      <c r="F127" s="2" t="s">
        <v>56</v>
      </c>
      <c r="G127" s="2">
        <v>0.03</v>
      </c>
      <c r="H127" s="2">
        <v>60.89</v>
      </c>
      <c r="I127" s="2">
        <v>32.409999999999997</v>
      </c>
      <c r="J127" s="2">
        <v>228</v>
      </c>
      <c r="K127" s="7" t="str">
        <f>IF(COUNTIF(Table1[Customer ID],Table1[[#This Row],[Customer ID]])&gt;1,"Repeat Customer","One-Time Customer")</f>
        <v>One-Time Customer</v>
      </c>
      <c r="L127" s="2" t="s">
        <v>320</v>
      </c>
      <c r="M127" s="2" t="s">
        <v>39</v>
      </c>
      <c r="N127" s="2" t="s">
        <v>58</v>
      </c>
      <c r="O127" s="2" t="s">
        <v>41</v>
      </c>
      <c r="P127" s="2" t="s">
        <v>42</v>
      </c>
      <c r="Q127" s="2" t="s">
        <v>43</v>
      </c>
      <c r="R127" s="2" t="s">
        <v>321</v>
      </c>
      <c r="S127" s="2">
        <v>0.56000000000000005</v>
      </c>
      <c r="T127" s="7">
        <f>Table1[[#This Row],[Profit]]/Table1[[#This Row],[Sales]]</f>
        <v>8.0698794645830088E-2</v>
      </c>
      <c r="U127" s="2" t="s">
        <v>33</v>
      </c>
      <c r="V127" s="2" t="s">
        <v>136</v>
      </c>
      <c r="W127" s="2" t="s">
        <v>322</v>
      </c>
      <c r="X127" s="2" t="s">
        <v>323</v>
      </c>
      <c r="Y127" s="2">
        <v>28227</v>
      </c>
      <c r="Z127" s="10">
        <v>42096</v>
      </c>
      <c r="AA127" s="14" t="str">
        <f>TEXT(Table1[[#This Row],[Order Date]],"mmmm")</f>
        <v>April</v>
      </c>
      <c r="AB127" s="8" t="str">
        <f>TEXT(Table1[[#This Row],[Order Date]],"yyyy")</f>
        <v>2015</v>
      </c>
      <c r="AC127" s="10">
        <v>42097</v>
      </c>
      <c r="AD127" s="2">
        <v>36.353999999999999</v>
      </c>
      <c r="AE127" s="2">
        <v>7</v>
      </c>
      <c r="AF127" s="2">
        <v>450.49</v>
      </c>
      <c r="AG127" s="2">
        <v>88527</v>
      </c>
      <c r="AH127" s="7" t="str">
        <f>IF(COUNTIF(Returns!$A$2:$A$1635,Orders!AG127)&gt;0,"Returned","Not Returned")</f>
        <v>Not Returned</v>
      </c>
    </row>
    <row r="128" spans="5:34" ht="12.75" customHeight="1" thickTop="1" thickBot="1" x14ac:dyDescent="0.3">
      <c r="E128" s="11">
        <v>25500</v>
      </c>
      <c r="F128" s="12" t="s">
        <v>56</v>
      </c>
      <c r="G128" s="12">
        <v>7.0000000000000007E-2</v>
      </c>
      <c r="H128" s="12">
        <v>5.81</v>
      </c>
      <c r="I128" s="12">
        <v>8.49</v>
      </c>
      <c r="J128" s="12">
        <v>233</v>
      </c>
      <c r="K128" s="7" t="str">
        <f>IF(COUNTIF(Table1[Customer ID],Table1[[#This Row],[Customer ID]])&gt;1,"Repeat Customer","One-Time Customer")</f>
        <v>Repeat Customer</v>
      </c>
      <c r="L128" s="12" t="s">
        <v>324</v>
      </c>
      <c r="M128" s="12" t="s">
        <v>49</v>
      </c>
      <c r="N128" s="12" t="s">
        <v>58</v>
      </c>
      <c r="O128" s="12" t="s">
        <v>29</v>
      </c>
      <c r="P128" s="12" t="s">
        <v>109</v>
      </c>
      <c r="Q128" s="12" t="s">
        <v>59</v>
      </c>
      <c r="R128" s="12" t="s">
        <v>325</v>
      </c>
      <c r="S128" s="12">
        <v>0.39</v>
      </c>
      <c r="T128" s="7">
        <f>Table1[[#This Row],[Profit]]/Table1[[#This Row],[Sales]]</f>
        <v>-4.1366751700680267</v>
      </c>
      <c r="U128" s="12" t="s">
        <v>33</v>
      </c>
      <c r="V128" s="12" t="s">
        <v>61</v>
      </c>
      <c r="W128" s="12" t="s">
        <v>178</v>
      </c>
      <c r="X128" s="12" t="s">
        <v>326</v>
      </c>
      <c r="Y128" s="12">
        <v>60462</v>
      </c>
      <c r="Z128" s="13">
        <v>42055</v>
      </c>
      <c r="AA128" s="14" t="str">
        <f>TEXT(Table1[[#This Row],[Order Date]],"mmmm")</f>
        <v>February</v>
      </c>
      <c r="AB128" s="8" t="str">
        <f>TEXT(Table1[[#This Row],[Order Date]],"yyyy")</f>
        <v>2015</v>
      </c>
      <c r="AC128" s="13">
        <v>42057</v>
      </c>
      <c r="AD128" s="12">
        <v>-243.23649999999998</v>
      </c>
      <c r="AE128" s="12">
        <v>10</v>
      </c>
      <c r="AF128" s="12">
        <v>58.8</v>
      </c>
      <c r="AG128" s="12">
        <v>90237</v>
      </c>
      <c r="AH128" s="7" t="str">
        <f>IF(COUNTIF(Returns!$A$2:$A$1635,Orders!AG128)&gt;0,"Returned","Not Returned")</f>
        <v>Not Returned</v>
      </c>
    </row>
    <row r="129" spans="5:34" ht="12.75" customHeight="1" thickTop="1" thickBot="1" x14ac:dyDescent="0.3">
      <c r="E129" s="9">
        <v>25501</v>
      </c>
      <c r="F129" s="2" t="s">
        <v>56</v>
      </c>
      <c r="G129" s="2">
        <v>0.04</v>
      </c>
      <c r="H129" s="2">
        <v>9.65</v>
      </c>
      <c r="I129" s="2">
        <v>6.22</v>
      </c>
      <c r="J129" s="2">
        <v>233</v>
      </c>
      <c r="K129" s="7" t="str">
        <f>IF(COUNTIF(Table1[Customer ID],Table1[[#This Row],[Customer ID]])&gt;1,"Repeat Customer","One-Time Customer")</f>
        <v>Repeat Customer</v>
      </c>
      <c r="L129" s="2" t="s">
        <v>324</v>
      </c>
      <c r="M129" s="2" t="s">
        <v>49</v>
      </c>
      <c r="N129" s="2" t="s">
        <v>58</v>
      </c>
      <c r="O129" s="2" t="s">
        <v>41</v>
      </c>
      <c r="P129" s="2" t="s">
        <v>50</v>
      </c>
      <c r="Q129" s="2" t="s">
        <v>59</v>
      </c>
      <c r="R129" s="2" t="s">
        <v>327</v>
      </c>
      <c r="S129" s="2">
        <v>0.55000000000000004</v>
      </c>
      <c r="T129" s="7">
        <f>Table1[[#This Row],[Profit]]/Table1[[#This Row],[Sales]]</f>
        <v>-0.44509006391632772</v>
      </c>
      <c r="U129" s="2" t="s">
        <v>33</v>
      </c>
      <c r="V129" s="2" t="s">
        <v>61</v>
      </c>
      <c r="W129" s="2" t="s">
        <v>178</v>
      </c>
      <c r="X129" s="2" t="s">
        <v>326</v>
      </c>
      <c r="Y129" s="2">
        <v>60462</v>
      </c>
      <c r="Z129" s="10">
        <v>42055</v>
      </c>
      <c r="AA129" s="14" t="str">
        <f>TEXT(Table1[[#This Row],[Order Date]],"mmmm")</f>
        <v>February</v>
      </c>
      <c r="AB129" s="8" t="str">
        <f>TEXT(Table1[[#This Row],[Order Date]],"yyyy")</f>
        <v>2015</v>
      </c>
      <c r="AC129" s="10">
        <v>42056</v>
      </c>
      <c r="AD129" s="2">
        <v>-53.62</v>
      </c>
      <c r="AE129" s="2">
        <v>12</v>
      </c>
      <c r="AF129" s="2">
        <v>120.47</v>
      </c>
      <c r="AG129" s="2">
        <v>90237</v>
      </c>
      <c r="AH129" s="7" t="str">
        <f>IF(COUNTIF(Returns!$A$2:$A$1635,Orders!AG129)&gt;0,"Returned","Not Returned")</f>
        <v>Not Returned</v>
      </c>
    </row>
    <row r="130" spans="5:34" ht="12.75" customHeight="1" thickTop="1" thickBot="1" x14ac:dyDescent="0.3">
      <c r="E130" s="11">
        <v>23058</v>
      </c>
      <c r="F130" s="12" t="s">
        <v>47</v>
      </c>
      <c r="G130" s="12">
        <v>0.06</v>
      </c>
      <c r="H130" s="12">
        <v>279.81</v>
      </c>
      <c r="I130" s="12">
        <v>23.19</v>
      </c>
      <c r="J130" s="12">
        <v>234</v>
      </c>
      <c r="K130" s="7" t="str">
        <f>IF(COUNTIF(Table1[Customer ID],Table1[[#This Row],[Customer ID]])&gt;1,"Repeat Customer","One-Time Customer")</f>
        <v>Repeat Customer</v>
      </c>
      <c r="L130" s="12" t="s">
        <v>328</v>
      </c>
      <c r="M130" s="12" t="s">
        <v>39</v>
      </c>
      <c r="N130" s="12" t="s">
        <v>58</v>
      </c>
      <c r="O130" s="12" t="s">
        <v>29</v>
      </c>
      <c r="P130" s="12" t="s">
        <v>257</v>
      </c>
      <c r="Q130" s="12" t="s">
        <v>43</v>
      </c>
      <c r="R130" s="12" t="s">
        <v>329</v>
      </c>
      <c r="S130" s="12">
        <v>0.59</v>
      </c>
      <c r="T130" s="7">
        <f>Table1[[#This Row],[Profit]]/Table1[[#This Row],[Sales]]</f>
        <v>0.69</v>
      </c>
      <c r="U130" s="12" t="s">
        <v>33</v>
      </c>
      <c r="V130" s="12" t="s">
        <v>61</v>
      </c>
      <c r="W130" s="12" t="s">
        <v>330</v>
      </c>
      <c r="X130" s="12" t="s">
        <v>331</v>
      </c>
      <c r="Y130" s="12">
        <v>50208</v>
      </c>
      <c r="Z130" s="13">
        <v>42040</v>
      </c>
      <c r="AA130" s="14" t="str">
        <f>TEXT(Table1[[#This Row],[Order Date]],"mmmm")</f>
        <v>February</v>
      </c>
      <c r="AB130" s="8" t="str">
        <f>TEXT(Table1[[#This Row],[Order Date]],"yyyy")</f>
        <v>2015</v>
      </c>
      <c r="AC130" s="13">
        <v>42041</v>
      </c>
      <c r="AD130" s="12">
        <v>1103.9723999999999</v>
      </c>
      <c r="AE130" s="12">
        <v>6</v>
      </c>
      <c r="AF130" s="12">
        <v>1599.96</v>
      </c>
      <c r="AG130" s="12">
        <v>90236</v>
      </c>
      <c r="AH130" s="7" t="str">
        <f>IF(COUNTIF(Returns!$A$2:$A$1635,Orders!AG130)&gt;0,"Returned","Not Returned")</f>
        <v>Not Returned</v>
      </c>
    </row>
    <row r="131" spans="5:34" ht="12.75" customHeight="1" thickTop="1" thickBot="1" x14ac:dyDescent="0.3">
      <c r="E131" s="9">
        <v>25121</v>
      </c>
      <c r="F131" s="2" t="s">
        <v>25</v>
      </c>
      <c r="G131" s="2">
        <v>0.03</v>
      </c>
      <c r="H131" s="2">
        <v>28.53</v>
      </c>
      <c r="I131" s="2">
        <v>1.49</v>
      </c>
      <c r="J131" s="2">
        <v>234</v>
      </c>
      <c r="K131" s="7" t="str">
        <f>IF(COUNTIF(Table1[Customer ID],Table1[[#This Row],[Customer ID]])&gt;1,"Repeat Customer","One-Time Customer")</f>
        <v>Repeat Customer</v>
      </c>
      <c r="L131" s="2" t="s">
        <v>328</v>
      </c>
      <c r="M131" s="2" t="s">
        <v>49</v>
      </c>
      <c r="N131" s="2" t="s">
        <v>58</v>
      </c>
      <c r="O131" s="2" t="s">
        <v>29</v>
      </c>
      <c r="P131" s="2" t="s">
        <v>109</v>
      </c>
      <c r="Q131" s="2" t="s">
        <v>59</v>
      </c>
      <c r="R131" s="2" t="s">
        <v>332</v>
      </c>
      <c r="S131" s="2">
        <v>0.38</v>
      </c>
      <c r="T131" s="7">
        <f>Table1[[#This Row],[Profit]]/Table1[[#This Row],[Sales]]</f>
        <v>0.69</v>
      </c>
      <c r="U131" s="2" t="s">
        <v>33</v>
      </c>
      <c r="V131" s="2" t="s">
        <v>61</v>
      </c>
      <c r="W131" s="2" t="s">
        <v>330</v>
      </c>
      <c r="X131" s="2" t="s">
        <v>331</v>
      </c>
      <c r="Y131" s="2">
        <v>50208</v>
      </c>
      <c r="Z131" s="10">
        <v>42090</v>
      </c>
      <c r="AA131" s="14" t="str">
        <f>TEXT(Table1[[#This Row],[Order Date]],"mmmm")</f>
        <v>March</v>
      </c>
      <c r="AB131" s="8" t="str">
        <f>TEXT(Table1[[#This Row],[Order Date]],"yyyy")</f>
        <v>2015</v>
      </c>
      <c r="AC131" s="10">
        <v>42092</v>
      </c>
      <c r="AD131" s="2">
        <v>136.33709999999999</v>
      </c>
      <c r="AE131" s="2">
        <v>7</v>
      </c>
      <c r="AF131" s="2">
        <v>197.59</v>
      </c>
      <c r="AG131" s="2">
        <v>90238</v>
      </c>
      <c r="AH131" s="7" t="str">
        <f>IF(COUNTIF(Returns!$A$2:$A$1635,Orders!AG131)&gt;0,"Returned","Not Returned")</f>
        <v>Not Returned</v>
      </c>
    </row>
    <row r="132" spans="5:34" ht="12.75" customHeight="1" thickTop="1" thickBot="1" x14ac:dyDescent="0.3">
      <c r="E132" s="11">
        <v>25122</v>
      </c>
      <c r="F132" s="12" t="s">
        <v>25</v>
      </c>
      <c r="G132" s="12">
        <v>0.01</v>
      </c>
      <c r="H132" s="12">
        <v>15.28</v>
      </c>
      <c r="I132" s="12">
        <v>1.99</v>
      </c>
      <c r="J132" s="12">
        <v>234</v>
      </c>
      <c r="K132" s="7" t="str">
        <f>IF(COUNTIF(Table1[Customer ID],Table1[[#This Row],[Customer ID]])&gt;1,"Repeat Customer","One-Time Customer")</f>
        <v>Repeat Customer</v>
      </c>
      <c r="L132" s="12" t="s">
        <v>328</v>
      </c>
      <c r="M132" s="12" t="s">
        <v>49</v>
      </c>
      <c r="N132" s="12" t="s">
        <v>58</v>
      </c>
      <c r="O132" s="12" t="s">
        <v>77</v>
      </c>
      <c r="P132" s="12" t="s">
        <v>180</v>
      </c>
      <c r="Q132" s="12" t="s">
        <v>51</v>
      </c>
      <c r="R132" s="12" t="s">
        <v>333</v>
      </c>
      <c r="S132" s="12">
        <v>0.42</v>
      </c>
      <c r="T132" s="7">
        <f>Table1[[#This Row],[Profit]]/Table1[[#This Row],[Sales]]</f>
        <v>-0.37711864406779666</v>
      </c>
      <c r="U132" s="12" t="s">
        <v>33</v>
      </c>
      <c r="V132" s="12" t="s">
        <v>61</v>
      </c>
      <c r="W132" s="12" t="s">
        <v>330</v>
      </c>
      <c r="X132" s="12" t="s">
        <v>331</v>
      </c>
      <c r="Y132" s="12">
        <v>50208</v>
      </c>
      <c r="Z132" s="13">
        <v>42090</v>
      </c>
      <c r="AA132" s="14" t="str">
        <f>TEXT(Table1[[#This Row],[Order Date]],"mmmm")</f>
        <v>March</v>
      </c>
      <c r="AB132" s="8" t="str">
        <f>TEXT(Table1[[#This Row],[Order Date]],"yyyy")</f>
        <v>2015</v>
      </c>
      <c r="AC132" s="13">
        <v>42092</v>
      </c>
      <c r="AD132" s="12">
        <v>-12.46</v>
      </c>
      <c r="AE132" s="12">
        <v>2</v>
      </c>
      <c r="AF132" s="12">
        <v>33.04</v>
      </c>
      <c r="AG132" s="12">
        <v>90238</v>
      </c>
      <c r="AH132" s="7" t="str">
        <f>IF(COUNTIF(Returns!$A$2:$A$1635,Orders!AG132)&gt;0,"Returned","Not Returned")</f>
        <v>Not Returned</v>
      </c>
    </row>
    <row r="133" spans="5:34" ht="12.75" customHeight="1" thickTop="1" thickBot="1" x14ac:dyDescent="0.3">
      <c r="E133" s="9">
        <v>22044</v>
      </c>
      <c r="F133" s="2" t="s">
        <v>106</v>
      </c>
      <c r="G133" s="2">
        <v>0.06</v>
      </c>
      <c r="H133" s="2">
        <v>3.34</v>
      </c>
      <c r="I133" s="2">
        <v>7.49</v>
      </c>
      <c r="J133" s="2">
        <v>234</v>
      </c>
      <c r="K133" s="7" t="str">
        <f>IF(COUNTIF(Table1[Customer ID],Table1[[#This Row],[Customer ID]])&gt;1,"Repeat Customer","One-Time Customer")</f>
        <v>Repeat Customer</v>
      </c>
      <c r="L133" s="2" t="s">
        <v>328</v>
      </c>
      <c r="M133" s="2" t="s">
        <v>27</v>
      </c>
      <c r="N133" s="2" t="s">
        <v>58</v>
      </c>
      <c r="O133" s="2" t="s">
        <v>29</v>
      </c>
      <c r="P133" s="2" t="s">
        <v>30</v>
      </c>
      <c r="Q133" s="2" t="s">
        <v>31</v>
      </c>
      <c r="R133" s="2" t="s">
        <v>334</v>
      </c>
      <c r="S133" s="2">
        <v>0.54</v>
      </c>
      <c r="T133" s="7">
        <f>Table1[[#This Row],[Profit]]/Table1[[#This Row],[Sales]]</f>
        <v>-6.4065573770491806</v>
      </c>
      <c r="U133" s="2" t="s">
        <v>33</v>
      </c>
      <c r="V133" s="2" t="s">
        <v>61</v>
      </c>
      <c r="W133" s="2" t="s">
        <v>330</v>
      </c>
      <c r="X133" s="2" t="s">
        <v>331</v>
      </c>
      <c r="Y133" s="2">
        <v>50208</v>
      </c>
      <c r="Z133" s="10">
        <v>42122</v>
      </c>
      <c r="AA133" s="14" t="str">
        <f>TEXT(Table1[[#This Row],[Order Date]],"mmmm")</f>
        <v>April</v>
      </c>
      <c r="AB133" s="8" t="str">
        <f>TEXT(Table1[[#This Row],[Order Date]],"yyyy")</f>
        <v>2015</v>
      </c>
      <c r="AC133" s="10">
        <v>42124</v>
      </c>
      <c r="AD133" s="2">
        <v>-175.86</v>
      </c>
      <c r="AE133" s="2">
        <v>8</v>
      </c>
      <c r="AF133" s="2">
        <v>27.45</v>
      </c>
      <c r="AG133" s="2">
        <v>90239</v>
      </c>
      <c r="AH133" s="7" t="str">
        <f>IF(COUNTIF(Returns!$A$2:$A$1635,Orders!AG133)&gt;0,"Returned","Not Returned")</f>
        <v>Not Returned</v>
      </c>
    </row>
    <row r="134" spans="5:34" ht="12.75" customHeight="1" thickTop="1" thickBot="1" x14ac:dyDescent="0.3">
      <c r="E134" s="11">
        <v>18885</v>
      </c>
      <c r="F134" s="12" t="s">
        <v>37</v>
      </c>
      <c r="G134" s="12">
        <v>0</v>
      </c>
      <c r="H134" s="12">
        <v>442.14</v>
      </c>
      <c r="I134" s="12">
        <v>14.7</v>
      </c>
      <c r="J134" s="12">
        <v>236</v>
      </c>
      <c r="K134" s="7" t="str">
        <f>IF(COUNTIF(Table1[Customer ID],Table1[[#This Row],[Customer ID]])&gt;1,"Repeat Customer","One-Time Customer")</f>
        <v>One-Time Customer</v>
      </c>
      <c r="L134" s="12" t="s">
        <v>335</v>
      </c>
      <c r="M134" s="12" t="s">
        <v>39</v>
      </c>
      <c r="N134" s="12" t="s">
        <v>28</v>
      </c>
      <c r="O134" s="12" t="s">
        <v>77</v>
      </c>
      <c r="P134" s="12" t="s">
        <v>85</v>
      </c>
      <c r="Q134" s="12" t="s">
        <v>43</v>
      </c>
      <c r="R134" s="12" t="s">
        <v>336</v>
      </c>
      <c r="S134" s="12">
        <v>0.56000000000000005</v>
      </c>
      <c r="T134" s="7">
        <f>Table1[[#This Row],[Profit]]/Table1[[#This Row],[Sales]]</f>
        <v>0.69</v>
      </c>
      <c r="U134" s="12" t="s">
        <v>33</v>
      </c>
      <c r="V134" s="12" t="s">
        <v>34</v>
      </c>
      <c r="W134" s="12" t="s">
        <v>255</v>
      </c>
      <c r="X134" s="12" t="s">
        <v>337</v>
      </c>
      <c r="Y134" s="12">
        <v>80027</v>
      </c>
      <c r="Z134" s="13">
        <v>42057</v>
      </c>
      <c r="AA134" s="14" t="str">
        <f>TEXT(Table1[[#This Row],[Order Date]],"mmmm")</f>
        <v>February</v>
      </c>
      <c r="AB134" s="8" t="str">
        <f>TEXT(Table1[[#This Row],[Order Date]],"yyyy")</f>
        <v>2015</v>
      </c>
      <c r="AC134" s="13">
        <v>42057</v>
      </c>
      <c r="AD134" s="12">
        <v>3294.8258999999994</v>
      </c>
      <c r="AE134" s="12">
        <v>10</v>
      </c>
      <c r="AF134" s="12">
        <v>4775.1099999999997</v>
      </c>
      <c r="AG134" s="12">
        <v>86621</v>
      </c>
      <c r="AH134" s="7" t="str">
        <f>IF(COUNTIF(Returns!$A$2:$A$1635,Orders!AG134)&gt;0,"Returned","Not Returned")</f>
        <v>Not Returned</v>
      </c>
    </row>
    <row r="135" spans="5:34" ht="12.75" customHeight="1" thickTop="1" thickBot="1" x14ac:dyDescent="0.3">
      <c r="E135" s="9">
        <v>24327</v>
      </c>
      <c r="F135" s="2" t="s">
        <v>56</v>
      </c>
      <c r="G135" s="2">
        <v>0.1</v>
      </c>
      <c r="H135" s="2">
        <v>19.98</v>
      </c>
      <c r="I135" s="2">
        <v>5.77</v>
      </c>
      <c r="J135" s="2">
        <v>240</v>
      </c>
      <c r="K135" s="7" t="str">
        <f>IF(COUNTIF(Table1[Customer ID],Table1[[#This Row],[Customer ID]])&gt;1,"Repeat Customer","One-Time Customer")</f>
        <v>One-Time Customer</v>
      </c>
      <c r="L135" s="2" t="s">
        <v>338</v>
      </c>
      <c r="M135" s="2" t="s">
        <v>27</v>
      </c>
      <c r="N135" s="2" t="s">
        <v>58</v>
      </c>
      <c r="O135" s="2" t="s">
        <v>29</v>
      </c>
      <c r="P135" s="2" t="s">
        <v>93</v>
      </c>
      <c r="Q135" s="2" t="s">
        <v>59</v>
      </c>
      <c r="R135" s="2" t="s">
        <v>339</v>
      </c>
      <c r="S135" s="2">
        <v>0.38</v>
      </c>
      <c r="T135" s="7">
        <f>Table1[[#This Row],[Profit]]/Table1[[#This Row],[Sales]]</f>
        <v>0.61121755791673937</v>
      </c>
      <c r="U135" s="2" t="s">
        <v>33</v>
      </c>
      <c r="V135" s="2" t="s">
        <v>34</v>
      </c>
      <c r="W135" s="2" t="s">
        <v>255</v>
      </c>
      <c r="X135" s="2" t="s">
        <v>340</v>
      </c>
      <c r="Y135" s="2">
        <v>80817</v>
      </c>
      <c r="Z135" s="10">
        <v>42114</v>
      </c>
      <c r="AA135" s="14" t="str">
        <f>TEXT(Table1[[#This Row],[Order Date]],"mmmm")</f>
        <v>April</v>
      </c>
      <c r="AB135" s="8" t="str">
        <f>TEXT(Table1[[#This Row],[Order Date]],"yyyy")</f>
        <v>2015</v>
      </c>
      <c r="AC135" s="10">
        <v>42114</v>
      </c>
      <c r="AD135" s="2">
        <v>35.090000000000003</v>
      </c>
      <c r="AE135" s="2">
        <v>3</v>
      </c>
      <c r="AF135" s="2">
        <v>57.41</v>
      </c>
      <c r="AG135" s="2">
        <v>90479</v>
      </c>
      <c r="AH135" s="7" t="str">
        <f>IF(COUNTIF(Returns!$A$2:$A$1635,Orders!AG135)&gt;0,"Returned","Not Returned")</f>
        <v>Not Returned</v>
      </c>
    </row>
    <row r="136" spans="5:34" ht="12.75" customHeight="1" thickTop="1" thickBot="1" x14ac:dyDescent="0.3">
      <c r="E136" s="11">
        <v>24328</v>
      </c>
      <c r="F136" s="12" t="s">
        <v>56</v>
      </c>
      <c r="G136" s="12">
        <v>0.06</v>
      </c>
      <c r="H136" s="12">
        <v>259.70999999999998</v>
      </c>
      <c r="I136" s="12">
        <v>66.67</v>
      </c>
      <c r="J136" s="12">
        <v>241</v>
      </c>
      <c r="K136" s="7" t="str">
        <f>IF(COUNTIF(Table1[Customer ID],Table1[[#This Row],[Customer ID]])&gt;1,"Repeat Customer","One-Time Customer")</f>
        <v>Repeat Customer</v>
      </c>
      <c r="L136" s="12" t="s">
        <v>341</v>
      </c>
      <c r="M136" s="12" t="s">
        <v>39</v>
      </c>
      <c r="N136" s="12" t="s">
        <v>58</v>
      </c>
      <c r="O136" s="12" t="s">
        <v>41</v>
      </c>
      <c r="P136" s="12" t="s">
        <v>152</v>
      </c>
      <c r="Q136" s="12" t="s">
        <v>121</v>
      </c>
      <c r="R136" s="12" t="s">
        <v>342</v>
      </c>
      <c r="S136" s="12">
        <v>0.61</v>
      </c>
      <c r="T136" s="7">
        <f>Table1[[#This Row],[Profit]]/Table1[[#This Row],[Sales]]</f>
        <v>0.27959656496563901</v>
      </c>
      <c r="U136" s="12" t="s">
        <v>33</v>
      </c>
      <c r="V136" s="12" t="s">
        <v>34</v>
      </c>
      <c r="W136" s="12" t="s">
        <v>255</v>
      </c>
      <c r="X136" s="12" t="s">
        <v>343</v>
      </c>
      <c r="Y136" s="12">
        <v>81503</v>
      </c>
      <c r="Z136" s="13">
        <v>42114</v>
      </c>
      <c r="AA136" s="14" t="str">
        <f>TEXT(Table1[[#This Row],[Order Date]],"mmmm")</f>
        <v>April</v>
      </c>
      <c r="AB136" s="8" t="str">
        <f>TEXT(Table1[[#This Row],[Order Date]],"yyyy")</f>
        <v>2015</v>
      </c>
      <c r="AC136" s="13">
        <v>42115</v>
      </c>
      <c r="AD136" s="12">
        <v>785.63</v>
      </c>
      <c r="AE136" s="12">
        <v>11</v>
      </c>
      <c r="AF136" s="12">
        <v>2809.87</v>
      </c>
      <c r="AG136" s="12">
        <v>90479</v>
      </c>
      <c r="AH136" s="7" t="str">
        <f>IF(COUNTIF(Returns!$A$2:$A$1635,Orders!AG136)&gt;0,"Returned","Not Returned")</f>
        <v>Not Returned</v>
      </c>
    </row>
    <row r="137" spans="5:34" ht="12.75" customHeight="1" thickTop="1" thickBot="1" x14ac:dyDescent="0.3">
      <c r="E137" s="9">
        <v>25264</v>
      </c>
      <c r="F137" s="2" t="s">
        <v>106</v>
      </c>
      <c r="G137" s="2">
        <v>0.01</v>
      </c>
      <c r="H137" s="2">
        <v>5.94</v>
      </c>
      <c r="I137" s="2">
        <v>9.92</v>
      </c>
      <c r="J137" s="2">
        <v>241</v>
      </c>
      <c r="K137" s="7" t="str">
        <f>IF(COUNTIF(Table1[Customer ID],Table1[[#This Row],[Customer ID]])&gt;1,"Repeat Customer","One-Time Customer")</f>
        <v>Repeat Customer</v>
      </c>
      <c r="L137" s="2" t="s">
        <v>341</v>
      </c>
      <c r="M137" s="2" t="s">
        <v>49</v>
      </c>
      <c r="N137" s="2" t="s">
        <v>58</v>
      </c>
      <c r="O137" s="2" t="s">
        <v>29</v>
      </c>
      <c r="P137" s="2" t="s">
        <v>109</v>
      </c>
      <c r="Q137" s="2" t="s">
        <v>59</v>
      </c>
      <c r="R137" s="2" t="s">
        <v>344</v>
      </c>
      <c r="S137" s="2">
        <v>0.38</v>
      </c>
      <c r="T137" s="7">
        <f>Table1[[#This Row],[Profit]]/Table1[[#This Row],[Sales]]</f>
        <v>-3.2092956336794694</v>
      </c>
      <c r="U137" s="2" t="s">
        <v>33</v>
      </c>
      <c r="V137" s="2" t="s">
        <v>34</v>
      </c>
      <c r="W137" s="2" t="s">
        <v>255</v>
      </c>
      <c r="X137" s="2" t="s">
        <v>343</v>
      </c>
      <c r="Y137" s="2">
        <v>81503</v>
      </c>
      <c r="Z137" s="10">
        <v>42150</v>
      </c>
      <c r="AA137" s="14" t="str">
        <f>TEXT(Table1[[#This Row],[Order Date]],"mmmm")</f>
        <v>May</v>
      </c>
      <c r="AB137" s="8" t="str">
        <f>TEXT(Table1[[#This Row],[Order Date]],"yyyy")</f>
        <v>2015</v>
      </c>
      <c r="AC137" s="10">
        <v>42157</v>
      </c>
      <c r="AD137" s="2">
        <v>-256.51900000000001</v>
      </c>
      <c r="AE137" s="2">
        <v>13</v>
      </c>
      <c r="AF137" s="2">
        <v>79.930000000000007</v>
      </c>
      <c r="AG137" s="2">
        <v>90480</v>
      </c>
      <c r="AH137" s="7" t="str">
        <f>IF(COUNTIF(Returns!$A$2:$A$1635,Orders!AG137)&gt;0,"Returned","Not Returned")</f>
        <v>Not Returned</v>
      </c>
    </row>
    <row r="138" spans="5:34" ht="12.75" customHeight="1" thickTop="1" thickBot="1" x14ac:dyDescent="0.3">
      <c r="E138" s="11">
        <v>25265</v>
      </c>
      <c r="F138" s="12" t="s">
        <v>106</v>
      </c>
      <c r="G138" s="12">
        <v>0.02</v>
      </c>
      <c r="H138" s="12">
        <v>125.99</v>
      </c>
      <c r="I138" s="12">
        <v>3</v>
      </c>
      <c r="J138" s="12">
        <v>241</v>
      </c>
      <c r="K138" s="7" t="str">
        <f>IF(COUNTIF(Table1[Customer ID],Table1[[#This Row],[Customer ID]])&gt;1,"Repeat Customer","One-Time Customer")</f>
        <v>Repeat Customer</v>
      </c>
      <c r="L138" s="12" t="s">
        <v>341</v>
      </c>
      <c r="M138" s="12" t="s">
        <v>49</v>
      </c>
      <c r="N138" s="12" t="s">
        <v>58</v>
      </c>
      <c r="O138" s="12" t="s">
        <v>77</v>
      </c>
      <c r="P138" s="12" t="s">
        <v>78</v>
      </c>
      <c r="Q138" s="12" t="s">
        <v>59</v>
      </c>
      <c r="R138" s="12" t="s">
        <v>345</v>
      </c>
      <c r="S138" s="12">
        <v>0.59</v>
      </c>
      <c r="T138" s="7">
        <f>Table1[[#This Row],[Profit]]/Table1[[#This Row],[Sales]]</f>
        <v>0.45621521335807053</v>
      </c>
      <c r="U138" s="12" t="s">
        <v>33</v>
      </c>
      <c r="V138" s="12" t="s">
        <v>34</v>
      </c>
      <c r="W138" s="12" t="s">
        <v>255</v>
      </c>
      <c r="X138" s="12" t="s">
        <v>343</v>
      </c>
      <c r="Y138" s="12">
        <v>81503</v>
      </c>
      <c r="Z138" s="13">
        <v>42150</v>
      </c>
      <c r="AA138" s="14" t="str">
        <f>TEXT(Table1[[#This Row],[Order Date]],"mmmm")</f>
        <v>May</v>
      </c>
      <c r="AB138" s="8" t="str">
        <f>TEXT(Table1[[#This Row],[Order Date]],"yyyy")</f>
        <v>2015</v>
      </c>
      <c r="AC138" s="13">
        <v>42150</v>
      </c>
      <c r="AD138" s="12">
        <v>398.358</v>
      </c>
      <c r="AE138" s="12">
        <v>8</v>
      </c>
      <c r="AF138" s="12">
        <v>873.18</v>
      </c>
      <c r="AG138" s="12">
        <v>90480</v>
      </c>
      <c r="AH138" s="7" t="str">
        <f>IF(COUNTIF(Returns!$A$2:$A$1635,Orders!AG138)&gt;0,"Returned","Not Returned")</f>
        <v>Not Returned</v>
      </c>
    </row>
    <row r="139" spans="5:34" ht="12.75" customHeight="1" thickTop="1" thickBot="1" x14ac:dyDescent="0.3">
      <c r="E139" s="9">
        <v>18849</v>
      </c>
      <c r="F139" s="2" t="s">
        <v>56</v>
      </c>
      <c r="G139" s="2">
        <v>0.02</v>
      </c>
      <c r="H139" s="2">
        <v>146.05000000000001</v>
      </c>
      <c r="I139" s="2">
        <v>80.2</v>
      </c>
      <c r="J139" s="2">
        <v>247</v>
      </c>
      <c r="K139" s="7" t="str">
        <f>IF(COUNTIF(Table1[Customer ID],Table1[[#This Row],[Customer ID]])&gt;1,"Repeat Customer","One-Time Customer")</f>
        <v>Repeat Customer</v>
      </c>
      <c r="L139" s="2" t="s">
        <v>346</v>
      </c>
      <c r="M139" s="2" t="s">
        <v>39</v>
      </c>
      <c r="N139" s="2" t="s">
        <v>28</v>
      </c>
      <c r="O139" s="2" t="s">
        <v>41</v>
      </c>
      <c r="P139" s="2" t="s">
        <v>152</v>
      </c>
      <c r="Q139" s="2" t="s">
        <v>121</v>
      </c>
      <c r="R139" s="2" t="s">
        <v>347</v>
      </c>
      <c r="S139" s="2">
        <v>0.71</v>
      </c>
      <c r="T139" s="7">
        <f>Table1[[#This Row],[Profit]]/Table1[[#This Row],[Sales]]</f>
        <v>-0.12669746710238014</v>
      </c>
      <c r="U139" s="2" t="s">
        <v>33</v>
      </c>
      <c r="V139" s="2" t="s">
        <v>136</v>
      </c>
      <c r="W139" s="2" t="s">
        <v>244</v>
      </c>
      <c r="X139" s="2" t="s">
        <v>348</v>
      </c>
      <c r="Y139" s="2">
        <v>37804</v>
      </c>
      <c r="Z139" s="10">
        <v>42058</v>
      </c>
      <c r="AA139" s="14" t="str">
        <f>TEXT(Table1[[#This Row],[Order Date]],"mmmm")</f>
        <v>February</v>
      </c>
      <c r="AB139" s="8" t="str">
        <f>TEXT(Table1[[#This Row],[Order Date]],"yyyy")</f>
        <v>2015</v>
      </c>
      <c r="AC139" s="10">
        <v>42058</v>
      </c>
      <c r="AD139" s="2">
        <v>-101.19200000000001</v>
      </c>
      <c r="AE139" s="2">
        <v>5</v>
      </c>
      <c r="AF139" s="2">
        <v>798.69</v>
      </c>
      <c r="AG139" s="2">
        <v>89139</v>
      </c>
      <c r="AH139" s="7" t="str">
        <f>IF(COUNTIF(Returns!$A$2:$A$1635,Orders!AG139)&gt;0,"Returned","Not Returned")</f>
        <v>Not Returned</v>
      </c>
    </row>
    <row r="140" spans="5:34" ht="12.75" customHeight="1" thickTop="1" thickBot="1" x14ac:dyDescent="0.3">
      <c r="E140" s="11">
        <v>18850</v>
      </c>
      <c r="F140" s="12" t="s">
        <v>56</v>
      </c>
      <c r="G140" s="12">
        <v>0.06</v>
      </c>
      <c r="H140" s="12">
        <v>65.989999999999995</v>
      </c>
      <c r="I140" s="12">
        <v>5.92</v>
      </c>
      <c r="J140" s="12">
        <v>247</v>
      </c>
      <c r="K140" s="7" t="str">
        <f>IF(COUNTIF(Table1[Customer ID],Table1[[#This Row],[Customer ID]])&gt;1,"Repeat Customer","One-Time Customer")</f>
        <v>Repeat Customer</v>
      </c>
      <c r="L140" s="12" t="s">
        <v>346</v>
      </c>
      <c r="M140" s="12" t="s">
        <v>49</v>
      </c>
      <c r="N140" s="12" t="s">
        <v>28</v>
      </c>
      <c r="O140" s="12" t="s">
        <v>77</v>
      </c>
      <c r="P140" s="12" t="s">
        <v>78</v>
      </c>
      <c r="Q140" s="12" t="s">
        <v>59</v>
      </c>
      <c r="R140" s="12" t="s">
        <v>315</v>
      </c>
      <c r="S140" s="12">
        <v>0.55000000000000004</v>
      </c>
      <c r="T140" s="7">
        <f>Table1[[#This Row],[Profit]]/Table1[[#This Row],[Sales]]</f>
        <v>-4.2064864728384105E-3</v>
      </c>
      <c r="U140" s="12" t="s">
        <v>33</v>
      </c>
      <c r="V140" s="12" t="s">
        <v>136</v>
      </c>
      <c r="W140" s="12" t="s">
        <v>244</v>
      </c>
      <c r="X140" s="12" t="s">
        <v>348</v>
      </c>
      <c r="Y140" s="12">
        <v>37804</v>
      </c>
      <c r="Z140" s="13">
        <v>42058</v>
      </c>
      <c r="AA140" s="14" t="str">
        <f>TEXT(Table1[[#This Row],[Order Date]],"mmmm")</f>
        <v>February</v>
      </c>
      <c r="AB140" s="8" t="str">
        <f>TEXT(Table1[[#This Row],[Order Date]],"yyyy")</f>
        <v>2015</v>
      </c>
      <c r="AC140" s="13">
        <v>42059</v>
      </c>
      <c r="AD140" s="12">
        <v>-3.3320000000000336</v>
      </c>
      <c r="AE140" s="12">
        <v>14</v>
      </c>
      <c r="AF140" s="12">
        <v>792.11</v>
      </c>
      <c r="AG140" s="12">
        <v>89139</v>
      </c>
      <c r="AH140" s="7" t="str">
        <f>IF(COUNTIF(Returns!$A$2:$A$1635,Orders!AG140)&gt;0,"Returned","Not Returned")</f>
        <v>Not Returned</v>
      </c>
    </row>
    <row r="141" spans="5:34" ht="12.75" customHeight="1" thickTop="1" thickBot="1" x14ac:dyDescent="0.3">
      <c r="E141" s="9">
        <v>18842</v>
      </c>
      <c r="F141" s="2" t="s">
        <v>56</v>
      </c>
      <c r="G141" s="2">
        <v>0.09</v>
      </c>
      <c r="H141" s="2">
        <v>2.88</v>
      </c>
      <c r="I141" s="2">
        <v>0.99</v>
      </c>
      <c r="J141" s="2">
        <v>247</v>
      </c>
      <c r="K141" s="7" t="str">
        <f>IF(COUNTIF(Table1[Customer ID],Table1[[#This Row],[Customer ID]])&gt;1,"Repeat Customer","One-Time Customer")</f>
        <v>Repeat Customer</v>
      </c>
      <c r="L141" s="2" t="s">
        <v>346</v>
      </c>
      <c r="M141" s="2" t="s">
        <v>49</v>
      </c>
      <c r="N141" s="2" t="s">
        <v>28</v>
      </c>
      <c r="O141" s="2" t="s">
        <v>29</v>
      </c>
      <c r="P141" s="2" t="s">
        <v>134</v>
      </c>
      <c r="Q141" s="2" t="s">
        <v>59</v>
      </c>
      <c r="R141" s="2" t="s">
        <v>349</v>
      </c>
      <c r="S141" s="2">
        <v>0.36</v>
      </c>
      <c r="T141" s="7">
        <f>Table1[[#This Row],[Profit]]/Table1[[#This Row],[Sales]]</f>
        <v>-5.0498433693003824</v>
      </c>
      <c r="U141" s="2" t="s">
        <v>33</v>
      </c>
      <c r="V141" s="2" t="s">
        <v>136</v>
      </c>
      <c r="W141" s="2" t="s">
        <v>244</v>
      </c>
      <c r="X141" s="2" t="s">
        <v>348</v>
      </c>
      <c r="Y141" s="2">
        <v>37804</v>
      </c>
      <c r="Z141" s="10">
        <v>42084</v>
      </c>
      <c r="AA141" s="14" t="str">
        <f>TEXT(Table1[[#This Row],[Order Date]],"mmmm")</f>
        <v>March</v>
      </c>
      <c r="AB141" s="8" t="str">
        <f>TEXT(Table1[[#This Row],[Order Date]],"yyyy")</f>
        <v>2015</v>
      </c>
      <c r="AC141" s="10">
        <v>42086</v>
      </c>
      <c r="AD141" s="2">
        <v>-145.08199999999999</v>
      </c>
      <c r="AE141" s="2">
        <v>10</v>
      </c>
      <c r="AF141" s="2">
        <v>28.73</v>
      </c>
      <c r="AG141" s="2">
        <v>89140</v>
      </c>
      <c r="AH141" s="7" t="str">
        <f>IF(COUNTIF(Returns!$A$2:$A$1635,Orders!AG141)&gt;0,"Returned","Not Returned")</f>
        <v>Not Returned</v>
      </c>
    </row>
    <row r="142" spans="5:34" ht="12.75" customHeight="1" thickTop="1" thickBot="1" x14ac:dyDescent="0.3">
      <c r="E142" s="11">
        <v>18773</v>
      </c>
      <c r="F142" s="12" t="s">
        <v>47</v>
      </c>
      <c r="G142" s="12">
        <v>0.02</v>
      </c>
      <c r="H142" s="12">
        <v>2.58</v>
      </c>
      <c r="I142" s="12">
        <v>1.3</v>
      </c>
      <c r="J142" s="12">
        <v>250</v>
      </c>
      <c r="K142" s="7" t="str">
        <f>IF(COUNTIF(Table1[Customer ID],Table1[[#This Row],[Customer ID]])&gt;1,"Repeat Customer","One-Time Customer")</f>
        <v>Repeat Customer</v>
      </c>
      <c r="L142" s="12" t="s">
        <v>350</v>
      </c>
      <c r="M142" s="12" t="s">
        <v>27</v>
      </c>
      <c r="N142" s="12" t="s">
        <v>28</v>
      </c>
      <c r="O142" s="12" t="s">
        <v>29</v>
      </c>
      <c r="P142" s="12" t="s">
        <v>30</v>
      </c>
      <c r="Q142" s="12" t="s">
        <v>31</v>
      </c>
      <c r="R142" s="12" t="s">
        <v>351</v>
      </c>
      <c r="S142" s="12">
        <v>0.59</v>
      </c>
      <c r="T142" s="7">
        <f>Table1[[#This Row],[Profit]]/Table1[[#This Row],[Sales]]</f>
        <v>1.0096591944596332E-2</v>
      </c>
      <c r="U142" s="12" t="s">
        <v>33</v>
      </c>
      <c r="V142" s="12" t="s">
        <v>61</v>
      </c>
      <c r="W142" s="12" t="s">
        <v>62</v>
      </c>
      <c r="X142" s="12" t="s">
        <v>352</v>
      </c>
      <c r="Y142" s="12">
        <v>55423</v>
      </c>
      <c r="Z142" s="13">
        <v>42152</v>
      </c>
      <c r="AA142" s="14" t="str">
        <f>TEXT(Table1[[#This Row],[Order Date]],"mmmm")</f>
        <v>May</v>
      </c>
      <c r="AB142" s="8" t="str">
        <f>TEXT(Table1[[#This Row],[Order Date]],"yyyy")</f>
        <v>2015</v>
      </c>
      <c r="AC142" s="13">
        <v>42153</v>
      </c>
      <c r="AD142" s="12">
        <v>1.1080000000000014</v>
      </c>
      <c r="AE142" s="12">
        <v>39</v>
      </c>
      <c r="AF142" s="12">
        <v>109.74</v>
      </c>
      <c r="AG142" s="12">
        <v>87214</v>
      </c>
      <c r="AH142" s="7" t="str">
        <f>IF(COUNTIF(Returns!$A$2:$A$1635,Orders!AG142)&gt;0,"Returned","Not Returned")</f>
        <v>Not Returned</v>
      </c>
    </row>
    <row r="143" spans="5:34" ht="12.75" customHeight="1" thickTop="1" thickBot="1" x14ac:dyDescent="0.3">
      <c r="E143" s="9">
        <v>18774</v>
      </c>
      <c r="F143" s="2" t="s">
        <v>47</v>
      </c>
      <c r="G143" s="2">
        <v>0.02</v>
      </c>
      <c r="H143" s="2">
        <v>65.989999999999995</v>
      </c>
      <c r="I143" s="2">
        <v>3.9</v>
      </c>
      <c r="J143" s="2">
        <v>250</v>
      </c>
      <c r="K143" s="7" t="str">
        <f>IF(COUNTIF(Table1[Customer ID],Table1[[#This Row],[Customer ID]])&gt;1,"Repeat Customer","One-Time Customer")</f>
        <v>Repeat Customer</v>
      </c>
      <c r="L143" s="2" t="s">
        <v>350</v>
      </c>
      <c r="M143" s="2" t="s">
        <v>49</v>
      </c>
      <c r="N143" s="2" t="s">
        <v>28</v>
      </c>
      <c r="O143" s="2" t="s">
        <v>77</v>
      </c>
      <c r="P143" s="2" t="s">
        <v>78</v>
      </c>
      <c r="Q143" s="2" t="s">
        <v>59</v>
      </c>
      <c r="R143" s="2" t="s">
        <v>353</v>
      </c>
      <c r="S143" s="2">
        <v>0.55000000000000004</v>
      </c>
      <c r="T143" s="7">
        <f>Table1[[#This Row],[Profit]]/Table1[[#This Row],[Sales]]</f>
        <v>0.6876220401023615</v>
      </c>
      <c r="U143" s="2" t="s">
        <v>33</v>
      </c>
      <c r="V143" s="2" t="s">
        <v>61</v>
      </c>
      <c r="W143" s="2" t="s">
        <v>62</v>
      </c>
      <c r="X143" s="2" t="s">
        <v>352</v>
      </c>
      <c r="Y143" s="2">
        <v>55423</v>
      </c>
      <c r="Z143" s="10">
        <v>42152</v>
      </c>
      <c r="AA143" s="14" t="str">
        <f>TEXT(Table1[[#This Row],[Order Date]],"mmmm")</f>
        <v>May</v>
      </c>
      <c r="AB143" s="8" t="str">
        <f>TEXT(Table1[[#This Row],[Order Date]],"yyyy")</f>
        <v>2015</v>
      </c>
      <c r="AC143" s="10">
        <v>42153</v>
      </c>
      <c r="AD143" s="2">
        <v>1061.3790000000001</v>
      </c>
      <c r="AE143" s="2">
        <v>27</v>
      </c>
      <c r="AF143" s="2">
        <v>1543.55</v>
      </c>
      <c r="AG143" s="2">
        <v>87214</v>
      </c>
      <c r="AH143" s="7" t="str">
        <f>IF(COUNTIF(Returns!$A$2:$A$1635,Orders!AG143)&gt;0,"Returned","Not Returned")</f>
        <v>Not Returned</v>
      </c>
    </row>
    <row r="144" spans="5:34" ht="12.75" customHeight="1" thickTop="1" thickBot="1" x14ac:dyDescent="0.3">
      <c r="E144" s="11">
        <v>18801</v>
      </c>
      <c r="F144" s="12" t="s">
        <v>56</v>
      </c>
      <c r="G144" s="12">
        <v>0.1</v>
      </c>
      <c r="H144" s="12">
        <v>280.98</v>
      </c>
      <c r="I144" s="12">
        <v>35.67</v>
      </c>
      <c r="J144" s="12">
        <v>254</v>
      </c>
      <c r="K144" s="7" t="str">
        <f>IF(COUNTIF(Table1[Customer ID],Table1[[#This Row],[Customer ID]])&gt;1,"Repeat Customer","One-Time Customer")</f>
        <v>One-Time Customer</v>
      </c>
      <c r="L144" s="12" t="s">
        <v>354</v>
      </c>
      <c r="M144" s="12" t="s">
        <v>39</v>
      </c>
      <c r="N144" s="12" t="s">
        <v>40</v>
      </c>
      <c r="O144" s="12" t="s">
        <v>41</v>
      </c>
      <c r="P144" s="12" t="s">
        <v>152</v>
      </c>
      <c r="Q144" s="12" t="s">
        <v>121</v>
      </c>
      <c r="R144" s="12" t="s">
        <v>355</v>
      </c>
      <c r="S144" s="12">
        <v>0.66</v>
      </c>
      <c r="T144" s="7">
        <f>Table1[[#This Row],[Profit]]/Table1[[#This Row],[Sales]]</f>
        <v>-4.032427484581564E-2</v>
      </c>
      <c r="U144" s="12" t="s">
        <v>33</v>
      </c>
      <c r="V144" s="12" t="s">
        <v>34</v>
      </c>
      <c r="W144" s="12" t="s">
        <v>255</v>
      </c>
      <c r="X144" s="12" t="s">
        <v>356</v>
      </c>
      <c r="Y144" s="12">
        <v>80126</v>
      </c>
      <c r="Z144" s="13">
        <v>42165</v>
      </c>
      <c r="AA144" s="14" t="str">
        <f>TEXT(Table1[[#This Row],[Order Date]],"mmmm")</f>
        <v>June</v>
      </c>
      <c r="AB144" s="8" t="str">
        <f>TEXT(Table1[[#This Row],[Order Date]],"yyyy")</f>
        <v>2015</v>
      </c>
      <c r="AC144" s="13">
        <v>42166</v>
      </c>
      <c r="AD144" s="12">
        <v>-53.744999999999997</v>
      </c>
      <c r="AE144" s="12">
        <v>5</v>
      </c>
      <c r="AF144" s="12">
        <v>1332.82</v>
      </c>
      <c r="AG144" s="12">
        <v>86268</v>
      </c>
      <c r="AH144" s="7" t="str">
        <f>IF(COUNTIF(Returns!$A$2:$A$1635,Orders!AG144)&gt;0,"Returned","Not Returned")</f>
        <v>Not Returned</v>
      </c>
    </row>
    <row r="145" spans="5:34" ht="12.75" customHeight="1" thickTop="1" thickBot="1" x14ac:dyDescent="0.3">
      <c r="E145" s="9">
        <v>20577</v>
      </c>
      <c r="F145" s="2" t="s">
        <v>47</v>
      </c>
      <c r="G145" s="2">
        <v>0.03</v>
      </c>
      <c r="H145" s="2">
        <v>8.34</v>
      </c>
      <c r="I145" s="2">
        <v>2.64</v>
      </c>
      <c r="J145" s="2">
        <v>256</v>
      </c>
      <c r="K145" s="7" t="str">
        <f>IF(COUNTIF(Table1[Customer ID],Table1[[#This Row],[Customer ID]])&gt;1,"Repeat Customer","One-Time Customer")</f>
        <v>One-Time Customer</v>
      </c>
      <c r="L145" s="2" t="s">
        <v>357</v>
      </c>
      <c r="M145" s="2" t="s">
        <v>49</v>
      </c>
      <c r="N145" s="2" t="s">
        <v>40</v>
      </c>
      <c r="O145" s="2" t="s">
        <v>29</v>
      </c>
      <c r="P145" s="2" t="s">
        <v>174</v>
      </c>
      <c r="Q145" s="2" t="s">
        <v>51</v>
      </c>
      <c r="R145" s="2" t="s">
        <v>358</v>
      </c>
      <c r="S145" s="2">
        <v>0.59</v>
      </c>
      <c r="T145" s="7">
        <f>Table1[[#This Row],[Profit]]/Table1[[#This Row],[Sales]]</f>
        <v>1.9745958429561169E-2</v>
      </c>
      <c r="U145" s="2" t="s">
        <v>33</v>
      </c>
      <c r="V145" s="2" t="s">
        <v>53</v>
      </c>
      <c r="W145" s="2" t="s">
        <v>234</v>
      </c>
      <c r="X145" s="2" t="s">
        <v>359</v>
      </c>
      <c r="Y145" s="2">
        <v>17331</v>
      </c>
      <c r="Z145" s="10">
        <v>42035</v>
      </c>
      <c r="AA145" s="14" t="str">
        <f>TEXT(Table1[[#This Row],[Order Date]],"mmmm")</f>
        <v>January</v>
      </c>
      <c r="AB145" s="8" t="str">
        <f>TEXT(Table1[[#This Row],[Order Date]],"yyyy")</f>
        <v>2015</v>
      </c>
      <c r="AC145" s="10">
        <v>42037</v>
      </c>
      <c r="AD145" s="2">
        <v>0.68399999999999894</v>
      </c>
      <c r="AE145" s="2">
        <v>4</v>
      </c>
      <c r="AF145" s="2">
        <v>34.64</v>
      </c>
      <c r="AG145" s="2">
        <v>86267</v>
      </c>
      <c r="AH145" s="7" t="str">
        <f>IF(COUNTIF(Returns!$A$2:$A$1635,Orders!AG145)&gt;0,"Returned","Not Returned")</f>
        <v>Not Returned</v>
      </c>
    </row>
    <row r="146" spans="5:34" ht="12.75" customHeight="1" thickTop="1" thickBot="1" x14ac:dyDescent="0.3">
      <c r="E146" s="11">
        <v>24498</v>
      </c>
      <c r="F146" s="12" t="s">
        <v>56</v>
      </c>
      <c r="G146" s="12">
        <v>0.05</v>
      </c>
      <c r="H146" s="12">
        <v>17.48</v>
      </c>
      <c r="I146" s="12">
        <v>1.99</v>
      </c>
      <c r="J146" s="12">
        <v>258</v>
      </c>
      <c r="K146" s="7" t="str">
        <f>IF(COUNTIF(Table1[Customer ID],Table1[[#This Row],[Customer ID]])&gt;1,"Repeat Customer","One-Time Customer")</f>
        <v>One-Time Customer</v>
      </c>
      <c r="L146" s="12" t="s">
        <v>360</v>
      </c>
      <c r="M146" s="12" t="s">
        <v>49</v>
      </c>
      <c r="N146" s="12" t="s">
        <v>114</v>
      </c>
      <c r="O146" s="12" t="s">
        <v>77</v>
      </c>
      <c r="P146" s="12" t="s">
        <v>180</v>
      </c>
      <c r="Q146" s="12" t="s">
        <v>51</v>
      </c>
      <c r="R146" s="12" t="s">
        <v>361</v>
      </c>
      <c r="S146" s="12">
        <v>0.45</v>
      </c>
      <c r="T146" s="7">
        <f>Table1[[#This Row],[Profit]]/Table1[[#This Row],[Sales]]</f>
        <v>-2.4205831903945114</v>
      </c>
      <c r="U146" s="12" t="s">
        <v>33</v>
      </c>
      <c r="V146" s="12" t="s">
        <v>136</v>
      </c>
      <c r="W146" s="12" t="s">
        <v>362</v>
      </c>
      <c r="X146" s="12" t="s">
        <v>363</v>
      </c>
      <c r="Y146" s="12">
        <v>33772</v>
      </c>
      <c r="Z146" s="13">
        <v>42006</v>
      </c>
      <c r="AA146" s="14" t="str">
        <f>TEXT(Table1[[#This Row],[Order Date]],"mmmm")</f>
        <v>January</v>
      </c>
      <c r="AB146" s="8" t="str">
        <f>TEXT(Table1[[#This Row],[Order Date]],"yyyy")</f>
        <v>2015</v>
      </c>
      <c r="AC146" s="13">
        <v>42008</v>
      </c>
      <c r="AD146" s="12">
        <v>-127.00800000000001</v>
      </c>
      <c r="AE146" s="12">
        <v>3</v>
      </c>
      <c r="AF146" s="12">
        <v>52.47</v>
      </c>
      <c r="AG146" s="12">
        <v>85858</v>
      </c>
      <c r="AH146" s="7" t="str">
        <f>IF(COUNTIF(Returns!$A$2:$A$1635,Orders!AG146)&gt;0,"Returned","Not Returned")</f>
        <v>Not Returned</v>
      </c>
    </row>
    <row r="147" spans="5:34" ht="12.75" customHeight="1" thickTop="1" thickBot="1" x14ac:dyDescent="0.3">
      <c r="E147" s="9">
        <v>18011</v>
      </c>
      <c r="F147" s="2" t="s">
        <v>106</v>
      </c>
      <c r="G147" s="2">
        <v>0.09</v>
      </c>
      <c r="H147" s="2">
        <v>2.88</v>
      </c>
      <c r="I147" s="2">
        <v>0.7</v>
      </c>
      <c r="J147" s="2">
        <v>259</v>
      </c>
      <c r="K147" s="7" t="str">
        <f>IF(COUNTIF(Table1[Customer ID],Table1[[#This Row],[Customer ID]])&gt;1,"Repeat Customer","One-Time Customer")</f>
        <v>One-Time Customer</v>
      </c>
      <c r="L147" s="2" t="s">
        <v>364</v>
      </c>
      <c r="M147" s="2" t="s">
        <v>49</v>
      </c>
      <c r="N147" s="2" t="s">
        <v>114</v>
      </c>
      <c r="O147" s="2" t="s">
        <v>29</v>
      </c>
      <c r="P147" s="2" t="s">
        <v>30</v>
      </c>
      <c r="Q147" s="2" t="s">
        <v>31</v>
      </c>
      <c r="R147" s="2" t="s">
        <v>365</v>
      </c>
      <c r="S147" s="2">
        <v>0.56000000000000005</v>
      </c>
      <c r="T147" s="7">
        <f>Table1[[#This Row],[Profit]]/Table1[[#This Row],[Sales]]</f>
        <v>0.21808946171341928</v>
      </c>
      <c r="U147" s="2" t="s">
        <v>33</v>
      </c>
      <c r="V147" s="2" t="s">
        <v>34</v>
      </c>
      <c r="W147" s="2" t="s">
        <v>366</v>
      </c>
      <c r="X147" s="2" t="s">
        <v>367</v>
      </c>
      <c r="Y147" s="2">
        <v>87505</v>
      </c>
      <c r="Z147" s="10">
        <v>42023</v>
      </c>
      <c r="AA147" s="14" t="str">
        <f>TEXT(Table1[[#This Row],[Order Date]],"mmmm")</f>
        <v>January</v>
      </c>
      <c r="AB147" s="8" t="str">
        <f>TEXT(Table1[[#This Row],[Order Date]],"yyyy")</f>
        <v>2015</v>
      </c>
      <c r="AC147" s="10">
        <v>42023</v>
      </c>
      <c r="AD147" s="2">
        <v>5.7532000000000005</v>
      </c>
      <c r="AE147" s="2">
        <v>10</v>
      </c>
      <c r="AF147" s="2">
        <v>26.38</v>
      </c>
      <c r="AG147" s="2">
        <v>85857</v>
      </c>
      <c r="AH147" s="7" t="str">
        <f>IF(COUNTIF(Returns!$A$2:$A$1635,Orders!AG147)&gt;0,"Returned","Not Returned")</f>
        <v>Not Returned</v>
      </c>
    </row>
    <row r="148" spans="5:34" ht="12.75" customHeight="1" thickTop="1" thickBot="1" x14ac:dyDescent="0.3">
      <c r="E148" s="11">
        <v>22370</v>
      </c>
      <c r="F148" s="12" t="s">
        <v>25</v>
      </c>
      <c r="G148" s="12">
        <v>0.05</v>
      </c>
      <c r="H148" s="12">
        <v>31.76</v>
      </c>
      <c r="I148" s="12">
        <v>45.51</v>
      </c>
      <c r="J148" s="12">
        <v>263</v>
      </c>
      <c r="K148" s="7" t="str">
        <f>IF(COUNTIF(Table1[Customer ID],Table1[[#This Row],[Customer ID]])&gt;1,"Repeat Customer","One-Time Customer")</f>
        <v>One-Time Customer</v>
      </c>
      <c r="L148" s="12" t="s">
        <v>368</v>
      </c>
      <c r="M148" s="12" t="s">
        <v>39</v>
      </c>
      <c r="N148" s="12" t="s">
        <v>58</v>
      </c>
      <c r="O148" s="12" t="s">
        <v>41</v>
      </c>
      <c r="P148" s="12" t="s">
        <v>152</v>
      </c>
      <c r="Q148" s="12" t="s">
        <v>121</v>
      </c>
      <c r="R148" s="12" t="s">
        <v>369</v>
      </c>
      <c r="S148" s="12">
        <v>0.65</v>
      </c>
      <c r="T148" s="7">
        <f>Table1[[#This Row],[Profit]]/Table1[[#This Row],[Sales]]</f>
        <v>-7.1564240520470532</v>
      </c>
      <c r="U148" s="12" t="s">
        <v>33</v>
      </c>
      <c r="V148" s="12" t="s">
        <v>53</v>
      </c>
      <c r="W148" s="12" t="s">
        <v>154</v>
      </c>
      <c r="X148" s="12" t="s">
        <v>370</v>
      </c>
      <c r="Y148" s="12">
        <v>44106</v>
      </c>
      <c r="Z148" s="13">
        <v>42025</v>
      </c>
      <c r="AA148" s="14" t="str">
        <f>TEXT(Table1[[#This Row],[Order Date]],"mmmm")</f>
        <v>January</v>
      </c>
      <c r="AB148" s="8" t="str">
        <f>TEXT(Table1[[#This Row],[Order Date]],"yyyy")</f>
        <v>2015</v>
      </c>
      <c r="AC148" s="13">
        <v>42027</v>
      </c>
      <c r="AD148" s="12">
        <v>-2177.9860960000001</v>
      </c>
      <c r="AE148" s="12">
        <v>9</v>
      </c>
      <c r="AF148" s="12">
        <v>304.33999999999997</v>
      </c>
      <c r="AG148" s="12">
        <v>86297</v>
      </c>
      <c r="AH148" s="7" t="str">
        <f>IF(COUNTIF(Returns!$A$2:$A$1635,Orders!AG148)&gt;0,"Returned","Not Returned")</f>
        <v>Not Returned</v>
      </c>
    </row>
    <row r="149" spans="5:34" ht="12.75" customHeight="1" thickTop="1" thickBot="1" x14ac:dyDescent="0.3">
      <c r="E149" s="9">
        <v>20858</v>
      </c>
      <c r="F149" s="2" t="s">
        <v>37</v>
      </c>
      <c r="G149" s="2">
        <v>0</v>
      </c>
      <c r="H149" s="2">
        <v>73.98</v>
      </c>
      <c r="I149" s="2">
        <v>12.14</v>
      </c>
      <c r="J149" s="2">
        <v>266</v>
      </c>
      <c r="K149" s="7" t="str">
        <f>IF(COUNTIF(Table1[Customer ID],Table1[[#This Row],[Customer ID]])&gt;1,"Repeat Customer","One-Time Customer")</f>
        <v>Repeat Customer</v>
      </c>
      <c r="L149" s="2" t="s">
        <v>371</v>
      </c>
      <c r="M149" s="2" t="s">
        <v>27</v>
      </c>
      <c r="N149" s="2" t="s">
        <v>28</v>
      </c>
      <c r="O149" s="2" t="s">
        <v>77</v>
      </c>
      <c r="P149" s="2" t="s">
        <v>180</v>
      </c>
      <c r="Q149" s="2" t="s">
        <v>59</v>
      </c>
      <c r="R149" s="2" t="s">
        <v>372</v>
      </c>
      <c r="S149" s="2">
        <v>0.67</v>
      </c>
      <c r="T149" s="7">
        <f>Table1[[#This Row],[Profit]]/Table1[[#This Row],[Sales]]</f>
        <v>0.25080526748718107</v>
      </c>
      <c r="U149" s="2" t="s">
        <v>33</v>
      </c>
      <c r="V149" s="2" t="s">
        <v>61</v>
      </c>
      <c r="W149" s="2" t="s">
        <v>130</v>
      </c>
      <c r="X149" s="2" t="s">
        <v>373</v>
      </c>
      <c r="Y149" s="2">
        <v>78207</v>
      </c>
      <c r="Z149" s="10">
        <v>42142</v>
      </c>
      <c r="AA149" s="14" t="str">
        <f>TEXT(Table1[[#This Row],[Order Date]],"mmmm")</f>
        <v>May</v>
      </c>
      <c r="AB149" s="8" t="str">
        <f>TEXT(Table1[[#This Row],[Order Date]],"yyyy")</f>
        <v>2015</v>
      </c>
      <c r="AC149" s="10">
        <v>42144</v>
      </c>
      <c r="AD149" s="2">
        <v>326.25</v>
      </c>
      <c r="AE149" s="2">
        <v>17</v>
      </c>
      <c r="AF149" s="2">
        <v>1300.81</v>
      </c>
      <c r="AG149" s="2">
        <v>90593</v>
      </c>
      <c r="AH149" s="7" t="str">
        <f>IF(COUNTIF(Returns!$A$2:$A$1635,Orders!AG149)&gt;0,"Returned","Not Returned")</f>
        <v>Not Returned</v>
      </c>
    </row>
    <row r="150" spans="5:34" ht="12.75" customHeight="1" thickTop="1" thickBot="1" x14ac:dyDescent="0.3">
      <c r="E150" s="11">
        <v>19823</v>
      </c>
      <c r="F150" s="12" t="s">
        <v>56</v>
      </c>
      <c r="G150" s="12">
        <v>0.08</v>
      </c>
      <c r="H150" s="12">
        <v>6.48</v>
      </c>
      <c r="I150" s="12">
        <v>7.03</v>
      </c>
      <c r="J150" s="12">
        <v>266</v>
      </c>
      <c r="K150" s="7" t="str">
        <f>IF(COUNTIF(Table1[Customer ID],Table1[[#This Row],[Customer ID]])&gt;1,"Repeat Customer","One-Time Customer")</f>
        <v>Repeat Customer</v>
      </c>
      <c r="L150" s="12" t="s">
        <v>371</v>
      </c>
      <c r="M150" s="12" t="s">
        <v>49</v>
      </c>
      <c r="N150" s="12" t="s">
        <v>28</v>
      </c>
      <c r="O150" s="12" t="s">
        <v>29</v>
      </c>
      <c r="P150" s="12" t="s">
        <v>93</v>
      </c>
      <c r="Q150" s="12" t="s">
        <v>59</v>
      </c>
      <c r="R150" s="12" t="s">
        <v>374</v>
      </c>
      <c r="S150" s="12">
        <v>0.37</v>
      </c>
      <c r="T150" s="7">
        <f>Table1[[#This Row],[Profit]]/Table1[[#This Row],[Sales]]</f>
        <v>0.13162393162393177</v>
      </c>
      <c r="U150" s="12" t="s">
        <v>33</v>
      </c>
      <c r="V150" s="12" t="s">
        <v>61</v>
      </c>
      <c r="W150" s="12" t="s">
        <v>130</v>
      </c>
      <c r="X150" s="12" t="s">
        <v>373</v>
      </c>
      <c r="Y150" s="12">
        <v>78207</v>
      </c>
      <c r="Z150" s="13">
        <v>42139</v>
      </c>
      <c r="AA150" s="14" t="str">
        <f>TEXT(Table1[[#This Row],[Order Date]],"mmmm")</f>
        <v>May</v>
      </c>
      <c r="AB150" s="8" t="str">
        <f>TEXT(Table1[[#This Row],[Order Date]],"yyyy")</f>
        <v>2015</v>
      </c>
      <c r="AC150" s="13">
        <v>42140</v>
      </c>
      <c r="AD150" s="12">
        <v>8.9320000000000093</v>
      </c>
      <c r="AE150" s="12">
        <v>10</v>
      </c>
      <c r="AF150" s="12">
        <v>67.86</v>
      </c>
      <c r="AG150" s="12">
        <v>90594</v>
      </c>
      <c r="AH150" s="7" t="str">
        <f>IF(COUNTIF(Returns!$A$2:$A$1635,Orders!AG150)&gt;0,"Returned","Not Returned")</f>
        <v>Not Returned</v>
      </c>
    </row>
    <row r="151" spans="5:34" ht="12.75" customHeight="1" thickTop="1" thickBot="1" x14ac:dyDescent="0.3">
      <c r="E151" s="9">
        <v>19824</v>
      </c>
      <c r="F151" s="2" t="s">
        <v>56</v>
      </c>
      <c r="G151" s="2">
        <v>0.01</v>
      </c>
      <c r="H151" s="2">
        <v>20.34</v>
      </c>
      <c r="I151" s="2">
        <v>35</v>
      </c>
      <c r="J151" s="2">
        <v>266</v>
      </c>
      <c r="K151" s="7" t="str">
        <f>IF(COUNTIF(Table1[Customer ID],Table1[[#This Row],[Customer ID]])&gt;1,"Repeat Customer","One-Time Customer")</f>
        <v>Repeat Customer</v>
      </c>
      <c r="L151" s="2" t="s">
        <v>371</v>
      </c>
      <c r="M151" s="2" t="s">
        <v>49</v>
      </c>
      <c r="N151" s="2" t="s">
        <v>28</v>
      </c>
      <c r="O151" s="2" t="s">
        <v>29</v>
      </c>
      <c r="P151" s="2" t="s">
        <v>141</v>
      </c>
      <c r="Q151" s="2" t="s">
        <v>236</v>
      </c>
      <c r="R151" s="2" t="s">
        <v>375</v>
      </c>
      <c r="S151" s="2">
        <v>0.84</v>
      </c>
      <c r="T151" s="7">
        <f>Table1[[#This Row],[Profit]]/Table1[[#This Row],[Sales]]</f>
        <v>0.30729846911465603</v>
      </c>
      <c r="U151" s="2" t="s">
        <v>33</v>
      </c>
      <c r="V151" s="2" t="s">
        <v>61</v>
      </c>
      <c r="W151" s="2" t="s">
        <v>130</v>
      </c>
      <c r="X151" s="2" t="s">
        <v>373</v>
      </c>
      <c r="Y151" s="2">
        <v>78207</v>
      </c>
      <c r="Z151" s="10">
        <v>42139</v>
      </c>
      <c r="AA151" s="14" t="str">
        <f>TEXT(Table1[[#This Row],[Order Date]],"mmmm")</f>
        <v>May</v>
      </c>
      <c r="AB151" s="8" t="str">
        <f>TEXT(Table1[[#This Row],[Order Date]],"yyyy")</f>
        <v>2015</v>
      </c>
      <c r="AC151" s="10">
        <v>42140</v>
      </c>
      <c r="AD151" s="2">
        <v>229.63800000000015</v>
      </c>
      <c r="AE151" s="2">
        <v>33</v>
      </c>
      <c r="AF151" s="2">
        <v>747.28</v>
      </c>
      <c r="AG151" s="2">
        <v>90594</v>
      </c>
      <c r="AH151" s="7" t="str">
        <f>IF(COUNTIF(Returns!$A$2:$A$1635,Orders!AG151)&gt;0,"Returned","Not Returned")</f>
        <v>Not Returned</v>
      </c>
    </row>
    <row r="152" spans="5:34" ht="13.8" thickTop="1" thickBot="1" x14ac:dyDescent="0.3">
      <c r="E152" s="11">
        <v>18770</v>
      </c>
      <c r="F152" s="12" t="s">
        <v>106</v>
      </c>
      <c r="G152" s="12">
        <v>0.02</v>
      </c>
      <c r="H152" s="12">
        <v>5.58</v>
      </c>
      <c r="I152" s="12">
        <v>5.3</v>
      </c>
      <c r="J152" s="12">
        <v>268</v>
      </c>
      <c r="K152" s="7" t="str">
        <f>IF(COUNTIF(Table1[Customer ID],Table1[[#This Row],[Customer ID]])&gt;1,"Repeat Customer","One-Time Customer")</f>
        <v>Repeat Customer</v>
      </c>
      <c r="L152" s="12" t="s">
        <v>376</v>
      </c>
      <c r="M152" s="12" t="s">
        <v>49</v>
      </c>
      <c r="N152" s="12" t="s">
        <v>40</v>
      </c>
      <c r="O152" s="12" t="s">
        <v>29</v>
      </c>
      <c r="P152" s="12" t="s">
        <v>69</v>
      </c>
      <c r="Q152" s="12" t="s">
        <v>59</v>
      </c>
      <c r="R152" s="12" t="s">
        <v>377</v>
      </c>
      <c r="S152" s="12">
        <v>0.35</v>
      </c>
      <c r="T152" s="7">
        <f>Table1[[#This Row],[Profit]]/Table1[[#This Row],[Sales]]</f>
        <v>-1.2040707016604177</v>
      </c>
      <c r="U152" s="12" t="s">
        <v>33</v>
      </c>
      <c r="V152" s="12" t="s">
        <v>34</v>
      </c>
      <c r="W152" s="12" t="s">
        <v>378</v>
      </c>
      <c r="X152" s="12" t="s">
        <v>379</v>
      </c>
      <c r="Y152" s="12">
        <v>86001</v>
      </c>
      <c r="Z152" s="13">
        <v>42101</v>
      </c>
      <c r="AA152" s="14" t="str">
        <f>TEXT(Table1[[#This Row],[Order Date]],"mmmm")</f>
        <v>April</v>
      </c>
      <c r="AB152" s="8" t="str">
        <f>TEXT(Table1[[#This Row],[Order Date]],"yyyy")</f>
        <v>2015</v>
      </c>
      <c r="AC152" s="13">
        <v>42106</v>
      </c>
      <c r="AD152" s="12">
        <v>-22.48</v>
      </c>
      <c r="AE152" s="12">
        <v>3</v>
      </c>
      <c r="AF152" s="12">
        <v>18.670000000000002</v>
      </c>
      <c r="AG152" s="12">
        <v>88941</v>
      </c>
      <c r="AH152" s="7" t="str">
        <f>IF(COUNTIF(Returns!$A$2:$A$1635,Orders!AG152)&gt;0,"Returned","Not Returned")</f>
        <v>Not Returned</v>
      </c>
    </row>
    <row r="153" spans="5:34" ht="13.8" thickTop="1" thickBot="1" x14ac:dyDescent="0.3">
      <c r="E153" s="9">
        <v>18771</v>
      </c>
      <c r="F153" s="2" t="s">
        <v>106</v>
      </c>
      <c r="G153" s="2">
        <v>0.03</v>
      </c>
      <c r="H153" s="2">
        <v>40.89</v>
      </c>
      <c r="I153" s="2">
        <v>18.98</v>
      </c>
      <c r="J153" s="2">
        <v>268</v>
      </c>
      <c r="K153" s="7" t="str">
        <f>IF(COUNTIF(Table1[Customer ID],Table1[[#This Row],[Customer ID]])&gt;1,"Repeat Customer","One-Time Customer")</f>
        <v>Repeat Customer</v>
      </c>
      <c r="L153" s="2" t="s">
        <v>376</v>
      </c>
      <c r="M153" s="2" t="s">
        <v>49</v>
      </c>
      <c r="N153" s="2" t="s">
        <v>40</v>
      </c>
      <c r="O153" s="2" t="s">
        <v>41</v>
      </c>
      <c r="P153" s="2" t="s">
        <v>50</v>
      </c>
      <c r="Q153" s="2" t="s">
        <v>59</v>
      </c>
      <c r="R153" s="2" t="s">
        <v>380</v>
      </c>
      <c r="S153" s="2">
        <v>0.56999999999999995</v>
      </c>
      <c r="T153" s="7">
        <f>Table1[[#This Row],[Profit]]/Table1[[#This Row],[Sales]]</f>
        <v>0.37472126014138635</v>
      </c>
      <c r="U153" s="2" t="s">
        <v>33</v>
      </c>
      <c r="V153" s="2" t="s">
        <v>34</v>
      </c>
      <c r="W153" s="2" t="s">
        <v>378</v>
      </c>
      <c r="X153" s="2" t="s">
        <v>379</v>
      </c>
      <c r="Y153" s="2">
        <v>86001</v>
      </c>
      <c r="Z153" s="10">
        <v>42101</v>
      </c>
      <c r="AA153" s="14" t="str">
        <f>TEXT(Table1[[#This Row],[Order Date]],"mmmm")</f>
        <v>April</v>
      </c>
      <c r="AB153" s="8" t="str">
        <f>TEXT(Table1[[#This Row],[Order Date]],"yyyy")</f>
        <v>2015</v>
      </c>
      <c r="AC153" s="10">
        <v>42108</v>
      </c>
      <c r="AD153" s="2">
        <v>78.98</v>
      </c>
      <c r="AE153" s="2">
        <v>5</v>
      </c>
      <c r="AF153" s="2">
        <v>210.77</v>
      </c>
      <c r="AG153" s="2">
        <v>88941</v>
      </c>
      <c r="AH153" s="7" t="str">
        <f>IF(COUNTIF(Returns!$A$2:$A$1635,Orders!AG153)&gt;0,"Returned","Not Returned")</f>
        <v>Not Returned</v>
      </c>
    </row>
    <row r="154" spans="5:34" ht="13.8" thickTop="1" thickBot="1" x14ac:dyDescent="0.3">
      <c r="E154" s="11">
        <v>23059</v>
      </c>
      <c r="F154" s="12" t="s">
        <v>106</v>
      </c>
      <c r="G154" s="12">
        <v>0.09</v>
      </c>
      <c r="H154" s="12">
        <v>35.94</v>
      </c>
      <c r="I154" s="12">
        <v>6.66</v>
      </c>
      <c r="J154" s="12">
        <v>269</v>
      </c>
      <c r="K154" s="7" t="str">
        <f>IF(COUNTIF(Table1[Customer ID],Table1[[#This Row],[Customer ID]])&gt;1,"Repeat Customer","One-Time Customer")</f>
        <v>Repeat Customer</v>
      </c>
      <c r="L154" s="12" t="s">
        <v>381</v>
      </c>
      <c r="M154" s="12" t="s">
        <v>49</v>
      </c>
      <c r="N154" s="12" t="s">
        <v>40</v>
      </c>
      <c r="O154" s="12" t="s">
        <v>29</v>
      </c>
      <c r="P154" s="12" t="s">
        <v>69</v>
      </c>
      <c r="Q154" s="12" t="s">
        <v>59</v>
      </c>
      <c r="R154" s="12" t="s">
        <v>73</v>
      </c>
      <c r="S154" s="12">
        <v>0.4</v>
      </c>
      <c r="T154" s="7">
        <f>Table1[[#This Row],[Profit]]/Table1[[#This Row],[Sales]]</f>
        <v>0.69</v>
      </c>
      <c r="U154" s="12" t="s">
        <v>33</v>
      </c>
      <c r="V154" s="12" t="s">
        <v>34</v>
      </c>
      <c r="W154" s="12" t="s">
        <v>378</v>
      </c>
      <c r="X154" s="12" t="s">
        <v>382</v>
      </c>
      <c r="Y154" s="12">
        <v>85234</v>
      </c>
      <c r="Z154" s="13">
        <v>42160</v>
      </c>
      <c r="AA154" s="14" t="str">
        <f>TEXT(Table1[[#This Row],[Order Date]],"mmmm")</f>
        <v>June</v>
      </c>
      <c r="AB154" s="8" t="str">
        <f>TEXT(Table1[[#This Row],[Order Date]],"yyyy")</f>
        <v>2015</v>
      </c>
      <c r="AC154" s="13">
        <v>42165</v>
      </c>
      <c r="AD154" s="12">
        <v>144.2928</v>
      </c>
      <c r="AE154" s="12">
        <v>6</v>
      </c>
      <c r="AF154" s="12">
        <v>209.12</v>
      </c>
      <c r="AG154" s="12">
        <v>88942</v>
      </c>
      <c r="AH154" s="7" t="str">
        <f>IF(COUNTIF(Returns!$A$2:$A$1635,Orders!AG154)&gt;0,"Returned","Not Returned")</f>
        <v>Not Returned</v>
      </c>
    </row>
    <row r="155" spans="5:34" ht="13.8" thickTop="1" thickBot="1" x14ac:dyDescent="0.3">
      <c r="E155" s="9">
        <v>23060</v>
      </c>
      <c r="F155" s="2" t="s">
        <v>106</v>
      </c>
      <c r="G155" s="2">
        <v>0</v>
      </c>
      <c r="H155" s="2">
        <v>170.98</v>
      </c>
      <c r="I155" s="2">
        <v>13.99</v>
      </c>
      <c r="J155" s="2">
        <v>269</v>
      </c>
      <c r="K155" s="7" t="str">
        <f>IF(COUNTIF(Table1[Customer ID],Table1[[#This Row],[Customer ID]])&gt;1,"Repeat Customer","One-Time Customer")</f>
        <v>Repeat Customer</v>
      </c>
      <c r="L155" s="2" t="s">
        <v>381</v>
      </c>
      <c r="M155" s="2" t="s">
        <v>49</v>
      </c>
      <c r="N155" s="2" t="s">
        <v>40</v>
      </c>
      <c r="O155" s="2" t="s">
        <v>41</v>
      </c>
      <c r="P155" s="2" t="s">
        <v>50</v>
      </c>
      <c r="Q155" s="2" t="s">
        <v>86</v>
      </c>
      <c r="R155" s="2" t="s">
        <v>383</v>
      </c>
      <c r="S155" s="2">
        <v>0.75</v>
      </c>
      <c r="T155" s="7">
        <f>Table1[[#This Row],[Profit]]/Table1[[#This Row],[Sales]]</f>
        <v>0.69</v>
      </c>
      <c r="U155" s="2" t="s">
        <v>33</v>
      </c>
      <c r="V155" s="2" t="s">
        <v>34</v>
      </c>
      <c r="W155" s="2" t="s">
        <v>378</v>
      </c>
      <c r="X155" s="2" t="s">
        <v>382</v>
      </c>
      <c r="Y155" s="2">
        <v>85234</v>
      </c>
      <c r="Z155" s="10">
        <v>42160</v>
      </c>
      <c r="AA155" s="14" t="str">
        <f>TEXT(Table1[[#This Row],[Order Date]],"mmmm")</f>
        <v>June</v>
      </c>
      <c r="AB155" s="8" t="str">
        <f>TEXT(Table1[[#This Row],[Order Date]],"yyyy")</f>
        <v>2015</v>
      </c>
      <c r="AC155" s="10">
        <v>42167</v>
      </c>
      <c r="AD155" s="2">
        <v>888.14729999999997</v>
      </c>
      <c r="AE155" s="2">
        <v>7</v>
      </c>
      <c r="AF155" s="2">
        <v>1287.17</v>
      </c>
      <c r="AG155" s="2">
        <v>88942</v>
      </c>
      <c r="AH155" s="7" t="str">
        <f>IF(COUNTIF(Returns!$A$2:$A$1635,Orders!AG155)&gt;0,"Returned","Not Returned")</f>
        <v>Not Returned</v>
      </c>
    </row>
    <row r="156" spans="5:34" ht="13.8" thickTop="1" thickBot="1" x14ac:dyDescent="0.3">
      <c r="E156" s="11">
        <v>23061</v>
      </c>
      <c r="F156" s="12" t="s">
        <v>106</v>
      </c>
      <c r="G156" s="12">
        <v>0.09</v>
      </c>
      <c r="H156" s="12">
        <v>4.9800000000000004</v>
      </c>
      <c r="I156" s="12">
        <v>7.44</v>
      </c>
      <c r="J156" s="12">
        <v>269</v>
      </c>
      <c r="K156" s="7" t="str">
        <f>IF(COUNTIF(Table1[Customer ID],Table1[[#This Row],[Customer ID]])&gt;1,"Repeat Customer","One-Time Customer")</f>
        <v>Repeat Customer</v>
      </c>
      <c r="L156" s="12" t="s">
        <v>381</v>
      </c>
      <c r="M156" s="12" t="s">
        <v>49</v>
      </c>
      <c r="N156" s="12" t="s">
        <v>40</v>
      </c>
      <c r="O156" s="12" t="s">
        <v>29</v>
      </c>
      <c r="P156" s="12" t="s">
        <v>93</v>
      </c>
      <c r="Q156" s="12" t="s">
        <v>59</v>
      </c>
      <c r="R156" s="12" t="s">
        <v>384</v>
      </c>
      <c r="S156" s="12">
        <v>0.36</v>
      </c>
      <c r="T156" s="7">
        <f>Table1[[#This Row],[Profit]]/Table1[[#This Row],[Sales]]</f>
        <v>-0.9964262508122157</v>
      </c>
      <c r="U156" s="12" t="s">
        <v>33</v>
      </c>
      <c r="V156" s="12" t="s">
        <v>34</v>
      </c>
      <c r="W156" s="12" t="s">
        <v>378</v>
      </c>
      <c r="X156" s="12" t="s">
        <v>382</v>
      </c>
      <c r="Y156" s="12">
        <v>85234</v>
      </c>
      <c r="Z156" s="13">
        <v>42160</v>
      </c>
      <c r="AA156" s="14" t="str">
        <f>TEXT(Table1[[#This Row],[Order Date]],"mmmm")</f>
        <v>June</v>
      </c>
      <c r="AB156" s="8" t="str">
        <f>TEXT(Table1[[#This Row],[Order Date]],"yyyy")</f>
        <v>2015</v>
      </c>
      <c r="AC156" s="13">
        <v>42162</v>
      </c>
      <c r="AD156" s="12">
        <v>-46.005000000000003</v>
      </c>
      <c r="AE156" s="12">
        <v>9</v>
      </c>
      <c r="AF156" s="12">
        <v>46.17</v>
      </c>
      <c r="AG156" s="12">
        <v>88942</v>
      </c>
      <c r="AH156" s="7" t="str">
        <f>IF(COUNTIF(Returns!$A$2:$A$1635,Orders!AG156)&gt;0,"Returned","Not Returned")</f>
        <v>Not Returned</v>
      </c>
    </row>
    <row r="157" spans="5:34" ht="12.75" customHeight="1" thickTop="1" thickBot="1" x14ac:dyDescent="0.3">
      <c r="E157" s="9">
        <v>19515</v>
      </c>
      <c r="F157" s="2" t="s">
        <v>56</v>
      </c>
      <c r="G157" s="2">
        <v>0.1</v>
      </c>
      <c r="H157" s="2">
        <v>80.97</v>
      </c>
      <c r="I157" s="2">
        <v>30.06</v>
      </c>
      <c r="J157" s="2">
        <v>271</v>
      </c>
      <c r="K157" s="7" t="str">
        <f>IF(COUNTIF(Table1[Customer ID],Table1[[#This Row],[Customer ID]])&gt;1,"Repeat Customer","One-Time Customer")</f>
        <v>One-Time Customer</v>
      </c>
      <c r="L157" s="2" t="s">
        <v>385</v>
      </c>
      <c r="M157" s="2" t="s">
        <v>39</v>
      </c>
      <c r="N157" s="2" t="s">
        <v>58</v>
      </c>
      <c r="O157" s="2" t="s">
        <v>77</v>
      </c>
      <c r="P157" s="2" t="s">
        <v>85</v>
      </c>
      <c r="Q157" s="2" t="s">
        <v>121</v>
      </c>
      <c r="R157" s="2" t="s">
        <v>386</v>
      </c>
      <c r="S157" s="2">
        <v>0.4</v>
      </c>
      <c r="T157" s="7">
        <f>Table1[[#This Row],[Profit]]/Table1[[#This Row],[Sales]]</f>
        <v>0.14228037030039675</v>
      </c>
      <c r="U157" s="2" t="s">
        <v>33</v>
      </c>
      <c r="V157" s="2" t="s">
        <v>136</v>
      </c>
      <c r="W157" s="2" t="s">
        <v>387</v>
      </c>
      <c r="X157" s="2" t="s">
        <v>388</v>
      </c>
      <c r="Y157" s="2">
        <v>30297</v>
      </c>
      <c r="Z157" s="10">
        <v>42093</v>
      </c>
      <c r="AA157" s="14" t="str">
        <f>TEXT(Table1[[#This Row],[Order Date]],"mmmm")</f>
        <v>March</v>
      </c>
      <c r="AB157" s="8" t="str">
        <f>TEXT(Table1[[#This Row],[Order Date]],"yyyy")</f>
        <v>2015</v>
      </c>
      <c r="AC157" s="10">
        <v>42094</v>
      </c>
      <c r="AD157" s="2">
        <v>128.02529999999999</v>
      </c>
      <c r="AE157" s="2">
        <v>12</v>
      </c>
      <c r="AF157" s="2">
        <v>899.81</v>
      </c>
      <c r="AG157" s="2">
        <v>88940</v>
      </c>
      <c r="AH157" s="7" t="str">
        <f>IF(COUNTIF(Returns!$A$2:$A$1635,Orders!AG157)&gt;0,"Returned","Not Returned")</f>
        <v>Not Returned</v>
      </c>
    </row>
    <row r="158" spans="5:34" ht="12.75" customHeight="1" thickTop="1" thickBot="1" x14ac:dyDescent="0.3">
      <c r="E158" s="11">
        <v>770</v>
      </c>
      <c r="F158" s="12" t="s">
        <v>106</v>
      </c>
      <c r="G158" s="12">
        <v>0.02</v>
      </c>
      <c r="H158" s="12">
        <v>5.58</v>
      </c>
      <c r="I158" s="12">
        <v>5.3</v>
      </c>
      <c r="J158" s="12">
        <v>272</v>
      </c>
      <c r="K158" s="7" t="str">
        <f>IF(COUNTIF(Table1[Customer ID],Table1[[#This Row],[Customer ID]])&gt;1,"Repeat Customer","One-Time Customer")</f>
        <v>Repeat Customer</v>
      </c>
      <c r="L158" s="12" t="s">
        <v>389</v>
      </c>
      <c r="M158" s="12" t="s">
        <v>49</v>
      </c>
      <c r="N158" s="12" t="s">
        <v>40</v>
      </c>
      <c r="O158" s="12" t="s">
        <v>29</v>
      </c>
      <c r="P158" s="12" t="s">
        <v>69</v>
      </c>
      <c r="Q158" s="12" t="s">
        <v>59</v>
      </c>
      <c r="R158" s="12" t="s">
        <v>377</v>
      </c>
      <c r="S158" s="12">
        <v>0.35</v>
      </c>
      <c r="T158" s="7">
        <f>Table1[[#This Row],[Profit]]/Table1[[#This Row],[Sales]]</f>
        <v>-0.43672801635991826</v>
      </c>
      <c r="U158" s="12" t="s">
        <v>33</v>
      </c>
      <c r="V158" s="12" t="s">
        <v>136</v>
      </c>
      <c r="W158" s="12" t="s">
        <v>322</v>
      </c>
      <c r="X158" s="12" t="s">
        <v>390</v>
      </c>
      <c r="Y158" s="12">
        <v>28204</v>
      </c>
      <c r="Z158" s="13">
        <v>42101</v>
      </c>
      <c r="AA158" s="14" t="str">
        <f>TEXT(Table1[[#This Row],[Order Date]],"mmmm")</f>
        <v>April</v>
      </c>
      <c r="AB158" s="8" t="str">
        <f>TEXT(Table1[[#This Row],[Order Date]],"yyyy")</f>
        <v>2015</v>
      </c>
      <c r="AC158" s="13">
        <v>42106</v>
      </c>
      <c r="AD158" s="12">
        <v>-29.898400000000002</v>
      </c>
      <c r="AE158" s="12">
        <v>11</v>
      </c>
      <c r="AF158" s="12">
        <v>68.459999999999994</v>
      </c>
      <c r="AG158" s="12">
        <v>5509</v>
      </c>
      <c r="AH158" s="7" t="str">
        <f>IF(COUNTIF(Returns!$A$2:$A$1635,Orders!AG158)&gt;0,"Returned","Not Returned")</f>
        <v>Not Returned</v>
      </c>
    </row>
    <row r="159" spans="5:34" ht="12.75" customHeight="1" thickTop="1" thickBot="1" x14ac:dyDescent="0.3">
      <c r="E159" s="9">
        <v>771</v>
      </c>
      <c r="F159" s="2" t="s">
        <v>106</v>
      </c>
      <c r="G159" s="2">
        <v>0.03</v>
      </c>
      <c r="H159" s="2">
        <v>40.89</v>
      </c>
      <c r="I159" s="2">
        <v>18.98</v>
      </c>
      <c r="J159" s="2">
        <v>272</v>
      </c>
      <c r="K159" s="7" t="str">
        <f>IF(COUNTIF(Table1[Customer ID],Table1[[#This Row],[Customer ID]])&gt;1,"Repeat Customer","One-Time Customer")</f>
        <v>Repeat Customer</v>
      </c>
      <c r="L159" s="2" t="s">
        <v>389</v>
      </c>
      <c r="M159" s="2" t="s">
        <v>49</v>
      </c>
      <c r="N159" s="2" t="s">
        <v>40</v>
      </c>
      <c r="O159" s="2" t="s">
        <v>41</v>
      </c>
      <c r="P159" s="2" t="s">
        <v>50</v>
      </c>
      <c r="Q159" s="2" t="s">
        <v>59</v>
      </c>
      <c r="R159" s="2" t="s">
        <v>380</v>
      </c>
      <c r="S159" s="2">
        <v>0.56999999999999995</v>
      </c>
      <c r="T159" s="7">
        <f>Table1[[#This Row],[Profit]]/Table1[[#This Row],[Sales]]</f>
        <v>5.9777233035482304E-2</v>
      </c>
      <c r="U159" s="2" t="s">
        <v>33</v>
      </c>
      <c r="V159" s="2" t="s">
        <v>136</v>
      </c>
      <c r="W159" s="2" t="s">
        <v>322</v>
      </c>
      <c r="X159" s="2" t="s">
        <v>390</v>
      </c>
      <c r="Y159" s="2">
        <v>28204</v>
      </c>
      <c r="Z159" s="10">
        <v>42101</v>
      </c>
      <c r="AA159" s="14" t="str">
        <f>TEXT(Table1[[#This Row],[Order Date]],"mmmm")</f>
        <v>April</v>
      </c>
      <c r="AB159" s="8" t="str">
        <f>TEXT(Table1[[#This Row],[Order Date]],"yyyy")</f>
        <v>2015</v>
      </c>
      <c r="AC159" s="10">
        <v>42108</v>
      </c>
      <c r="AD159" s="2">
        <v>52.916600000000003</v>
      </c>
      <c r="AE159" s="2">
        <v>21</v>
      </c>
      <c r="AF159" s="2">
        <v>885.23</v>
      </c>
      <c r="AG159" s="2">
        <v>5509</v>
      </c>
      <c r="AH159" s="7" t="str">
        <f>IF(COUNTIF(Returns!$A$2:$A$1635,Orders!AG159)&gt;0,"Returned","Not Returned")</f>
        <v>Not Returned</v>
      </c>
    </row>
    <row r="160" spans="5:34" ht="12.75" customHeight="1" thickTop="1" thickBot="1" x14ac:dyDescent="0.3">
      <c r="E160" s="11">
        <v>5059</v>
      </c>
      <c r="F160" s="12" t="s">
        <v>106</v>
      </c>
      <c r="G160" s="12">
        <v>0.09</v>
      </c>
      <c r="H160" s="12">
        <v>35.94</v>
      </c>
      <c r="I160" s="12">
        <v>6.66</v>
      </c>
      <c r="J160" s="12">
        <v>272</v>
      </c>
      <c r="K160" s="7" t="str">
        <f>IF(COUNTIF(Table1[Customer ID],Table1[[#This Row],[Customer ID]])&gt;1,"Repeat Customer","One-Time Customer")</f>
        <v>Repeat Customer</v>
      </c>
      <c r="L160" s="12" t="s">
        <v>389</v>
      </c>
      <c r="M160" s="12" t="s">
        <v>49</v>
      </c>
      <c r="N160" s="12" t="s">
        <v>40</v>
      </c>
      <c r="O160" s="12" t="s">
        <v>29</v>
      </c>
      <c r="P160" s="12" t="s">
        <v>69</v>
      </c>
      <c r="Q160" s="12" t="s">
        <v>59</v>
      </c>
      <c r="R160" s="12" t="s">
        <v>73</v>
      </c>
      <c r="S160" s="12">
        <v>0.4</v>
      </c>
      <c r="T160" s="7">
        <f>Table1[[#This Row],[Profit]]/Table1[[#This Row],[Sales]]</f>
        <v>8.6298133824285389E-2</v>
      </c>
      <c r="U160" s="12" t="s">
        <v>33</v>
      </c>
      <c r="V160" s="12" t="s">
        <v>136</v>
      </c>
      <c r="W160" s="12" t="s">
        <v>322</v>
      </c>
      <c r="X160" s="12" t="s">
        <v>390</v>
      </c>
      <c r="Y160" s="12">
        <v>28204</v>
      </c>
      <c r="Z160" s="13">
        <v>42160</v>
      </c>
      <c r="AA160" s="14" t="str">
        <f>TEXT(Table1[[#This Row],[Order Date]],"mmmm")</f>
        <v>June</v>
      </c>
      <c r="AB160" s="8" t="str">
        <f>TEXT(Table1[[#This Row],[Order Date]],"yyyy")</f>
        <v>2015</v>
      </c>
      <c r="AC160" s="13">
        <v>42165</v>
      </c>
      <c r="AD160" s="12">
        <v>72.1858</v>
      </c>
      <c r="AE160" s="12">
        <v>24</v>
      </c>
      <c r="AF160" s="12">
        <v>836.47</v>
      </c>
      <c r="AG160" s="12">
        <v>36069</v>
      </c>
      <c r="AH160" s="7" t="str">
        <f>IF(COUNTIF(Returns!$A$2:$A$1635,Orders!AG160)&gt;0,"Returned","Not Returned")</f>
        <v>Not Returned</v>
      </c>
    </row>
    <row r="161" spans="5:34" ht="12.75" customHeight="1" thickTop="1" thickBot="1" x14ac:dyDescent="0.3">
      <c r="E161" s="9">
        <v>5061</v>
      </c>
      <c r="F161" s="2" t="s">
        <v>106</v>
      </c>
      <c r="G161" s="2">
        <v>0.09</v>
      </c>
      <c r="H161" s="2">
        <v>4.9800000000000004</v>
      </c>
      <c r="I161" s="2">
        <v>7.44</v>
      </c>
      <c r="J161" s="2">
        <v>272</v>
      </c>
      <c r="K161" s="7" t="str">
        <f>IF(COUNTIF(Table1[Customer ID],Table1[[#This Row],[Customer ID]])&gt;1,"Repeat Customer","One-Time Customer")</f>
        <v>Repeat Customer</v>
      </c>
      <c r="L161" s="2" t="s">
        <v>389</v>
      </c>
      <c r="M161" s="2" t="s">
        <v>49</v>
      </c>
      <c r="N161" s="2" t="s">
        <v>40</v>
      </c>
      <c r="O161" s="2" t="s">
        <v>29</v>
      </c>
      <c r="P161" s="2" t="s">
        <v>93</v>
      </c>
      <c r="Q161" s="2" t="s">
        <v>59</v>
      </c>
      <c r="R161" s="2" t="s">
        <v>384</v>
      </c>
      <c r="S161" s="2">
        <v>0.36</v>
      </c>
      <c r="T161" s="7">
        <f>Table1[[#This Row],[Profit]]/Table1[[#This Row],[Sales]]</f>
        <v>-0.6446467892324711</v>
      </c>
      <c r="U161" s="2" t="s">
        <v>33</v>
      </c>
      <c r="V161" s="2" t="s">
        <v>136</v>
      </c>
      <c r="W161" s="2" t="s">
        <v>322</v>
      </c>
      <c r="X161" s="2" t="s">
        <v>390</v>
      </c>
      <c r="Y161" s="2">
        <v>28204</v>
      </c>
      <c r="Z161" s="10">
        <v>42160</v>
      </c>
      <c r="AA161" s="14" t="str">
        <f>TEXT(Table1[[#This Row],[Order Date]],"mmmm")</f>
        <v>June</v>
      </c>
      <c r="AB161" s="8" t="str">
        <f>TEXT(Table1[[#This Row],[Order Date]],"yyyy")</f>
        <v>2015</v>
      </c>
      <c r="AC161" s="10">
        <v>42162</v>
      </c>
      <c r="AD161" s="2">
        <v>-122.3733</v>
      </c>
      <c r="AE161" s="2">
        <v>37</v>
      </c>
      <c r="AF161" s="2">
        <v>189.83</v>
      </c>
      <c r="AG161" s="2">
        <v>36069</v>
      </c>
      <c r="AH161" s="7" t="str">
        <f>IF(COUNTIF(Returns!$A$2:$A$1635,Orders!AG161)&gt;0,"Returned","Not Returned")</f>
        <v>Not Returned</v>
      </c>
    </row>
    <row r="162" spans="5:34" ht="12.75" customHeight="1" thickTop="1" thickBot="1" x14ac:dyDescent="0.3">
      <c r="E162" s="11">
        <v>22180</v>
      </c>
      <c r="F162" s="12" t="s">
        <v>37</v>
      </c>
      <c r="G162" s="12">
        <v>0.09</v>
      </c>
      <c r="H162" s="12">
        <v>15.28</v>
      </c>
      <c r="I162" s="12">
        <v>10.91</v>
      </c>
      <c r="J162" s="12">
        <v>275</v>
      </c>
      <c r="K162" s="7" t="str">
        <f>IF(COUNTIF(Table1[Customer ID],Table1[[#This Row],[Customer ID]])&gt;1,"Repeat Customer","One-Time Customer")</f>
        <v>One-Time Customer</v>
      </c>
      <c r="L162" s="12" t="s">
        <v>391</v>
      </c>
      <c r="M162" s="12" t="s">
        <v>49</v>
      </c>
      <c r="N162" s="12" t="s">
        <v>28</v>
      </c>
      <c r="O162" s="12" t="s">
        <v>29</v>
      </c>
      <c r="P162" s="12" t="s">
        <v>109</v>
      </c>
      <c r="Q162" s="12" t="s">
        <v>59</v>
      </c>
      <c r="R162" s="12" t="s">
        <v>392</v>
      </c>
      <c r="S162" s="12">
        <v>0.36</v>
      </c>
      <c r="T162" s="7">
        <f>Table1[[#This Row],[Profit]]/Table1[[#This Row],[Sales]]</f>
        <v>-0.84118985695708703</v>
      </c>
      <c r="U162" s="12" t="s">
        <v>33</v>
      </c>
      <c r="V162" s="12" t="s">
        <v>53</v>
      </c>
      <c r="W162" s="12" t="s">
        <v>228</v>
      </c>
      <c r="X162" s="12" t="s">
        <v>393</v>
      </c>
      <c r="Y162" s="12">
        <v>6824</v>
      </c>
      <c r="Z162" s="13">
        <v>42028</v>
      </c>
      <c r="AA162" s="14" t="str">
        <f>TEXT(Table1[[#This Row],[Order Date]],"mmmm")</f>
        <v>January</v>
      </c>
      <c r="AB162" s="8" t="str">
        <f>TEXT(Table1[[#This Row],[Order Date]],"yyyy")</f>
        <v>2015</v>
      </c>
      <c r="AC162" s="13">
        <v>42029</v>
      </c>
      <c r="AD162" s="12">
        <v>-51.75</v>
      </c>
      <c r="AE162" s="12">
        <v>4</v>
      </c>
      <c r="AF162" s="12">
        <v>61.52</v>
      </c>
      <c r="AG162" s="12">
        <v>89292</v>
      </c>
      <c r="AH162" s="7" t="str">
        <f>IF(COUNTIF(Returns!$A$2:$A$1635,Orders!AG162)&gt;0,"Returned","Not Returned")</f>
        <v>Not Returned</v>
      </c>
    </row>
    <row r="163" spans="5:34" ht="12.75" customHeight="1" thickTop="1" thickBot="1" x14ac:dyDescent="0.3">
      <c r="E163" s="9">
        <v>23504</v>
      </c>
      <c r="F163" s="2" t="s">
        <v>47</v>
      </c>
      <c r="G163" s="2">
        <v>0.04</v>
      </c>
      <c r="H163" s="2">
        <v>1.98</v>
      </c>
      <c r="I163" s="2">
        <v>0.7</v>
      </c>
      <c r="J163" s="2">
        <v>276</v>
      </c>
      <c r="K163" s="7" t="str">
        <f>IF(COUNTIF(Table1[Customer ID],Table1[[#This Row],[Customer ID]])&gt;1,"Repeat Customer","One-Time Customer")</f>
        <v>One-Time Customer</v>
      </c>
      <c r="L163" s="2" t="s">
        <v>394</v>
      </c>
      <c r="M163" s="2" t="s">
        <v>27</v>
      </c>
      <c r="N163" s="2" t="s">
        <v>28</v>
      </c>
      <c r="O163" s="2" t="s">
        <v>29</v>
      </c>
      <c r="P163" s="2" t="s">
        <v>66</v>
      </c>
      <c r="Q163" s="2" t="s">
        <v>31</v>
      </c>
      <c r="R163" s="2" t="s">
        <v>395</v>
      </c>
      <c r="S163" s="2">
        <v>0.83</v>
      </c>
      <c r="T163" s="7">
        <f>Table1[[#This Row],[Profit]]/Table1[[#This Row],[Sales]]</f>
        <v>-0.12048192771084336</v>
      </c>
      <c r="U163" s="2" t="s">
        <v>33</v>
      </c>
      <c r="V163" s="2" t="s">
        <v>53</v>
      </c>
      <c r="W163" s="2" t="s">
        <v>228</v>
      </c>
      <c r="X163" s="2" t="s">
        <v>396</v>
      </c>
      <c r="Y163" s="2">
        <v>6111</v>
      </c>
      <c r="Z163" s="10">
        <v>42145</v>
      </c>
      <c r="AA163" s="14" t="str">
        <f>TEXT(Table1[[#This Row],[Order Date]],"mmmm")</f>
        <v>May</v>
      </c>
      <c r="AB163" s="8" t="str">
        <f>TEXT(Table1[[#This Row],[Order Date]],"yyyy")</f>
        <v>2015</v>
      </c>
      <c r="AC163" s="10">
        <v>42146</v>
      </c>
      <c r="AD163" s="2">
        <v>-1</v>
      </c>
      <c r="AE163" s="2">
        <v>3</v>
      </c>
      <c r="AF163" s="2">
        <v>8.3000000000000007</v>
      </c>
      <c r="AG163" s="2">
        <v>89291</v>
      </c>
      <c r="AH163" s="7" t="str">
        <f>IF(COUNTIF(Returns!$A$2:$A$1635,Orders!AG163)&gt;0,"Returned","Not Returned")</f>
        <v>Not Returned</v>
      </c>
    </row>
    <row r="164" spans="5:34" ht="12.75" customHeight="1" thickTop="1" thickBot="1" x14ac:dyDescent="0.3">
      <c r="E164" s="11">
        <v>23503</v>
      </c>
      <c r="F164" s="12" t="s">
        <v>47</v>
      </c>
      <c r="G164" s="12">
        <v>0.03</v>
      </c>
      <c r="H164" s="12">
        <v>55.99</v>
      </c>
      <c r="I164" s="12">
        <v>5</v>
      </c>
      <c r="J164" s="12">
        <v>282</v>
      </c>
      <c r="K164" s="7" t="str">
        <f>IF(COUNTIF(Table1[Customer ID],Table1[[#This Row],[Customer ID]])&gt;1,"Repeat Customer","One-Time Customer")</f>
        <v>One-Time Customer</v>
      </c>
      <c r="L164" s="12" t="s">
        <v>397</v>
      </c>
      <c r="M164" s="12" t="s">
        <v>49</v>
      </c>
      <c r="N164" s="12" t="s">
        <v>28</v>
      </c>
      <c r="O164" s="12" t="s">
        <v>77</v>
      </c>
      <c r="P164" s="12" t="s">
        <v>78</v>
      </c>
      <c r="Q164" s="12" t="s">
        <v>51</v>
      </c>
      <c r="R164" s="12" t="s">
        <v>398</v>
      </c>
      <c r="S164" s="12">
        <v>0.83</v>
      </c>
      <c r="T164" s="7">
        <f>Table1[[#This Row],[Profit]]/Table1[[#This Row],[Sales]]</f>
        <v>-0.5306487588439861</v>
      </c>
      <c r="U164" s="12" t="s">
        <v>33</v>
      </c>
      <c r="V164" s="12" t="s">
        <v>53</v>
      </c>
      <c r="W164" s="12" t="s">
        <v>54</v>
      </c>
      <c r="X164" s="12" t="s">
        <v>399</v>
      </c>
      <c r="Y164" s="12">
        <v>7109</v>
      </c>
      <c r="Z164" s="13">
        <v>42145</v>
      </c>
      <c r="AA164" s="14" t="str">
        <f>TEXT(Table1[[#This Row],[Order Date]],"mmmm")</f>
        <v>May</v>
      </c>
      <c r="AB164" s="8" t="str">
        <f>TEXT(Table1[[#This Row],[Order Date]],"yyyy")</f>
        <v>2015</v>
      </c>
      <c r="AC164" s="13">
        <v>42146</v>
      </c>
      <c r="AD164" s="12">
        <v>-221.25399999999999</v>
      </c>
      <c r="AE164" s="12">
        <v>9</v>
      </c>
      <c r="AF164" s="12">
        <v>416.95</v>
      </c>
      <c r="AG164" s="12">
        <v>89291</v>
      </c>
      <c r="AH164" s="7" t="str">
        <f>IF(COUNTIF(Returns!$A$2:$A$1635,Orders!AG164)&gt;0,"Returned","Not Returned")</f>
        <v>Not Returned</v>
      </c>
    </row>
    <row r="165" spans="5:34" ht="12.75" customHeight="1" thickTop="1" thickBot="1" x14ac:dyDescent="0.3">
      <c r="E165" s="9">
        <v>24512</v>
      </c>
      <c r="F165" s="2" t="s">
        <v>25</v>
      </c>
      <c r="G165" s="2">
        <v>0.1</v>
      </c>
      <c r="H165" s="2">
        <v>1.68</v>
      </c>
      <c r="I165" s="2">
        <v>1.57</v>
      </c>
      <c r="J165" s="2">
        <v>283</v>
      </c>
      <c r="K165" s="7" t="str">
        <f>IF(COUNTIF(Table1[Customer ID],Table1[[#This Row],[Customer ID]])&gt;1,"Repeat Customer","One-Time Customer")</f>
        <v>One-Time Customer</v>
      </c>
      <c r="L165" s="2" t="s">
        <v>400</v>
      </c>
      <c r="M165" s="2" t="s">
        <v>49</v>
      </c>
      <c r="N165" s="2" t="s">
        <v>28</v>
      </c>
      <c r="O165" s="2" t="s">
        <v>29</v>
      </c>
      <c r="P165" s="2" t="s">
        <v>30</v>
      </c>
      <c r="Q165" s="2" t="s">
        <v>31</v>
      </c>
      <c r="R165" s="2" t="s">
        <v>96</v>
      </c>
      <c r="S165" s="2">
        <v>0.59</v>
      </c>
      <c r="T165" s="7">
        <f>Table1[[#This Row],[Profit]]/Table1[[#This Row],[Sales]]</f>
        <v>-0.61838588989845</v>
      </c>
      <c r="U165" s="2" t="s">
        <v>33</v>
      </c>
      <c r="V165" s="2" t="s">
        <v>53</v>
      </c>
      <c r="W165" s="2" t="s">
        <v>54</v>
      </c>
      <c r="X165" s="2" t="s">
        <v>401</v>
      </c>
      <c r="Y165" s="2">
        <v>7101</v>
      </c>
      <c r="Z165" s="10">
        <v>42172</v>
      </c>
      <c r="AA165" s="14" t="str">
        <f>TEXT(Table1[[#This Row],[Order Date]],"mmmm")</f>
        <v>June</v>
      </c>
      <c r="AB165" s="8" t="str">
        <f>TEXT(Table1[[#This Row],[Order Date]],"yyyy")</f>
        <v>2015</v>
      </c>
      <c r="AC165" s="10">
        <v>42173</v>
      </c>
      <c r="AD165" s="2">
        <v>-11.57</v>
      </c>
      <c r="AE165" s="2">
        <v>11</v>
      </c>
      <c r="AF165" s="2">
        <v>18.71</v>
      </c>
      <c r="AG165" s="2">
        <v>89293</v>
      </c>
      <c r="AH165" s="7" t="str">
        <f>IF(COUNTIF(Returns!$A$2:$A$1635,Orders!AG165)&gt;0,"Returned","Not Returned")</f>
        <v>Not Returned</v>
      </c>
    </row>
    <row r="166" spans="5:34" ht="12.75" customHeight="1" thickTop="1" thickBot="1" x14ac:dyDescent="0.3">
      <c r="E166" s="11">
        <v>19168</v>
      </c>
      <c r="F166" s="12" t="s">
        <v>106</v>
      </c>
      <c r="G166" s="12">
        <v>0</v>
      </c>
      <c r="H166" s="12">
        <v>4.13</v>
      </c>
      <c r="I166" s="12">
        <v>5.34</v>
      </c>
      <c r="J166" s="12">
        <v>286</v>
      </c>
      <c r="K166" s="7" t="str">
        <f>IF(COUNTIF(Table1[Customer ID],Table1[[#This Row],[Customer ID]])&gt;1,"Repeat Customer","One-Time Customer")</f>
        <v>Repeat Customer</v>
      </c>
      <c r="L166" s="12" t="s">
        <v>402</v>
      </c>
      <c r="M166" s="12" t="s">
        <v>49</v>
      </c>
      <c r="N166" s="12" t="s">
        <v>58</v>
      </c>
      <c r="O166" s="12" t="s">
        <v>29</v>
      </c>
      <c r="P166" s="12" t="s">
        <v>109</v>
      </c>
      <c r="Q166" s="12" t="s">
        <v>59</v>
      </c>
      <c r="R166" s="12" t="s">
        <v>403</v>
      </c>
      <c r="S166" s="12">
        <v>0.38</v>
      </c>
      <c r="T166" s="7">
        <f>Table1[[#This Row],[Profit]]/Table1[[#This Row],[Sales]]</f>
        <v>-1.5108669108669108</v>
      </c>
      <c r="U166" s="12" t="s">
        <v>33</v>
      </c>
      <c r="V166" s="12" t="s">
        <v>61</v>
      </c>
      <c r="W166" s="12" t="s">
        <v>183</v>
      </c>
      <c r="X166" s="12" t="s">
        <v>404</v>
      </c>
      <c r="Y166" s="12">
        <v>66203</v>
      </c>
      <c r="Z166" s="13">
        <v>42172</v>
      </c>
      <c r="AA166" s="14" t="str">
        <f>TEXT(Table1[[#This Row],[Order Date]],"mmmm")</f>
        <v>June</v>
      </c>
      <c r="AB166" s="8" t="str">
        <f>TEXT(Table1[[#This Row],[Order Date]],"yyyy")</f>
        <v>2015</v>
      </c>
      <c r="AC166" s="13">
        <v>42176</v>
      </c>
      <c r="AD166" s="12">
        <v>-61.870000000000005</v>
      </c>
      <c r="AE166" s="12">
        <v>9</v>
      </c>
      <c r="AF166" s="12">
        <v>40.950000000000003</v>
      </c>
      <c r="AG166" s="12">
        <v>89761</v>
      </c>
      <c r="AH166" s="7" t="str">
        <f>IF(COUNTIF(Returns!$A$2:$A$1635,Orders!AG166)&gt;0,"Returned","Not Returned")</f>
        <v>Not Returned</v>
      </c>
    </row>
    <row r="167" spans="5:34" ht="12.75" customHeight="1" thickTop="1" thickBot="1" x14ac:dyDescent="0.3">
      <c r="E167" s="9">
        <v>19169</v>
      </c>
      <c r="F167" s="2" t="s">
        <v>106</v>
      </c>
      <c r="G167" s="2">
        <v>0.1</v>
      </c>
      <c r="H167" s="2">
        <v>130.97999999999999</v>
      </c>
      <c r="I167" s="2">
        <v>54.74</v>
      </c>
      <c r="J167" s="2">
        <v>286</v>
      </c>
      <c r="K167" s="7" t="str">
        <f>IF(COUNTIF(Table1[Customer ID],Table1[[#This Row],[Customer ID]])&gt;1,"Repeat Customer","One-Time Customer")</f>
        <v>Repeat Customer</v>
      </c>
      <c r="L167" s="2" t="s">
        <v>402</v>
      </c>
      <c r="M167" s="2" t="s">
        <v>39</v>
      </c>
      <c r="N167" s="2" t="s">
        <v>58</v>
      </c>
      <c r="O167" s="2" t="s">
        <v>41</v>
      </c>
      <c r="P167" s="2" t="s">
        <v>191</v>
      </c>
      <c r="Q167" s="2" t="s">
        <v>121</v>
      </c>
      <c r="R167" s="2" t="s">
        <v>405</v>
      </c>
      <c r="S167" s="2">
        <v>0.69</v>
      </c>
      <c r="T167" s="7">
        <f>Table1[[#This Row],[Profit]]/Table1[[#This Row],[Sales]]</f>
        <v>-0.45879227847334586</v>
      </c>
      <c r="U167" s="2" t="s">
        <v>33</v>
      </c>
      <c r="V167" s="2" t="s">
        <v>61</v>
      </c>
      <c r="W167" s="2" t="s">
        <v>183</v>
      </c>
      <c r="X167" s="2" t="s">
        <v>404</v>
      </c>
      <c r="Y167" s="2">
        <v>66203</v>
      </c>
      <c r="Z167" s="10">
        <v>42172</v>
      </c>
      <c r="AA167" s="14" t="str">
        <f>TEXT(Table1[[#This Row],[Order Date]],"mmmm")</f>
        <v>June</v>
      </c>
      <c r="AB167" s="8" t="str">
        <f>TEXT(Table1[[#This Row],[Order Date]],"yyyy")</f>
        <v>2015</v>
      </c>
      <c r="AC167" s="10">
        <v>42176</v>
      </c>
      <c r="AD167" s="2">
        <v>-530.24</v>
      </c>
      <c r="AE167" s="2">
        <v>9</v>
      </c>
      <c r="AF167" s="2">
        <v>1155.73</v>
      </c>
      <c r="AG167" s="2">
        <v>89761</v>
      </c>
      <c r="AH167" s="7" t="str">
        <f>IF(COUNTIF(Returns!$A$2:$A$1635,Orders!AG167)&gt;0,"Returned","Not Returned")</f>
        <v>Not Returned</v>
      </c>
    </row>
    <row r="168" spans="5:34" ht="12.75" customHeight="1" thickTop="1" thickBot="1" x14ac:dyDescent="0.3">
      <c r="E168" s="11">
        <v>25624</v>
      </c>
      <c r="F168" s="12" t="s">
        <v>47</v>
      </c>
      <c r="G168" s="12">
        <v>0.09</v>
      </c>
      <c r="H168" s="12">
        <v>28.48</v>
      </c>
      <c r="I168" s="12">
        <v>1.99</v>
      </c>
      <c r="J168" s="12">
        <v>288</v>
      </c>
      <c r="K168" s="7" t="str">
        <f>IF(COUNTIF(Table1[Customer ID],Table1[[#This Row],[Customer ID]])&gt;1,"Repeat Customer","One-Time Customer")</f>
        <v>Repeat Customer</v>
      </c>
      <c r="L168" s="12" t="s">
        <v>406</v>
      </c>
      <c r="M168" s="12" t="s">
        <v>49</v>
      </c>
      <c r="N168" s="12" t="s">
        <v>58</v>
      </c>
      <c r="O168" s="12" t="s">
        <v>77</v>
      </c>
      <c r="P168" s="12" t="s">
        <v>180</v>
      </c>
      <c r="Q168" s="12" t="s">
        <v>51</v>
      </c>
      <c r="R168" s="12" t="s">
        <v>407</v>
      </c>
      <c r="S168" s="12">
        <v>0.4</v>
      </c>
      <c r="T168" s="7">
        <f>Table1[[#This Row],[Profit]]/Table1[[#This Row],[Sales]]</f>
        <v>0.68999999999999984</v>
      </c>
      <c r="U168" s="12" t="s">
        <v>33</v>
      </c>
      <c r="V168" s="12" t="s">
        <v>61</v>
      </c>
      <c r="W168" s="12" t="s">
        <v>183</v>
      </c>
      <c r="X168" s="12" t="s">
        <v>408</v>
      </c>
      <c r="Y168" s="12">
        <v>67212</v>
      </c>
      <c r="Z168" s="13">
        <v>42020</v>
      </c>
      <c r="AA168" s="14" t="str">
        <f>TEXT(Table1[[#This Row],[Order Date]],"mmmm")</f>
        <v>January</v>
      </c>
      <c r="AB168" s="8" t="str">
        <f>TEXT(Table1[[#This Row],[Order Date]],"yyyy")</f>
        <v>2015</v>
      </c>
      <c r="AC168" s="13">
        <v>42023</v>
      </c>
      <c r="AD168" s="12">
        <v>132.68699999999998</v>
      </c>
      <c r="AE168" s="12">
        <v>7</v>
      </c>
      <c r="AF168" s="12">
        <v>192.3</v>
      </c>
      <c r="AG168" s="12">
        <v>89762</v>
      </c>
      <c r="AH168" s="7" t="str">
        <f>IF(COUNTIF(Returns!$A$2:$A$1635,Orders!AG168)&gt;0,"Returned","Not Returned")</f>
        <v>Not Returned</v>
      </c>
    </row>
    <row r="169" spans="5:34" ht="12.75" customHeight="1" thickTop="1" thickBot="1" x14ac:dyDescent="0.3">
      <c r="E169" s="9">
        <v>25625</v>
      </c>
      <c r="F169" s="2" t="s">
        <v>47</v>
      </c>
      <c r="G169" s="2">
        <v>0.08</v>
      </c>
      <c r="H169" s="2">
        <v>65.989999999999995</v>
      </c>
      <c r="I169" s="2">
        <v>4.99</v>
      </c>
      <c r="J169" s="2">
        <v>288</v>
      </c>
      <c r="K169" s="7" t="str">
        <f>IF(COUNTIF(Table1[Customer ID],Table1[[#This Row],[Customer ID]])&gt;1,"Repeat Customer","One-Time Customer")</f>
        <v>Repeat Customer</v>
      </c>
      <c r="L169" s="2" t="s">
        <v>406</v>
      </c>
      <c r="M169" s="2" t="s">
        <v>27</v>
      </c>
      <c r="N169" s="2" t="s">
        <v>58</v>
      </c>
      <c r="O169" s="2" t="s">
        <v>77</v>
      </c>
      <c r="P169" s="2" t="s">
        <v>78</v>
      </c>
      <c r="Q169" s="2" t="s">
        <v>59</v>
      </c>
      <c r="R169" s="2" t="s">
        <v>409</v>
      </c>
      <c r="S169" s="2">
        <v>0.57999999999999996</v>
      </c>
      <c r="T169" s="7">
        <f>Table1[[#This Row],[Profit]]/Table1[[#This Row],[Sales]]</f>
        <v>0.66420264670498597</v>
      </c>
      <c r="U169" s="2" t="s">
        <v>33</v>
      </c>
      <c r="V169" s="2" t="s">
        <v>61</v>
      </c>
      <c r="W169" s="2" t="s">
        <v>183</v>
      </c>
      <c r="X169" s="2" t="s">
        <v>408</v>
      </c>
      <c r="Y169" s="2">
        <v>67212</v>
      </c>
      <c r="Z169" s="10">
        <v>42020</v>
      </c>
      <c r="AA169" s="14" t="str">
        <f>TEXT(Table1[[#This Row],[Order Date]],"mmmm")</f>
        <v>January</v>
      </c>
      <c r="AB169" s="8" t="str">
        <f>TEXT(Table1[[#This Row],[Order Date]],"yyyy")</f>
        <v>2015</v>
      </c>
      <c r="AC169" s="10">
        <v>42022</v>
      </c>
      <c r="AD169" s="2">
        <v>496.89</v>
      </c>
      <c r="AE169" s="2">
        <v>14</v>
      </c>
      <c r="AF169" s="2">
        <v>748.1</v>
      </c>
      <c r="AG169" s="2">
        <v>89762</v>
      </c>
      <c r="AH169" s="7" t="str">
        <f>IF(COUNTIF(Returns!$A$2:$A$1635,Orders!AG169)&gt;0,"Returned","Not Returned")</f>
        <v>Not Returned</v>
      </c>
    </row>
    <row r="170" spans="5:34" ht="12.75" customHeight="1" thickTop="1" thickBot="1" x14ac:dyDescent="0.3">
      <c r="E170" s="11">
        <v>21223</v>
      </c>
      <c r="F170" s="12" t="s">
        <v>37</v>
      </c>
      <c r="G170" s="12">
        <v>0.04</v>
      </c>
      <c r="H170" s="12">
        <v>4.9800000000000004</v>
      </c>
      <c r="I170" s="12">
        <v>4.62</v>
      </c>
      <c r="J170" s="12">
        <v>290</v>
      </c>
      <c r="K170" s="7" t="str">
        <f>IF(COUNTIF(Table1[Customer ID],Table1[[#This Row],[Customer ID]])&gt;1,"Repeat Customer","One-Time Customer")</f>
        <v>One-Time Customer</v>
      </c>
      <c r="L170" s="12" t="s">
        <v>410</v>
      </c>
      <c r="M170" s="12" t="s">
        <v>49</v>
      </c>
      <c r="N170" s="12" t="s">
        <v>58</v>
      </c>
      <c r="O170" s="12" t="s">
        <v>77</v>
      </c>
      <c r="P170" s="12" t="s">
        <v>180</v>
      </c>
      <c r="Q170" s="12" t="s">
        <v>51</v>
      </c>
      <c r="R170" s="12" t="s">
        <v>411</v>
      </c>
      <c r="S170" s="12">
        <v>0.64</v>
      </c>
      <c r="T170" s="7">
        <f>Table1[[#This Row],[Profit]]/Table1[[#This Row],[Sales]]</f>
        <v>-1.3181197581431636</v>
      </c>
      <c r="U170" s="12" t="s">
        <v>33</v>
      </c>
      <c r="V170" s="12" t="s">
        <v>34</v>
      </c>
      <c r="W170" s="12" t="s">
        <v>255</v>
      </c>
      <c r="X170" s="12" t="s">
        <v>412</v>
      </c>
      <c r="Y170" s="12">
        <v>80538</v>
      </c>
      <c r="Z170" s="13">
        <v>42088</v>
      </c>
      <c r="AA170" s="14" t="str">
        <f>TEXT(Table1[[#This Row],[Order Date]],"mmmm")</f>
        <v>March</v>
      </c>
      <c r="AB170" s="8" t="str">
        <f>TEXT(Table1[[#This Row],[Order Date]],"yyyy")</f>
        <v>2015</v>
      </c>
      <c r="AC170" s="13">
        <v>42089</v>
      </c>
      <c r="AD170" s="12">
        <v>-135.16</v>
      </c>
      <c r="AE170" s="12">
        <v>20</v>
      </c>
      <c r="AF170" s="12">
        <v>102.54</v>
      </c>
      <c r="AG170" s="12">
        <v>90837</v>
      </c>
      <c r="AH170" s="7" t="str">
        <f>IF(COUNTIF(Returns!$A$2:$A$1635,Orders!AG170)&gt;0,"Returned","Not Returned")</f>
        <v>Not Returned</v>
      </c>
    </row>
    <row r="171" spans="5:34" ht="12.75" customHeight="1" thickTop="1" thickBot="1" x14ac:dyDescent="0.3">
      <c r="E171" s="9">
        <v>23302</v>
      </c>
      <c r="F171" s="2" t="s">
        <v>25</v>
      </c>
      <c r="G171" s="2">
        <v>0.01</v>
      </c>
      <c r="H171" s="2">
        <v>8.33</v>
      </c>
      <c r="I171" s="2">
        <v>1.99</v>
      </c>
      <c r="J171" s="2">
        <v>306</v>
      </c>
      <c r="K171" s="7" t="str">
        <f>IF(COUNTIF(Table1[Customer ID],Table1[[#This Row],[Customer ID]])&gt;1,"Repeat Customer","One-Time Customer")</f>
        <v>Repeat Customer</v>
      </c>
      <c r="L171" s="2" t="s">
        <v>413</v>
      </c>
      <c r="M171" s="2" t="s">
        <v>49</v>
      </c>
      <c r="N171" s="2" t="s">
        <v>58</v>
      </c>
      <c r="O171" s="2" t="s">
        <v>77</v>
      </c>
      <c r="P171" s="2" t="s">
        <v>180</v>
      </c>
      <c r="Q171" s="2" t="s">
        <v>51</v>
      </c>
      <c r="R171" s="2" t="s">
        <v>414</v>
      </c>
      <c r="S171" s="2">
        <v>0.52</v>
      </c>
      <c r="T171" s="7">
        <f>Table1[[#This Row],[Profit]]/Table1[[#This Row],[Sales]]</f>
        <v>0.2265564424173318</v>
      </c>
      <c r="U171" s="2" t="s">
        <v>33</v>
      </c>
      <c r="V171" s="2" t="s">
        <v>53</v>
      </c>
      <c r="W171" s="2" t="s">
        <v>415</v>
      </c>
      <c r="X171" s="2" t="s">
        <v>416</v>
      </c>
      <c r="Y171" s="2">
        <v>21208</v>
      </c>
      <c r="Z171" s="10">
        <v>42049</v>
      </c>
      <c r="AA171" s="14" t="str">
        <f>TEXT(Table1[[#This Row],[Order Date]],"mmmm")</f>
        <v>February</v>
      </c>
      <c r="AB171" s="8" t="str">
        <f>TEXT(Table1[[#This Row],[Order Date]],"yyyy")</f>
        <v>2015</v>
      </c>
      <c r="AC171" s="10">
        <v>42050</v>
      </c>
      <c r="AD171" s="2">
        <v>15.895199999999999</v>
      </c>
      <c r="AE171" s="2">
        <v>8</v>
      </c>
      <c r="AF171" s="2">
        <v>70.16</v>
      </c>
      <c r="AG171" s="2">
        <v>87057</v>
      </c>
      <c r="AH171" s="7" t="str">
        <f>IF(COUNTIF(Returns!$A$2:$A$1635,Orders!AG171)&gt;0,"Returned","Not Returned")</f>
        <v>Not Returned</v>
      </c>
    </row>
    <row r="172" spans="5:34" ht="12.75" customHeight="1" thickTop="1" thickBot="1" x14ac:dyDescent="0.3">
      <c r="E172" s="11">
        <v>23303</v>
      </c>
      <c r="F172" s="12" t="s">
        <v>25</v>
      </c>
      <c r="G172" s="12">
        <v>0.04</v>
      </c>
      <c r="H172" s="12">
        <v>85.99</v>
      </c>
      <c r="I172" s="12">
        <v>0.99</v>
      </c>
      <c r="J172" s="12">
        <v>306</v>
      </c>
      <c r="K172" s="7" t="str">
        <f>IF(COUNTIF(Table1[Customer ID],Table1[[#This Row],[Customer ID]])&gt;1,"Repeat Customer","One-Time Customer")</f>
        <v>Repeat Customer</v>
      </c>
      <c r="L172" s="12" t="s">
        <v>413</v>
      </c>
      <c r="M172" s="12" t="s">
        <v>49</v>
      </c>
      <c r="N172" s="12" t="s">
        <v>58</v>
      </c>
      <c r="O172" s="12" t="s">
        <v>77</v>
      </c>
      <c r="P172" s="12" t="s">
        <v>78</v>
      </c>
      <c r="Q172" s="12" t="s">
        <v>31</v>
      </c>
      <c r="R172" s="12" t="s">
        <v>417</v>
      </c>
      <c r="S172" s="12">
        <v>0.55000000000000004</v>
      </c>
      <c r="T172" s="7">
        <f>Table1[[#This Row],[Profit]]/Table1[[#This Row],[Sales]]</f>
        <v>0.69</v>
      </c>
      <c r="U172" s="12" t="s">
        <v>33</v>
      </c>
      <c r="V172" s="12" t="s">
        <v>53</v>
      </c>
      <c r="W172" s="12" t="s">
        <v>415</v>
      </c>
      <c r="X172" s="12" t="s">
        <v>416</v>
      </c>
      <c r="Y172" s="12">
        <v>21208</v>
      </c>
      <c r="Z172" s="13">
        <v>42049</v>
      </c>
      <c r="AA172" s="14" t="str">
        <f>TEXT(Table1[[#This Row],[Order Date]],"mmmm")</f>
        <v>February</v>
      </c>
      <c r="AB172" s="8" t="str">
        <f>TEXT(Table1[[#This Row],[Order Date]],"yyyy")</f>
        <v>2015</v>
      </c>
      <c r="AC172" s="13">
        <v>42051</v>
      </c>
      <c r="AD172" s="12">
        <v>855.99329999999986</v>
      </c>
      <c r="AE172" s="12">
        <v>17</v>
      </c>
      <c r="AF172" s="12">
        <v>1240.57</v>
      </c>
      <c r="AG172" s="12">
        <v>87057</v>
      </c>
      <c r="AH172" s="7" t="str">
        <f>IF(COUNTIF(Returns!$A$2:$A$1635,Orders!AG172)&gt;0,"Returned","Not Returned")</f>
        <v>Not Returned</v>
      </c>
    </row>
    <row r="173" spans="5:34" ht="12.75" customHeight="1" thickTop="1" thickBot="1" x14ac:dyDescent="0.3">
      <c r="E173" s="9">
        <v>5302</v>
      </c>
      <c r="F173" s="2" t="s">
        <v>25</v>
      </c>
      <c r="G173" s="2">
        <v>0.01</v>
      </c>
      <c r="H173" s="2">
        <v>8.33</v>
      </c>
      <c r="I173" s="2">
        <v>1.99</v>
      </c>
      <c r="J173" s="2">
        <v>308</v>
      </c>
      <c r="K173" s="7" t="str">
        <f>IF(COUNTIF(Table1[Customer ID],Table1[[#This Row],[Customer ID]])&gt;1,"Repeat Customer","One-Time Customer")</f>
        <v>One-Time Customer</v>
      </c>
      <c r="L173" s="2" t="s">
        <v>418</v>
      </c>
      <c r="M173" s="2" t="s">
        <v>49</v>
      </c>
      <c r="N173" s="2" t="s">
        <v>58</v>
      </c>
      <c r="O173" s="2" t="s">
        <v>77</v>
      </c>
      <c r="P173" s="2" t="s">
        <v>180</v>
      </c>
      <c r="Q173" s="2" t="s">
        <v>51</v>
      </c>
      <c r="R173" s="2" t="s">
        <v>414</v>
      </c>
      <c r="S173" s="2">
        <v>0.52</v>
      </c>
      <c r="T173" s="7">
        <f>Table1[[#This Row],[Profit]]/Table1[[#This Row],[Sales]]</f>
        <v>3.8272396835578364E-2</v>
      </c>
      <c r="U173" s="2" t="s">
        <v>33</v>
      </c>
      <c r="V173" s="2" t="s">
        <v>34</v>
      </c>
      <c r="W173" s="2" t="s">
        <v>35</v>
      </c>
      <c r="X173" s="2" t="s">
        <v>209</v>
      </c>
      <c r="Y173" s="2">
        <v>98115</v>
      </c>
      <c r="Z173" s="10">
        <v>42049</v>
      </c>
      <c r="AA173" s="14" t="str">
        <f>TEXT(Table1[[#This Row],[Order Date]],"mmmm")</f>
        <v>February</v>
      </c>
      <c r="AB173" s="8" t="str">
        <f>TEXT(Table1[[#This Row],[Order Date]],"yyyy")</f>
        <v>2015</v>
      </c>
      <c r="AC173" s="10">
        <v>42050</v>
      </c>
      <c r="AD173" s="2">
        <v>10.74</v>
      </c>
      <c r="AE173" s="2">
        <v>32</v>
      </c>
      <c r="AF173" s="2">
        <v>280.62</v>
      </c>
      <c r="AG173" s="2">
        <v>37760</v>
      </c>
      <c r="AH173" s="7" t="str">
        <f>IF(COUNTIF(Returns!$A$2:$A$1635,Orders!AG173)&gt;0,"Returned","Not Returned")</f>
        <v>Returned</v>
      </c>
    </row>
    <row r="174" spans="5:34" ht="12.75" customHeight="1" thickTop="1" thickBot="1" x14ac:dyDescent="0.3">
      <c r="E174" s="11">
        <v>18853</v>
      </c>
      <c r="F174" s="12" t="s">
        <v>56</v>
      </c>
      <c r="G174" s="12">
        <v>0.04</v>
      </c>
      <c r="H174" s="12">
        <v>1637.53</v>
      </c>
      <c r="I174" s="12">
        <v>24.49</v>
      </c>
      <c r="J174" s="12">
        <v>314</v>
      </c>
      <c r="K174" s="7" t="str">
        <f>IF(COUNTIF(Table1[Customer ID],Table1[[#This Row],[Customer ID]])&gt;1,"Repeat Customer","One-Time Customer")</f>
        <v>One-Time Customer</v>
      </c>
      <c r="L174" s="12" t="s">
        <v>419</v>
      </c>
      <c r="M174" s="12" t="s">
        <v>49</v>
      </c>
      <c r="N174" s="12" t="s">
        <v>28</v>
      </c>
      <c r="O174" s="12" t="s">
        <v>29</v>
      </c>
      <c r="P174" s="12" t="s">
        <v>174</v>
      </c>
      <c r="Q174" s="12" t="s">
        <v>86</v>
      </c>
      <c r="R174" s="12" t="s">
        <v>420</v>
      </c>
      <c r="S174" s="12">
        <v>0.81</v>
      </c>
      <c r="T174" s="7">
        <f>Table1[[#This Row],[Profit]]/Table1[[#This Row],[Sales]]</f>
        <v>-0.54867880284632697</v>
      </c>
      <c r="U174" s="12" t="s">
        <v>33</v>
      </c>
      <c r="V174" s="12" t="s">
        <v>61</v>
      </c>
      <c r="W174" s="12" t="s">
        <v>178</v>
      </c>
      <c r="X174" s="12" t="s">
        <v>388</v>
      </c>
      <c r="Y174" s="12">
        <v>60130</v>
      </c>
      <c r="Z174" s="13">
        <v>42083</v>
      </c>
      <c r="AA174" s="14" t="str">
        <f>TEXT(Table1[[#This Row],[Order Date]],"mmmm")</f>
        <v>March</v>
      </c>
      <c r="AB174" s="8" t="str">
        <f>TEXT(Table1[[#This Row],[Order Date]],"yyyy")</f>
        <v>2015</v>
      </c>
      <c r="AC174" s="13">
        <v>42085</v>
      </c>
      <c r="AD174" s="12">
        <v>-1759.58</v>
      </c>
      <c r="AE174" s="12">
        <v>2</v>
      </c>
      <c r="AF174" s="12">
        <v>3206.94</v>
      </c>
      <c r="AG174" s="12">
        <v>89166</v>
      </c>
      <c r="AH174" s="7" t="str">
        <f>IF(COUNTIF(Returns!$A$2:$A$1635,Orders!AG174)&gt;0,"Returned","Not Returned")</f>
        <v>Not Returned</v>
      </c>
    </row>
    <row r="175" spans="5:34" ht="12.75" customHeight="1" thickTop="1" thickBot="1" x14ac:dyDescent="0.3">
      <c r="E175" s="9">
        <v>18852</v>
      </c>
      <c r="F175" s="2" t="s">
        <v>56</v>
      </c>
      <c r="G175" s="2">
        <v>0.01</v>
      </c>
      <c r="H175" s="2">
        <v>19.98</v>
      </c>
      <c r="I175" s="2">
        <v>4</v>
      </c>
      <c r="J175" s="2">
        <v>315</v>
      </c>
      <c r="K175" s="7" t="str">
        <f>IF(COUNTIF(Table1[Customer ID],Table1[[#This Row],[Customer ID]])&gt;1,"Repeat Customer","One-Time Customer")</f>
        <v>One-Time Customer</v>
      </c>
      <c r="L175" s="2" t="s">
        <v>421</v>
      </c>
      <c r="M175" s="2" t="s">
        <v>49</v>
      </c>
      <c r="N175" s="2" t="s">
        <v>28</v>
      </c>
      <c r="O175" s="2" t="s">
        <v>77</v>
      </c>
      <c r="P175" s="2" t="s">
        <v>180</v>
      </c>
      <c r="Q175" s="2" t="s">
        <v>59</v>
      </c>
      <c r="R175" s="2" t="s">
        <v>187</v>
      </c>
      <c r="S175" s="2">
        <v>0.68</v>
      </c>
      <c r="T175" s="7">
        <f>Table1[[#This Row],[Profit]]/Table1[[#This Row],[Sales]]</f>
        <v>-1.6766480965645312</v>
      </c>
      <c r="U175" s="2" t="s">
        <v>33</v>
      </c>
      <c r="V175" s="2" t="s">
        <v>53</v>
      </c>
      <c r="W175" s="2" t="s">
        <v>193</v>
      </c>
      <c r="X175" s="2" t="s">
        <v>422</v>
      </c>
      <c r="Y175" s="2">
        <v>1007</v>
      </c>
      <c r="Z175" s="10">
        <v>42083</v>
      </c>
      <c r="AA175" s="14" t="str">
        <f>TEXT(Table1[[#This Row],[Order Date]],"mmmm")</f>
        <v>March</v>
      </c>
      <c r="AB175" s="8" t="str">
        <f>TEXT(Table1[[#This Row],[Order Date]],"yyyy")</f>
        <v>2015</v>
      </c>
      <c r="AC175" s="10">
        <v>42083</v>
      </c>
      <c r="AD175" s="2">
        <v>-72.23</v>
      </c>
      <c r="AE175" s="2">
        <v>2</v>
      </c>
      <c r="AF175" s="2">
        <v>43.08</v>
      </c>
      <c r="AG175" s="2">
        <v>89166</v>
      </c>
      <c r="AH175" s="7" t="str">
        <f>IF(COUNTIF(Returns!$A$2:$A$1635,Orders!AG175)&gt;0,"Returned","Not Returned")</f>
        <v>Not Returned</v>
      </c>
    </row>
    <row r="176" spans="5:34" ht="12.75" customHeight="1" thickTop="1" thickBot="1" x14ac:dyDescent="0.3">
      <c r="E176" s="11">
        <v>18032</v>
      </c>
      <c r="F176" s="12" t="s">
        <v>37</v>
      </c>
      <c r="G176" s="12">
        <v>0.09</v>
      </c>
      <c r="H176" s="12">
        <v>7.38</v>
      </c>
      <c r="I176" s="12">
        <v>5.21</v>
      </c>
      <c r="J176" s="12">
        <v>317</v>
      </c>
      <c r="K176" s="7" t="str">
        <f>IF(COUNTIF(Table1[Customer ID],Table1[[#This Row],[Customer ID]])&gt;1,"Repeat Customer","One-Time Customer")</f>
        <v>Repeat Customer</v>
      </c>
      <c r="L176" s="12" t="s">
        <v>423</v>
      </c>
      <c r="M176" s="12" t="s">
        <v>49</v>
      </c>
      <c r="N176" s="12" t="s">
        <v>28</v>
      </c>
      <c r="O176" s="12" t="s">
        <v>41</v>
      </c>
      <c r="P176" s="12" t="s">
        <v>50</v>
      </c>
      <c r="Q176" s="12" t="s">
        <v>59</v>
      </c>
      <c r="R176" s="12" t="s">
        <v>424</v>
      </c>
      <c r="S176" s="12">
        <v>0.56000000000000005</v>
      </c>
      <c r="T176" s="7">
        <f>Table1[[#This Row],[Profit]]/Table1[[#This Row],[Sales]]</f>
        <v>-0.40811419984973712</v>
      </c>
      <c r="U176" s="12" t="s">
        <v>33</v>
      </c>
      <c r="V176" s="12" t="s">
        <v>34</v>
      </c>
      <c r="W176" s="12" t="s">
        <v>45</v>
      </c>
      <c r="X176" s="12" t="s">
        <v>425</v>
      </c>
      <c r="Y176" s="12">
        <v>91945</v>
      </c>
      <c r="Z176" s="13">
        <v>42172</v>
      </c>
      <c r="AA176" s="14" t="str">
        <f>TEXT(Table1[[#This Row],[Order Date]],"mmmm")</f>
        <v>June</v>
      </c>
      <c r="AB176" s="8" t="str">
        <f>TEXT(Table1[[#This Row],[Order Date]],"yyyy")</f>
        <v>2015</v>
      </c>
      <c r="AC176" s="13">
        <v>42173</v>
      </c>
      <c r="AD176" s="12">
        <v>-27.160000000000004</v>
      </c>
      <c r="AE176" s="12">
        <v>9</v>
      </c>
      <c r="AF176" s="12">
        <v>66.55</v>
      </c>
      <c r="AG176" s="12">
        <v>86041</v>
      </c>
      <c r="AH176" s="7" t="str">
        <f>IF(COUNTIF(Returns!$A$2:$A$1635,Orders!AG176)&gt;0,"Returned","Not Returned")</f>
        <v>Not Returned</v>
      </c>
    </row>
    <row r="177" spans="5:34" ht="12.75" customHeight="1" thickTop="1" thickBot="1" x14ac:dyDescent="0.3">
      <c r="E177" s="9">
        <v>18033</v>
      </c>
      <c r="F177" s="2" t="s">
        <v>37</v>
      </c>
      <c r="G177" s="2">
        <v>0.04</v>
      </c>
      <c r="H177" s="2">
        <v>5.98</v>
      </c>
      <c r="I177" s="2">
        <v>5.15</v>
      </c>
      <c r="J177" s="2">
        <v>317</v>
      </c>
      <c r="K177" s="7" t="str">
        <f>IF(COUNTIF(Table1[Customer ID],Table1[[#This Row],[Customer ID]])&gt;1,"Repeat Customer","One-Time Customer")</f>
        <v>Repeat Customer</v>
      </c>
      <c r="L177" s="2" t="s">
        <v>423</v>
      </c>
      <c r="M177" s="2" t="s">
        <v>49</v>
      </c>
      <c r="N177" s="2" t="s">
        <v>28</v>
      </c>
      <c r="O177" s="2" t="s">
        <v>29</v>
      </c>
      <c r="P177" s="2" t="s">
        <v>93</v>
      </c>
      <c r="Q177" s="2" t="s">
        <v>59</v>
      </c>
      <c r="R177" s="2" t="s">
        <v>129</v>
      </c>
      <c r="S177" s="2">
        <v>0.36</v>
      </c>
      <c r="T177" s="7">
        <f>Table1[[#This Row],[Profit]]/Table1[[#This Row],[Sales]]</f>
        <v>-0.50578799884046777</v>
      </c>
      <c r="U177" s="2" t="s">
        <v>33</v>
      </c>
      <c r="V177" s="2" t="s">
        <v>34</v>
      </c>
      <c r="W177" s="2" t="s">
        <v>45</v>
      </c>
      <c r="X177" s="2" t="s">
        <v>425</v>
      </c>
      <c r="Y177" s="2">
        <v>91945</v>
      </c>
      <c r="Z177" s="10">
        <v>42172</v>
      </c>
      <c r="AA177" s="14" t="str">
        <f>TEXT(Table1[[#This Row],[Order Date]],"mmmm")</f>
        <v>June</v>
      </c>
      <c r="AB177" s="8" t="str">
        <f>TEXT(Table1[[#This Row],[Order Date]],"yyyy")</f>
        <v>2015</v>
      </c>
      <c r="AC177" s="10">
        <v>42173</v>
      </c>
      <c r="AD177" s="2">
        <v>-52.344000000000008</v>
      </c>
      <c r="AE177" s="2">
        <v>17</v>
      </c>
      <c r="AF177" s="2">
        <v>103.49</v>
      </c>
      <c r="AG177" s="2">
        <v>86041</v>
      </c>
      <c r="AH177" s="7" t="str">
        <f>IF(COUNTIF(Returns!$A$2:$A$1635,Orders!AG177)&gt;0,"Returned","Not Returned")</f>
        <v>Not Returned</v>
      </c>
    </row>
    <row r="178" spans="5:34" ht="12.75" customHeight="1" thickTop="1" thickBot="1" x14ac:dyDescent="0.3">
      <c r="E178" s="11">
        <v>18034</v>
      </c>
      <c r="F178" s="12" t="s">
        <v>37</v>
      </c>
      <c r="G178" s="12">
        <v>0.04</v>
      </c>
      <c r="H178" s="12">
        <v>15.42</v>
      </c>
      <c r="I178" s="12">
        <v>10.68</v>
      </c>
      <c r="J178" s="12">
        <v>317</v>
      </c>
      <c r="K178" s="7" t="str">
        <f>IF(COUNTIF(Table1[Customer ID],Table1[[#This Row],[Customer ID]])&gt;1,"Repeat Customer","One-Time Customer")</f>
        <v>Repeat Customer</v>
      </c>
      <c r="L178" s="12" t="s">
        <v>423</v>
      </c>
      <c r="M178" s="12" t="s">
        <v>49</v>
      </c>
      <c r="N178" s="12" t="s">
        <v>28</v>
      </c>
      <c r="O178" s="12" t="s">
        <v>29</v>
      </c>
      <c r="P178" s="12" t="s">
        <v>141</v>
      </c>
      <c r="Q178" s="12" t="s">
        <v>59</v>
      </c>
      <c r="R178" s="12" t="s">
        <v>426</v>
      </c>
      <c r="S178" s="12">
        <v>0.57999999999999996</v>
      </c>
      <c r="T178" s="7">
        <f>Table1[[#This Row],[Profit]]/Table1[[#This Row],[Sales]]</f>
        <v>-0.62408159017587672</v>
      </c>
      <c r="U178" s="12" t="s">
        <v>33</v>
      </c>
      <c r="V178" s="12" t="s">
        <v>34</v>
      </c>
      <c r="W178" s="12" t="s">
        <v>45</v>
      </c>
      <c r="X178" s="12" t="s">
        <v>425</v>
      </c>
      <c r="Y178" s="12">
        <v>91945</v>
      </c>
      <c r="Z178" s="13">
        <v>42172</v>
      </c>
      <c r="AA178" s="14" t="str">
        <f>TEXT(Table1[[#This Row],[Order Date]],"mmmm")</f>
        <v>June</v>
      </c>
      <c r="AB178" s="8" t="str">
        <f>TEXT(Table1[[#This Row],[Order Date]],"yyyy")</f>
        <v>2015</v>
      </c>
      <c r="AC178" s="13">
        <v>42173</v>
      </c>
      <c r="AD178" s="12">
        <v>-119.93599999999999</v>
      </c>
      <c r="AE178" s="12">
        <v>12</v>
      </c>
      <c r="AF178" s="12">
        <v>192.18</v>
      </c>
      <c r="AG178" s="12">
        <v>86041</v>
      </c>
      <c r="AH178" s="7" t="str">
        <f>IF(COUNTIF(Returns!$A$2:$A$1635,Orders!AG178)&gt;0,"Returned","Not Returned")</f>
        <v>Not Returned</v>
      </c>
    </row>
    <row r="179" spans="5:34" ht="12.75" customHeight="1" thickTop="1" thickBot="1" x14ac:dyDescent="0.3">
      <c r="E179" s="9">
        <v>20641</v>
      </c>
      <c r="F179" s="2" t="s">
        <v>106</v>
      </c>
      <c r="G179" s="2">
        <v>0.04</v>
      </c>
      <c r="H179" s="2">
        <v>8.33</v>
      </c>
      <c r="I179" s="2">
        <v>1.99</v>
      </c>
      <c r="J179" s="2">
        <v>321</v>
      </c>
      <c r="K179" s="7" t="str">
        <f>IF(COUNTIF(Table1[Customer ID],Table1[[#This Row],[Customer ID]])&gt;1,"Repeat Customer","One-Time Customer")</f>
        <v>One-Time Customer</v>
      </c>
      <c r="L179" s="2" t="s">
        <v>427</v>
      </c>
      <c r="M179" s="2" t="s">
        <v>49</v>
      </c>
      <c r="N179" s="2" t="s">
        <v>114</v>
      </c>
      <c r="O179" s="2" t="s">
        <v>77</v>
      </c>
      <c r="P179" s="2" t="s">
        <v>180</v>
      </c>
      <c r="Q179" s="2" t="s">
        <v>51</v>
      </c>
      <c r="R179" s="2" t="s">
        <v>414</v>
      </c>
      <c r="S179" s="2">
        <v>0.52</v>
      </c>
      <c r="T179" s="7">
        <f>Table1[[#This Row],[Profit]]/Table1[[#This Row],[Sales]]</f>
        <v>0.11059269162210336</v>
      </c>
      <c r="U179" s="2" t="s">
        <v>33</v>
      </c>
      <c r="V179" s="2" t="s">
        <v>53</v>
      </c>
      <c r="W179" s="2" t="s">
        <v>415</v>
      </c>
      <c r="X179" s="2" t="s">
        <v>428</v>
      </c>
      <c r="Y179" s="2">
        <v>20854</v>
      </c>
      <c r="Z179" s="10">
        <v>42098</v>
      </c>
      <c r="AA179" s="14" t="str">
        <f>TEXT(Table1[[#This Row],[Order Date]],"mmmm")</f>
        <v>April</v>
      </c>
      <c r="AB179" s="8" t="str">
        <f>TEXT(Table1[[#This Row],[Order Date]],"yyyy")</f>
        <v>2015</v>
      </c>
      <c r="AC179" s="10">
        <v>42103</v>
      </c>
      <c r="AD179" s="2">
        <v>9.9267999999999983</v>
      </c>
      <c r="AE179" s="2">
        <v>11</v>
      </c>
      <c r="AF179" s="2">
        <v>89.76</v>
      </c>
      <c r="AG179" s="2">
        <v>91057</v>
      </c>
      <c r="AH179" s="7" t="str">
        <f>IF(COUNTIF(Returns!$A$2:$A$1635,Orders!AG179)&gt;0,"Returned","Not Returned")</f>
        <v>Not Returned</v>
      </c>
    </row>
    <row r="180" spans="5:34" ht="12.75" customHeight="1" thickTop="1" thickBot="1" x14ac:dyDescent="0.3">
      <c r="E180" s="11">
        <v>25111</v>
      </c>
      <c r="F180" s="12" t="s">
        <v>37</v>
      </c>
      <c r="G180" s="12">
        <v>0.06</v>
      </c>
      <c r="H180" s="12">
        <v>7.99</v>
      </c>
      <c r="I180" s="12">
        <v>5.03</v>
      </c>
      <c r="J180" s="12">
        <v>326</v>
      </c>
      <c r="K180" s="7" t="str">
        <f>IF(COUNTIF(Table1[Customer ID],Table1[[#This Row],[Customer ID]])&gt;1,"Repeat Customer","One-Time Customer")</f>
        <v>One-Time Customer</v>
      </c>
      <c r="L180" s="12" t="s">
        <v>429</v>
      </c>
      <c r="M180" s="12" t="s">
        <v>49</v>
      </c>
      <c r="N180" s="12" t="s">
        <v>114</v>
      </c>
      <c r="O180" s="12" t="s">
        <v>77</v>
      </c>
      <c r="P180" s="12" t="s">
        <v>78</v>
      </c>
      <c r="Q180" s="12" t="s">
        <v>86</v>
      </c>
      <c r="R180" s="12" t="s">
        <v>430</v>
      </c>
      <c r="S180" s="12">
        <v>0.6</v>
      </c>
      <c r="T180" s="7">
        <f>Table1[[#This Row],[Profit]]/Table1[[#This Row],[Sales]]</f>
        <v>-1.0250175685172171</v>
      </c>
      <c r="U180" s="12" t="s">
        <v>33</v>
      </c>
      <c r="V180" s="12" t="s">
        <v>61</v>
      </c>
      <c r="W180" s="12" t="s">
        <v>178</v>
      </c>
      <c r="X180" s="12" t="s">
        <v>431</v>
      </c>
      <c r="Y180" s="12">
        <v>60510</v>
      </c>
      <c r="Z180" s="13">
        <v>42164</v>
      </c>
      <c r="AA180" s="14" t="str">
        <f>TEXT(Table1[[#This Row],[Order Date]],"mmmm")</f>
        <v>June</v>
      </c>
      <c r="AB180" s="8" t="str">
        <f>TEXT(Table1[[#This Row],[Order Date]],"yyyy")</f>
        <v>2015</v>
      </c>
      <c r="AC180" s="13">
        <v>42165</v>
      </c>
      <c r="AD180" s="12">
        <v>-29.172000000000001</v>
      </c>
      <c r="AE180" s="12">
        <v>4</v>
      </c>
      <c r="AF180" s="12">
        <v>28.46</v>
      </c>
      <c r="AG180" s="12">
        <v>90973</v>
      </c>
      <c r="AH180" s="7" t="str">
        <f>IF(COUNTIF(Returns!$A$2:$A$1635,Orders!AG180)&gt;0,"Returned","Not Returned")</f>
        <v>Not Returned</v>
      </c>
    </row>
    <row r="181" spans="5:34" ht="12.75" customHeight="1" thickTop="1" thickBot="1" x14ac:dyDescent="0.3">
      <c r="E181" s="9">
        <v>19159</v>
      </c>
      <c r="F181" s="2" t="s">
        <v>56</v>
      </c>
      <c r="G181" s="2">
        <v>0.06</v>
      </c>
      <c r="H181" s="2">
        <v>296.18</v>
      </c>
      <c r="I181" s="2">
        <v>54.12</v>
      </c>
      <c r="J181" s="2">
        <v>329</v>
      </c>
      <c r="K181" s="7" t="str">
        <f>IF(COUNTIF(Table1[Customer ID],Table1[[#This Row],[Customer ID]])&gt;1,"Repeat Customer","One-Time Customer")</f>
        <v>One-Time Customer</v>
      </c>
      <c r="L181" s="2" t="s">
        <v>432</v>
      </c>
      <c r="M181" s="2" t="s">
        <v>39</v>
      </c>
      <c r="N181" s="2" t="s">
        <v>40</v>
      </c>
      <c r="O181" s="2" t="s">
        <v>41</v>
      </c>
      <c r="P181" s="2" t="s">
        <v>152</v>
      </c>
      <c r="Q181" s="2" t="s">
        <v>121</v>
      </c>
      <c r="R181" s="2" t="s">
        <v>153</v>
      </c>
      <c r="S181" s="2">
        <v>0.76</v>
      </c>
      <c r="T181" s="7">
        <f>Table1[[#This Row],[Profit]]/Table1[[#This Row],[Sales]]</f>
        <v>-0.6116664581570832</v>
      </c>
      <c r="U181" s="2" t="s">
        <v>33</v>
      </c>
      <c r="V181" s="2" t="s">
        <v>53</v>
      </c>
      <c r="W181" s="2" t="s">
        <v>188</v>
      </c>
      <c r="X181" s="2" t="s">
        <v>433</v>
      </c>
      <c r="Y181" s="2">
        <v>4073</v>
      </c>
      <c r="Z181" s="10">
        <v>42108</v>
      </c>
      <c r="AA181" s="14" t="str">
        <f>TEXT(Table1[[#This Row],[Order Date]],"mmmm")</f>
        <v>April</v>
      </c>
      <c r="AB181" s="8" t="str">
        <f>TEXT(Table1[[#This Row],[Order Date]],"yyyy")</f>
        <v>2015</v>
      </c>
      <c r="AC181" s="10">
        <v>42109</v>
      </c>
      <c r="AD181" s="2">
        <v>-715.7782060000003</v>
      </c>
      <c r="AE181" s="2">
        <v>5</v>
      </c>
      <c r="AF181" s="2">
        <v>1170.21</v>
      </c>
      <c r="AG181" s="2">
        <v>89726</v>
      </c>
      <c r="AH181" s="7" t="str">
        <f>IF(COUNTIF(Returns!$A$2:$A$1635,Orders!AG181)&gt;0,"Returned","Not Returned")</f>
        <v>Not Returned</v>
      </c>
    </row>
    <row r="182" spans="5:34" ht="12.75" customHeight="1" thickTop="1" thickBot="1" x14ac:dyDescent="0.3">
      <c r="E182" s="11">
        <v>19158</v>
      </c>
      <c r="F182" s="12" t="s">
        <v>56</v>
      </c>
      <c r="G182" s="12">
        <v>0.01</v>
      </c>
      <c r="H182" s="12">
        <v>29.1</v>
      </c>
      <c r="I182" s="12">
        <v>4</v>
      </c>
      <c r="J182" s="12">
        <v>331</v>
      </c>
      <c r="K182" s="7" t="str">
        <f>IF(COUNTIF(Table1[Customer ID],Table1[[#This Row],[Customer ID]])&gt;1,"Repeat Customer","One-Time Customer")</f>
        <v>One-Time Customer</v>
      </c>
      <c r="L182" s="12" t="s">
        <v>434</v>
      </c>
      <c r="M182" s="12" t="s">
        <v>27</v>
      </c>
      <c r="N182" s="12" t="s">
        <v>40</v>
      </c>
      <c r="O182" s="12" t="s">
        <v>77</v>
      </c>
      <c r="P182" s="12" t="s">
        <v>180</v>
      </c>
      <c r="Q182" s="12" t="s">
        <v>59</v>
      </c>
      <c r="R182" s="12" t="s">
        <v>435</v>
      </c>
      <c r="S182" s="12">
        <v>0.78</v>
      </c>
      <c r="T182" s="7">
        <f>Table1[[#This Row],[Profit]]/Table1[[#This Row],[Sales]]</f>
        <v>-9.3785960874568475E-2</v>
      </c>
      <c r="U182" s="12" t="s">
        <v>33</v>
      </c>
      <c r="V182" s="12" t="s">
        <v>53</v>
      </c>
      <c r="W182" s="12" t="s">
        <v>197</v>
      </c>
      <c r="X182" s="12" t="s">
        <v>436</v>
      </c>
      <c r="Y182" s="12">
        <v>3045</v>
      </c>
      <c r="Z182" s="13">
        <v>42108</v>
      </c>
      <c r="AA182" s="14" t="str">
        <f>TEXT(Table1[[#This Row],[Order Date]],"mmmm")</f>
        <v>April</v>
      </c>
      <c r="AB182" s="8" t="str">
        <f>TEXT(Table1[[#This Row],[Order Date]],"yyyy")</f>
        <v>2015</v>
      </c>
      <c r="AC182" s="13">
        <v>42110</v>
      </c>
      <c r="AD182" s="12">
        <v>-22.82</v>
      </c>
      <c r="AE182" s="12">
        <v>8</v>
      </c>
      <c r="AF182" s="12">
        <v>243.32</v>
      </c>
      <c r="AG182" s="12">
        <v>89726</v>
      </c>
      <c r="AH182" s="7" t="str">
        <f>IF(COUNTIF(Returns!$A$2:$A$1635,Orders!AG182)&gt;0,"Returned","Not Returned")</f>
        <v>Not Returned</v>
      </c>
    </row>
    <row r="183" spans="5:34" ht="12.75" customHeight="1" thickTop="1" thickBot="1" x14ac:dyDescent="0.3">
      <c r="E183" s="9">
        <v>18261</v>
      </c>
      <c r="F183" s="2" t="s">
        <v>47</v>
      </c>
      <c r="G183" s="2">
        <v>0.06</v>
      </c>
      <c r="H183" s="2">
        <v>276.2</v>
      </c>
      <c r="I183" s="2">
        <v>24.49</v>
      </c>
      <c r="J183" s="2">
        <v>335</v>
      </c>
      <c r="K183" s="7" t="str">
        <f>IF(COUNTIF(Table1[Customer ID],Table1[[#This Row],[Customer ID]])&gt;1,"Repeat Customer","One-Time Customer")</f>
        <v>Repeat Customer</v>
      </c>
      <c r="L183" s="2" t="s">
        <v>437</v>
      </c>
      <c r="M183" s="2" t="s">
        <v>49</v>
      </c>
      <c r="N183" s="2" t="s">
        <v>28</v>
      </c>
      <c r="O183" s="2" t="s">
        <v>41</v>
      </c>
      <c r="P183" s="2" t="s">
        <v>42</v>
      </c>
      <c r="Q183" s="2" t="s">
        <v>236</v>
      </c>
      <c r="R183" s="2" t="s">
        <v>438</v>
      </c>
      <c r="S183" s="2"/>
      <c r="T183" s="7">
        <f>Table1[[#This Row],[Profit]]/Table1[[#This Row],[Sales]]</f>
        <v>0.69</v>
      </c>
      <c r="U183" s="2" t="s">
        <v>33</v>
      </c>
      <c r="V183" s="2" t="s">
        <v>34</v>
      </c>
      <c r="W183" s="2" t="s">
        <v>102</v>
      </c>
      <c r="X183" s="2" t="s">
        <v>439</v>
      </c>
      <c r="Y183" s="2">
        <v>97504</v>
      </c>
      <c r="Z183" s="10">
        <v>42128</v>
      </c>
      <c r="AA183" s="14" t="str">
        <f>TEXT(Table1[[#This Row],[Order Date]],"mmmm")</f>
        <v>May</v>
      </c>
      <c r="AB183" s="8" t="str">
        <f>TEXT(Table1[[#This Row],[Order Date]],"yyyy")</f>
        <v>2015</v>
      </c>
      <c r="AC183" s="10">
        <v>42129</v>
      </c>
      <c r="AD183" s="2">
        <v>2639.4708000000001</v>
      </c>
      <c r="AE183" s="2">
        <v>14</v>
      </c>
      <c r="AF183" s="2">
        <v>3825.32</v>
      </c>
      <c r="AG183" s="2">
        <v>87277</v>
      </c>
      <c r="AH183" s="7" t="str">
        <f>IF(COUNTIF(Returns!$A$2:$A$1635,Orders!AG183)&gt;0,"Returned","Not Returned")</f>
        <v>Not Returned</v>
      </c>
    </row>
    <row r="184" spans="5:34" ht="12.75" customHeight="1" thickTop="1" thickBot="1" x14ac:dyDescent="0.3">
      <c r="E184" s="11">
        <v>18262</v>
      </c>
      <c r="F184" s="12" t="s">
        <v>47</v>
      </c>
      <c r="G184" s="12">
        <v>0.09</v>
      </c>
      <c r="H184" s="12">
        <v>6.28</v>
      </c>
      <c r="I184" s="12">
        <v>5.29</v>
      </c>
      <c r="J184" s="12">
        <v>335</v>
      </c>
      <c r="K184" s="7" t="str">
        <f>IF(COUNTIF(Table1[Customer ID],Table1[[#This Row],[Customer ID]])&gt;1,"Repeat Customer","One-Time Customer")</f>
        <v>Repeat Customer</v>
      </c>
      <c r="L184" s="12" t="s">
        <v>437</v>
      </c>
      <c r="M184" s="12" t="s">
        <v>49</v>
      </c>
      <c r="N184" s="12" t="s">
        <v>28</v>
      </c>
      <c r="O184" s="12" t="s">
        <v>41</v>
      </c>
      <c r="P184" s="12" t="s">
        <v>50</v>
      </c>
      <c r="Q184" s="12" t="s">
        <v>59</v>
      </c>
      <c r="R184" s="12" t="s">
        <v>440</v>
      </c>
      <c r="S184" s="12">
        <v>0.43</v>
      </c>
      <c r="T184" s="7">
        <f>Table1[[#This Row],[Profit]]/Table1[[#This Row],[Sales]]</f>
        <v>-0.60961313012895668</v>
      </c>
      <c r="U184" s="12" t="s">
        <v>33</v>
      </c>
      <c r="V184" s="12" t="s">
        <v>34</v>
      </c>
      <c r="W184" s="12" t="s">
        <v>102</v>
      </c>
      <c r="X184" s="12" t="s">
        <v>439</v>
      </c>
      <c r="Y184" s="12">
        <v>97504</v>
      </c>
      <c r="Z184" s="13">
        <v>42128</v>
      </c>
      <c r="AA184" s="14" t="str">
        <f>TEXT(Table1[[#This Row],[Order Date]],"mmmm")</f>
        <v>May</v>
      </c>
      <c r="AB184" s="8" t="str">
        <f>TEXT(Table1[[#This Row],[Order Date]],"yyyy")</f>
        <v>2015</v>
      </c>
      <c r="AC184" s="13">
        <v>42128</v>
      </c>
      <c r="AD184" s="12">
        <v>-5.2</v>
      </c>
      <c r="AE184" s="12">
        <v>1</v>
      </c>
      <c r="AF184" s="12">
        <v>8.5299999999999994</v>
      </c>
      <c r="AG184" s="12">
        <v>87277</v>
      </c>
      <c r="AH184" s="7" t="str">
        <f>IF(COUNTIF(Returns!$A$2:$A$1635,Orders!AG184)&gt;0,"Returned","Not Returned")</f>
        <v>Not Returned</v>
      </c>
    </row>
    <row r="185" spans="5:34" ht="12.75" customHeight="1" thickTop="1" thickBot="1" x14ac:dyDescent="0.3">
      <c r="E185" s="9">
        <v>23481</v>
      </c>
      <c r="F185" s="2" t="s">
        <v>56</v>
      </c>
      <c r="G185" s="2">
        <v>0.08</v>
      </c>
      <c r="H185" s="2">
        <v>7.77</v>
      </c>
      <c r="I185" s="2">
        <v>9.23</v>
      </c>
      <c r="J185" s="2">
        <v>339</v>
      </c>
      <c r="K185" s="7" t="str">
        <f>IF(COUNTIF(Table1[Customer ID],Table1[[#This Row],[Customer ID]])&gt;1,"Repeat Customer","One-Time Customer")</f>
        <v>Repeat Customer</v>
      </c>
      <c r="L185" s="2" t="s">
        <v>441</v>
      </c>
      <c r="M185" s="2" t="s">
        <v>49</v>
      </c>
      <c r="N185" s="2" t="s">
        <v>28</v>
      </c>
      <c r="O185" s="2" t="s">
        <v>29</v>
      </c>
      <c r="P185" s="2" t="s">
        <v>257</v>
      </c>
      <c r="Q185" s="2" t="s">
        <v>59</v>
      </c>
      <c r="R185" s="2" t="s">
        <v>442</v>
      </c>
      <c r="S185" s="2">
        <v>0.57999999999999996</v>
      </c>
      <c r="T185" s="7">
        <f>Table1[[#This Row],[Profit]]/Table1[[#This Row],[Sales]]</f>
        <v>-2.0756823821339951</v>
      </c>
      <c r="U185" s="2" t="s">
        <v>33</v>
      </c>
      <c r="V185" s="2" t="s">
        <v>53</v>
      </c>
      <c r="W185" s="2" t="s">
        <v>154</v>
      </c>
      <c r="X185" s="2" t="s">
        <v>443</v>
      </c>
      <c r="Y185" s="2">
        <v>43229</v>
      </c>
      <c r="Z185" s="10">
        <v>42080</v>
      </c>
      <c r="AA185" s="14" t="str">
        <f>TEXT(Table1[[#This Row],[Order Date]],"mmmm")</f>
        <v>March</v>
      </c>
      <c r="AB185" s="8" t="str">
        <f>TEXT(Table1[[#This Row],[Order Date]],"yyyy")</f>
        <v>2015</v>
      </c>
      <c r="AC185" s="10">
        <v>42081</v>
      </c>
      <c r="AD185" s="2">
        <v>-83.65</v>
      </c>
      <c r="AE185" s="2">
        <v>5</v>
      </c>
      <c r="AF185" s="2">
        <v>40.299999999999997</v>
      </c>
      <c r="AG185" s="2">
        <v>90583</v>
      </c>
      <c r="AH185" s="7" t="str">
        <f>IF(COUNTIF(Returns!$A$2:$A$1635,Orders!AG185)&gt;0,"Returned","Not Returned")</f>
        <v>Not Returned</v>
      </c>
    </row>
    <row r="186" spans="5:34" ht="12.75" customHeight="1" thickTop="1" thickBot="1" x14ac:dyDescent="0.3">
      <c r="E186" s="11">
        <v>23482</v>
      </c>
      <c r="F186" s="12" t="s">
        <v>56</v>
      </c>
      <c r="G186" s="12">
        <v>7.0000000000000007E-2</v>
      </c>
      <c r="H186" s="12">
        <v>7.59</v>
      </c>
      <c r="I186" s="12">
        <v>4</v>
      </c>
      <c r="J186" s="12">
        <v>339</v>
      </c>
      <c r="K186" s="7" t="str">
        <f>IF(COUNTIF(Table1[Customer ID],Table1[[#This Row],[Customer ID]])&gt;1,"Repeat Customer","One-Time Customer")</f>
        <v>Repeat Customer</v>
      </c>
      <c r="L186" s="12" t="s">
        <v>441</v>
      </c>
      <c r="M186" s="12" t="s">
        <v>49</v>
      </c>
      <c r="N186" s="12" t="s">
        <v>28</v>
      </c>
      <c r="O186" s="12" t="s">
        <v>41</v>
      </c>
      <c r="P186" s="12" t="s">
        <v>50</v>
      </c>
      <c r="Q186" s="12" t="s">
        <v>31</v>
      </c>
      <c r="R186" s="12" t="s">
        <v>444</v>
      </c>
      <c r="S186" s="12">
        <v>0.42</v>
      </c>
      <c r="T186" s="7">
        <f>Table1[[#This Row],[Profit]]/Table1[[#This Row],[Sales]]</f>
        <v>0.21800143010368253</v>
      </c>
      <c r="U186" s="12" t="s">
        <v>33</v>
      </c>
      <c r="V186" s="12" t="s">
        <v>53</v>
      </c>
      <c r="W186" s="12" t="s">
        <v>154</v>
      </c>
      <c r="X186" s="12" t="s">
        <v>443</v>
      </c>
      <c r="Y186" s="12">
        <v>43229</v>
      </c>
      <c r="Z186" s="13">
        <v>42080</v>
      </c>
      <c r="AA186" s="14" t="str">
        <f>TEXT(Table1[[#This Row],[Order Date]],"mmmm")</f>
        <v>March</v>
      </c>
      <c r="AB186" s="8" t="str">
        <f>TEXT(Table1[[#This Row],[Order Date]],"yyyy")</f>
        <v>2015</v>
      </c>
      <c r="AC186" s="13">
        <v>42082</v>
      </c>
      <c r="AD186" s="12">
        <v>24.39</v>
      </c>
      <c r="AE186" s="12">
        <v>15</v>
      </c>
      <c r="AF186" s="12">
        <v>111.88</v>
      </c>
      <c r="AG186" s="12">
        <v>90583</v>
      </c>
      <c r="AH186" s="7" t="str">
        <f>IF(COUNTIF(Returns!$A$2:$A$1635,Orders!AG186)&gt;0,"Returned","Not Returned")</f>
        <v>Not Returned</v>
      </c>
    </row>
    <row r="187" spans="5:34" ht="12.75" customHeight="1" thickTop="1" thickBot="1" x14ac:dyDescent="0.3">
      <c r="E187" s="9">
        <v>480</v>
      </c>
      <c r="F187" s="2" t="s">
        <v>47</v>
      </c>
      <c r="G187" s="2">
        <v>0.01</v>
      </c>
      <c r="H187" s="2">
        <v>3.26</v>
      </c>
      <c r="I187" s="2">
        <v>1.86</v>
      </c>
      <c r="J187" s="2">
        <v>342</v>
      </c>
      <c r="K187" s="7" t="str">
        <f>IF(COUNTIF(Table1[Customer ID],Table1[[#This Row],[Customer ID]])&gt;1,"Repeat Customer","One-Time Customer")</f>
        <v>One-Time Customer</v>
      </c>
      <c r="L187" s="2" t="s">
        <v>445</v>
      </c>
      <c r="M187" s="2" t="s">
        <v>49</v>
      </c>
      <c r="N187" s="2" t="s">
        <v>28</v>
      </c>
      <c r="O187" s="2" t="s">
        <v>29</v>
      </c>
      <c r="P187" s="2" t="s">
        <v>30</v>
      </c>
      <c r="Q187" s="2" t="s">
        <v>31</v>
      </c>
      <c r="R187" s="2" t="s">
        <v>446</v>
      </c>
      <c r="S187" s="2">
        <v>0.41</v>
      </c>
      <c r="T187" s="7">
        <f>Table1[[#This Row],[Profit]]/Table1[[#This Row],[Sales]]</f>
        <v>-6.3110720562390157E-2</v>
      </c>
      <c r="U187" s="2" t="s">
        <v>33</v>
      </c>
      <c r="V187" s="2" t="s">
        <v>136</v>
      </c>
      <c r="W187" s="2" t="s">
        <v>362</v>
      </c>
      <c r="X187" s="2" t="s">
        <v>447</v>
      </c>
      <c r="Y187" s="2">
        <v>33181</v>
      </c>
      <c r="Z187" s="10">
        <v>42128</v>
      </c>
      <c r="AA187" s="14" t="str">
        <f>TEXT(Table1[[#This Row],[Order Date]],"mmmm")</f>
        <v>May</v>
      </c>
      <c r="AB187" s="8" t="str">
        <f>TEXT(Table1[[#This Row],[Order Date]],"yyyy")</f>
        <v>2015</v>
      </c>
      <c r="AC187" s="10">
        <v>42130</v>
      </c>
      <c r="AD187" s="2">
        <v>-4.6682999999999995</v>
      </c>
      <c r="AE187" s="2">
        <v>20</v>
      </c>
      <c r="AF187" s="2">
        <v>73.97</v>
      </c>
      <c r="AG187" s="2">
        <v>3332</v>
      </c>
      <c r="AH187" s="7" t="str">
        <f>IF(COUNTIF(Returns!$A$2:$A$1635,Orders!AG187)&gt;0,"Returned","Not Returned")</f>
        <v>Not Returned</v>
      </c>
    </row>
    <row r="188" spans="5:34" ht="12.75" customHeight="1" thickTop="1" thickBot="1" x14ac:dyDescent="0.3">
      <c r="E188" s="11">
        <v>22784</v>
      </c>
      <c r="F188" s="12" t="s">
        <v>47</v>
      </c>
      <c r="G188" s="12">
        <v>0.03</v>
      </c>
      <c r="H188" s="12">
        <v>15.23</v>
      </c>
      <c r="I188" s="12">
        <v>27.75</v>
      </c>
      <c r="J188" s="12">
        <v>343</v>
      </c>
      <c r="K188" s="7" t="str">
        <f>IF(COUNTIF(Table1[Customer ID],Table1[[#This Row],[Customer ID]])&gt;1,"Repeat Customer","One-Time Customer")</f>
        <v>One-Time Customer</v>
      </c>
      <c r="L188" s="12" t="s">
        <v>448</v>
      </c>
      <c r="M188" s="12" t="s">
        <v>39</v>
      </c>
      <c r="N188" s="12" t="s">
        <v>28</v>
      </c>
      <c r="O188" s="12" t="s">
        <v>41</v>
      </c>
      <c r="P188" s="12" t="s">
        <v>152</v>
      </c>
      <c r="Q188" s="12" t="s">
        <v>121</v>
      </c>
      <c r="R188" s="12" t="s">
        <v>449</v>
      </c>
      <c r="S188" s="12">
        <v>0.76</v>
      </c>
      <c r="T188" s="7">
        <f>Table1[[#This Row],[Profit]]/Table1[[#This Row],[Sales]]</f>
        <v>0.10415653495440731</v>
      </c>
      <c r="U188" s="12" t="s">
        <v>33</v>
      </c>
      <c r="V188" s="12" t="s">
        <v>53</v>
      </c>
      <c r="W188" s="12" t="s">
        <v>188</v>
      </c>
      <c r="X188" s="12" t="s">
        <v>450</v>
      </c>
      <c r="Y188" s="12">
        <v>4401</v>
      </c>
      <c r="Z188" s="13">
        <v>42035</v>
      </c>
      <c r="AA188" s="14" t="str">
        <f>TEXT(Table1[[#This Row],[Order Date]],"mmmm")</f>
        <v>January</v>
      </c>
      <c r="AB188" s="8" t="str">
        <f>TEXT(Table1[[#This Row],[Order Date]],"yyyy")</f>
        <v>2015</v>
      </c>
      <c r="AC188" s="13">
        <v>42036</v>
      </c>
      <c r="AD188" s="12">
        <v>11.650950000000002</v>
      </c>
      <c r="AE188" s="12">
        <v>7</v>
      </c>
      <c r="AF188" s="12">
        <v>111.86</v>
      </c>
      <c r="AG188" s="12">
        <v>88151</v>
      </c>
      <c r="AH188" s="7" t="str">
        <f>IF(COUNTIF(Returns!$A$2:$A$1635,Orders!AG188)&gt;0,"Returned","Not Returned")</f>
        <v>Not Returned</v>
      </c>
    </row>
    <row r="189" spans="5:34" ht="12.75" customHeight="1" thickTop="1" thickBot="1" x14ac:dyDescent="0.3">
      <c r="E189" s="9">
        <v>18480</v>
      </c>
      <c r="F189" s="2" t="s">
        <v>47</v>
      </c>
      <c r="G189" s="2">
        <v>0.01</v>
      </c>
      <c r="H189" s="2">
        <v>3.26</v>
      </c>
      <c r="I189" s="2">
        <v>1.86</v>
      </c>
      <c r="J189" s="2">
        <v>344</v>
      </c>
      <c r="K189" s="7" t="str">
        <f>IF(COUNTIF(Table1[Customer ID],Table1[[#This Row],[Customer ID]])&gt;1,"Repeat Customer","One-Time Customer")</f>
        <v>One-Time Customer</v>
      </c>
      <c r="L189" s="2" t="s">
        <v>451</v>
      </c>
      <c r="M189" s="2" t="s">
        <v>49</v>
      </c>
      <c r="N189" s="2" t="s">
        <v>28</v>
      </c>
      <c r="O189" s="2" t="s">
        <v>29</v>
      </c>
      <c r="P189" s="2" t="s">
        <v>30</v>
      </c>
      <c r="Q189" s="2" t="s">
        <v>31</v>
      </c>
      <c r="R189" s="2" t="s">
        <v>446</v>
      </c>
      <c r="S189" s="2">
        <v>0.41</v>
      </c>
      <c r="T189" s="7">
        <f>Table1[[#This Row],[Profit]]/Table1[[#This Row],[Sales]]</f>
        <v>3.7966468361276415E-2</v>
      </c>
      <c r="U189" s="2" t="s">
        <v>33</v>
      </c>
      <c r="V189" s="2" t="s">
        <v>53</v>
      </c>
      <c r="W189" s="2" t="s">
        <v>188</v>
      </c>
      <c r="X189" s="2" t="s">
        <v>452</v>
      </c>
      <c r="Y189" s="2">
        <v>4101</v>
      </c>
      <c r="Z189" s="10">
        <v>42128</v>
      </c>
      <c r="AA189" s="14" t="str">
        <f>TEXT(Table1[[#This Row],[Order Date]],"mmmm")</f>
        <v>May</v>
      </c>
      <c r="AB189" s="8" t="str">
        <f>TEXT(Table1[[#This Row],[Order Date]],"yyyy")</f>
        <v>2015</v>
      </c>
      <c r="AC189" s="10">
        <v>42130</v>
      </c>
      <c r="AD189" s="2">
        <v>0.70200000000000085</v>
      </c>
      <c r="AE189" s="2">
        <v>5</v>
      </c>
      <c r="AF189" s="2">
        <v>18.489999999999998</v>
      </c>
      <c r="AG189" s="2">
        <v>88152</v>
      </c>
      <c r="AH189" s="7" t="str">
        <f>IF(COUNTIF(Returns!$A$2:$A$1635,Orders!AG189)&gt;0,"Returned","Not Returned")</f>
        <v>Not Returned</v>
      </c>
    </row>
    <row r="190" spans="5:34" ht="12.75" customHeight="1" thickTop="1" thickBot="1" x14ac:dyDescent="0.3">
      <c r="E190" s="11">
        <v>2408</v>
      </c>
      <c r="F190" s="12" t="s">
        <v>47</v>
      </c>
      <c r="G190" s="12">
        <v>0</v>
      </c>
      <c r="H190" s="12">
        <v>8.34</v>
      </c>
      <c r="I190" s="12">
        <v>2.64</v>
      </c>
      <c r="J190" s="12">
        <v>349</v>
      </c>
      <c r="K190" s="7" t="str">
        <f>IF(COUNTIF(Table1[Customer ID],Table1[[#This Row],[Customer ID]])&gt;1,"Repeat Customer","One-Time Customer")</f>
        <v>Repeat Customer</v>
      </c>
      <c r="L190" s="12" t="s">
        <v>453</v>
      </c>
      <c r="M190" s="12" t="s">
        <v>27</v>
      </c>
      <c r="N190" s="12" t="s">
        <v>40</v>
      </c>
      <c r="O190" s="12" t="s">
        <v>29</v>
      </c>
      <c r="P190" s="12" t="s">
        <v>174</v>
      </c>
      <c r="Q190" s="12" t="s">
        <v>51</v>
      </c>
      <c r="R190" s="12" t="s">
        <v>358</v>
      </c>
      <c r="S190" s="12">
        <v>0.59</v>
      </c>
      <c r="T190" s="7">
        <f>Table1[[#This Row],[Profit]]/Table1[[#This Row],[Sales]]</f>
        <v>2.7537695523509795E-2</v>
      </c>
      <c r="U190" s="12" t="s">
        <v>33</v>
      </c>
      <c r="V190" s="12" t="s">
        <v>136</v>
      </c>
      <c r="W190" s="12" t="s">
        <v>362</v>
      </c>
      <c r="X190" s="12" t="s">
        <v>447</v>
      </c>
      <c r="Y190" s="12">
        <v>33132</v>
      </c>
      <c r="Z190" s="13">
        <v>42164</v>
      </c>
      <c r="AA190" s="14" t="str">
        <f>TEXT(Table1[[#This Row],[Order Date]],"mmmm")</f>
        <v>June</v>
      </c>
      <c r="AB190" s="8" t="str">
        <f>TEXT(Table1[[#This Row],[Order Date]],"yyyy")</f>
        <v>2015</v>
      </c>
      <c r="AC190" s="13">
        <v>42166</v>
      </c>
      <c r="AD190" s="12">
        <v>5.8624999999999998</v>
      </c>
      <c r="AE190" s="12">
        <v>23</v>
      </c>
      <c r="AF190" s="12">
        <v>212.89</v>
      </c>
      <c r="AG190" s="12">
        <v>17446</v>
      </c>
      <c r="AH190" s="7" t="str">
        <f>IF(COUNTIF(Returns!$A$2:$A$1635,Orders!AG190)&gt;0,"Returned","Not Returned")</f>
        <v>Not Returned</v>
      </c>
    </row>
    <row r="191" spans="5:34" ht="12.75" customHeight="1" thickTop="1" thickBot="1" x14ac:dyDescent="0.3">
      <c r="E191" s="9">
        <v>1595</v>
      </c>
      <c r="F191" s="2" t="s">
        <v>56</v>
      </c>
      <c r="G191" s="2">
        <v>0.04</v>
      </c>
      <c r="H191" s="2">
        <v>99.23</v>
      </c>
      <c r="I191" s="2">
        <v>8.99</v>
      </c>
      <c r="J191" s="2">
        <v>349</v>
      </c>
      <c r="K191" s="7" t="str">
        <f>IF(COUNTIF(Table1[Customer ID],Table1[[#This Row],[Customer ID]])&gt;1,"Repeat Customer","One-Time Customer")</f>
        <v>Repeat Customer</v>
      </c>
      <c r="L191" s="2" t="s">
        <v>453</v>
      </c>
      <c r="M191" s="2" t="s">
        <v>49</v>
      </c>
      <c r="N191" s="2" t="s">
        <v>40</v>
      </c>
      <c r="O191" s="2" t="s">
        <v>41</v>
      </c>
      <c r="P191" s="2" t="s">
        <v>50</v>
      </c>
      <c r="Q191" s="2" t="s">
        <v>51</v>
      </c>
      <c r="R191" s="2" t="s">
        <v>454</v>
      </c>
      <c r="S191" s="2">
        <v>0.35</v>
      </c>
      <c r="T191" s="7">
        <f>Table1[[#This Row],[Profit]]/Table1[[#This Row],[Sales]]</f>
        <v>0.34499886600907193</v>
      </c>
      <c r="U191" s="2" t="s">
        <v>33</v>
      </c>
      <c r="V191" s="2" t="s">
        <v>136</v>
      </c>
      <c r="W191" s="2" t="s">
        <v>362</v>
      </c>
      <c r="X191" s="2" t="s">
        <v>447</v>
      </c>
      <c r="Y191" s="2">
        <v>33132</v>
      </c>
      <c r="Z191" s="10">
        <v>42006</v>
      </c>
      <c r="AA191" s="14" t="str">
        <f>TEXT(Table1[[#This Row],[Order Date]],"mmmm")</f>
        <v>January</v>
      </c>
      <c r="AB191" s="8" t="str">
        <f>TEXT(Table1[[#This Row],[Order Date]],"yyyy")</f>
        <v>2015</v>
      </c>
      <c r="AC191" s="10">
        <v>42008</v>
      </c>
      <c r="AD191" s="2">
        <v>1916.6757</v>
      </c>
      <c r="AE191" s="2">
        <v>54</v>
      </c>
      <c r="AF191" s="2">
        <v>5555.6</v>
      </c>
      <c r="AG191" s="2">
        <v>11527</v>
      </c>
      <c r="AH191" s="7" t="str">
        <f>IF(COUNTIF(Returns!$A$2:$A$1635,Orders!AG191)&gt;0,"Returned","Not Returned")</f>
        <v>Not Returned</v>
      </c>
    </row>
    <row r="192" spans="5:34" ht="12.75" customHeight="1" thickTop="1" thickBot="1" x14ac:dyDescent="0.3">
      <c r="E192" s="11">
        <v>20408</v>
      </c>
      <c r="F192" s="12" t="s">
        <v>47</v>
      </c>
      <c r="G192" s="12">
        <v>0</v>
      </c>
      <c r="H192" s="12">
        <v>8.34</v>
      </c>
      <c r="I192" s="12">
        <v>2.64</v>
      </c>
      <c r="J192" s="12">
        <v>351</v>
      </c>
      <c r="K192" s="7" t="str">
        <f>IF(COUNTIF(Table1[Customer ID],Table1[[#This Row],[Customer ID]])&gt;1,"Repeat Customer","One-Time Customer")</f>
        <v>Repeat Customer</v>
      </c>
      <c r="L192" s="12" t="s">
        <v>455</v>
      </c>
      <c r="M192" s="12" t="s">
        <v>27</v>
      </c>
      <c r="N192" s="12" t="s">
        <v>40</v>
      </c>
      <c r="O192" s="12" t="s">
        <v>29</v>
      </c>
      <c r="P192" s="12" t="s">
        <v>174</v>
      </c>
      <c r="Q192" s="12" t="s">
        <v>51</v>
      </c>
      <c r="R192" s="12" t="s">
        <v>358</v>
      </c>
      <c r="S192" s="12">
        <v>0.59</v>
      </c>
      <c r="T192" s="7">
        <f>Table1[[#This Row],[Profit]]/Table1[[#This Row],[Sales]]</f>
        <v>0.18905293482175009</v>
      </c>
      <c r="U192" s="12" t="s">
        <v>33</v>
      </c>
      <c r="V192" s="12" t="s">
        <v>53</v>
      </c>
      <c r="W192" s="12" t="s">
        <v>71</v>
      </c>
      <c r="X192" s="12" t="s">
        <v>456</v>
      </c>
      <c r="Y192" s="12">
        <v>13601</v>
      </c>
      <c r="Z192" s="13">
        <v>42164</v>
      </c>
      <c r="AA192" s="14" t="str">
        <f>TEXT(Table1[[#This Row],[Order Date]],"mmmm")</f>
        <v>June</v>
      </c>
      <c r="AB192" s="8" t="str">
        <f>TEXT(Table1[[#This Row],[Order Date]],"yyyy")</f>
        <v>2015</v>
      </c>
      <c r="AC192" s="13">
        <v>42166</v>
      </c>
      <c r="AD192" s="12">
        <v>10.5</v>
      </c>
      <c r="AE192" s="12">
        <v>6</v>
      </c>
      <c r="AF192" s="12">
        <v>55.54</v>
      </c>
      <c r="AG192" s="12">
        <v>88685</v>
      </c>
      <c r="AH192" s="7" t="str">
        <f>IF(COUNTIF(Returns!$A$2:$A$1635,Orders!AG192)&gt;0,"Returned","Not Returned")</f>
        <v>Not Returned</v>
      </c>
    </row>
    <row r="193" spans="5:34" ht="12.75" customHeight="1" thickTop="1" thickBot="1" x14ac:dyDescent="0.3">
      <c r="E193" s="9">
        <v>19595</v>
      </c>
      <c r="F193" s="2" t="s">
        <v>56</v>
      </c>
      <c r="G193" s="2">
        <v>0.04</v>
      </c>
      <c r="H193" s="2">
        <v>99.23</v>
      </c>
      <c r="I193" s="2">
        <v>8.99</v>
      </c>
      <c r="J193" s="2">
        <v>351</v>
      </c>
      <c r="K193" s="7" t="str">
        <f>IF(COUNTIF(Table1[Customer ID],Table1[[#This Row],[Customer ID]])&gt;1,"Repeat Customer","One-Time Customer")</f>
        <v>Repeat Customer</v>
      </c>
      <c r="L193" s="2" t="s">
        <v>455</v>
      </c>
      <c r="M193" s="2" t="s">
        <v>49</v>
      </c>
      <c r="N193" s="2" t="s">
        <v>40</v>
      </c>
      <c r="O193" s="2" t="s">
        <v>41</v>
      </c>
      <c r="P193" s="2" t="s">
        <v>50</v>
      </c>
      <c r="Q193" s="2" t="s">
        <v>51</v>
      </c>
      <c r="R193" s="2" t="s">
        <v>454</v>
      </c>
      <c r="S193" s="2">
        <v>0.35</v>
      </c>
      <c r="T193" s="7">
        <f>Table1[[#This Row],[Profit]]/Table1[[#This Row],[Sales]]</f>
        <v>0.69</v>
      </c>
      <c r="U193" s="2" t="s">
        <v>33</v>
      </c>
      <c r="V193" s="2" t="s">
        <v>53</v>
      </c>
      <c r="W193" s="2" t="s">
        <v>71</v>
      </c>
      <c r="X193" s="2" t="s">
        <v>456</v>
      </c>
      <c r="Y193" s="2">
        <v>13601</v>
      </c>
      <c r="Z193" s="10">
        <v>42006</v>
      </c>
      <c r="AA193" s="14" t="str">
        <f>TEXT(Table1[[#This Row],[Order Date]],"mmmm")</f>
        <v>January</v>
      </c>
      <c r="AB193" s="8" t="str">
        <f>TEXT(Table1[[#This Row],[Order Date]],"yyyy")</f>
        <v>2015</v>
      </c>
      <c r="AC193" s="10">
        <v>42008</v>
      </c>
      <c r="AD193" s="2">
        <v>993.83459999999991</v>
      </c>
      <c r="AE193" s="2">
        <v>14</v>
      </c>
      <c r="AF193" s="2">
        <v>1440.34</v>
      </c>
      <c r="AG193" s="2">
        <v>88686</v>
      </c>
      <c r="AH193" s="7" t="str">
        <f>IF(COUNTIF(Returns!$A$2:$A$1635,Orders!AG193)&gt;0,"Returned","Not Returned")</f>
        <v>Not Returned</v>
      </c>
    </row>
    <row r="194" spans="5:34" ht="13.8" thickTop="1" thickBot="1" x14ac:dyDescent="0.3">
      <c r="E194" s="11">
        <v>19107</v>
      </c>
      <c r="F194" s="12" t="s">
        <v>106</v>
      </c>
      <c r="G194" s="12">
        <v>0.08</v>
      </c>
      <c r="H194" s="12">
        <v>4.8899999999999997</v>
      </c>
      <c r="I194" s="12">
        <v>4.93</v>
      </c>
      <c r="J194" s="12">
        <v>353</v>
      </c>
      <c r="K194" s="7" t="str">
        <f>IF(COUNTIF(Table1[Customer ID],Table1[[#This Row],[Customer ID]])&gt;1,"Repeat Customer","One-Time Customer")</f>
        <v>Repeat Customer</v>
      </c>
      <c r="L194" s="12" t="s">
        <v>457</v>
      </c>
      <c r="M194" s="12" t="s">
        <v>27</v>
      </c>
      <c r="N194" s="12" t="s">
        <v>40</v>
      </c>
      <c r="O194" s="12" t="s">
        <v>77</v>
      </c>
      <c r="P194" s="12" t="s">
        <v>180</v>
      </c>
      <c r="Q194" s="12" t="s">
        <v>51</v>
      </c>
      <c r="R194" s="12" t="s">
        <v>458</v>
      </c>
      <c r="S194" s="12">
        <v>0.66</v>
      </c>
      <c r="T194" s="7">
        <f>Table1[[#This Row],[Profit]]/Table1[[#This Row],[Sales]]</f>
        <v>-1.9519820670127417</v>
      </c>
      <c r="U194" s="12" t="s">
        <v>33</v>
      </c>
      <c r="V194" s="12" t="s">
        <v>34</v>
      </c>
      <c r="W194" s="12" t="s">
        <v>378</v>
      </c>
      <c r="X194" s="12" t="s">
        <v>459</v>
      </c>
      <c r="Y194" s="12">
        <v>85301</v>
      </c>
      <c r="Z194" s="13">
        <v>42138</v>
      </c>
      <c r="AA194" s="14" t="str">
        <f>TEXT(Table1[[#This Row],[Order Date]],"mmmm")</f>
        <v>May</v>
      </c>
      <c r="AB194" s="8" t="str">
        <f>TEXT(Table1[[#This Row],[Order Date]],"yyyy")</f>
        <v>2015</v>
      </c>
      <c r="AC194" s="13">
        <v>42138</v>
      </c>
      <c r="AD194" s="12">
        <v>-165.45</v>
      </c>
      <c r="AE194" s="12">
        <v>17</v>
      </c>
      <c r="AF194" s="12">
        <v>84.76</v>
      </c>
      <c r="AG194" s="12">
        <v>89647</v>
      </c>
      <c r="AH194" s="7" t="str">
        <f>IF(COUNTIF(Returns!$A$2:$A$1635,Orders!AG194)&gt;0,"Returned","Not Returned")</f>
        <v>Not Returned</v>
      </c>
    </row>
    <row r="195" spans="5:34" ht="13.8" thickTop="1" thickBot="1" x14ac:dyDescent="0.3">
      <c r="E195" s="9">
        <v>19108</v>
      </c>
      <c r="F195" s="2" t="s">
        <v>106</v>
      </c>
      <c r="G195" s="2">
        <v>7.0000000000000007E-2</v>
      </c>
      <c r="H195" s="2">
        <v>6.68</v>
      </c>
      <c r="I195" s="2">
        <v>6.92</v>
      </c>
      <c r="J195" s="2">
        <v>353</v>
      </c>
      <c r="K195" s="7" t="str">
        <f>IF(COUNTIF(Table1[Customer ID],Table1[[#This Row],[Customer ID]])&gt;1,"Repeat Customer","One-Time Customer")</f>
        <v>Repeat Customer</v>
      </c>
      <c r="L195" s="2" t="s">
        <v>457</v>
      </c>
      <c r="M195" s="2" t="s">
        <v>49</v>
      </c>
      <c r="N195" s="2" t="s">
        <v>40</v>
      </c>
      <c r="O195" s="2" t="s">
        <v>29</v>
      </c>
      <c r="P195" s="2" t="s">
        <v>93</v>
      </c>
      <c r="Q195" s="2" t="s">
        <v>59</v>
      </c>
      <c r="R195" s="2" t="s">
        <v>460</v>
      </c>
      <c r="S195" s="2">
        <v>0.37</v>
      </c>
      <c r="T195" s="7">
        <f>Table1[[#This Row],[Profit]]/Table1[[#This Row],[Sales]]</f>
        <v>-1.346051125524609</v>
      </c>
      <c r="U195" s="2" t="s">
        <v>33</v>
      </c>
      <c r="V195" s="2" t="s">
        <v>34</v>
      </c>
      <c r="W195" s="2" t="s">
        <v>378</v>
      </c>
      <c r="X195" s="2" t="s">
        <v>459</v>
      </c>
      <c r="Y195" s="2">
        <v>85301</v>
      </c>
      <c r="Z195" s="10">
        <v>42138</v>
      </c>
      <c r="AA195" s="14" t="str">
        <f>TEXT(Table1[[#This Row],[Order Date]],"mmmm")</f>
        <v>May</v>
      </c>
      <c r="AB195" s="8" t="str">
        <f>TEXT(Table1[[#This Row],[Order Date]],"yyyy")</f>
        <v>2015</v>
      </c>
      <c r="AC195" s="10">
        <v>42145</v>
      </c>
      <c r="AD195" s="2">
        <v>-141.12</v>
      </c>
      <c r="AE195" s="2">
        <v>16</v>
      </c>
      <c r="AF195" s="2">
        <v>104.84</v>
      </c>
      <c r="AG195" s="2">
        <v>89647</v>
      </c>
      <c r="AH195" s="7" t="str">
        <f>IF(COUNTIF(Returns!$A$2:$A$1635,Orders!AG195)&gt;0,"Returned","Not Returned")</f>
        <v>Not Returned</v>
      </c>
    </row>
    <row r="196" spans="5:34" ht="13.8" thickTop="1" thickBot="1" x14ac:dyDescent="0.3">
      <c r="E196" s="11">
        <v>20760</v>
      </c>
      <c r="F196" s="12" t="s">
        <v>47</v>
      </c>
      <c r="G196" s="12">
        <v>7.0000000000000007E-2</v>
      </c>
      <c r="H196" s="12">
        <v>124.49</v>
      </c>
      <c r="I196" s="12">
        <v>51.94</v>
      </c>
      <c r="J196" s="12">
        <v>357</v>
      </c>
      <c r="K196" s="7" t="str">
        <f>IF(COUNTIF(Table1[Customer ID],Table1[[#This Row],[Customer ID]])&gt;1,"Repeat Customer","One-Time Customer")</f>
        <v>One-Time Customer</v>
      </c>
      <c r="L196" s="12" t="s">
        <v>461</v>
      </c>
      <c r="M196" s="12" t="s">
        <v>39</v>
      </c>
      <c r="N196" s="12" t="s">
        <v>28</v>
      </c>
      <c r="O196" s="12" t="s">
        <v>41</v>
      </c>
      <c r="P196" s="12" t="s">
        <v>152</v>
      </c>
      <c r="Q196" s="12" t="s">
        <v>121</v>
      </c>
      <c r="R196" s="12" t="s">
        <v>462</v>
      </c>
      <c r="S196" s="12">
        <v>0.63</v>
      </c>
      <c r="T196" s="7">
        <f>Table1[[#This Row],[Profit]]/Table1[[#This Row],[Sales]]</f>
        <v>0.62652119911599891</v>
      </c>
      <c r="U196" s="12" t="s">
        <v>33</v>
      </c>
      <c r="V196" s="12" t="s">
        <v>34</v>
      </c>
      <c r="W196" s="12" t="s">
        <v>378</v>
      </c>
      <c r="X196" s="12" t="s">
        <v>463</v>
      </c>
      <c r="Y196" s="12">
        <v>86401</v>
      </c>
      <c r="Z196" s="13">
        <v>42148</v>
      </c>
      <c r="AA196" s="14" t="str">
        <f>TEXT(Table1[[#This Row],[Order Date]],"mmmm")</f>
        <v>May</v>
      </c>
      <c r="AB196" s="8" t="str">
        <f>TEXT(Table1[[#This Row],[Order Date]],"yyyy")</f>
        <v>2015</v>
      </c>
      <c r="AC196" s="13">
        <v>42149</v>
      </c>
      <c r="AD196" s="12">
        <v>1074.44</v>
      </c>
      <c r="AE196" s="12">
        <v>14</v>
      </c>
      <c r="AF196" s="12">
        <v>1714.93</v>
      </c>
      <c r="AG196" s="12">
        <v>91131</v>
      </c>
      <c r="AH196" s="7" t="str">
        <f>IF(COUNTIF(Returns!$A$2:$A$1635,Orders!AG196)&gt;0,"Returned","Not Returned")</f>
        <v>Not Returned</v>
      </c>
    </row>
    <row r="197" spans="5:34" ht="12.75" customHeight="1" thickTop="1" thickBot="1" x14ac:dyDescent="0.3">
      <c r="E197" s="9">
        <v>24627</v>
      </c>
      <c r="F197" s="2" t="s">
        <v>106</v>
      </c>
      <c r="G197" s="2">
        <v>0.04</v>
      </c>
      <c r="H197" s="2">
        <v>125.99</v>
      </c>
      <c r="I197" s="2">
        <v>8.99</v>
      </c>
      <c r="J197" s="2">
        <v>358</v>
      </c>
      <c r="K197" s="7" t="str">
        <f>IF(COUNTIF(Table1[Customer ID],Table1[[#This Row],[Customer ID]])&gt;1,"Repeat Customer","One-Time Customer")</f>
        <v>One-Time Customer</v>
      </c>
      <c r="L197" s="2" t="s">
        <v>464</v>
      </c>
      <c r="M197" s="2" t="s">
        <v>49</v>
      </c>
      <c r="N197" s="2" t="s">
        <v>28</v>
      </c>
      <c r="O197" s="2" t="s">
        <v>77</v>
      </c>
      <c r="P197" s="2" t="s">
        <v>78</v>
      </c>
      <c r="Q197" s="2" t="s">
        <v>59</v>
      </c>
      <c r="R197" s="2" t="s">
        <v>465</v>
      </c>
      <c r="S197" s="2">
        <v>0.59</v>
      </c>
      <c r="T197" s="7">
        <f>Table1[[#This Row],[Profit]]/Table1[[#This Row],[Sales]]</f>
        <v>-5.8158584529874942</v>
      </c>
      <c r="U197" s="2" t="s">
        <v>33</v>
      </c>
      <c r="V197" s="2" t="s">
        <v>53</v>
      </c>
      <c r="W197" s="2" t="s">
        <v>234</v>
      </c>
      <c r="X197" s="2" t="s">
        <v>466</v>
      </c>
      <c r="Y197" s="2">
        <v>19406</v>
      </c>
      <c r="Z197" s="10">
        <v>42013</v>
      </c>
      <c r="AA197" s="14" t="str">
        <f>TEXT(Table1[[#This Row],[Order Date]],"mmmm")</f>
        <v>January</v>
      </c>
      <c r="AB197" s="8" t="str">
        <f>TEXT(Table1[[#This Row],[Order Date]],"yyyy")</f>
        <v>2015</v>
      </c>
      <c r="AC197" s="10">
        <v>42020</v>
      </c>
      <c r="AD197" s="2">
        <v>-627.82191999999998</v>
      </c>
      <c r="AE197" s="2">
        <v>1</v>
      </c>
      <c r="AF197" s="2">
        <v>107.95</v>
      </c>
      <c r="AG197" s="2">
        <v>91130</v>
      </c>
      <c r="AH197" s="7" t="str">
        <f>IF(COUNTIF(Returns!$A$2:$A$1635,Orders!AG197)&gt;0,"Returned","Not Returned")</f>
        <v>Not Returned</v>
      </c>
    </row>
    <row r="198" spans="5:34" ht="12.75" customHeight="1" thickTop="1" thickBot="1" x14ac:dyDescent="0.3">
      <c r="E198" s="11">
        <v>18278</v>
      </c>
      <c r="F198" s="12" t="s">
        <v>56</v>
      </c>
      <c r="G198" s="12">
        <v>0.05</v>
      </c>
      <c r="H198" s="12">
        <v>328.14</v>
      </c>
      <c r="I198" s="12">
        <v>91.05</v>
      </c>
      <c r="J198" s="12">
        <v>366</v>
      </c>
      <c r="K198" s="7" t="str">
        <f>IF(COUNTIF(Table1[Customer ID],Table1[[#This Row],[Customer ID]])&gt;1,"Repeat Customer","One-Time Customer")</f>
        <v>One-Time Customer</v>
      </c>
      <c r="L198" s="12" t="s">
        <v>467</v>
      </c>
      <c r="M198" s="12" t="s">
        <v>39</v>
      </c>
      <c r="N198" s="12" t="s">
        <v>58</v>
      </c>
      <c r="O198" s="12" t="s">
        <v>29</v>
      </c>
      <c r="P198" s="12" t="s">
        <v>257</v>
      </c>
      <c r="Q198" s="12" t="s">
        <v>43</v>
      </c>
      <c r="R198" s="12" t="s">
        <v>468</v>
      </c>
      <c r="S198" s="12">
        <v>0.56999999999999995</v>
      </c>
      <c r="T198" s="7">
        <f>Table1[[#This Row],[Profit]]/Table1[[#This Row],[Sales]]</f>
        <v>0.20910639335765607</v>
      </c>
      <c r="U198" s="12" t="s">
        <v>33</v>
      </c>
      <c r="V198" s="12" t="s">
        <v>53</v>
      </c>
      <c r="W198" s="12" t="s">
        <v>469</v>
      </c>
      <c r="X198" s="12" t="s">
        <v>470</v>
      </c>
      <c r="Y198" s="12">
        <v>2910</v>
      </c>
      <c r="Z198" s="13">
        <v>42021</v>
      </c>
      <c r="AA198" s="14" t="str">
        <f>TEXT(Table1[[#This Row],[Order Date]],"mmmm")</f>
        <v>January</v>
      </c>
      <c r="AB198" s="8" t="str">
        <f>TEXT(Table1[[#This Row],[Order Date]],"yyyy")</f>
        <v>2015</v>
      </c>
      <c r="AC198" s="13">
        <v>42023</v>
      </c>
      <c r="AD198" s="12">
        <v>411.5172</v>
      </c>
      <c r="AE198" s="12">
        <v>6</v>
      </c>
      <c r="AF198" s="12">
        <v>1967.98</v>
      </c>
      <c r="AG198" s="12">
        <v>87347</v>
      </c>
      <c r="AH198" s="7" t="str">
        <f>IF(COUNTIF(Returns!$A$2:$A$1635,Orders!AG198)&gt;0,"Returned","Not Returned")</f>
        <v>Not Returned</v>
      </c>
    </row>
    <row r="199" spans="5:34" ht="12.75" customHeight="1" thickTop="1" thickBot="1" x14ac:dyDescent="0.3">
      <c r="E199" s="9">
        <v>24794</v>
      </c>
      <c r="F199" s="2" t="s">
        <v>106</v>
      </c>
      <c r="G199" s="2">
        <v>0.09</v>
      </c>
      <c r="H199" s="2">
        <v>19.23</v>
      </c>
      <c r="I199" s="2">
        <v>6.15</v>
      </c>
      <c r="J199" s="2">
        <v>369</v>
      </c>
      <c r="K199" s="7" t="str">
        <f>IF(COUNTIF(Table1[Customer ID],Table1[[#This Row],[Customer ID]])&gt;1,"Repeat Customer","One-Time Customer")</f>
        <v>One-Time Customer</v>
      </c>
      <c r="L199" s="2" t="s">
        <v>471</v>
      </c>
      <c r="M199" s="2" t="s">
        <v>27</v>
      </c>
      <c r="N199" s="2" t="s">
        <v>28</v>
      </c>
      <c r="O199" s="2" t="s">
        <v>41</v>
      </c>
      <c r="P199" s="2" t="s">
        <v>50</v>
      </c>
      <c r="Q199" s="2" t="s">
        <v>51</v>
      </c>
      <c r="R199" s="2" t="s">
        <v>472</v>
      </c>
      <c r="S199" s="2">
        <v>0.44</v>
      </c>
      <c r="T199" s="7">
        <f>Table1[[#This Row],[Profit]]/Table1[[#This Row],[Sales]]</f>
        <v>0.53598579040852568</v>
      </c>
      <c r="U199" s="2" t="s">
        <v>33</v>
      </c>
      <c r="V199" s="2" t="s">
        <v>34</v>
      </c>
      <c r="W199" s="2" t="s">
        <v>45</v>
      </c>
      <c r="X199" s="2" t="s">
        <v>473</v>
      </c>
      <c r="Y199" s="2">
        <v>94601</v>
      </c>
      <c r="Z199" s="10">
        <v>42105</v>
      </c>
      <c r="AA199" s="14" t="str">
        <f>TEXT(Table1[[#This Row],[Order Date]],"mmmm")</f>
        <v>April</v>
      </c>
      <c r="AB199" s="8" t="str">
        <f>TEXT(Table1[[#This Row],[Order Date]],"yyyy")</f>
        <v>2015</v>
      </c>
      <c r="AC199" s="10">
        <v>42107</v>
      </c>
      <c r="AD199" s="2">
        <v>211.232</v>
      </c>
      <c r="AE199" s="2">
        <v>21</v>
      </c>
      <c r="AF199" s="2">
        <v>394.1</v>
      </c>
      <c r="AG199" s="2">
        <v>90292</v>
      </c>
      <c r="AH199" s="7" t="str">
        <f>IF(COUNTIF(Returns!$A$2:$A$1635,Orders!AG199)&gt;0,"Returned","Not Returned")</f>
        <v>Not Returned</v>
      </c>
    </row>
    <row r="200" spans="5:34" ht="12.75" customHeight="1" thickTop="1" thickBot="1" x14ac:dyDescent="0.3">
      <c r="E200" s="11">
        <v>20401</v>
      </c>
      <c r="F200" s="12" t="s">
        <v>37</v>
      </c>
      <c r="G200" s="12">
        <v>0.02</v>
      </c>
      <c r="H200" s="12">
        <v>20.99</v>
      </c>
      <c r="I200" s="12">
        <v>4.8099999999999996</v>
      </c>
      <c r="J200" s="12">
        <v>370</v>
      </c>
      <c r="K200" s="7" t="str">
        <f>IF(COUNTIF(Table1[Customer ID],Table1[[#This Row],[Customer ID]])&gt;1,"Repeat Customer","One-Time Customer")</f>
        <v>One-Time Customer</v>
      </c>
      <c r="L200" s="12" t="s">
        <v>474</v>
      </c>
      <c r="M200" s="12" t="s">
        <v>49</v>
      </c>
      <c r="N200" s="12" t="s">
        <v>28</v>
      </c>
      <c r="O200" s="12" t="s">
        <v>77</v>
      </c>
      <c r="P200" s="12" t="s">
        <v>78</v>
      </c>
      <c r="Q200" s="12" t="s">
        <v>86</v>
      </c>
      <c r="R200" s="12" t="s">
        <v>475</v>
      </c>
      <c r="S200" s="12">
        <v>0.57999999999999996</v>
      </c>
      <c r="T200" s="7">
        <f>Table1[[#This Row],[Profit]]/Table1[[#This Row],[Sales]]</f>
        <v>0.18689890761665229</v>
      </c>
      <c r="U200" s="12" t="s">
        <v>33</v>
      </c>
      <c r="V200" s="12" t="s">
        <v>53</v>
      </c>
      <c r="W200" s="12" t="s">
        <v>188</v>
      </c>
      <c r="X200" s="12" t="s">
        <v>476</v>
      </c>
      <c r="Y200" s="12">
        <v>4240</v>
      </c>
      <c r="Z200" s="13">
        <v>42151</v>
      </c>
      <c r="AA200" s="14" t="str">
        <f>TEXT(Table1[[#This Row],[Order Date]],"mmmm")</f>
        <v>May</v>
      </c>
      <c r="AB200" s="8" t="str">
        <f>TEXT(Table1[[#This Row],[Order Date]],"yyyy")</f>
        <v>2015</v>
      </c>
      <c r="AC200" s="13">
        <v>42153</v>
      </c>
      <c r="AD200" s="12">
        <v>49.787999999999997</v>
      </c>
      <c r="AE200" s="12">
        <v>15</v>
      </c>
      <c r="AF200" s="12">
        <v>266.39</v>
      </c>
      <c r="AG200" s="12">
        <v>90291</v>
      </c>
      <c r="AH200" s="7" t="str">
        <f>IF(COUNTIF(Returns!$A$2:$A$1635,Orders!AG200)&gt;0,"Returned","Not Returned")</f>
        <v>Not Returned</v>
      </c>
    </row>
    <row r="201" spans="5:34" ht="12.75" customHeight="1" thickTop="1" thickBot="1" x14ac:dyDescent="0.3">
      <c r="E201" s="9">
        <v>20400</v>
      </c>
      <c r="F201" s="2" t="s">
        <v>37</v>
      </c>
      <c r="G201" s="2">
        <v>0.05</v>
      </c>
      <c r="H201" s="2">
        <v>5.4</v>
      </c>
      <c r="I201" s="2">
        <v>7.78</v>
      </c>
      <c r="J201" s="2">
        <v>371</v>
      </c>
      <c r="K201" s="7" t="str">
        <f>IF(COUNTIF(Table1[Customer ID],Table1[[#This Row],[Customer ID]])&gt;1,"Repeat Customer","One-Time Customer")</f>
        <v>One-Time Customer</v>
      </c>
      <c r="L201" s="2" t="s">
        <v>477</v>
      </c>
      <c r="M201" s="2" t="s">
        <v>27</v>
      </c>
      <c r="N201" s="2" t="s">
        <v>28</v>
      </c>
      <c r="O201" s="2" t="s">
        <v>29</v>
      </c>
      <c r="P201" s="2" t="s">
        <v>109</v>
      </c>
      <c r="Q201" s="2" t="s">
        <v>59</v>
      </c>
      <c r="R201" s="2" t="s">
        <v>310</v>
      </c>
      <c r="S201" s="2">
        <v>0.37</v>
      </c>
      <c r="T201" s="7">
        <f>Table1[[#This Row],[Profit]]/Table1[[#This Row],[Sales]]</f>
        <v>-2.5594268622153611</v>
      </c>
      <c r="U201" s="2" t="s">
        <v>33</v>
      </c>
      <c r="V201" s="2" t="s">
        <v>53</v>
      </c>
      <c r="W201" s="2" t="s">
        <v>193</v>
      </c>
      <c r="X201" s="2" t="s">
        <v>478</v>
      </c>
      <c r="Y201" s="2">
        <v>2149</v>
      </c>
      <c r="Z201" s="10">
        <v>42151</v>
      </c>
      <c r="AA201" s="14" t="str">
        <f>TEXT(Table1[[#This Row],[Order Date]],"mmmm")</f>
        <v>May</v>
      </c>
      <c r="AB201" s="8" t="str">
        <f>TEXT(Table1[[#This Row],[Order Date]],"yyyy")</f>
        <v>2015</v>
      </c>
      <c r="AC201" s="10">
        <v>42153</v>
      </c>
      <c r="AD201" s="2">
        <v>-132.62950000000001</v>
      </c>
      <c r="AE201" s="2">
        <v>9</v>
      </c>
      <c r="AF201" s="2">
        <v>51.82</v>
      </c>
      <c r="AG201" s="2">
        <v>90291</v>
      </c>
      <c r="AH201" s="7" t="str">
        <f>IF(COUNTIF(Returns!$A$2:$A$1635,Orders!AG201)&gt;0,"Returned","Not Returned")</f>
        <v>Not Returned</v>
      </c>
    </row>
    <row r="202" spans="5:34" ht="12.75" customHeight="1" thickTop="1" thickBot="1" x14ac:dyDescent="0.3">
      <c r="E202" s="11">
        <v>3392</v>
      </c>
      <c r="F202" s="12" t="s">
        <v>37</v>
      </c>
      <c r="G202" s="12">
        <v>0.02</v>
      </c>
      <c r="H202" s="12">
        <v>200.98</v>
      </c>
      <c r="I202" s="12">
        <v>55.96</v>
      </c>
      <c r="J202" s="12">
        <v>373</v>
      </c>
      <c r="K202" s="7" t="str">
        <f>IF(COUNTIF(Table1[Customer ID],Table1[[#This Row],[Customer ID]])&gt;1,"Repeat Customer","One-Time Customer")</f>
        <v>Repeat Customer</v>
      </c>
      <c r="L202" s="12" t="s">
        <v>479</v>
      </c>
      <c r="M202" s="12" t="s">
        <v>39</v>
      </c>
      <c r="N202" s="12" t="s">
        <v>58</v>
      </c>
      <c r="O202" s="12" t="s">
        <v>41</v>
      </c>
      <c r="P202" s="12" t="s">
        <v>191</v>
      </c>
      <c r="Q202" s="12" t="s">
        <v>121</v>
      </c>
      <c r="R202" s="12" t="s">
        <v>480</v>
      </c>
      <c r="S202" s="12">
        <v>0.75</v>
      </c>
      <c r="T202" s="7">
        <f>Table1[[#This Row],[Profit]]/Table1[[#This Row],[Sales]]</f>
        <v>-1.7152710805484507E-2</v>
      </c>
      <c r="U202" s="12" t="s">
        <v>33</v>
      </c>
      <c r="V202" s="12" t="s">
        <v>61</v>
      </c>
      <c r="W202" s="12" t="s">
        <v>300</v>
      </c>
      <c r="X202" s="12" t="s">
        <v>301</v>
      </c>
      <c r="Y202" s="12">
        <v>48234</v>
      </c>
      <c r="Z202" s="13">
        <v>42077</v>
      </c>
      <c r="AA202" s="14" t="str">
        <f>TEXT(Table1[[#This Row],[Order Date]],"mmmm")</f>
        <v>March</v>
      </c>
      <c r="AB202" s="8" t="str">
        <f>TEXT(Table1[[#This Row],[Order Date]],"yyyy")</f>
        <v>2015</v>
      </c>
      <c r="AC202" s="13">
        <v>42079</v>
      </c>
      <c r="AD202" s="12">
        <v>-163.63</v>
      </c>
      <c r="AE202" s="12">
        <v>45</v>
      </c>
      <c r="AF202" s="12">
        <v>9539.6</v>
      </c>
      <c r="AG202" s="12">
        <v>24193</v>
      </c>
      <c r="AH202" s="7" t="str">
        <f>IF(COUNTIF(Returns!$A$2:$A$1635,Orders!AG202)&gt;0,"Returned","Not Returned")</f>
        <v>Not Returned</v>
      </c>
    </row>
    <row r="203" spans="5:34" ht="12.75" customHeight="1" thickTop="1" thickBot="1" x14ac:dyDescent="0.3">
      <c r="E203" s="9">
        <v>3393</v>
      </c>
      <c r="F203" s="2" t="s">
        <v>37</v>
      </c>
      <c r="G203" s="2">
        <v>0.02</v>
      </c>
      <c r="H203" s="2">
        <v>4.28</v>
      </c>
      <c r="I203" s="2">
        <v>5.17</v>
      </c>
      <c r="J203" s="2">
        <v>373</v>
      </c>
      <c r="K203" s="7" t="str">
        <f>IF(COUNTIF(Table1[Customer ID],Table1[[#This Row],[Customer ID]])&gt;1,"Repeat Customer","One-Time Customer")</f>
        <v>Repeat Customer</v>
      </c>
      <c r="L203" s="2" t="s">
        <v>479</v>
      </c>
      <c r="M203" s="2" t="s">
        <v>49</v>
      </c>
      <c r="N203" s="2" t="s">
        <v>58</v>
      </c>
      <c r="O203" s="2" t="s">
        <v>29</v>
      </c>
      <c r="P203" s="2" t="s">
        <v>93</v>
      </c>
      <c r="Q203" s="2" t="s">
        <v>59</v>
      </c>
      <c r="R203" s="2" t="s">
        <v>481</v>
      </c>
      <c r="S203" s="2">
        <v>0.4</v>
      </c>
      <c r="T203" s="7">
        <f>Table1[[#This Row],[Profit]]/Table1[[#This Row],[Sales]]</f>
        <v>-0.58137629710540684</v>
      </c>
      <c r="U203" s="2" t="s">
        <v>33</v>
      </c>
      <c r="V203" s="2" t="s">
        <v>61</v>
      </c>
      <c r="W203" s="2" t="s">
        <v>300</v>
      </c>
      <c r="X203" s="2" t="s">
        <v>301</v>
      </c>
      <c r="Y203" s="2">
        <v>48234</v>
      </c>
      <c r="Z203" s="10">
        <v>42077</v>
      </c>
      <c r="AA203" s="14" t="str">
        <f>TEXT(Table1[[#This Row],[Order Date]],"mmmm")</f>
        <v>March</v>
      </c>
      <c r="AB203" s="8" t="str">
        <f>TEXT(Table1[[#This Row],[Order Date]],"yyyy")</f>
        <v>2015</v>
      </c>
      <c r="AC203" s="10">
        <v>42078</v>
      </c>
      <c r="AD203" s="2">
        <v>-63.87</v>
      </c>
      <c r="AE203" s="2">
        <v>24</v>
      </c>
      <c r="AF203" s="2">
        <v>109.86</v>
      </c>
      <c r="AG203" s="2">
        <v>24193</v>
      </c>
      <c r="AH203" s="7" t="str">
        <f>IF(COUNTIF(Returns!$A$2:$A$1635,Orders!AG203)&gt;0,"Returned","Not Returned")</f>
        <v>Not Returned</v>
      </c>
    </row>
    <row r="204" spans="5:34" ht="12.75" customHeight="1" thickTop="1" thickBot="1" x14ac:dyDescent="0.3">
      <c r="E204" s="11">
        <v>3394</v>
      </c>
      <c r="F204" s="12" t="s">
        <v>37</v>
      </c>
      <c r="G204" s="12">
        <v>0.04</v>
      </c>
      <c r="H204" s="12">
        <v>85.99</v>
      </c>
      <c r="I204" s="12">
        <v>0.99</v>
      </c>
      <c r="J204" s="12">
        <v>373</v>
      </c>
      <c r="K204" s="7" t="str">
        <f>IF(COUNTIF(Table1[Customer ID],Table1[[#This Row],[Customer ID]])&gt;1,"Repeat Customer","One-Time Customer")</f>
        <v>Repeat Customer</v>
      </c>
      <c r="L204" s="12" t="s">
        <v>479</v>
      </c>
      <c r="M204" s="12" t="s">
        <v>49</v>
      </c>
      <c r="N204" s="12" t="s">
        <v>58</v>
      </c>
      <c r="O204" s="12" t="s">
        <v>77</v>
      </c>
      <c r="P204" s="12" t="s">
        <v>78</v>
      </c>
      <c r="Q204" s="12" t="s">
        <v>31</v>
      </c>
      <c r="R204" s="12" t="s">
        <v>482</v>
      </c>
      <c r="S204" s="12">
        <v>0.85</v>
      </c>
      <c r="T204" s="7">
        <f>Table1[[#This Row],[Profit]]/Table1[[#This Row],[Sales]]</f>
        <v>-0.12279969996705246</v>
      </c>
      <c r="U204" s="12" t="s">
        <v>33</v>
      </c>
      <c r="V204" s="12" t="s">
        <v>61</v>
      </c>
      <c r="W204" s="12" t="s">
        <v>300</v>
      </c>
      <c r="X204" s="12" t="s">
        <v>301</v>
      </c>
      <c r="Y204" s="12">
        <v>48234</v>
      </c>
      <c r="Z204" s="13">
        <v>42077</v>
      </c>
      <c r="AA204" s="14" t="str">
        <f>TEXT(Table1[[#This Row],[Order Date]],"mmmm")</f>
        <v>March</v>
      </c>
      <c r="AB204" s="8" t="str">
        <f>TEXT(Table1[[#This Row],[Order Date]],"yyyy")</f>
        <v>2015</v>
      </c>
      <c r="AC204" s="13">
        <v>42079</v>
      </c>
      <c r="AD204" s="12">
        <v>-175.17500000000001</v>
      </c>
      <c r="AE204" s="12">
        <v>19</v>
      </c>
      <c r="AF204" s="12">
        <v>1426.51</v>
      </c>
      <c r="AG204" s="12">
        <v>24193</v>
      </c>
      <c r="AH204" s="7" t="str">
        <f>IF(COUNTIF(Returns!$A$2:$A$1635,Orders!AG204)&gt;0,"Returned","Not Returned")</f>
        <v>Not Returned</v>
      </c>
    </row>
    <row r="205" spans="5:34" ht="12.75" customHeight="1" thickTop="1" thickBot="1" x14ac:dyDescent="0.3">
      <c r="E205" s="9">
        <v>21392</v>
      </c>
      <c r="F205" s="2" t="s">
        <v>37</v>
      </c>
      <c r="G205" s="2">
        <v>0.02</v>
      </c>
      <c r="H205" s="2">
        <v>200.98</v>
      </c>
      <c r="I205" s="2">
        <v>55.96</v>
      </c>
      <c r="J205" s="2">
        <v>375</v>
      </c>
      <c r="K205" s="7" t="str">
        <f>IF(COUNTIF(Table1[Customer ID],Table1[[#This Row],[Customer ID]])&gt;1,"Repeat Customer","One-Time Customer")</f>
        <v>Repeat Customer</v>
      </c>
      <c r="L205" s="2" t="s">
        <v>483</v>
      </c>
      <c r="M205" s="2" t="s">
        <v>39</v>
      </c>
      <c r="N205" s="2" t="s">
        <v>58</v>
      </c>
      <c r="O205" s="2" t="s">
        <v>41</v>
      </c>
      <c r="P205" s="2" t="s">
        <v>191</v>
      </c>
      <c r="Q205" s="2" t="s">
        <v>121</v>
      </c>
      <c r="R205" s="2" t="s">
        <v>480</v>
      </c>
      <c r="S205" s="2">
        <v>0.75</v>
      </c>
      <c r="T205" s="7">
        <f>Table1[[#This Row],[Profit]]/Table1[[#This Row],[Sales]]</f>
        <v>-9.6465457352373579E-2</v>
      </c>
      <c r="U205" s="2" t="s">
        <v>33</v>
      </c>
      <c r="V205" s="2" t="s">
        <v>136</v>
      </c>
      <c r="W205" s="2" t="s">
        <v>244</v>
      </c>
      <c r="X205" s="2" t="s">
        <v>484</v>
      </c>
      <c r="Y205" s="2">
        <v>37814</v>
      </c>
      <c r="Z205" s="10">
        <v>42077</v>
      </c>
      <c r="AA205" s="14" t="str">
        <f>TEXT(Table1[[#This Row],[Order Date]],"mmmm")</f>
        <v>March</v>
      </c>
      <c r="AB205" s="8" t="str">
        <f>TEXT(Table1[[#This Row],[Order Date]],"yyyy")</f>
        <v>2015</v>
      </c>
      <c r="AC205" s="10">
        <v>42079</v>
      </c>
      <c r="AD205" s="2">
        <v>-224.94779999999997</v>
      </c>
      <c r="AE205" s="2">
        <v>11</v>
      </c>
      <c r="AF205" s="2">
        <v>2331.9</v>
      </c>
      <c r="AG205" s="2">
        <v>90917</v>
      </c>
      <c r="AH205" s="7" t="str">
        <f>IF(COUNTIF(Returns!$A$2:$A$1635,Orders!AG205)&gt;0,"Returned","Not Returned")</f>
        <v>Not Returned</v>
      </c>
    </row>
    <row r="206" spans="5:34" ht="12.75" customHeight="1" thickTop="1" thickBot="1" x14ac:dyDescent="0.3">
      <c r="E206" s="11">
        <v>21393</v>
      </c>
      <c r="F206" s="12" t="s">
        <v>37</v>
      </c>
      <c r="G206" s="12">
        <v>0.02</v>
      </c>
      <c r="H206" s="12">
        <v>4.28</v>
      </c>
      <c r="I206" s="12">
        <v>5.17</v>
      </c>
      <c r="J206" s="12">
        <v>375</v>
      </c>
      <c r="K206" s="7" t="str">
        <f>IF(COUNTIF(Table1[Customer ID],Table1[[#This Row],[Customer ID]])&gt;1,"Repeat Customer","One-Time Customer")</f>
        <v>Repeat Customer</v>
      </c>
      <c r="L206" s="12" t="s">
        <v>483</v>
      </c>
      <c r="M206" s="12" t="s">
        <v>49</v>
      </c>
      <c r="N206" s="12" t="s">
        <v>58</v>
      </c>
      <c r="O206" s="12" t="s">
        <v>29</v>
      </c>
      <c r="P206" s="12" t="s">
        <v>93</v>
      </c>
      <c r="Q206" s="12" t="s">
        <v>59</v>
      </c>
      <c r="R206" s="12" t="s">
        <v>481</v>
      </c>
      <c r="S206" s="12">
        <v>0.4</v>
      </c>
      <c r="T206" s="7">
        <f>Table1[[#This Row],[Profit]]/Table1[[#This Row],[Sales]]</f>
        <v>7.1641791044776113</v>
      </c>
      <c r="U206" s="12" t="s">
        <v>33</v>
      </c>
      <c r="V206" s="12" t="s">
        <v>136</v>
      </c>
      <c r="W206" s="12" t="s">
        <v>244</v>
      </c>
      <c r="X206" s="12" t="s">
        <v>484</v>
      </c>
      <c r="Y206" s="12">
        <v>37814</v>
      </c>
      <c r="Z206" s="13">
        <v>42077</v>
      </c>
      <c r="AA206" s="14" t="str">
        <f>TEXT(Table1[[#This Row],[Order Date]],"mmmm")</f>
        <v>March</v>
      </c>
      <c r="AB206" s="8" t="str">
        <f>TEXT(Table1[[#This Row],[Order Date]],"yyyy")</f>
        <v>2015</v>
      </c>
      <c r="AC206" s="13">
        <v>42078</v>
      </c>
      <c r="AD206" s="12">
        <v>196.79999999999998</v>
      </c>
      <c r="AE206" s="12">
        <v>6</v>
      </c>
      <c r="AF206" s="12">
        <v>27.47</v>
      </c>
      <c r="AG206" s="12">
        <v>90917</v>
      </c>
      <c r="AH206" s="7" t="str">
        <f>IF(COUNTIF(Returns!$A$2:$A$1635,Orders!AG206)&gt;0,"Returned","Not Returned")</f>
        <v>Not Returned</v>
      </c>
    </row>
    <row r="207" spans="5:34" ht="12.75" customHeight="1" thickTop="1" thickBot="1" x14ac:dyDescent="0.3">
      <c r="E207" s="9">
        <v>19073</v>
      </c>
      <c r="F207" s="2" t="s">
        <v>56</v>
      </c>
      <c r="G207" s="2">
        <v>0.03</v>
      </c>
      <c r="H207" s="2">
        <v>25.98</v>
      </c>
      <c r="I207" s="2">
        <v>5.37</v>
      </c>
      <c r="J207" s="2">
        <v>377</v>
      </c>
      <c r="K207" s="7" t="str">
        <f>IF(COUNTIF(Table1[Customer ID],Table1[[#This Row],[Customer ID]])&gt;1,"Repeat Customer","One-Time Customer")</f>
        <v>One-Time Customer</v>
      </c>
      <c r="L207" s="2" t="s">
        <v>485</v>
      </c>
      <c r="M207" s="2" t="s">
        <v>49</v>
      </c>
      <c r="N207" s="2" t="s">
        <v>114</v>
      </c>
      <c r="O207" s="2" t="s">
        <v>29</v>
      </c>
      <c r="P207" s="2" t="s">
        <v>257</v>
      </c>
      <c r="Q207" s="2" t="s">
        <v>86</v>
      </c>
      <c r="R207" s="2" t="s">
        <v>486</v>
      </c>
      <c r="S207" s="2">
        <v>0.5</v>
      </c>
      <c r="T207" s="7">
        <f>Table1[[#This Row],[Profit]]/Table1[[#This Row],[Sales]]</f>
        <v>0.54253390326990247</v>
      </c>
      <c r="U207" s="2" t="s">
        <v>33</v>
      </c>
      <c r="V207" s="2" t="s">
        <v>61</v>
      </c>
      <c r="W207" s="2" t="s">
        <v>178</v>
      </c>
      <c r="X207" s="2" t="s">
        <v>431</v>
      </c>
      <c r="Y207" s="2">
        <v>60510</v>
      </c>
      <c r="Z207" s="10">
        <v>42111</v>
      </c>
      <c r="AA207" s="14" t="str">
        <f>TEXT(Table1[[#This Row],[Order Date]],"mmmm")</f>
        <v>April</v>
      </c>
      <c r="AB207" s="8" t="str">
        <f>TEXT(Table1[[#This Row],[Order Date]],"yyyy")</f>
        <v>2015</v>
      </c>
      <c r="AC207" s="10">
        <v>42111</v>
      </c>
      <c r="AD207" s="2">
        <v>250.03759999999997</v>
      </c>
      <c r="AE207" s="2">
        <v>17</v>
      </c>
      <c r="AF207" s="2">
        <v>460.87</v>
      </c>
      <c r="AG207" s="2">
        <v>89579</v>
      </c>
      <c r="AH207" s="7" t="str">
        <f>IF(COUNTIF(Returns!$A$2:$A$1635,Orders!AG207)&gt;0,"Returned","Not Returned")</f>
        <v>Not Returned</v>
      </c>
    </row>
    <row r="208" spans="5:34" ht="12.75" customHeight="1" thickTop="1" thickBot="1" x14ac:dyDescent="0.3">
      <c r="E208" s="11">
        <v>22401</v>
      </c>
      <c r="F208" s="12" t="s">
        <v>37</v>
      </c>
      <c r="G208" s="12">
        <v>7.0000000000000007E-2</v>
      </c>
      <c r="H208" s="12">
        <v>415.88</v>
      </c>
      <c r="I208" s="12">
        <v>11.37</v>
      </c>
      <c r="J208" s="12">
        <v>381</v>
      </c>
      <c r="K208" s="7" t="str">
        <f>IF(COUNTIF(Table1[Customer ID],Table1[[#This Row],[Customer ID]])&gt;1,"Repeat Customer","One-Time Customer")</f>
        <v>One-Time Customer</v>
      </c>
      <c r="L208" s="12" t="s">
        <v>487</v>
      </c>
      <c r="M208" s="12" t="s">
        <v>49</v>
      </c>
      <c r="N208" s="12" t="s">
        <v>28</v>
      </c>
      <c r="O208" s="12" t="s">
        <v>29</v>
      </c>
      <c r="P208" s="12" t="s">
        <v>141</v>
      </c>
      <c r="Q208" s="12" t="s">
        <v>59</v>
      </c>
      <c r="R208" s="12" t="s">
        <v>488</v>
      </c>
      <c r="S208" s="12">
        <v>0.56999999999999995</v>
      </c>
      <c r="T208" s="7">
        <f>Table1[[#This Row],[Profit]]/Table1[[#This Row],[Sales]]</f>
        <v>-1.3677473321335329</v>
      </c>
      <c r="U208" s="12" t="s">
        <v>33</v>
      </c>
      <c r="V208" s="12" t="s">
        <v>61</v>
      </c>
      <c r="W208" s="12" t="s">
        <v>178</v>
      </c>
      <c r="X208" s="12" t="s">
        <v>489</v>
      </c>
      <c r="Y208" s="12">
        <v>61701</v>
      </c>
      <c r="Z208" s="13">
        <v>42125</v>
      </c>
      <c r="AA208" s="14" t="str">
        <f>TEXT(Table1[[#This Row],[Order Date]],"mmmm")</f>
        <v>May</v>
      </c>
      <c r="AB208" s="8" t="str">
        <f>TEXT(Table1[[#This Row],[Order Date]],"yyyy")</f>
        <v>2015</v>
      </c>
      <c r="AC208" s="13">
        <v>42125</v>
      </c>
      <c r="AD208" s="12">
        <v>-539.59</v>
      </c>
      <c r="AE208" s="12">
        <v>1</v>
      </c>
      <c r="AF208" s="12">
        <v>394.51</v>
      </c>
      <c r="AG208" s="12">
        <v>88929</v>
      </c>
      <c r="AH208" s="7" t="str">
        <f>IF(COUNTIF(Returns!$A$2:$A$1635,Orders!AG208)&gt;0,"Returned","Not Returned")</f>
        <v>Not Returned</v>
      </c>
    </row>
    <row r="209" spans="5:34" ht="12.75" customHeight="1" thickTop="1" thickBot="1" x14ac:dyDescent="0.3">
      <c r="E209" s="9">
        <v>21281</v>
      </c>
      <c r="F209" s="2" t="s">
        <v>47</v>
      </c>
      <c r="G209" s="2">
        <v>0.06</v>
      </c>
      <c r="H209" s="2">
        <v>5.34</v>
      </c>
      <c r="I209" s="2">
        <v>5.63</v>
      </c>
      <c r="J209" s="2">
        <v>383</v>
      </c>
      <c r="K209" s="7" t="str">
        <f>IF(COUNTIF(Table1[Customer ID],Table1[[#This Row],[Customer ID]])&gt;1,"Repeat Customer","One-Time Customer")</f>
        <v>Repeat Customer</v>
      </c>
      <c r="L209" s="2" t="s">
        <v>490</v>
      </c>
      <c r="M209" s="2" t="s">
        <v>49</v>
      </c>
      <c r="N209" s="2" t="s">
        <v>28</v>
      </c>
      <c r="O209" s="2" t="s">
        <v>29</v>
      </c>
      <c r="P209" s="2" t="s">
        <v>109</v>
      </c>
      <c r="Q209" s="2" t="s">
        <v>59</v>
      </c>
      <c r="R209" s="2" t="s">
        <v>491</v>
      </c>
      <c r="S209" s="2">
        <v>0.39</v>
      </c>
      <c r="T209" s="7">
        <f>Table1[[#This Row],[Profit]]/Table1[[#This Row],[Sales]]</f>
        <v>-2.1428978007761965</v>
      </c>
      <c r="U209" s="2" t="s">
        <v>33</v>
      </c>
      <c r="V209" s="2" t="s">
        <v>53</v>
      </c>
      <c r="W209" s="2" t="s">
        <v>234</v>
      </c>
      <c r="X209" s="2" t="s">
        <v>492</v>
      </c>
      <c r="Y209" s="2">
        <v>19026</v>
      </c>
      <c r="Z209" s="10">
        <v>42082</v>
      </c>
      <c r="AA209" s="14" t="str">
        <f>TEXT(Table1[[#This Row],[Order Date]],"mmmm")</f>
        <v>March</v>
      </c>
      <c r="AB209" s="8" t="str">
        <f>TEXT(Table1[[#This Row],[Order Date]],"yyyy")</f>
        <v>2015</v>
      </c>
      <c r="AC209" s="10">
        <v>42082</v>
      </c>
      <c r="AD209" s="2">
        <v>-82.822999999999993</v>
      </c>
      <c r="AE209" s="2">
        <v>7</v>
      </c>
      <c r="AF209" s="2">
        <v>38.65</v>
      </c>
      <c r="AG209" s="2">
        <v>88928</v>
      </c>
      <c r="AH209" s="7" t="str">
        <f>IF(COUNTIF(Returns!$A$2:$A$1635,Orders!AG209)&gt;0,"Returned","Not Returned")</f>
        <v>Not Returned</v>
      </c>
    </row>
    <row r="210" spans="5:34" ht="12.75" customHeight="1" thickTop="1" thickBot="1" x14ac:dyDescent="0.3">
      <c r="E210" s="11">
        <v>21282</v>
      </c>
      <c r="F210" s="12" t="s">
        <v>47</v>
      </c>
      <c r="G210" s="12">
        <v>7.0000000000000007E-2</v>
      </c>
      <c r="H210" s="12">
        <v>65.989999999999995</v>
      </c>
      <c r="I210" s="12">
        <v>5.26</v>
      </c>
      <c r="J210" s="12">
        <v>383</v>
      </c>
      <c r="K210" s="7" t="str">
        <f>IF(COUNTIF(Table1[Customer ID],Table1[[#This Row],[Customer ID]])&gt;1,"Repeat Customer","One-Time Customer")</f>
        <v>Repeat Customer</v>
      </c>
      <c r="L210" s="12" t="s">
        <v>490</v>
      </c>
      <c r="M210" s="12" t="s">
        <v>27</v>
      </c>
      <c r="N210" s="12" t="s">
        <v>28</v>
      </c>
      <c r="O210" s="12" t="s">
        <v>77</v>
      </c>
      <c r="P210" s="12" t="s">
        <v>78</v>
      </c>
      <c r="Q210" s="12" t="s">
        <v>59</v>
      </c>
      <c r="R210" s="12" t="s">
        <v>493</v>
      </c>
      <c r="S210" s="12">
        <v>0.56000000000000005</v>
      </c>
      <c r="T210" s="7">
        <f>Table1[[#This Row],[Profit]]/Table1[[#This Row],[Sales]]</f>
        <v>0.3826680484579924</v>
      </c>
      <c r="U210" s="12" t="s">
        <v>33</v>
      </c>
      <c r="V210" s="12" t="s">
        <v>53</v>
      </c>
      <c r="W210" s="12" t="s">
        <v>234</v>
      </c>
      <c r="X210" s="12" t="s">
        <v>492</v>
      </c>
      <c r="Y210" s="12">
        <v>19026</v>
      </c>
      <c r="Z210" s="13">
        <v>42082</v>
      </c>
      <c r="AA210" s="14" t="str">
        <f>TEXT(Table1[[#This Row],[Order Date]],"mmmm")</f>
        <v>March</v>
      </c>
      <c r="AB210" s="8" t="str">
        <f>TEXT(Table1[[#This Row],[Order Date]],"yyyy")</f>
        <v>2015</v>
      </c>
      <c r="AC210" s="13">
        <v>42084</v>
      </c>
      <c r="AD210" s="12">
        <v>107.08200000000001</v>
      </c>
      <c r="AE210" s="12">
        <v>5</v>
      </c>
      <c r="AF210" s="12">
        <v>279.83</v>
      </c>
      <c r="AG210" s="12">
        <v>88928</v>
      </c>
      <c r="AH210" s="7" t="str">
        <f>IF(COUNTIF(Returns!$A$2:$A$1635,Orders!AG210)&gt;0,"Returned","Not Returned")</f>
        <v>Not Returned</v>
      </c>
    </row>
    <row r="211" spans="5:34" ht="12.75" customHeight="1" thickTop="1" thickBot="1" x14ac:dyDescent="0.3">
      <c r="E211" s="9">
        <v>20919</v>
      </c>
      <c r="F211" s="2" t="s">
        <v>25</v>
      </c>
      <c r="G211" s="2">
        <v>0.1</v>
      </c>
      <c r="H211" s="2">
        <v>8.8800000000000008</v>
      </c>
      <c r="I211" s="2">
        <v>6.28</v>
      </c>
      <c r="J211" s="2">
        <v>387</v>
      </c>
      <c r="K211" s="7" t="str">
        <f>IF(COUNTIF(Table1[Customer ID],Table1[[#This Row],[Customer ID]])&gt;1,"Repeat Customer","One-Time Customer")</f>
        <v>One-Time Customer</v>
      </c>
      <c r="L211" s="2" t="s">
        <v>494</v>
      </c>
      <c r="M211" s="2" t="s">
        <v>27</v>
      </c>
      <c r="N211" s="2" t="s">
        <v>28</v>
      </c>
      <c r="O211" s="2" t="s">
        <v>29</v>
      </c>
      <c r="P211" s="2" t="s">
        <v>109</v>
      </c>
      <c r="Q211" s="2" t="s">
        <v>59</v>
      </c>
      <c r="R211" s="2" t="s">
        <v>495</v>
      </c>
      <c r="S211" s="2">
        <v>0.35</v>
      </c>
      <c r="T211" s="7">
        <f>Table1[[#This Row],[Profit]]/Table1[[#This Row],[Sales]]</f>
        <v>-0.21500197005516156</v>
      </c>
      <c r="U211" s="2" t="s">
        <v>33</v>
      </c>
      <c r="V211" s="2" t="s">
        <v>61</v>
      </c>
      <c r="W211" s="2" t="s">
        <v>496</v>
      </c>
      <c r="X211" s="2" t="s">
        <v>497</v>
      </c>
      <c r="Y211" s="2">
        <v>68801</v>
      </c>
      <c r="Z211" s="10">
        <v>42167</v>
      </c>
      <c r="AA211" s="14" t="str">
        <f>TEXT(Table1[[#This Row],[Order Date]],"mmmm")</f>
        <v>June</v>
      </c>
      <c r="AB211" s="8" t="str">
        <f>TEXT(Table1[[#This Row],[Order Date]],"yyyy")</f>
        <v>2015</v>
      </c>
      <c r="AC211" s="10">
        <v>42169</v>
      </c>
      <c r="AD211" s="2">
        <v>-27.283750000000001</v>
      </c>
      <c r="AE211" s="2">
        <v>15</v>
      </c>
      <c r="AF211" s="2">
        <v>126.9</v>
      </c>
      <c r="AG211" s="2">
        <v>90339</v>
      </c>
      <c r="AH211" s="7" t="str">
        <f>IF(COUNTIF(Returns!$A$2:$A$1635,Orders!AG211)&gt;0,"Returned","Not Returned")</f>
        <v>Not Returned</v>
      </c>
    </row>
    <row r="212" spans="5:34" ht="12.75" customHeight="1" thickTop="1" thickBot="1" x14ac:dyDescent="0.3">
      <c r="E212" s="11">
        <v>22223</v>
      </c>
      <c r="F212" s="12" t="s">
        <v>47</v>
      </c>
      <c r="G212" s="12">
        <v>0.03</v>
      </c>
      <c r="H212" s="12">
        <v>5.28</v>
      </c>
      <c r="I212" s="12">
        <v>5.66</v>
      </c>
      <c r="J212" s="12">
        <v>388</v>
      </c>
      <c r="K212" s="7" t="str">
        <f>IF(COUNTIF(Table1[Customer ID],Table1[[#This Row],[Customer ID]])&gt;1,"Repeat Customer","One-Time Customer")</f>
        <v>Repeat Customer</v>
      </c>
      <c r="L212" s="12" t="s">
        <v>498</v>
      </c>
      <c r="M212" s="12" t="s">
        <v>49</v>
      </c>
      <c r="N212" s="12" t="s">
        <v>28</v>
      </c>
      <c r="O212" s="12" t="s">
        <v>29</v>
      </c>
      <c r="P212" s="12" t="s">
        <v>93</v>
      </c>
      <c r="Q212" s="12" t="s">
        <v>59</v>
      </c>
      <c r="R212" s="12" t="s">
        <v>499</v>
      </c>
      <c r="S212" s="12">
        <v>0.4</v>
      </c>
      <c r="T212" s="7">
        <f>Table1[[#This Row],[Profit]]/Table1[[#This Row],[Sales]]</f>
        <v>-2.2593865030674847</v>
      </c>
      <c r="U212" s="12" t="s">
        <v>33</v>
      </c>
      <c r="V212" s="12" t="s">
        <v>61</v>
      </c>
      <c r="W212" s="12" t="s">
        <v>496</v>
      </c>
      <c r="X212" s="12" t="s">
        <v>500</v>
      </c>
      <c r="Y212" s="12">
        <v>68847</v>
      </c>
      <c r="Z212" s="13">
        <v>42007</v>
      </c>
      <c r="AA212" s="14" t="str">
        <f>TEXT(Table1[[#This Row],[Order Date]],"mmmm")</f>
        <v>January</v>
      </c>
      <c r="AB212" s="8" t="str">
        <f>TEXT(Table1[[#This Row],[Order Date]],"yyyy")</f>
        <v>2015</v>
      </c>
      <c r="AC212" s="13">
        <v>42009</v>
      </c>
      <c r="AD212" s="12">
        <v>-51.559199999999997</v>
      </c>
      <c r="AE212" s="12">
        <v>4</v>
      </c>
      <c r="AF212" s="12">
        <v>22.82</v>
      </c>
      <c r="AG212" s="12">
        <v>90337</v>
      </c>
      <c r="AH212" s="7" t="str">
        <f>IF(COUNTIF(Returns!$A$2:$A$1635,Orders!AG212)&gt;0,"Returned","Not Returned")</f>
        <v>Not Returned</v>
      </c>
    </row>
    <row r="213" spans="5:34" ht="12.75" customHeight="1" thickTop="1" thickBot="1" x14ac:dyDescent="0.3">
      <c r="E213" s="9">
        <v>22224</v>
      </c>
      <c r="F213" s="2" t="s">
        <v>47</v>
      </c>
      <c r="G213" s="2">
        <v>0.01</v>
      </c>
      <c r="H213" s="2">
        <v>110.99</v>
      </c>
      <c r="I213" s="2">
        <v>2.5</v>
      </c>
      <c r="J213" s="2">
        <v>388</v>
      </c>
      <c r="K213" s="7" t="str">
        <f>IF(COUNTIF(Table1[Customer ID],Table1[[#This Row],[Customer ID]])&gt;1,"Repeat Customer","One-Time Customer")</f>
        <v>Repeat Customer</v>
      </c>
      <c r="L213" s="2" t="s">
        <v>498</v>
      </c>
      <c r="M213" s="2" t="s">
        <v>49</v>
      </c>
      <c r="N213" s="2" t="s">
        <v>28</v>
      </c>
      <c r="O213" s="2" t="s">
        <v>77</v>
      </c>
      <c r="P213" s="2" t="s">
        <v>78</v>
      </c>
      <c r="Q213" s="2" t="s">
        <v>59</v>
      </c>
      <c r="R213" s="2" t="s">
        <v>501</v>
      </c>
      <c r="S213" s="2">
        <v>0.56999999999999995</v>
      </c>
      <c r="T213" s="7">
        <f>Table1[[#This Row],[Profit]]/Table1[[#This Row],[Sales]]</f>
        <v>-1.3970408141630446</v>
      </c>
      <c r="U213" s="2" t="s">
        <v>33</v>
      </c>
      <c r="V213" s="2" t="s">
        <v>61</v>
      </c>
      <c r="W213" s="2" t="s">
        <v>496</v>
      </c>
      <c r="X213" s="2" t="s">
        <v>500</v>
      </c>
      <c r="Y213" s="2">
        <v>68847</v>
      </c>
      <c r="Z213" s="10">
        <v>42007</v>
      </c>
      <c r="AA213" s="14" t="str">
        <f>TEXT(Table1[[#This Row],[Order Date]],"mmmm")</f>
        <v>January</v>
      </c>
      <c r="AB213" s="8" t="str">
        <f>TEXT(Table1[[#This Row],[Order Date]],"yyyy")</f>
        <v>2015</v>
      </c>
      <c r="AC213" s="10">
        <v>42010</v>
      </c>
      <c r="AD213" s="2">
        <v>-263.56572</v>
      </c>
      <c r="AE213" s="2">
        <v>2</v>
      </c>
      <c r="AF213" s="2">
        <v>188.66</v>
      </c>
      <c r="AG213" s="2">
        <v>90337</v>
      </c>
      <c r="AH213" s="7" t="str">
        <f>IF(COUNTIF(Returns!$A$2:$A$1635,Orders!AG213)&gt;0,"Returned","Not Returned")</f>
        <v>Not Returned</v>
      </c>
    </row>
    <row r="214" spans="5:34" ht="12.75" customHeight="1" thickTop="1" thickBot="1" x14ac:dyDescent="0.3">
      <c r="E214" s="11">
        <v>23853</v>
      </c>
      <c r="F214" s="12" t="s">
        <v>106</v>
      </c>
      <c r="G214" s="12">
        <v>0.03</v>
      </c>
      <c r="H214" s="12">
        <v>160.97999999999999</v>
      </c>
      <c r="I214" s="12">
        <v>30</v>
      </c>
      <c r="J214" s="12">
        <v>389</v>
      </c>
      <c r="K214" s="7" t="str">
        <f>IF(COUNTIF(Table1[Customer ID],Table1[[#This Row],[Customer ID]])&gt;1,"Repeat Customer","One-Time Customer")</f>
        <v>One-Time Customer</v>
      </c>
      <c r="L214" s="12" t="s">
        <v>502</v>
      </c>
      <c r="M214" s="12" t="s">
        <v>39</v>
      </c>
      <c r="N214" s="12" t="s">
        <v>28</v>
      </c>
      <c r="O214" s="12" t="s">
        <v>41</v>
      </c>
      <c r="P214" s="12" t="s">
        <v>42</v>
      </c>
      <c r="Q214" s="12" t="s">
        <v>43</v>
      </c>
      <c r="R214" s="12" t="s">
        <v>177</v>
      </c>
      <c r="S214" s="12">
        <v>0.62</v>
      </c>
      <c r="T214" s="7">
        <f>Table1[[#This Row],[Profit]]/Table1[[#This Row],[Sales]]</f>
        <v>0.69</v>
      </c>
      <c r="U214" s="12" t="s">
        <v>33</v>
      </c>
      <c r="V214" s="12" t="s">
        <v>61</v>
      </c>
      <c r="W214" s="12" t="s">
        <v>496</v>
      </c>
      <c r="X214" s="12" t="s">
        <v>503</v>
      </c>
      <c r="Y214" s="12">
        <v>68502</v>
      </c>
      <c r="Z214" s="13">
        <v>42041</v>
      </c>
      <c r="AA214" s="14" t="str">
        <f>TEXT(Table1[[#This Row],[Order Date]],"mmmm")</f>
        <v>February</v>
      </c>
      <c r="AB214" s="8" t="str">
        <f>TEXT(Table1[[#This Row],[Order Date]],"yyyy")</f>
        <v>2015</v>
      </c>
      <c r="AC214" s="13">
        <v>42045</v>
      </c>
      <c r="AD214" s="12">
        <v>1273.2086999999999</v>
      </c>
      <c r="AE214" s="12">
        <v>11</v>
      </c>
      <c r="AF214" s="12">
        <v>1845.23</v>
      </c>
      <c r="AG214" s="12">
        <v>90338</v>
      </c>
      <c r="AH214" s="7" t="str">
        <f>IF(COUNTIF(Returns!$A$2:$A$1635,Orders!AG214)&gt;0,"Returned","Not Returned")</f>
        <v>Not Returned</v>
      </c>
    </row>
    <row r="215" spans="5:34" ht="12.75" customHeight="1" thickTop="1" thickBot="1" x14ac:dyDescent="0.3">
      <c r="E215" s="9">
        <v>25449</v>
      </c>
      <c r="F215" s="2" t="s">
        <v>56</v>
      </c>
      <c r="G215" s="2">
        <v>0.02</v>
      </c>
      <c r="H215" s="2">
        <v>34.979999999999997</v>
      </c>
      <c r="I215" s="2">
        <v>7.53</v>
      </c>
      <c r="J215" s="2">
        <v>392</v>
      </c>
      <c r="K215" s="7" t="str">
        <f>IF(COUNTIF(Table1[Customer ID],Table1[[#This Row],[Customer ID]])&gt;1,"Repeat Customer","One-Time Customer")</f>
        <v>Repeat Customer</v>
      </c>
      <c r="L215" s="2" t="s">
        <v>504</v>
      </c>
      <c r="M215" s="2" t="s">
        <v>49</v>
      </c>
      <c r="N215" s="2" t="s">
        <v>28</v>
      </c>
      <c r="O215" s="2" t="s">
        <v>77</v>
      </c>
      <c r="P215" s="2" t="s">
        <v>180</v>
      </c>
      <c r="Q215" s="2" t="s">
        <v>59</v>
      </c>
      <c r="R215" s="2" t="s">
        <v>505</v>
      </c>
      <c r="S215" s="2">
        <v>0.76</v>
      </c>
      <c r="T215" s="7">
        <f>Table1[[#This Row],[Profit]]/Table1[[#This Row],[Sales]]</f>
        <v>-4.2970936490850384</v>
      </c>
      <c r="U215" s="2" t="s">
        <v>33</v>
      </c>
      <c r="V215" s="2" t="s">
        <v>61</v>
      </c>
      <c r="W215" s="2" t="s">
        <v>506</v>
      </c>
      <c r="X215" s="2" t="s">
        <v>507</v>
      </c>
      <c r="Y215" s="2">
        <v>63105</v>
      </c>
      <c r="Z215" s="10">
        <v>42068</v>
      </c>
      <c r="AA215" s="14" t="str">
        <f>TEXT(Table1[[#This Row],[Order Date]],"mmmm")</f>
        <v>March</v>
      </c>
      <c r="AB215" s="8" t="str">
        <f>TEXT(Table1[[#This Row],[Order Date]],"yyyy")</f>
        <v>2015</v>
      </c>
      <c r="AC215" s="10">
        <v>42070</v>
      </c>
      <c r="AD215" s="2">
        <v>-159.68</v>
      </c>
      <c r="AE215" s="2">
        <v>1</v>
      </c>
      <c r="AF215" s="2">
        <v>37.159999999999997</v>
      </c>
      <c r="AG215" s="2">
        <v>86383</v>
      </c>
      <c r="AH215" s="7" t="str">
        <f>IF(COUNTIF(Returns!$A$2:$A$1635,Orders!AG215)&gt;0,"Returned","Not Returned")</f>
        <v>Not Returned</v>
      </c>
    </row>
    <row r="216" spans="5:34" ht="12.75" customHeight="1" thickTop="1" thickBot="1" x14ac:dyDescent="0.3">
      <c r="E216" s="11">
        <v>25450</v>
      </c>
      <c r="F216" s="12" t="s">
        <v>56</v>
      </c>
      <c r="G216" s="12">
        <v>0.01</v>
      </c>
      <c r="H216" s="12">
        <v>19.989999999999998</v>
      </c>
      <c r="I216" s="12">
        <v>11.17</v>
      </c>
      <c r="J216" s="12">
        <v>392</v>
      </c>
      <c r="K216" s="7" t="str">
        <f>IF(COUNTIF(Table1[Customer ID],Table1[[#This Row],[Customer ID]])&gt;1,"Repeat Customer","One-Time Customer")</f>
        <v>Repeat Customer</v>
      </c>
      <c r="L216" s="12" t="s">
        <v>504</v>
      </c>
      <c r="M216" s="12" t="s">
        <v>49</v>
      </c>
      <c r="N216" s="12" t="s">
        <v>28</v>
      </c>
      <c r="O216" s="12" t="s">
        <v>41</v>
      </c>
      <c r="P216" s="12" t="s">
        <v>50</v>
      </c>
      <c r="Q216" s="12" t="s">
        <v>236</v>
      </c>
      <c r="R216" s="12" t="s">
        <v>508</v>
      </c>
      <c r="S216" s="12">
        <v>0.6</v>
      </c>
      <c r="T216" s="7">
        <f>Table1[[#This Row],[Profit]]/Table1[[#This Row],[Sales]]</f>
        <v>0.63940435280641472</v>
      </c>
      <c r="U216" s="12" t="s">
        <v>33</v>
      </c>
      <c r="V216" s="12" t="s">
        <v>61</v>
      </c>
      <c r="W216" s="12" t="s">
        <v>506</v>
      </c>
      <c r="X216" s="12" t="s">
        <v>507</v>
      </c>
      <c r="Y216" s="12">
        <v>63105</v>
      </c>
      <c r="Z216" s="13">
        <v>42068</v>
      </c>
      <c r="AA216" s="14" t="str">
        <f>TEXT(Table1[[#This Row],[Order Date]],"mmmm")</f>
        <v>March</v>
      </c>
      <c r="AB216" s="8" t="str">
        <f>TEXT(Table1[[#This Row],[Order Date]],"yyyy")</f>
        <v>2015</v>
      </c>
      <c r="AC216" s="13">
        <v>42071</v>
      </c>
      <c r="AD216" s="12">
        <v>27.91</v>
      </c>
      <c r="AE216" s="12">
        <v>2</v>
      </c>
      <c r="AF216" s="12">
        <v>43.65</v>
      </c>
      <c r="AG216" s="12">
        <v>86383</v>
      </c>
      <c r="AH216" s="7" t="str">
        <f>IF(COUNTIF(Returns!$A$2:$A$1635,Orders!AG216)&gt;0,"Returned","Not Returned")</f>
        <v>Not Returned</v>
      </c>
    </row>
    <row r="217" spans="5:34" ht="12.75" customHeight="1" thickTop="1" thickBot="1" x14ac:dyDescent="0.3">
      <c r="E217" s="9">
        <v>22598</v>
      </c>
      <c r="F217" s="2" t="s">
        <v>106</v>
      </c>
      <c r="G217" s="2">
        <v>7.0000000000000007E-2</v>
      </c>
      <c r="H217" s="2">
        <v>9.7100000000000009</v>
      </c>
      <c r="I217" s="2">
        <v>9.4499999999999993</v>
      </c>
      <c r="J217" s="2">
        <v>393</v>
      </c>
      <c r="K217" s="7" t="str">
        <f>IF(COUNTIF(Table1[Customer ID],Table1[[#This Row],[Customer ID]])&gt;1,"Repeat Customer","One-Time Customer")</f>
        <v>One-Time Customer</v>
      </c>
      <c r="L217" s="2" t="s">
        <v>509</v>
      </c>
      <c r="M217" s="2" t="s">
        <v>49</v>
      </c>
      <c r="N217" s="2" t="s">
        <v>28</v>
      </c>
      <c r="O217" s="2" t="s">
        <v>29</v>
      </c>
      <c r="P217" s="2" t="s">
        <v>141</v>
      </c>
      <c r="Q217" s="2" t="s">
        <v>59</v>
      </c>
      <c r="R217" s="2" t="s">
        <v>510</v>
      </c>
      <c r="S217" s="2">
        <v>0.6</v>
      </c>
      <c r="T217" s="7">
        <f>Table1[[#This Row],[Profit]]/Table1[[#This Row],[Sales]]</f>
        <v>-2.6008269720101778</v>
      </c>
      <c r="U217" s="2" t="s">
        <v>33</v>
      </c>
      <c r="V217" s="2" t="s">
        <v>53</v>
      </c>
      <c r="W217" s="2" t="s">
        <v>71</v>
      </c>
      <c r="X217" s="2" t="s">
        <v>511</v>
      </c>
      <c r="Y217" s="2">
        <v>13021</v>
      </c>
      <c r="Z217" s="10">
        <v>42050</v>
      </c>
      <c r="AA217" s="14" t="str">
        <f>TEXT(Table1[[#This Row],[Order Date]],"mmmm")</f>
        <v>February</v>
      </c>
      <c r="AB217" s="8" t="str">
        <f>TEXT(Table1[[#This Row],[Order Date]],"yyyy")</f>
        <v>2015</v>
      </c>
      <c r="AC217" s="10">
        <v>42057</v>
      </c>
      <c r="AD217" s="2">
        <v>-81.77</v>
      </c>
      <c r="AE217" s="2">
        <v>3</v>
      </c>
      <c r="AF217" s="2">
        <v>31.44</v>
      </c>
      <c r="AG217" s="2">
        <v>86382</v>
      </c>
      <c r="AH217" s="7" t="str">
        <f>IF(COUNTIF(Returns!$A$2:$A$1635,Orders!AG217)&gt;0,"Returned","Not Returned")</f>
        <v>Not Returned</v>
      </c>
    </row>
    <row r="218" spans="5:34" ht="12.75" customHeight="1" thickTop="1" thickBot="1" x14ac:dyDescent="0.3">
      <c r="E218" s="11">
        <v>24638</v>
      </c>
      <c r="F218" s="12" t="s">
        <v>47</v>
      </c>
      <c r="G218" s="12">
        <v>0.04</v>
      </c>
      <c r="H218" s="12">
        <v>15.98</v>
      </c>
      <c r="I218" s="12">
        <v>4</v>
      </c>
      <c r="J218" s="12">
        <v>395</v>
      </c>
      <c r="K218" s="7" t="str">
        <f>IF(COUNTIF(Table1[Customer ID],Table1[[#This Row],[Customer ID]])&gt;1,"Repeat Customer","One-Time Customer")</f>
        <v>Repeat Customer</v>
      </c>
      <c r="L218" s="12" t="s">
        <v>512</v>
      </c>
      <c r="M218" s="12" t="s">
        <v>49</v>
      </c>
      <c r="N218" s="12" t="s">
        <v>28</v>
      </c>
      <c r="O218" s="12" t="s">
        <v>77</v>
      </c>
      <c r="P218" s="12" t="s">
        <v>180</v>
      </c>
      <c r="Q218" s="12" t="s">
        <v>59</v>
      </c>
      <c r="R218" s="12" t="s">
        <v>513</v>
      </c>
      <c r="S218" s="12">
        <v>0.37</v>
      </c>
      <c r="T218" s="7">
        <f>Table1[[#This Row],[Profit]]/Table1[[#This Row],[Sales]]</f>
        <v>-0.2973834958971977</v>
      </c>
      <c r="U218" s="12" t="s">
        <v>33</v>
      </c>
      <c r="V218" s="12" t="s">
        <v>136</v>
      </c>
      <c r="W218" s="12" t="s">
        <v>322</v>
      </c>
      <c r="X218" s="12" t="s">
        <v>514</v>
      </c>
      <c r="Y218" s="12">
        <v>28001</v>
      </c>
      <c r="Z218" s="13">
        <v>42173</v>
      </c>
      <c r="AA218" s="14" t="str">
        <f>TEXT(Table1[[#This Row],[Order Date]],"mmmm")</f>
        <v>June</v>
      </c>
      <c r="AB218" s="8" t="str">
        <f>TEXT(Table1[[#This Row],[Order Date]],"yyyy")</f>
        <v>2015</v>
      </c>
      <c r="AC218" s="13">
        <v>42174</v>
      </c>
      <c r="AD218" s="12">
        <v>-19.208000000000002</v>
      </c>
      <c r="AE218" s="12">
        <v>4</v>
      </c>
      <c r="AF218" s="12">
        <v>64.59</v>
      </c>
      <c r="AG218" s="12">
        <v>86384</v>
      </c>
      <c r="AH218" s="7" t="str">
        <f>IF(COUNTIF(Returns!$A$2:$A$1635,Orders!AG218)&gt;0,"Returned","Not Returned")</f>
        <v>Not Returned</v>
      </c>
    </row>
    <row r="219" spans="5:34" ht="12.75" customHeight="1" thickTop="1" thickBot="1" x14ac:dyDescent="0.3">
      <c r="E219" s="9">
        <v>24639</v>
      </c>
      <c r="F219" s="2" t="s">
        <v>47</v>
      </c>
      <c r="G219" s="2">
        <v>0.06</v>
      </c>
      <c r="H219" s="2">
        <v>22.84</v>
      </c>
      <c r="I219" s="2">
        <v>5.47</v>
      </c>
      <c r="J219" s="2">
        <v>395</v>
      </c>
      <c r="K219" s="7" t="str">
        <f>IF(COUNTIF(Table1[Customer ID],Table1[[#This Row],[Customer ID]])&gt;1,"Repeat Customer","One-Time Customer")</f>
        <v>Repeat Customer</v>
      </c>
      <c r="L219" s="2" t="s">
        <v>512</v>
      </c>
      <c r="M219" s="2" t="s">
        <v>49</v>
      </c>
      <c r="N219" s="2" t="s">
        <v>28</v>
      </c>
      <c r="O219" s="2" t="s">
        <v>29</v>
      </c>
      <c r="P219" s="2" t="s">
        <v>93</v>
      </c>
      <c r="Q219" s="2" t="s">
        <v>59</v>
      </c>
      <c r="R219" s="2" t="s">
        <v>515</v>
      </c>
      <c r="S219" s="2">
        <v>0.39</v>
      </c>
      <c r="T219" s="7">
        <f>Table1[[#This Row],[Profit]]/Table1[[#This Row],[Sales]]</f>
        <v>1.6105987790622157E-2</v>
      </c>
      <c r="U219" s="2" t="s">
        <v>33</v>
      </c>
      <c r="V219" s="2" t="s">
        <v>136</v>
      </c>
      <c r="W219" s="2" t="s">
        <v>322</v>
      </c>
      <c r="X219" s="2" t="s">
        <v>514</v>
      </c>
      <c r="Y219" s="2">
        <v>28001</v>
      </c>
      <c r="Z219" s="10">
        <v>42173</v>
      </c>
      <c r="AA219" s="14" t="str">
        <f>TEXT(Table1[[#This Row],[Order Date]],"mmmm")</f>
        <v>June</v>
      </c>
      <c r="AB219" s="8" t="str">
        <f>TEXT(Table1[[#This Row],[Order Date]],"yyyy")</f>
        <v>2015</v>
      </c>
      <c r="AC219" s="10">
        <v>42175</v>
      </c>
      <c r="AD219" s="2">
        <v>7.4399999999999995</v>
      </c>
      <c r="AE219" s="2">
        <v>20</v>
      </c>
      <c r="AF219" s="2">
        <v>461.94</v>
      </c>
      <c r="AG219" s="2">
        <v>86384</v>
      </c>
      <c r="AH219" s="7" t="str">
        <f>IF(COUNTIF(Returns!$A$2:$A$1635,Orders!AG219)&gt;0,"Returned","Not Returned")</f>
        <v>Not Returned</v>
      </c>
    </row>
    <row r="220" spans="5:34" ht="12.75" customHeight="1" thickTop="1" thickBot="1" x14ac:dyDescent="0.3">
      <c r="E220" s="11">
        <v>20693</v>
      </c>
      <c r="F220" s="12" t="s">
        <v>47</v>
      </c>
      <c r="G220" s="12">
        <v>0.1</v>
      </c>
      <c r="H220" s="12">
        <v>154.13</v>
      </c>
      <c r="I220" s="12">
        <v>69</v>
      </c>
      <c r="J220" s="12">
        <v>397</v>
      </c>
      <c r="K220" s="7" t="str">
        <f>IF(COUNTIF(Table1[Customer ID],Table1[[#This Row],[Customer ID]])&gt;1,"Repeat Customer","One-Time Customer")</f>
        <v>One-Time Customer</v>
      </c>
      <c r="L220" s="12" t="s">
        <v>516</v>
      </c>
      <c r="M220" s="12" t="s">
        <v>49</v>
      </c>
      <c r="N220" s="12" t="s">
        <v>28</v>
      </c>
      <c r="O220" s="12" t="s">
        <v>41</v>
      </c>
      <c r="P220" s="12" t="s">
        <v>152</v>
      </c>
      <c r="Q220" s="12" t="s">
        <v>236</v>
      </c>
      <c r="R220" s="12" t="s">
        <v>237</v>
      </c>
      <c r="S220" s="12">
        <v>0.68</v>
      </c>
      <c r="T220" s="7">
        <f>Table1[[#This Row],[Profit]]/Table1[[#This Row],[Sales]]</f>
        <v>-0.30624011033280724</v>
      </c>
      <c r="U220" s="12" t="s">
        <v>33</v>
      </c>
      <c r="V220" s="12" t="s">
        <v>53</v>
      </c>
      <c r="W220" s="12" t="s">
        <v>154</v>
      </c>
      <c r="X220" s="12" t="s">
        <v>517</v>
      </c>
      <c r="Y220" s="12">
        <v>44221</v>
      </c>
      <c r="Z220" s="13">
        <v>42037</v>
      </c>
      <c r="AA220" s="14" t="str">
        <f>TEXT(Table1[[#This Row],[Order Date]],"mmmm")</f>
        <v>February</v>
      </c>
      <c r="AB220" s="8" t="str">
        <f>TEXT(Table1[[#This Row],[Order Date]],"yyyy")</f>
        <v>2015</v>
      </c>
      <c r="AC220" s="13">
        <v>42038</v>
      </c>
      <c r="AD220" s="12">
        <v>-372.48597100000006</v>
      </c>
      <c r="AE220" s="12">
        <v>8</v>
      </c>
      <c r="AF220" s="12">
        <v>1216.32</v>
      </c>
      <c r="AG220" s="12">
        <v>89319</v>
      </c>
      <c r="AH220" s="7" t="str">
        <f>IF(COUNTIF(Returns!$A$2:$A$1635,Orders!AG220)&gt;0,"Returned","Not Returned")</f>
        <v>Not Returned</v>
      </c>
    </row>
    <row r="221" spans="5:34" ht="12.75" customHeight="1" thickTop="1" thickBot="1" x14ac:dyDescent="0.3">
      <c r="E221" s="9">
        <v>24471</v>
      </c>
      <c r="F221" s="2" t="s">
        <v>56</v>
      </c>
      <c r="G221" s="2">
        <v>0.05</v>
      </c>
      <c r="H221" s="2">
        <v>63.94</v>
      </c>
      <c r="I221" s="2">
        <v>14.48</v>
      </c>
      <c r="J221" s="2">
        <v>398</v>
      </c>
      <c r="K221" s="7" t="str">
        <f>IF(COUNTIF(Table1[Customer ID],Table1[[#This Row],[Customer ID]])&gt;1,"Repeat Customer","One-Time Customer")</f>
        <v>One-Time Customer</v>
      </c>
      <c r="L221" s="2" t="s">
        <v>518</v>
      </c>
      <c r="M221" s="2" t="s">
        <v>49</v>
      </c>
      <c r="N221" s="2" t="s">
        <v>28</v>
      </c>
      <c r="O221" s="2" t="s">
        <v>41</v>
      </c>
      <c r="P221" s="2" t="s">
        <v>50</v>
      </c>
      <c r="Q221" s="2" t="s">
        <v>59</v>
      </c>
      <c r="R221" s="2" t="s">
        <v>519</v>
      </c>
      <c r="S221" s="2">
        <v>0.46</v>
      </c>
      <c r="T221" s="7">
        <f>Table1[[#This Row],[Profit]]/Table1[[#This Row],[Sales]]</f>
        <v>0.69</v>
      </c>
      <c r="U221" s="2" t="s">
        <v>33</v>
      </c>
      <c r="V221" s="2" t="s">
        <v>53</v>
      </c>
      <c r="W221" s="2" t="s">
        <v>154</v>
      </c>
      <c r="X221" s="2" t="s">
        <v>520</v>
      </c>
      <c r="Y221" s="2">
        <v>45406</v>
      </c>
      <c r="Z221" s="10">
        <v>42147</v>
      </c>
      <c r="AA221" s="14" t="str">
        <f>TEXT(Table1[[#This Row],[Order Date]],"mmmm")</f>
        <v>May</v>
      </c>
      <c r="AB221" s="8" t="str">
        <f>TEXT(Table1[[#This Row],[Order Date]],"yyyy")</f>
        <v>2015</v>
      </c>
      <c r="AC221" s="10">
        <v>42149</v>
      </c>
      <c r="AD221" s="2">
        <v>1372.6307999999999</v>
      </c>
      <c r="AE221" s="2">
        <v>31</v>
      </c>
      <c r="AF221" s="2">
        <v>1989.32</v>
      </c>
      <c r="AG221" s="2">
        <v>89320</v>
      </c>
      <c r="AH221" s="7" t="str">
        <f>IF(COUNTIF(Returns!$A$2:$A$1635,Orders!AG221)&gt;0,"Returned","Not Returned")</f>
        <v>Not Returned</v>
      </c>
    </row>
    <row r="222" spans="5:34" ht="12.75" customHeight="1" thickTop="1" thickBot="1" x14ac:dyDescent="0.3">
      <c r="E222" s="11">
        <v>21570</v>
      </c>
      <c r="F222" s="12" t="s">
        <v>25</v>
      </c>
      <c r="G222" s="12">
        <v>0.03</v>
      </c>
      <c r="H222" s="12">
        <v>4.9800000000000004</v>
      </c>
      <c r="I222" s="12">
        <v>0.8</v>
      </c>
      <c r="J222" s="12">
        <v>406</v>
      </c>
      <c r="K222" s="7" t="str">
        <f>IF(COUNTIF(Table1[Customer ID],Table1[[#This Row],[Customer ID]])&gt;1,"Repeat Customer","One-Time Customer")</f>
        <v>One-Time Customer</v>
      </c>
      <c r="L222" s="12" t="s">
        <v>521</v>
      </c>
      <c r="M222" s="12" t="s">
        <v>49</v>
      </c>
      <c r="N222" s="12" t="s">
        <v>58</v>
      </c>
      <c r="O222" s="12" t="s">
        <v>29</v>
      </c>
      <c r="P222" s="12" t="s">
        <v>93</v>
      </c>
      <c r="Q222" s="12" t="s">
        <v>31</v>
      </c>
      <c r="R222" s="12" t="s">
        <v>522</v>
      </c>
      <c r="S222" s="12">
        <v>0.36</v>
      </c>
      <c r="T222" s="7">
        <f>Table1[[#This Row],[Profit]]/Table1[[#This Row],[Sales]]</f>
        <v>0.69</v>
      </c>
      <c r="U222" s="12" t="s">
        <v>33</v>
      </c>
      <c r="V222" s="12" t="s">
        <v>53</v>
      </c>
      <c r="W222" s="12" t="s">
        <v>54</v>
      </c>
      <c r="X222" s="12" t="s">
        <v>523</v>
      </c>
      <c r="Y222" s="12">
        <v>8360</v>
      </c>
      <c r="Z222" s="13">
        <v>42145</v>
      </c>
      <c r="AA222" s="14" t="str">
        <f>TEXT(Table1[[#This Row],[Order Date]],"mmmm")</f>
        <v>May</v>
      </c>
      <c r="AB222" s="8" t="str">
        <f>TEXT(Table1[[#This Row],[Order Date]],"yyyy")</f>
        <v>2015</v>
      </c>
      <c r="AC222" s="13">
        <v>42146</v>
      </c>
      <c r="AD222" s="12">
        <v>50.2044</v>
      </c>
      <c r="AE222" s="12">
        <v>15</v>
      </c>
      <c r="AF222" s="12">
        <v>72.760000000000005</v>
      </c>
      <c r="AG222" s="12">
        <v>87804</v>
      </c>
      <c r="AH222" s="7" t="str">
        <f>IF(COUNTIF(Returns!$A$2:$A$1635,Orders!AG222)&gt;0,"Returned","Not Returned")</f>
        <v>Not Returned</v>
      </c>
    </row>
    <row r="223" spans="5:34" ht="12.75" customHeight="1" thickTop="1" thickBot="1" x14ac:dyDescent="0.3">
      <c r="E223" s="9">
        <v>19104</v>
      </c>
      <c r="F223" s="2" t="s">
        <v>106</v>
      </c>
      <c r="G223" s="2">
        <v>7.0000000000000007E-2</v>
      </c>
      <c r="H223" s="2">
        <v>29.17</v>
      </c>
      <c r="I223" s="2">
        <v>6.27</v>
      </c>
      <c r="J223" s="2">
        <v>408</v>
      </c>
      <c r="K223" s="7" t="str">
        <f>IF(COUNTIF(Table1[Customer ID],Table1[[#This Row],[Customer ID]])&gt;1,"Repeat Customer","One-Time Customer")</f>
        <v>One-Time Customer</v>
      </c>
      <c r="L223" s="2" t="s">
        <v>524</v>
      </c>
      <c r="M223" s="2" t="s">
        <v>49</v>
      </c>
      <c r="N223" s="2" t="s">
        <v>28</v>
      </c>
      <c r="O223" s="2" t="s">
        <v>29</v>
      </c>
      <c r="P223" s="2" t="s">
        <v>109</v>
      </c>
      <c r="Q223" s="2" t="s">
        <v>59</v>
      </c>
      <c r="R223" s="2" t="s">
        <v>525</v>
      </c>
      <c r="S223" s="2">
        <v>0.37</v>
      </c>
      <c r="T223" s="7">
        <f>Table1[[#This Row],[Profit]]/Table1[[#This Row],[Sales]]</f>
        <v>0.58989961794890999</v>
      </c>
      <c r="U223" s="2" t="s">
        <v>33</v>
      </c>
      <c r="V223" s="2" t="s">
        <v>61</v>
      </c>
      <c r="W223" s="2" t="s">
        <v>130</v>
      </c>
      <c r="X223" s="2" t="s">
        <v>526</v>
      </c>
      <c r="Y223" s="2">
        <v>78589</v>
      </c>
      <c r="Z223" s="10">
        <v>42126</v>
      </c>
      <c r="AA223" s="14" t="str">
        <f>TEXT(Table1[[#This Row],[Order Date]],"mmmm")</f>
        <v>May</v>
      </c>
      <c r="AB223" s="8" t="str">
        <f>TEXT(Table1[[#This Row],[Order Date]],"yyyy")</f>
        <v>2015</v>
      </c>
      <c r="AC223" s="10">
        <v>42130</v>
      </c>
      <c r="AD223" s="2">
        <v>236.2371</v>
      </c>
      <c r="AE223" s="2">
        <v>14</v>
      </c>
      <c r="AF223" s="2">
        <v>400.47</v>
      </c>
      <c r="AG223" s="2">
        <v>89639</v>
      </c>
      <c r="AH223" s="7" t="str">
        <f>IF(COUNTIF(Returns!$A$2:$A$1635,Orders!AG223)&gt;0,"Returned","Not Returned")</f>
        <v>Not Returned</v>
      </c>
    </row>
    <row r="224" spans="5:34" ht="12.75" customHeight="1" thickTop="1" thickBot="1" x14ac:dyDescent="0.3">
      <c r="E224" s="11">
        <v>18428</v>
      </c>
      <c r="F224" s="12" t="s">
        <v>25</v>
      </c>
      <c r="G224" s="12">
        <v>0.05</v>
      </c>
      <c r="H224" s="12">
        <v>178.47</v>
      </c>
      <c r="I224" s="12">
        <v>19.989999999999998</v>
      </c>
      <c r="J224" s="12">
        <v>411</v>
      </c>
      <c r="K224" s="7" t="str">
        <f>IF(COUNTIF(Table1[Customer ID],Table1[[#This Row],[Customer ID]])&gt;1,"Repeat Customer","One-Time Customer")</f>
        <v>One-Time Customer</v>
      </c>
      <c r="L224" s="12" t="s">
        <v>527</v>
      </c>
      <c r="M224" s="12" t="s">
        <v>27</v>
      </c>
      <c r="N224" s="12" t="s">
        <v>114</v>
      </c>
      <c r="O224" s="12" t="s">
        <v>29</v>
      </c>
      <c r="P224" s="12" t="s">
        <v>141</v>
      </c>
      <c r="Q224" s="12" t="s">
        <v>59</v>
      </c>
      <c r="R224" s="12" t="s">
        <v>528</v>
      </c>
      <c r="S224" s="12">
        <v>0.55000000000000004</v>
      </c>
      <c r="T224" s="7">
        <f>Table1[[#This Row],[Profit]]/Table1[[#This Row],[Sales]]</f>
        <v>0.61581260489384904</v>
      </c>
      <c r="U224" s="12" t="s">
        <v>33</v>
      </c>
      <c r="V224" s="12" t="s">
        <v>34</v>
      </c>
      <c r="W224" s="12" t="s">
        <v>45</v>
      </c>
      <c r="X224" s="12" t="s">
        <v>473</v>
      </c>
      <c r="Y224" s="12">
        <v>94601</v>
      </c>
      <c r="Z224" s="13">
        <v>42128</v>
      </c>
      <c r="AA224" s="14" t="str">
        <f>TEXT(Table1[[#This Row],[Order Date]],"mmmm")</f>
        <v>May</v>
      </c>
      <c r="AB224" s="8" t="str">
        <f>TEXT(Table1[[#This Row],[Order Date]],"yyyy")</f>
        <v>2015</v>
      </c>
      <c r="AC224" s="13">
        <v>42131</v>
      </c>
      <c r="AD224" s="12">
        <v>943</v>
      </c>
      <c r="AE224" s="12">
        <v>9</v>
      </c>
      <c r="AF224" s="12">
        <v>1531.31</v>
      </c>
      <c r="AG224" s="12">
        <v>87905</v>
      </c>
      <c r="AH224" s="7" t="str">
        <f>IF(COUNTIF(Returns!$A$2:$A$1635,Orders!AG224)&gt;0,"Returned","Not Returned")</f>
        <v>Not Returned</v>
      </c>
    </row>
    <row r="225" spans="5:34" ht="12.75" customHeight="1" thickTop="1" thickBot="1" x14ac:dyDescent="0.3">
      <c r="E225" s="9">
        <v>21739</v>
      </c>
      <c r="F225" s="2" t="s">
        <v>47</v>
      </c>
      <c r="G225" s="2">
        <v>0.09</v>
      </c>
      <c r="H225" s="2">
        <v>999.99</v>
      </c>
      <c r="I225" s="2">
        <v>13.99</v>
      </c>
      <c r="J225" s="2">
        <v>421</v>
      </c>
      <c r="K225" s="7" t="str">
        <f>IF(COUNTIF(Table1[Customer ID],Table1[[#This Row],[Customer ID]])&gt;1,"Repeat Customer","One-Time Customer")</f>
        <v>One-Time Customer</v>
      </c>
      <c r="L225" s="2" t="s">
        <v>529</v>
      </c>
      <c r="M225" s="2" t="s">
        <v>49</v>
      </c>
      <c r="N225" s="2" t="s">
        <v>58</v>
      </c>
      <c r="O225" s="2" t="s">
        <v>77</v>
      </c>
      <c r="P225" s="2" t="s">
        <v>85</v>
      </c>
      <c r="Q225" s="2" t="s">
        <v>86</v>
      </c>
      <c r="R225" s="2" t="s">
        <v>530</v>
      </c>
      <c r="S225" s="2">
        <v>0.36</v>
      </c>
      <c r="T225" s="7">
        <f>Table1[[#This Row],[Profit]]/Table1[[#This Row],[Sales]]</f>
        <v>-2.7543358104211775</v>
      </c>
      <c r="U225" s="2" t="s">
        <v>33</v>
      </c>
      <c r="V225" s="2" t="s">
        <v>53</v>
      </c>
      <c r="W225" s="2" t="s">
        <v>54</v>
      </c>
      <c r="X225" s="2" t="s">
        <v>531</v>
      </c>
      <c r="Y225" s="2">
        <v>7201</v>
      </c>
      <c r="Z225" s="10">
        <v>42041</v>
      </c>
      <c r="AA225" s="14" t="str">
        <f>TEXT(Table1[[#This Row],[Order Date]],"mmmm")</f>
        <v>February</v>
      </c>
      <c r="AB225" s="8" t="str">
        <f>TEXT(Table1[[#This Row],[Order Date]],"yyyy")</f>
        <v>2015</v>
      </c>
      <c r="AC225" s="10">
        <v>42043</v>
      </c>
      <c r="AD225" s="2">
        <v>-2531.4825000000001</v>
      </c>
      <c r="AE225" s="2">
        <v>1</v>
      </c>
      <c r="AF225" s="2">
        <v>919.09</v>
      </c>
      <c r="AG225" s="2">
        <v>87700</v>
      </c>
      <c r="AH225" s="7" t="str">
        <f>IF(COUNTIF(Returns!$A$2:$A$1635,Orders!AG225)&gt;0,"Returned","Not Returned")</f>
        <v>Not Returned</v>
      </c>
    </row>
    <row r="226" spans="5:34" ht="12.75" customHeight="1" thickTop="1" thickBot="1" x14ac:dyDescent="0.3">
      <c r="E226" s="11">
        <v>22355</v>
      </c>
      <c r="F226" s="12" t="s">
        <v>25</v>
      </c>
      <c r="G226" s="12">
        <v>0.02</v>
      </c>
      <c r="H226" s="12">
        <v>15.28</v>
      </c>
      <c r="I226" s="12">
        <v>1.99</v>
      </c>
      <c r="J226" s="12">
        <v>428</v>
      </c>
      <c r="K226" s="7" t="str">
        <f>IF(COUNTIF(Table1[Customer ID],Table1[[#This Row],[Customer ID]])&gt;1,"Repeat Customer","One-Time Customer")</f>
        <v>Repeat Customer</v>
      </c>
      <c r="L226" s="12" t="s">
        <v>532</v>
      </c>
      <c r="M226" s="12" t="s">
        <v>49</v>
      </c>
      <c r="N226" s="12" t="s">
        <v>28</v>
      </c>
      <c r="O226" s="12" t="s">
        <v>77</v>
      </c>
      <c r="P226" s="12" t="s">
        <v>180</v>
      </c>
      <c r="Q226" s="12" t="s">
        <v>51</v>
      </c>
      <c r="R226" s="12" t="s">
        <v>333</v>
      </c>
      <c r="S226" s="12">
        <v>0.42</v>
      </c>
      <c r="T226" s="7">
        <f>Table1[[#This Row],[Profit]]/Table1[[#This Row],[Sales]]</f>
        <v>0.69</v>
      </c>
      <c r="U226" s="12" t="s">
        <v>33</v>
      </c>
      <c r="V226" s="12" t="s">
        <v>34</v>
      </c>
      <c r="W226" s="12" t="s">
        <v>533</v>
      </c>
      <c r="X226" s="12" t="s">
        <v>534</v>
      </c>
      <c r="Y226" s="12">
        <v>89701</v>
      </c>
      <c r="Z226" s="13">
        <v>42019</v>
      </c>
      <c r="AA226" s="14" t="str">
        <f>TEXT(Table1[[#This Row],[Order Date]],"mmmm")</f>
        <v>January</v>
      </c>
      <c r="AB226" s="8" t="str">
        <f>TEXT(Table1[[#This Row],[Order Date]],"yyyy")</f>
        <v>2015</v>
      </c>
      <c r="AC226" s="13">
        <v>42020</v>
      </c>
      <c r="AD226" s="12">
        <v>163.1574</v>
      </c>
      <c r="AE226" s="12">
        <v>15</v>
      </c>
      <c r="AF226" s="12">
        <v>236.46</v>
      </c>
      <c r="AG226" s="12">
        <v>88479</v>
      </c>
      <c r="AH226" s="7" t="str">
        <f>IF(COUNTIF(Returns!$A$2:$A$1635,Orders!AG226)&gt;0,"Returned","Not Returned")</f>
        <v>Not Returned</v>
      </c>
    </row>
    <row r="227" spans="5:34" ht="12.75" customHeight="1" thickTop="1" thickBot="1" x14ac:dyDescent="0.3">
      <c r="E227" s="9">
        <v>22356</v>
      </c>
      <c r="F227" s="2" t="s">
        <v>25</v>
      </c>
      <c r="G227" s="2">
        <v>0</v>
      </c>
      <c r="H227" s="2">
        <v>85.99</v>
      </c>
      <c r="I227" s="2">
        <v>3.3</v>
      </c>
      <c r="J227" s="2">
        <v>428</v>
      </c>
      <c r="K227" s="7" t="str">
        <f>IF(COUNTIF(Table1[Customer ID],Table1[[#This Row],[Customer ID]])&gt;1,"Repeat Customer","One-Time Customer")</f>
        <v>Repeat Customer</v>
      </c>
      <c r="L227" s="2" t="s">
        <v>532</v>
      </c>
      <c r="M227" s="2" t="s">
        <v>49</v>
      </c>
      <c r="N227" s="2" t="s">
        <v>28</v>
      </c>
      <c r="O227" s="2" t="s">
        <v>77</v>
      </c>
      <c r="P227" s="2" t="s">
        <v>78</v>
      </c>
      <c r="Q227" s="2" t="s">
        <v>51</v>
      </c>
      <c r="R227" s="2" t="s">
        <v>535</v>
      </c>
      <c r="S227" s="2">
        <v>0.37</v>
      </c>
      <c r="T227" s="7">
        <f>Table1[[#This Row],[Profit]]/Table1[[#This Row],[Sales]]</f>
        <v>-4.0940801950690879</v>
      </c>
      <c r="U227" s="2" t="s">
        <v>33</v>
      </c>
      <c r="V227" s="2" t="s">
        <v>34</v>
      </c>
      <c r="W227" s="2" t="s">
        <v>533</v>
      </c>
      <c r="X227" s="2" t="s">
        <v>534</v>
      </c>
      <c r="Y227" s="2">
        <v>89701</v>
      </c>
      <c r="Z227" s="10">
        <v>42019</v>
      </c>
      <c r="AA227" s="14" t="str">
        <f>TEXT(Table1[[#This Row],[Order Date]],"mmmm")</f>
        <v>January</v>
      </c>
      <c r="AB227" s="8" t="str">
        <f>TEXT(Table1[[#This Row],[Order Date]],"yyyy")</f>
        <v>2015</v>
      </c>
      <c r="AC227" s="10">
        <v>42020</v>
      </c>
      <c r="AD227" s="2">
        <v>-302.22500000000002</v>
      </c>
      <c r="AE227" s="2">
        <v>1</v>
      </c>
      <c r="AF227" s="2">
        <v>73.819999999999993</v>
      </c>
      <c r="AG227" s="2">
        <v>88479</v>
      </c>
      <c r="AH227" s="7" t="str">
        <f>IF(COUNTIF(Returns!$A$2:$A$1635,Orders!AG227)&gt;0,"Returned","Not Returned")</f>
        <v>Not Returned</v>
      </c>
    </row>
    <row r="228" spans="5:34" ht="12.75" customHeight="1" thickTop="1" thickBot="1" x14ac:dyDescent="0.3">
      <c r="E228" s="11">
        <v>25351</v>
      </c>
      <c r="F228" s="12" t="s">
        <v>37</v>
      </c>
      <c r="G228" s="12">
        <v>0.05</v>
      </c>
      <c r="H228" s="12">
        <v>10.98</v>
      </c>
      <c r="I228" s="12">
        <v>4.8</v>
      </c>
      <c r="J228" s="12">
        <v>428</v>
      </c>
      <c r="K228" s="7" t="str">
        <f>IF(COUNTIF(Table1[Customer ID],Table1[[#This Row],[Customer ID]])&gt;1,"Repeat Customer","One-Time Customer")</f>
        <v>Repeat Customer</v>
      </c>
      <c r="L228" s="12" t="s">
        <v>532</v>
      </c>
      <c r="M228" s="12" t="s">
        <v>49</v>
      </c>
      <c r="N228" s="12" t="s">
        <v>28</v>
      </c>
      <c r="O228" s="12" t="s">
        <v>29</v>
      </c>
      <c r="P228" s="12" t="s">
        <v>69</v>
      </c>
      <c r="Q228" s="12" t="s">
        <v>59</v>
      </c>
      <c r="R228" s="12" t="s">
        <v>536</v>
      </c>
      <c r="S228" s="12">
        <v>0.36</v>
      </c>
      <c r="T228" s="7">
        <f>Table1[[#This Row],[Profit]]/Table1[[#This Row],[Sales]]</f>
        <v>0.37275307473982972</v>
      </c>
      <c r="U228" s="12" t="s">
        <v>33</v>
      </c>
      <c r="V228" s="12" t="s">
        <v>34</v>
      </c>
      <c r="W228" s="12" t="s">
        <v>533</v>
      </c>
      <c r="X228" s="12" t="s">
        <v>534</v>
      </c>
      <c r="Y228" s="12">
        <v>89701</v>
      </c>
      <c r="Z228" s="13">
        <v>42066</v>
      </c>
      <c r="AA228" s="14" t="str">
        <f>TEXT(Table1[[#This Row],[Order Date]],"mmmm")</f>
        <v>March</v>
      </c>
      <c r="AB228" s="8" t="str">
        <f>TEXT(Table1[[#This Row],[Order Date]],"yyyy")</f>
        <v>2015</v>
      </c>
      <c r="AC228" s="13">
        <v>42068</v>
      </c>
      <c r="AD228" s="12">
        <v>90.62</v>
      </c>
      <c r="AE228" s="12">
        <v>22</v>
      </c>
      <c r="AF228" s="12">
        <v>243.11</v>
      </c>
      <c r="AG228" s="12">
        <v>88480</v>
      </c>
      <c r="AH228" s="7" t="str">
        <f>IF(COUNTIF(Returns!$A$2:$A$1635,Orders!AG228)&gt;0,"Returned","Not Returned")</f>
        <v>Not Returned</v>
      </c>
    </row>
    <row r="229" spans="5:34" ht="12.75" customHeight="1" thickTop="1" thickBot="1" x14ac:dyDescent="0.3">
      <c r="E229" s="9">
        <v>19988</v>
      </c>
      <c r="F229" s="2" t="s">
        <v>106</v>
      </c>
      <c r="G229" s="2">
        <v>0.05</v>
      </c>
      <c r="H229" s="2">
        <v>125.99</v>
      </c>
      <c r="I229" s="2">
        <v>8.08</v>
      </c>
      <c r="J229" s="2">
        <v>437</v>
      </c>
      <c r="K229" s="7" t="str">
        <f>IF(COUNTIF(Table1[Customer ID],Table1[[#This Row],[Customer ID]])&gt;1,"Repeat Customer","One-Time Customer")</f>
        <v>One-Time Customer</v>
      </c>
      <c r="L229" s="2" t="s">
        <v>537</v>
      </c>
      <c r="M229" s="2" t="s">
        <v>49</v>
      </c>
      <c r="N229" s="2" t="s">
        <v>58</v>
      </c>
      <c r="O229" s="2" t="s">
        <v>77</v>
      </c>
      <c r="P229" s="2" t="s">
        <v>78</v>
      </c>
      <c r="Q229" s="2" t="s">
        <v>59</v>
      </c>
      <c r="R229" s="2" t="s">
        <v>289</v>
      </c>
      <c r="S229" s="2">
        <v>0.56999999999999995</v>
      </c>
      <c r="T229" s="7">
        <f>Table1[[#This Row],[Profit]]/Table1[[#This Row],[Sales]]</f>
        <v>0.44853128347300109</v>
      </c>
      <c r="U229" s="2" t="s">
        <v>33</v>
      </c>
      <c r="V229" s="2" t="s">
        <v>53</v>
      </c>
      <c r="W229" s="2" t="s">
        <v>193</v>
      </c>
      <c r="X229" s="2" t="s">
        <v>538</v>
      </c>
      <c r="Y229" s="2">
        <v>1462</v>
      </c>
      <c r="Z229" s="10">
        <v>42177</v>
      </c>
      <c r="AA229" s="14" t="str">
        <f>TEXT(Table1[[#This Row],[Order Date]],"mmmm")</f>
        <v>June</v>
      </c>
      <c r="AB229" s="8" t="str">
        <f>TEXT(Table1[[#This Row],[Order Date]],"yyyy")</f>
        <v>2015</v>
      </c>
      <c r="AC229" s="10">
        <v>42182</v>
      </c>
      <c r="AD229" s="2">
        <v>427.11840000000001</v>
      </c>
      <c r="AE229" s="2">
        <v>9</v>
      </c>
      <c r="AF229" s="2">
        <v>952.26</v>
      </c>
      <c r="AG229" s="2">
        <v>90695</v>
      </c>
      <c r="AH229" s="7" t="str">
        <f>IF(COUNTIF(Returns!$A$2:$A$1635,Orders!AG229)&gt;0,"Returned","Not Returned")</f>
        <v>Not Returned</v>
      </c>
    </row>
    <row r="230" spans="5:34" ht="12.75" customHeight="1" thickTop="1" thickBot="1" x14ac:dyDescent="0.3">
      <c r="E230" s="11">
        <v>25813</v>
      </c>
      <c r="F230" s="12" t="s">
        <v>47</v>
      </c>
      <c r="G230" s="12">
        <v>0</v>
      </c>
      <c r="H230" s="12">
        <v>7.59</v>
      </c>
      <c r="I230" s="12">
        <v>4</v>
      </c>
      <c r="J230" s="12">
        <v>444</v>
      </c>
      <c r="K230" s="7" t="str">
        <f>IF(COUNTIF(Table1[Customer ID],Table1[[#This Row],[Customer ID]])&gt;1,"Repeat Customer","One-Time Customer")</f>
        <v>One-Time Customer</v>
      </c>
      <c r="L230" s="12" t="s">
        <v>539</v>
      </c>
      <c r="M230" s="12" t="s">
        <v>49</v>
      </c>
      <c r="N230" s="12" t="s">
        <v>58</v>
      </c>
      <c r="O230" s="12" t="s">
        <v>41</v>
      </c>
      <c r="P230" s="12" t="s">
        <v>50</v>
      </c>
      <c r="Q230" s="12" t="s">
        <v>31</v>
      </c>
      <c r="R230" s="12" t="s">
        <v>444</v>
      </c>
      <c r="S230" s="12">
        <v>0.42</v>
      </c>
      <c r="T230" s="7">
        <f>Table1[[#This Row],[Profit]]/Table1[[#This Row],[Sales]]</f>
        <v>0.24285794560575411</v>
      </c>
      <c r="U230" s="12" t="s">
        <v>33</v>
      </c>
      <c r="V230" s="12" t="s">
        <v>61</v>
      </c>
      <c r="W230" s="12" t="s">
        <v>178</v>
      </c>
      <c r="X230" s="12" t="s">
        <v>540</v>
      </c>
      <c r="Y230" s="12">
        <v>61801</v>
      </c>
      <c r="Z230" s="13">
        <v>42149</v>
      </c>
      <c r="AA230" s="14" t="str">
        <f>TEXT(Table1[[#This Row],[Order Date]],"mmmm")</f>
        <v>May</v>
      </c>
      <c r="AB230" s="8" t="str">
        <f>TEXT(Table1[[#This Row],[Order Date]],"yyyy")</f>
        <v>2015</v>
      </c>
      <c r="AC230" s="13">
        <v>42152</v>
      </c>
      <c r="AD230" s="12">
        <v>86.438000000000002</v>
      </c>
      <c r="AE230" s="12">
        <v>43</v>
      </c>
      <c r="AF230" s="12">
        <v>355.92</v>
      </c>
      <c r="AG230" s="12">
        <v>88085</v>
      </c>
      <c r="AH230" s="7" t="str">
        <f>IF(COUNTIF(Returns!$A$2:$A$1635,Orders!AG230)&gt;0,"Returned","Not Returned")</f>
        <v>Not Returned</v>
      </c>
    </row>
    <row r="231" spans="5:34" ht="12.75" customHeight="1" thickTop="1" thickBot="1" x14ac:dyDescent="0.3">
      <c r="E231" s="9">
        <v>23153</v>
      </c>
      <c r="F231" s="2" t="s">
        <v>37</v>
      </c>
      <c r="G231" s="2">
        <v>0.03</v>
      </c>
      <c r="H231" s="2">
        <v>48.04</v>
      </c>
      <c r="I231" s="2">
        <v>19.989999999999998</v>
      </c>
      <c r="J231" s="2">
        <v>445</v>
      </c>
      <c r="K231" s="7" t="str">
        <f>IF(COUNTIF(Table1[Customer ID],Table1[[#This Row],[Customer ID]])&gt;1,"Repeat Customer","One-Time Customer")</f>
        <v>Repeat Customer</v>
      </c>
      <c r="L231" s="2" t="s">
        <v>541</v>
      </c>
      <c r="M231" s="2" t="s">
        <v>49</v>
      </c>
      <c r="N231" s="2" t="s">
        <v>58</v>
      </c>
      <c r="O231" s="2" t="s">
        <v>29</v>
      </c>
      <c r="P231" s="2" t="s">
        <v>93</v>
      </c>
      <c r="Q231" s="2" t="s">
        <v>59</v>
      </c>
      <c r="R231" s="2" t="s">
        <v>542</v>
      </c>
      <c r="S231" s="2">
        <v>0.37</v>
      </c>
      <c r="T231" s="7">
        <f>Table1[[#This Row],[Profit]]/Table1[[#This Row],[Sales]]</f>
        <v>-4.3850162225936427E-2</v>
      </c>
      <c r="U231" s="2" t="s">
        <v>33</v>
      </c>
      <c r="V231" s="2" t="s">
        <v>61</v>
      </c>
      <c r="W231" s="2" t="s">
        <v>496</v>
      </c>
      <c r="X231" s="2" t="s">
        <v>543</v>
      </c>
      <c r="Y231" s="2">
        <v>68701</v>
      </c>
      <c r="Z231" s="10">
        <v>42105</v>
      </c>
      <c r="AA231" s="14" t="str">
        <f>TEXT(Table1[[#This Row],[Order Date]],"mmmm")</f>
        <v>April</v>
      </c>
      <c r="AB231" s="8" t="str">
        <f>TEXT(Table1[[#This Row],[Order Date]],"yyyy")</f>
        <v>2015</v>
      </c>
      <c r="AC231" s="10">
        <v>42107</v>
      </c>
      <c r="AD231" s="2">
        <v>-4.4599999999999937</v>
      </c>
      <c r="AE231" s="2">
        <v>2</v>
      </c>
      <c r="AF231" s="2">
        <v>101.71</v>
      </c>
      <c r="AG231" s="2">
        <v>88083</v>
      </c>
      <c r="AH231" s="7" t="str">
        <f>IF(COUNTIF(Returns!$A$2:$A$1635,Orders!AG231)&gt;0,"Returned","Not Returned")</f>
        <v>Not Returned</v>
      </c>
    </row>
    <row r="232" spans="5:34" ht="12.75" customHeight="1" thickTop="1" thickBot="1" x14ac:dyDescent="0.3">
      <c r="E232" s="11">
        <v>23862</v>
      </c>
      <c r="F232" s="12" t="s">
        <v>25</v>
      </c>
      <c r="G232" s="12">
        <v>0.09</v>
      </c>
      <c r="H232" s="12">
        <v>200.98</v>
      </c>
      <c r="I232" s="12">
        <v>55.96</v>
      </c>
      <c r="J232" s="12">
        <v>445</v>
      </c>
      <c r="K232" s="7" t="str">
        <f>IF(COUNTIF(Table1[Customer ID],Table1[[#This Row],[Customer ID]])&gt;1,"Repeat Customer","One-Time Customer")</f>
        <v>Repeat Customer</v>
      </c>
      <c r="L232" s="12" t="s">
        <v>541</v>
      </c>
      <c r="M232" s="12" t="s">
        <v>39</v>
      </c>
      <c r="N232" s="12" t="s">
        <v>58</v>
      </c>
      <c r="O232" s="12" t="s">
        <v>41</v>
      </c>
      <c r="P232" s="12" t="s">
        <v>191</v>
      </c>
      <c r="Q232" s="12" t="s">
        <v>121</v>
      </c>
      <c r="R232" s="12" t="s">
        <v>480</v>
      </c>
      <c r="S232" s="12">
        <v>0.75</v>
      </c>
      <c r="T232" s="7">
        <f>Table1[[#This Row],[Profit]]/Table1[[#This Row],[Sales]]</f>
        <v>-0.29030271469649288</v>
      </c>
      <c r="U232" s="12" t="s">
        <v>33</v>
      </c>
      <c r="V232" s="12" t="s">
        <v>61</v>
      </c>
      <c r="W232" s="12" t="s">
        <v>496</v>
      </c>
      <c r="X232" s="12" t="s">
        <v>543</v>
      </c>
      <c r="Y232" s="12">
        <v>68701</v>
      </c>
      <c r="Z232" s="13">
        <v>42178</v>
      </c>
      <c r="AA232" s="14" t="str">
        <f>TEXT(Table1[[#This Row],[Order Date]],"mmmm")</f>
        <v>June</v>
      </c>
      <c r="AB232" s="8" t="str">
        <f>TEXT(Table1[[#This Row],[Order Date]],"yyyy")</f>
        <v>2015</v>
      </c>
      <c r="AC232" s="13">
        <v>42179</v>
      </c>
      <c r="AD232" s="12">
        <v>-512.87200000000007</v>
      </c>
      <c r="AE232" s="12">
        <v>9</v>
      </c>
      <c r="AF232" s="12">
        <v>1766.68</v>
      </c>
      <c r="AG232" s="12">
        <v>88084</v>
      </c>
      <c r="AH232" s="7" t="str">
        <f>IF(COUNTIF(Returns!$A$2:$A$1635,Orders!AG232)&gt;0,"Returned","Not Returned")</f>
        <v>Not Returned</v>
      </c>
    </row>
    <row r="233" spans="5:34" ht="12.75" customHeight="1" thickTop="1" thickBot="1" x14ac:dyDescent="0.3">
      <c r="E233" s="9">
        <v>23863</v>
      </c>
      <c r="F233" s="2" t="s">
        <v>25</v>
      </c>
      <c r="G233" s="2">
        <v>0.09</v>
      </c>
      <c r="H233" s="2">
        <v>2.78</v>
      </c>
      <c r="I233" s="2">
        <v>0.97</v>
      </c>
      <c r="J233" s="2">
        <v>445</v>
      </c>
      <c r="K233" s="7" t="str">
        <f>IF(COUNTIF(Table1[Customer ID],Table1[[#This Row],[Customer ID]])&gt;1,"Repeat Customer","One-Time Customer")</f>
        <v>Repeat Customer</v>
      </c>
      <c r="L233" s="2" t="s">
        <v>541</v>
      </c>
      <c r="M233" s="2" t="s">
        <v>49</v>
      </c>
      <c r="N233" s="2" t="s">
        <v>58</v>
      </c>
      <c r="O233" s="2" t="s">
        <v>29</v>
      </c>
      <c r="P233" s="2" t="s">
        <v>30</v>
      </c>
      <c r="Q233" s="2" t="s">
        <v>31</v>
      </c>
      <c r="R233" s="2" t="s">
        <v>544</v>
      </c>
      <c r="S233" s="2">
        <v>0.59</v>
      </c>
      <c r="T233" s="7">
        <f>Table1[[#This Row],[Profit]]/Table1[[#This Row],[Sales]]</f>
        <v>-0.13039283252929015</v>
      </c>
      <c r="U233" s="2" t="s">
        <v>33</v>
      </c>
      <c r="V233" s="2" t="s">
        <v>61</v>
      </c>
      <c r="W233" s="2" t="s">
        <v>496</v>
      </c>
      <c r="X233" s="2" t="s">
        <v>543</v>
      </c>
      <c r="Y233" s="2">
        <v>68701</v>
      </c>
      <c r="Z233" s="10">
        <v>42178</v>
      </c>
      <c r="AA233" s="14" t="str">
        <f>TEXT(Table1[[#This Row],[Order Date]],"mmmm")</f>
        <v>June</v>
      </c>
      <c r="AB233" s="8" t="str">
        <f>TEXT(Table1[[#This Row],[Order Date]],"yyyy")</f>
        <v>2015</v>
      </c>
      <c r="AC233" s="10">
        <v>42179</v>
      </c>
      <c r="AD233" s="2">
        <v>-3.7840000000000003</v>
      </c>
      <c r="AE233" s="2">
        <v>11</v>
      </c>
      <c r="AF233" s="2">
        <v>29.02</v>
      </c>
      <c r="AG233" s="2">
        <v>88084</v>
      </c>
      <c r="AH233" s="7" t="str">
        <f>IF(COUNTIF(Returns!$A$2:$A$1635,Orders!AG233)&gt;0,"Returned","Not Returned")</f>
        <v>Not Returned</v>
      </c>
    </row>
    <row r="234" spans="5:34" ht="12.75" customHeight="1" thickTop="1" thickBot="1" x14ac:dyDescent="0.3">
      <c r="E234" s="11">
        <v>19694</v>
      </c>
      <c r="F234" s="12" t="s">
        <v>37</v>
      </c>
      <c r="G234" s="12">
        <v>0.04</v>
      </c>
      <c r="H234" s="12">
        <v>130.97999999999999</v>
      </c>
      <c r="I234" s="12">
        <v>30</v>
      </c>
      <c r="J234" s="12">
        <v>447</v>
      </c>
      <c r="K234" s="7" t="str">
        <f>IF(COUNTIF(Table1[Customer ID],Table1[[#This Row],[Customer ID]])&gt;1,"Repeat Customer","One-Time Customer")</f>
        <v>Repeat Customer</v>
      </c>
      <c r="L234" s="12" t="s">
        <v>545</v>
      </c>
      <c r="M234" s="12" t="s">
        <v>39</v>
      </c>
      <c r="N234" s="12" t="s">
        <v>28</v>
      </c>
      <c r="O234" s="12" t="s">
        <v>41</v>
      </c>
      <c r="P234" s="12" t="s">
        <v>42</v>
      </c>
      <c r="Q234" s="12" t="s">
        <v>43</v>
      </c>
      <c r="R234" s="12" t="s">
        <v>546</v>
      </c>
      <c r="S234" s="12">
        <v>0.78</v>
      </c>
      <c r="T234" s="7">
        <f>Table1[[#This Row],[Profit]]/Table1[[#This Row],[Sales]]</f>
        <v>-0.51974170898376282</v>
      </c>
      <c r="U234" s="12" t="s">
        <v>33</v>
      </c>
      <c r="V234" s="12" t="s">
        <v>61</v>
      </c>
      <c r="W234" s="12" t="s">
        <v>62</v>
      </c>
      <c r="X234" s="12" t="s">
        <v>547</v>
      </c>
      <c r="Y234" s="12">
        <v>55113</v>
      </c>
      <c r="Z234" s="13">
        <v>42180</v>
      </c>
      <c r="AA234" s="14" t="str">
        <f>TEXT(Table1[[#This Row],[Order Date]],"mmmm")</f>
        <v>June</v>
      </c>
      <c r="AB234" s="8" t="str">
        <f>TEXT(Table1[[#This Row],[Order Date]],"yyyy")</f>
        <v>2015</v>
      </c>
      <c r="AC234" s="13">
        <v>42183</v>
      </c>
      <c r="AD234" s="12">
        <v>-82.903999999999996</v>
      </c>
      <c r="AE234" s="12">
        <v>1</v>
      </c>
      <c r="AF234" s="12">
        <v>159.51</v>
      </c>
      <c r="AG234" s="12">
        <v>90449</v>
      </c>
      <c r="AH234" s="7" t="str">
        <f>IF(COUNTIF(Returns!$A$2:$A$1635,Orders!AG234)&gt;0,"Returned","Not Returned")</f>
        <v>Not Returned</v>
      </c>
    </row>
    <row r="235" spans="5:34" ht="12.75" customHeight="1" thickTop="1" thickBot="1" x14ac:dyDescent="0.3">
      <c r="E235" s="9">
        <v>19695</v>
      </c>
      <c r="F235" s="2" t="s">
        <v>37</v>
      </c>
      <c r="G235" s="2">
        <v>0.05</v>
      </c>
      <c r="H235" s="2">
        <v>200.99</v>
      </c>
      <c r="I235" s="2">
        <v>4.2</v>
      </c>
      <c r="J235" s="2">
        <v>447</v>
      </c>
      <c r="K235" s="7" t="str">
        <f>IF(COUNTIF(Table1[Customer ID],Table1[[#This Row],[Customer ID]])&gt;1,"Repeat Customer","One-Time Customer")</f>
        <v>Repeat Customer</v>
      </c>
      <c r="L235" s="2" t="s">
        <v>545</v>
      </c>
      <c r="M235" s="2" t="s">
        <v>49</v>
      </c>
      <c r="N235" s="2" t="s">
        <v>28</v>
      </c>
      <c r="O235" s="2" t="s">
        <v>77</v>
      </c>
      <c r="P235" s="2" t="s">
        <v>78</v>
      </c>
      <c r="Q235" s="2" t="s">
        <v>59</v>
      </c>
      <c r="R235" s="2" t="s">
        <v>548</v>
      </c>
      <c r="S235" s="2">
        <v>0.59</v>
      </c>
      <c r="T235" s="7">
        <f>Table1[[#This Row],[Profit]]/Table1[[#This Row],[Sales]]</f>
        <v>0.69</v>
      </c>
      <c r="U235" s="2" t="s">
        <v>33</v>
      </c>
      <c r="V235" s="2" t="s">
        <v>61</v>
      </c>
      <c r="W235" s="2" t="s">
        <v>62</v>
      </c>
      <c r="X235" s="2" t="s">
        <v>547</v>
      </c>
      <c r="Y235" s="2">
        <v>55113</v>
      </c>
      <c r="Z235" s="10">
        <v>42180</v>
      </c>
      <c r="AA235" s="14" t="str">
        <f>TEXT(Table1[[#This Row],[Order Date]],"mmmm")</f>
        <v>June</v>
      </c>
      <c r="AB235" s="8" t="str">
        <f>TEXT(Table1[[#This Row],[Order Date]],"yyyy")</f>
        <v>2015</v>
      </c>
      <c r="AC235" s="10">
        <v>42180</v>
      </c>
      <c r="AD235" s="2">
        <v>1268.8064999999999</v>
      </c>
      <c r="AE235" s="2">
        <v>11</v>
      </c>
      <c r="AF235" s="2">
        <v>1838.85</v>
      </c>
      <c r="AG235" s="2">
        <v>90449</v>
      </c>
      <c r="AH235" s="7" t="str">
        <f>IF(COUNTIF(Returns!$A$2:$A$1635,Orders!AG235)&gt;0,"Returned","Not Returned")</f>
        <v>Not Returned</v>
      </c>
    </row>
    <row r="236" spans="5:34" ht="12.75" customHeight="1" thickTop="1" thickBot="1" x14ac:dyDescent="0.3">
      <c r="E236" s="11">
        <v>20851</v>
      </c>
      <c r="F236" s="12" t="s">
        <v>25</v>
      </c>
      <c r="G236" s="12">
        <v>0.03</v>
      </c>
      <c r="H236" s="12">
        <v>15.99</v>
      </c>
      <c r="I236" s="12">
        <v>11.28</v>
      </c>
      <c r="J236" s="12">
        <v>451</v>
      </c>
      <c r="K236" s="7" t="str">
        <f>IF(COUNTIF(Table1[Customer ID],Table1[[#This Row],[Customer ID]])&gt;1,"Repeat Customer","One-Time Customer")</f>
        <v>Repeat Customer</v>
      </c>
      <c r="L236" s="12" t="s">
        <v>549</v>
      </c>
      <c r="M236" s="12" t="s">
        <v>49</v>
      </c>
      <c r="N236" s="12" t="s">
        <v>40</v>
      </c>
      <c r="O236" s="12" t="s">
        <v>77</v>
      </c>
      <c r="P236" s="12" t="s">
        <v>85</v>
      </c>
      <c r="Q236" s="12" t="s">
        <v>86</v>
      </c>
      <c r="R236" s="12" t="s">
        <v>550</v>
      </c>
      <c r="S236" s="12">
        <v>0.38</v>
      </c>
      <c r="T236" s="7">
        <f>Table1[[#This Row],[Profit]]/Table1[[#This Row],[Sales]]</f>
        <v>-1.5021476888387826</v>
      </c>
      <c r="U236" s="12" t="s">
        <v>33</v>
      </c>
      <c r="V236" s="12" t="s">
        <v>34</v>
      </c>
      <c r="W236" s="12" t="s">
        <v>45</v>
      </c>
      <c r="X236" s="12" t="s">
        <v>551</v>
      </c>
      <c r="Y236" s="12">
        <v>94024</v>
      </c>
      <c r="Z236" s="13">
        <v>42104</v>
      </c>
      <c r="AA236" s="14" t="str">
        <f>TEXT(Table1[[#This Row],[Order Date]],"mmmm")</f>
        <v>April</v>
      </c>
      <c r="AB236" s="8" t="str">
        <f>TEXT(Table1[[#This Row],[Order Date]],"yyyy")</f>
        <v>2015</v>
      </c>
      <c r="AC236" s="13">
        <v>42105</v>
      </c>
      <c r="AD236" s="12">
        <v>-53.296199999999999</v>
      </c>
      <c r="AE236" s="12">
        <v>2</v>
      </c>
      <c r="AF236" s="12">
        <v>35.479999999999997</v>
      </c>
      <c r="AG236" s="12">
        <v>86010</v>
      </c>
      <c r="AH236" s="7" t="str">
        <f>IF(COUNTIF(Returns!$A$2:$A$1635,Orders!AG236)&gt;0,"Returned","Not Returned")</f>
        <v>Not Returned</v>
      </c>
    </row>
    <row r="237" spans="5:34" ht="12.75" customHeight="1" thickTop="1" thickBot="1" x14ac:dyDescent="0.3">
      <c r="E237" s="9">
        <v>21117</v>
      </c>
      <c r="F237" s="2" t="s">
        <v>47</v>
      </c>
      <c r="G237" s="2">
        <v>0.04</v>
      </c>
      <c r="H237" s="2">
        <v>37.700000000000003</v>
      </c>
      <c r="I237" s="2">
        <v>2.99</v>
      </c>
      <c r="J237" s="2">
        <v>451</v>
      </c>
      <c r="K237" s="7" t="str">
        <f>IF(COUNTIF(Table1[Customer ID],Table1[[#This Row],[Customer ID]])&gt;1,"Repeat Customer","One-Time Customer")</f>
        <v>Repeat Customer</v>
      </c>
      <c r="L237" s="2" t="s">
        <v>549</v>
      </c>
      <c r="M237" s="2" t="s">
        <v>49</v>
      </c>
      <c r="N237" s="2" t="s">
        <v>40</v>
      </c>
      <c r="O237" s="2" t="s">
        <v>29</v>
      </c>
      <c r="P237" s="2" t="s">
        <v>109</v>
      </c>
      <c r="Q237" s="2" t="s">
        <v>59</v>
      </c>
      <c r="R237" s="2" t="s">
        <v>552</v>
      </c>
      <c r="S237" s="2">
        <v>0.35</v>
      </c>
      <c r="T237" s="7">
        <f>Table1[[#This Row],[Profit]]/Table1[[#This Row],[Sales]]</f>
        <v>0.69000000000000006</v>
      </c>
      <c r="U237" s="2" t="s">
        <v>33</v>
      </c>
      <c r="V237" s="2" t="s">
        <v>34</v>
      </c>
      <c r="W237" s="2" t="s">
        <v>45</v>
      </c>
      <c r="X237" s="2" t="s">
        <v>551</v>
      </c>
      <c r="Y237" s="2">
        <v>94024</v>
      </c>
      <c r="Z237" s="10">
        <v>42151</v>
      </c>
      <c r="AA237" s="14" t="str">
        <f>TEXT(Table1[[#This Row],[Order Date]],"mmmm")</f>
        <v>May</v>
      </c>
      <c r="AB237" s="8" t="str">
        <f>TEXT(Table1[[#This Row],[Order Date]],"yyyy")</f>
        <v>2015</v>
      </c>
      <c r="AC237" s="10">
        <v>42152</v>
      </c>
      <c r="AD237" s="2">
        <v>299.6739</v>
      </c>
      <c r="AE237" s="2">
        <v>12</v>
      </c>
      <c r="AF237" s="2">
        <v>434.31</v>
      </c>
      <c r="AG237" s="2">
        <v>86012</v>
      </c>
      <c r="AH237" s="7" t="str">
        <f>IF(COUNTIF(Returns!$A$2:$A$1635,Orders!AG237)&gt;0,"Returned","Not Returned")</f>
        <v>Not Returned</v>
      </c>
    </row>
    <row r="238" spans="5:34" ht="12.75" customHeight="1" thickTop="1" thickBot="1" x14ac:dyDescent="0.3">
      <c r="E238" s="11">
        <v>18536</v>
      </c>
      <c r="F238" s="12" t="s">
        <v>106</v>
      </c>
      <c r="G238" s="12">
        <v>0.01</v>
      </c>
      <c r="H238" s="12">
        <v>8.8800000000000008</v>
      </c>
      <c r="I238" s="12">
        <v>6.28</v>
      </c>
      <c r="J238" s="12">
        <v>451</v>
      </c>
      <c r="K238" s="7" t="str">
        <f>IF(COUNTIF(Table1[Customer ID],Table1[[#This Row],[Customer ID]])&gt;1,"Repeat Customer","One-Time Customer")</f>
        <v>Repeat Customer</v>
      </c>
      <c r="L238" s="12" t="s">
        <v>549</v>
      </c>
      <c r="M238" s="12" t="s">
        <v>49</v>
      </c>
      <c r="N238" s="12" t="s">
        <v>40</v>
      </c>
      <c r="O238" s="12" t="s">
        <v>29</v>
      </c>
      <c r="P238" s="12" t="s">
        <v>109</v>
      </c>
      <c r="Q238" s="12" t="s">
        <v>59</v>
      </c>
      <c r="R238" s="12" t="s">
        <v>495</v>
      </c>
      <c r="S238" s="12">
        <v>0.35</v>
      </c>
      <c r="T238" s="7">
        <f>Table1[[#This Row],[Profit]]/Table1[[#This Row],[Sales]]</f>
        <v>-0.77824773413897286</v>
      </c>
      <c r="U238" s="12" t="s">
        <v>33</v>
      </c>
      <c r="V238" s="12" t="s">
        <v>34</v>
      </c>
      <c r="W238" s="12" t="s">
        <v>45</v>
      </c>
      <c r="X238" s="12" t="s">
        <v>551</v>
      </c>
      <c r="Y238" s="12">
        <v>94024</v>
      </c>
      <c r="Z238" s="13">
        <v>42009</v>
      </c>
      <c r="AA238" s="14" t="str">
        <f>TEXT(Table1[[#This Row],[Order Date]],"mmmm")</f>
        <v>January</v>
      </c>
      <c r="AB238" s="8" t="str">
        <f>TEXT(Table1[[#This Row],[Order Date]],"yyyy")</f>
        <v>2015</v>
      </c>
      <c r="AC238" s="13">
        <v>42014</v>
      </c>
      <c r="AD238" s="12">
        <v>-15.456</v>
      </c>
      <c r="AE238" s="12">
        <v>2</v>
      </c>
      <c r="AF238" s="12">
        <v>19.86</v>
      </c>
      <c r="AG238" s="12">
        <v>86013</v>
      </c>
      <c r="AH238" s="7" t="str">
        <f>IF(COUNTIF(Returns!$A$2:$A$1635,Orders!AG238)&gt;0,"Returned","Not Returned")</f>
        <v>Not Returned</v>
      </c>
    </row>
    <row r="239" spans="5:34" ht="12.75" customHeight="1" thickTop="1" thickBot="1" x14ac:dyDescent="0.3">
      <c r="E239" s="9">
        <v>18537</v>
      </c>
      <c r="F239" s="2" t="s">
        <v>106</v>
      </c>
      <c r="G239" s="2">
        <v>0.06</v>
      </c>
      <c r="H239" s="2">
        <v>2.88</v>
      </c>
      <c r="I239" s="2">
        <v>0.99</v>
      </c>
      <c r="J239" s="2">
        <v>451</v>
      </c>
      <c r="K239" s="7" t="str">
        <f>IF(COUNTIF(Table1[Customer ID],Table1[[#This Row],[Customer ID]])&gt;1,"Repeat Customer","One-Time Customer")</f>
        <v>Repeat Customer</v>
      </c>
      <c r="L239" s="2" t="s">
        <v>549</v>
      </c>
      <c r="M239" s="2" t="s">
        <v>49</v>
      </c>
      <c r="N239" s="2" t="s">
        <v>40</v>
      </c>
      <c r="O239" s="2" t="s">
        <v>29</v>
      </c>
      <c r="P239" s="2" t="s">
        <v>134</v>
      </c>
      <c r="Q239" s="2" t="s">
        <v>59</v>
      </c>
      <c r="R239" s="2" t="s">
        <v>349</v>
      </c>
      <c r="S239" s="2">
        <v>0.36</v>
      </c>
      <c r="T239" s="7">
        <f>Table1[[#This Row],[Profit]]/Table1[[#This Row],[Sales]]</f>
        <v>0.69</v>
      </c>
      <c r="U239" s="2" t="s">
        <v>33</v>
      </c>
      <c r="V239" s="2" t="s">
        <v>34</v>
      </c>
      <c r="W239" s="2" t="s">
        <v>45</v>
      </c>
      <c r="X239" s="2" t="s">
        <v>551</v>
      </c>
      <c r="Y239" s="2">
        <v>94024</v>
      </c>
      <c r="Z239" s="10">
        <v>42009</v>
      </c>
      <c r="AA239" s="14" t="str">
        <f>TEXT(Table1[[#This Row],[Order Date]],"mmmm")</f>
        <v>January</v>
      </c>
      <c r="AB239" s="8" t="str">
        <f>TEXT(Table1[[#This Row],[Order Date]],"yyyy")</f>
        <v>2015</v>
      </c>
      <c r="AC239" s="10">
        <v>42018</v>
      </c>
      <c r="AD239" s="2">
        <v>16.049399999999999</v>
      </c>
      <c r="AE239" s="2">
        <v>8</v>
      </c>
      <c r="AF239" s="2">
        <v>23.26</v>
      </c>
      <c r="AG239" s="2">
        <v>86013</v>
      </c>
      <c r="AH239" s="7" t="str">
        <f>IF(COUNTIF(Returns!$A$2:$A$1635,Orders!AG239)&gt;0,"Returned","Not Returned")</f>
        <v>Not Returned</v>
      </c>
    </row>
    <row r="240" spans="5:34" ht="12.75" customHeight="1" thickTop="1" thickBot="1" x14ac:dyDescent="0.3">
      <c r="E240" s="11">
        <v>21118</v>
      </c>
      <c r="F240" s="12" t="s">
        <v>47</v>
      </c>
      <c r="G240" s="12">
        <v>0.01</v>
      </c>
      <c r="H240" s="12">
        <v>55.99</v>
      </c>
      <c r="I240" s="12">
        <v>5</v>
      </c>
      <c r="J240" s="12">
        <v>452</v>
      </c>
      <c r="K240" s="7" t="str">
        <f>IF(COUNTIF(Table1[Customer ID],Table1[[#This Row],[Customer ID]])&gt;1,"Repeat Customer","One-Time Customer")</f>
        <v>One-Time Customer</v>
      </c>
      <c r="L240" s="12" t="s">
        <v>553</v>
      </c>
      <c r="M240" s="12" t="s">
        <v>49</v>
      </c>
      <c r="N240" s="12" t="s">
        <v>40</v>
      </c>
      <c r="O240" s="12" t="s">
        <v>77</v>
      </c>
      <c r="P240" s="12" t="s">
        <v>78</v>
      </c>
      <c r="Q240" s="12" t="s">
        <v>51</v>
      </c>
      <c r="R240" s="12" t="s">
        <v>398</v>
      </c>
      <c r="S240" s="12">
        <v>0.83</v>
      </c>
      <c r="T240" s="7">
        <f>Table1[[#This Row],[Profit]]/Table1[[#This Row],[Sales]]</f>
        <v>-4.5513216284005402</v>
      </c>
      <c r="U240" s="12" t="s">
        <v>33</v>
      </c>
      <c r="V240" s="12" t="s">
        <v>34</v>
      </c>
      <c r="W240" s="12" t="s">
        <v>45</v>
      </c>
      <c r="X240" s="12" t="s">
        <v>554</v>
      </c>
      <c r="Y240" s="12">
        <v>93635</v>
      </c>
      <c r="Z240" s="13">
        <v>42151</v>
      </c>
      <c r="AA240" s="14" t="str">
        <f>TEXT(Table1[[#This Row],[Order Date]],"mmmm")</f>
        <v>May</v>
      </c>
      <c r="AB240" s="8" t="str">
        <f>TEXT(Table1[[#This Row],[Order Date]],"yyyy")</f>
        <v>2015</v>
      </c>
      <c r="AC240" s="13">
        <v>42152</v>
      </c>
      <c r="AD240" s="12">
        <v>-235.89500000000001</v>
      </c>
      <c r="AE240" s="12">
        <v>1</v>
      </c>
      <c r="AF240" s="12">
        <v>51.83</v>
      </c>
      <c r="AG240" s="12">
        <v>86012</v>
      </c>
      <c r="AH240" s="7" t="str">
        <f>IF(COUNTIF(Returns!$A$2:$A$1635,Orders!AG240)&gt;0,"Returned","Not Returned")</f>
        <v>Not Returned</v>
      </c>
    </row>
    <row r="241" spans="5:34" ht="12.75" customHeight="1" thickTop="1" thickBot="1" x14ac:dyDescent="0.3">
      <c r="E241" s="9">
        <v>22318</v>
      </c>
      <c r="F241" s="2" t="s">
        <v>37</v>
      </c>
      <c r="G241" s="2">
        <v>0.03</v>
      </c>
      <c r="H241" s="2">
        <v>29.34</v>
      </c>
      <c r="I241" s="2">
        <v>7.87</v>
      </c>
      <c r="J241" s="2">
        <v>453</v>
      </c>
      <c r="K241" s="7" t="str">
        <f>IF(COUNTIF(Table1[Customer ID],Table1[[#This Row],[Customer ID]])&gt;1,"Repeat Customer","One-Time Customer")</f>
        <v>One-Time Customer</v>
      </c>
      <c r="L241" s="2" t="s">
        <v>555</v>
      </c>
      <c r="M241" s="2" t="s">
        <v>49</v>
      </c>
      <c r="N241" s="2" t="s">
        <v>28</v>
      </c>
      <c r="O241" s="2" t="s">
        <v>41</v>
      </c>
      <c r="P241" s="2" t="s">
        <v>50</v>
      </c>
      <c r="Q241" s="2" t="s">
        <v>59</v>
      </c>
      <c r="R241" s="2" t="s">
        <v>556</v>
      </c>
      <c r="S241" s="2">
        <v>0.54</v>
      </c>
      <c r="T241" s="7">
        <f>Table1[[#This Row],[Profit]]/Table1[[#This Row],[Sales]]</f>
        <v>-1.2753086419753088</v>
      </c>
      <c r="U241" s="2" t="s">
        <v>33</v>
      </c>
      <c r="V241" s="2" t="s">
        <v>34</v>
      </c>
      <c r="W241" s="2" t="s">
        <v>45</v>
      </c>
      <c r="X241" s="2" t="s">
        <v>557</v>
      </c>
      <c r="Y241" s="2">
        <v>95032</v>
      </c>
      <c r="Z241" s="10">
        <v>42132</v>
      </c>
      <c r="AA241" s="14" t="str">
        <f>TEXT(Table1[[#This Row],[Order Date]],"mmmm")</f>
        <v>May</v>
      </c>
      <c r="AB241" s="8" t="str">
        <f>TEXT(Table1[[#This Row],[Order Date]],"yyyy")</f>
        <v>2015</v>
      </c>
      <c r="AC241" s="10">
        <v>42134</v>
      </c>
      <c r="AD241" s="2">
        <v>-41.32</v>
      </c>
      <c r="AE241" s="2">
        <v>1</v>
      </c>
      <c r="AF241" s="2">
        <v>32.4</v>
      </c>
      <c r="AG241" s="2">
        <v>86011</v>
      </c>
      <c r="AH241" s="7" t="str">
        <f>IF(COUNTIF(Returns!$A$2:$A$1635,Orders!AG241)&gt;0,"Returned","Not Returned")</f>
        <v>Not Returned</v>
      </c>
    </row>
    <row r="242" spans="5:34" ht="12.75" customHeight="1" thickTop="1" thickBot="1" x14ac:dyDescent="0.3">
      <c r="E242" s="11">
        <v>22874</v>
      </c>
      <c r="F242" s="12" t="s">
        <v>106</v>
      </c>
      <c r="G242" s="12">
        <v>7.0000000000000007E-2</v>
      </c>
      <c r="H242" s="12">
        <v>16.91</v>
      </c>
      <c r="I242" s="12">
        <v>6.25</v>
      </c>
      <c r="J242" s="12">
        <v>460</v>
      </c>
      <c r="K242" s="7" t="str">
        <f>IF(COUNTIF(Table1[Customer ID],Table1[[#This Row],[Customer ID]])&gt;1,"Repeat Customer","One-Time Customer")</f>
        <v>One-Time Customer</v>
      </c>
      <c r="L242" s="12" t="s">
        <v>558</v>
      </c>
      <c r="M242" s="12" t="s">
        <v>49</v>
      </c>
      <c r="N242" s="12" t="s">
        <v>40</v>
      </c>
      <c r="O242" s="12" t="s">
        <v>29</v>
      </c>
      <c r="P242" s="12" t="s">
        <v>141</v>
      </c>
      <c r="Q242" s="12" t="s">
        <v>59</v>
      </c>
      <c r="R242" s="12" t="s">
        <v>559</v>
      </c>
      <c r="S242" s="12">
        <v>0.57999999999999996</v>
      </c>
      <c r="T242" s="7">
        <f>Table1[[#This Row],[Profit]]/Table1[[#This Row],[Sales]]</f>
        <v>1.6027591803611293E-2</v>
      </c>
      <c r="U242" s="12" t="s">
        <v>33</v>
      </c>
      <c r="V242" s="12" t="s">
        <v>53</v>
      </c>
      <c r="W242" s="12" t="s">
        <v>54</v>
      </c>
      <c r="X242" s="12" t="s">
        <v>560</v>
      </c>
      <c r="Y242" s="12">
        <v>8332</v>
      </c>
      <c r="Z242" s="13">
        <v>42147</v>
      </c>
      <c r="AA242" s="14" t="str">
        <f>TEXT(Table1[[#This Row],[Order Date]],"mmmm")</f>
        <v>May</v>
      </c>
      <c r="AB242" s="8" t="str">
        <f>TEXT(Table1[[#This Row],[Order Date]],"yyyy")</f>
        <v>2015</v>
      </c>
      <c r="AC242" s="13">
        <v>42154</v>
      </c>
      <c r="AD242" s="12">
        <v>7.9000000000000057</v>
      </c>
      <c r="AE242" s="12">
        <v>31</v>
      </c>
      <c r="AF242" s="12">
        <v>492.9</v>
      </c>
      <c r="AG242" s="12">
        <v>86014</v>
      </c>
      <c r="AH242" s="7" t="str">
        <f>IF(COUNTIF(Returns!$A$2:$A$1635,Orders!AG242)&gt;0,"Returned","Not Returned")</f>
        <v>Not Returned</v>
      </c>
    </row>
    <row r="243" spans="5:34" ht="12.75" customHeight="1" thickTop="1" thickBot="1" x14ac:dyDescent="0.3">
      <c r="E243" s="9">
        <v>18467</v>
      </c>
      <c r="F243" s="2" t="s">
        <v>106</v>
      </c>
      <c r="G243" s="2">
        <v>7.0000000000000007E-2</v>
      </c>
      <c r="H243" s="2">
        <v>165.2</v>
      </c>
      <c r="I243" s="2">
        <v>19.989999999999998</v>
      </c>
      <c r="J243" s="2">
        <v>463</v>
      </c>
      <c r="K243" s="7" t="str">
        <f>IF(COUNTIF(Table1[Customer ID],Table1[[#This Row],[Customer ID]])&gt;1,"Repeat Customer","One-Time Customer")</f>
        <v>One-Time Customer</v>
      </c>
      <c r="L243" s="2" t="s">
        <v>561</v>
      </c>
      <c r="M243" s="2" t="s">
        <v>49</v>
      </c>
      <c r="N243" s="2" t="s">
        <v>58</v>
      </c>
      <c r="O243" s="2" t="s">
        <v>29</v>
      </c>
      <c r="P243" s="2" t="s">
        <v>141</v>
      </c>
      <c r="Q243" s="2" t="s">
        <v>59</v>
      </c>
      <c r="R243" s="2" t="s">
        <v>562</v>
      </c>
      <c r="S243" s="2">
        <v>0.59</v>
      </c>
      <c r="T243" s="7">
        <f>Table1[[#This Row],[Profit]]/Table1[[#This Row],[Sales]]</f>
        <v>0.48235848882149535</v>
      </c>
      <c r="U243" s="2" t="s">
        <v>33</v>
      </c>
      <c r="V243" s="2" t="s">
        <v>34</v>
      </c>
      <c r="W243" s="2" t="s">
        <v>45</v>
      </c>
      <c r="X243" s="2" t="s">
        <v>563</v>
      </c>
      <c r="Y243" s="2">
        <v>90069</v>
      </c>
      <c r="Z243" s="10">
        <v>42018</v>
      </c>
      <c r="AA243" s="14" t="str">
        <f>TEXT(Table1[[#This Row],[Order Date]],"mmmm")</f>
        <v>January</v>
      </c>
      <c r="AB243" s="8" t="str">
        <f>TEXT(Table1[[#This Row],[Order Date]],"yyyy")</f>
        <v>2015</v>
      </c>
      <c r="AC243" s="10">
        <v>42020</v>
      </c>
      <c r="AD243" s="2">
        <v>521.69000000000005</v>
      </c>
      <c r="AE243" s="2">
        <v>7</v>
      </c>
      <c r="AF243" s="2">
        <v>1081.54</v>
      </c>
      <c r="AG243" s="2">
        <v>88061</v>
      </c>
      <c r="AH243" s="7" t="str">
        <f>IF(COUNTIF(Returns!$A$2:$A$1635,Orders!AG243)&gt;0,"Returned","Not Returned")</f>
        <v>Not Returned</v>
      </c>
    </row>
    <row r="244" spans="5:34" ht="12.75" customHeight="1" thickTop="1" thickBot="1" x14ac:dyDescent="0.3">
      <c r="E244" s="11">
        <v>22754</v>
      </c>
      <c r="F244" s="12" t="s">
        <v>37</v>
      </c>
      <c r="G244" s="12">
        <v>0.08</v>
      </c>
      <c r="H244" s="12">
        <v>297.64</v>
      </c>
      <c r="I244" s="12">
        <v>14.7</v>
      </c>
      <c r="J244" s="12">
        <v>466</v>
      </c>
      <c r="K244" s="7" t="str">
        <f>IF(COUNTIF(Table1[Customer ID],Table1[[#This Row],[Customer ID]])&gt;1,"Repeat Customer","One-Time Customer")</f>
        <v>One-Time Customer</v>
      </c>
      <c r="L244" s="12" t="s">
        <v>564</v>
      </c>
      <c r="M244" s="12" t="s">
        <v>39</v>
      </c>
      <c r="N244" s="12" t="s">
        <v>58</v>
      </c>
      <c r="O244" s="12" t="s">
        <v>77</v>
      </c>
      <c r="P244" s="12" t="s">
        <v>85</v>
      </c>
      <c r="Q244" s="12" t="s">
        <v>43</v>
      </c>
      <c r="R244" s="12" t="s">
        <v>565</v>
      </c>
      <c r="S244" s="12">
        <v>0.56999999999999995</v>
      </c>
      <c r="T244" s="7">
        <f>Table1[[#This Row],[Profit]]/Table1[[#This Row],[Sales]]</f>
        <v>0.43854101196991629</v>
      </c>
      <c r="U244" s="12" t="s">
        <v>33</v>
      </c>
      <c r="V244" s="12" t="s">
        <v>53</v>
      </c>
      <c r="W244" s="12" t="s">
        <v>193</v>
      </c>
      <c r="X244" s="12" t="s">
        <v>566</v>
      </c>
      <c r="Y244" s="12">
        <v>2019</v>
      </c>
      <c r="Z244" s="13">
        <v>42015</v>
      </c>
      <c r="AA244" s="14" t="str">
        <f>TEXT(Table1[[#This Row],[Order Date]],"mmmm")</f>
        <v>January</v>
      </c>
      <c r="AB244" s="8" t="str">
        <f>TEXT(Table1[[#This Row],[Order Date]],"yyyy")</f>
        <v>2015</v>
      </c>
      <c r="AC244" s="13">
        <v>42015</v>
      </c>
      <c r="AD244" s="12">
        <v>496.79679999999996</v>
      </c>
      <c r="AE244" s="12">
        <v>5</v>
      </c>
      <c r="AF244" s="12">
        <v>1132.8399999999999</v>
      </c>
      <c r="AG244" s="12">
        <v>88060</v>
      </c>
      <c r="AH244" s="7" t="str">
        <f>IF(COUNTIF(Returns!$A$2:$A$1635,Orders!AG244)&gt;0,"Returned","Not Returned")</f>
        <v>Not Returned</v>
      </c>
    </row>
    <row r="245" spans="5:34" ht="12.75" customHeight="1" thickTop="1" thickBot="1" x14ac:dyDescent="0.3">
      <c r="E245" s="9">
        <v>22755</v>
      </c>
      <c r="F245" s="2" t="s">
        <v>37</v>
      </c>
      <c r="G245" s="2">
        <v>0.02</v>
      </c>
      <c r="H245" s="2">
        <v>12.99</v>
      </c>
      <c r="I245" s="2">
        <v>14.37</v>
      </c>
      <c r="J245" s="2">
        <v>467</v>
      </c>
      <c r="K245" s="7" t="str">
        <f>IF(COUNTIF(Table1[Customer ID],Table1[[#This Row],[Customer ID]])&gt;1,"Repeat Customer","One-Time Customer")</f>
        <v>One-Time Customer</v>
      </c>
      <c r="L245" s="2" t="s">
        <v>567</v>
      </c>
      <c r="M245" s="2" t="s">
        <v>49</v>
      </c>
      <c r="N245" s="2" t="s">
        <v>58</v>
      </c>
      <c r="O245" s="2" t="s">
        <v>41</v>
      </c>
      <c r="P245" s="2" t="s">
        <v>50</v>
      </c>
      <c r="Q245" s="2" t="s">
        <v>236</v>
      </c>
      <c r="R245" s="2" t="s">
        <v>568</v>
      </c>
      <c r="S245" s="2">
        <v>0.73</v>
      </c>
      <c r="T245" s="7">
        <f>Table1[[#This Row],[Profit]]/Table1[[#This Row],[Sales]]</f>
        <v>-3.876694283923972</v>
      </c>
      <c r="U245" s="2" t="s">
        <v>33</v>
      </c>
      <c r="V245" s="2" t="s">
        <v>53</v>
      </c>
      <c r="W245" s="2" t="s">
        <v>193</v>
      </c>
      <c r="X245" s="2" t="s">
        <v>569</v>
      </c>
      <c r="Y245" s="2">
        <v>1915</v>
      </c>
      <c r="Z245" s="10">
        <v>42015</v>
      </c>
      <c r="AA245" s="14" t="str">
        <f>TEXT(Table1[[#This Row],[Order Date]],"mmmm")</f>
        <v>January</v>
      </c>
      <c r="AB245" s="8" t="str">
        <f>TEXT(Table1[[#This Row],[Order Date]],"yyyy")</f>
        <v>2015</v>
      </c>
      <c r="AC245" s="10">
        <v>42016</v>
      </c>
      <c r="AD245" s="2">
        <v>-556.80960000000005</v>
      </c>
      <c r="AE245" s="2">
        <v>11</v>
      </c>
      <c r="AF245" s="2">
        <v>143.63</v>
      </c>
      <c r="AG245" s="2">
        <v>88060</v>
      </c>
      <c r="AH245" s="7" t="str">
        <f>IF(COUNTIF(Returns!$A$2:$A$1635,Orders!AG245)&gt;0,"Returned","Not Returned")</f>
        <v>Not Returned</v>
      </c>
    </row>
    <row r="246" spans="5:34" ht="12.75" customHeight="1" thickTop="1" thickBot="1" x14ac:dyDescent="0.3">
      <c r="E246" s="11">
        <v>22756</v>
      </c>
      <c r="F246" s="12" t="s">
        <v>37</v>
      </c>
      <c r="G246" s="12">
        <v>0.06</v>
      </c>
      <c r="H246" s="12">
        <v>14.42</v>
      </c>
      <c r="I246" s="12">
        <v>6.75</v>
      </c>
      <c r="J246" s="12">
        <v>468</v>
      </c>
      <c r="K246" s="7" t="str">
        <f>IF(COUNTIF(Table1[Customer ID],Table1[[#This Row],[Customer ID]])&gt;1,"Repeat Customer","One-Time Customer")</f>
        <v>One-Time Customer</v>
      </c>
      <c r="L246" s="12" t="s">
        <v>570</v>
      </c>
      <c r="M246" s="12" t="s">
        <v>49</v>
      </c>
      <c r="N246" s="12" t="s">
        <v>58</v>
      </c>
      <c r="O246" s="12" t="s">
        <v>29</v>
      </c>
      <c r="P246" s="12" t="s">
        <v>257</v>
      </c>
      <c r="Q246" s="12" t="s">
        <v>86</v>
      </c>
      <c r="R246" s="12" t="s">
        <v>571</v>
      </c>
      <c r="S246" s="12">
        <v>0.52</v>
      </c>
      <c r="T246" s="7">
        <f>Table1[[#This Row],[Profit]]/Table1[[#This Row],[Sales]]</f>
        <v>-0.37977546549835706</v>
      </c>
      <c r="U246" s="12" t="s">
        <v>33</v>
      </c>
      <c r="V246" s="12" t="s">
        <v>53</v>
      </c>
      <c r="W246" s="12" t="s">
        <v>193</v>
      </c>
      <c r="X246" s="12" t="s">
        <v>572</v>
      </c>
      <c r="Y246" s="12">
        <v>2341</v>
      </c>
      <c r="Z246" s="13">
        <v>42015</v>
      </c>
      <c r="AA246" s="14" t="str">
        <f>TEXT(Table1[[#This Row],[Order Date]],"mmmm")</f>
        <v>January</v>
      </c>
      <c r="AB246" s="8" t="str">
        <f>TEXT(Table1[[#This Row],[Order Date]],"yyyy")</f>
        <v>2015</v>
      </c>
      <c r="AC246" s="13">
        <v>42016</v>
      </c>
      <c r="AD246" s="12">
        <v>-27.738800000000001</v>
      </c>
      <c r="AE246" s="12">
        <v>5</v>
      </c>
      <c r="AF246" s="12">
        <v>73.040000000000006</v>
      </c>
      <c r="AG246" s="12">
        <v>88060</v>
      </c>
      <c r="AH246" s="7" t="str">
        <f>IF(COUNTIF(Returns!$A$2:$A$1635,Orders!AG246)&gt;0,"Returned","Not Returned")</f>
        <v>Not Returned</v>
      </c>
    </row>
    <row r="247" spans="5:34" ht="12.75" customHeight="1" thickTop="1" thickBot="1" x14ac:dyDescent="0.3">
      <c r="E247" s="9">
        <v>22757</v>
      </c>
      <c r="F247" s="2" t="s">
        <v>37</v>
      </c>
      <c r="G247" s="2">
        <v>0.05</v>
      </c>
      <c r="H247" s="2">
        <v>4.1399999999999997</v>
      </c>
      <c r="I247" s="2">
        <v>6.6</v>
      </c>
      <c r="J247" s="2">
        <v>469</v>
      </c>
      <c r="K247" s="7" t="str">
        <f>IF(COUNTIF(Table1[Customer ID],Table1[[#This Row],[Customer ID]])&gt;1,"Repeat Customer","One-Time Customer")</f>
        <v>One-Time Customer</v>
      </c>
      <c r="L247" s="2" t="s">
        <v>573</v>
      </c>
      <c r="M247" s="2" t="s">
        <v>27</v>
      </c>
      <c r="N247" s="2" t="s">
        <v>58</v>
      </c>
      <c r="O247" s="2" t="s">
        <v>41</v>
      </c>
      <c r="P247" s="2" t="s">
        <v>50</v>
      </c>
      <c r="Q247" s="2" t="s">
        <v>59</v>
      </c>
      <c r="R247" s="2" t="s">
        <v>98</v>
      </c>
      <c r="S247" s="2">
        <v>0.49</v>
      </c>
      <c r="T247" s="7">
        <f>Table1[[#This Row],[Profit]]/Table1[[#This Row],[Sales]]</f>
        <v>-3.8586866566716638</v>
      </c>
      <c r="U247" s="2" t="s">
        <v>33</v>
      </c>
      <c r="V247" s="2" t="s">
        <v>53</v>
      </c>
      <c r="W247" s="2" t="s">
        <v>54</v>
      </c>
      <c r="X247" s="2" t="s">
        <v>574</v>
      </c>
      <c r="Y247" s="2">
        <v>7506</v>
      </c>
      <c r="Z247" s="10">
        <v>42015</v>
      </c>
      <c r="AA247" s="14" t="str">
        <f>TEXT(Table1[[#This Row],[Order Date]],"mmmm")</f>
        <v>January</v>
      </c>
      <c r="AB247" s="8" t="str">
        <f>TEXT(Table1[[#This Row],[Order Date]],"yyyy")</f>
        <v>2015</v>
      </c>
      <c r="AC247" s="10">
        <v>42017</v>
      </c>
      <c r="AD247" s="2">
        <v>-128.68719999999999</v>
      </c>
      <c r="AE247" s="2">
        <v>7</v>
      </c>
      <c r="AF247" s="2">
        <v>33.35</v>
      </c>
      <c r="AG247" s="2">
        <v>88060</v>
      </c>
      <c r="AH247" s="7" t="str">
        <f>IF(COUNTIF(Returns!$A$2:$A$1635,Orders!AG247)&gt;0,"Returned","Not Returned")</f>
        <v>Not Returned</v>
      </c>
    </row>
    <row r="248" spans="5:34" ht="12.75" customHeight="1" thickTop="1" thickBot="1" x14ac:dyDescent="0.3">
      <c r="E248" s="11">
        <v>22758</v>
      </c>
      <c r="F248" s="12" t="s">
        <v>37</v>
      </c>
      <c r="G248" s="12">
        <v>0.03</v>
      </c>
      <c r="H248" s="12">
        <v>11.34</v>
      </c>
      <c r="I248" s="12">
        <v>5.01</v>
      </c>
      <c r="J248" s="12">
        <v>470</v>
      </c>
      <c r="K248" s="7" t="str">
        <f>IF(COUNTIF(Table1[Customer ID],Table1[[#This Row],[Customer ID]])&gt;1,"Repeat Customer","One-Time Customer")</f>
        <v>One-Time Customer</v>
      </c>
      <c r="L248" s="12" t="s">
        <v>575</v>
      </c>
      <c r="M248" s="12" t="s">
        <v>49</v>
      </c>
      <c r="N248" s="12" t="s">
        <v>58</v>
      </c>
      <c r="O248" s="12" t="s">
        <v>29</v>
      </c>
      <c r="P248" s="12" t="s">
        <v>93</v>
      </c>
      <c r="Q248" s="12" t="s">
        <v>59</v>
      </c>
      <c r="R248" s="12" t="s">
        <v>576</v>
      </c>
      <c r="S248" s="12">
        <v>0.36</v>
      </c>
      <c r="T248" s="7">
        <f>Table1[[#This Row],[Profit]]/Table1[[#This Row],[Sales]]</f>
        <v>0.38517264276228419</v>
      </c>
      <c r="U248" s="12" t="s">
        <v>33</v>
      </c>
      <c r="V248" s="12" t="s">
        <v>53</v>
      </c>
      <c r="W248" s="12" t="s">
        <v>54</v>
      </c>
      <c r="X248" s="12" t="s">
        <v>577</v>
      </c>
      <c r="Y248" s="12">
        <v>8601</v>
      </c>
      <c r="Z248" s="13">
        <v>42015</v>
      </c>
      <c r="AA248" s="14" t="str">
        <f>TEXT(Table1[[#This Row],[Order Date]],"mmmm")</f>
        <v>January</v>
      </c>
      <c r="AB248" s="8" t="str">
        <f>TEXT(Table1[[#This Row],[Order Date]],"yyyy")</f>
        <v>2015</v>
      </c>
      <c r="AC248" s="13">
        <v>42015</v>
      </c>
      <c r="AD248" s="12">
        <v>23.2028</v>
      </c>
      <c r="AE248" s="12">
        <v>5</v>
      </c>
      <c r="AF248" s="12">
        <v>60.24</v>
      </c>
      <c r="AG248" s="12">
        <v>88060</v>
      </c>
      <c r="AH248" s="7" t="str">
        <f>IF(COUNTIF(Returns!$A$2:$A$1635,Orders!AG248)&gt;0,"Returned","Not Returned")</f>
        <v>Not Returned</v>
      </c>
    </row>
    <row r="249" spans="5:34" ht="12.75" customHeight="1" thickTop="1" thickBot="1" x14ac:dyDescent="0.3">
      <c r="E249" s="9">
        <v>462</v>
      </c>
      <c r="F249" s="2" t="s">
        <v>37</v>
      </c>
      <c r="G249" s="2">
        <v>7.0000000000000007E-2</v>
      </c>
      <c r="H249" s="2">
        <v>179.99</v>
      </c>
      <c r="I249" s="2">
        <v>19.989999999999998</v>
      </c>
      <c r="J249" s="2">
        <v>471</v>
      </c>
      <c r="K249" s="7" t="str">
        <f>IF(COUNTIF(Table1[Customer ID],Table1[[#This Row],[Customer ID]])&gt;1,"Repeat Customer","One-Time Customer")</f>
        <v>One-Time Customer</v>
      </c>
      <c r="L249" s="2" t="s">
        <v>578</v>
      </c>
      <c r="M249" s="2" t="s">
        <v>27</v>
      </c>
      <c r="N249" s="2" t="s">
        <v>114</v>
      </c>
      <c r="O249" s="2" t="s">
        <v>77</v>
      </c>
      <c r="P249" s="2" t="s">
        <v>180</v>
      </c>
      <c r="Q249" s="2" t="s">
        <v>59</v>
      </c>
      <c r="R249" s="2" t="s">
        <v>579</v>
      </c>
      <c r="S249" s="2">
        <v>0.48</v>
      </c>
      <c r="T249" s="7">
        <f>Table1[[#This Row],[Profit]]/Table1[[#This Row],[Sales]]</f>
        <v>-0.79179853209475937</v>
      </c>
      <c r="U249" s="2" t="s">
        <v>33</v>
      </c>
      <c r="V249" s="2" t="s">
        <v>136</v>
      </c>
      <c r="W249" s="2" t="s">
        <v>387</v>
      </c>
      <c r="X249" s="2" t="s">
        <v>580</v>
      </c>
      <c r="Y249" s="2">
        <v>30318</v>
      </c>
      <c r="Z249" s="10">
        <v>42043</v>
      </c>
      <c r="AA249" s="14" t="str">
        <f>TEXT(Table1[[#This Row],[Order Date]],"mmmm")</f>
        <v>February</v>
      </c>
      <c r="AB249" s="8" t="str">
        <f>TEXT(Table1[[#This Row],[Order Date]],"yyyy")</f>
        <v>2015</v>
      </c>
      <c r="AC249" s="10">
        <v>42043</v>
      </c>
      <c r="AD249" s="2">
        <v>-568.53510000000006</v>
      </c>
      <c r="AE249" s="2">
        <v>4</v>
      </c>
      <c r="AF249" s="2">
        <v>718.03</v>
      </c>
      <c r="AG249" s="2">
        <v>3138</v>
      </c>
      <c r="AH249" s="7" t="str">
        <f>IF(COUNTIF(Returns!$A$2:$A$1635,Orders!AG249)&gt;0,"Returned","Not Returned")</f>
        <v>Not Returned</v>
      </c>
    </row>
    <row r="250" spans="5:34" ht="12.75" customHeight="1" thickTop="1" thickBot="1" x14ac:dyDescent="0.3">
      <c r="E250" s="11">
        <v>18462</v>
      </c>
      <c r="F250" s="12" t="s">
        <v>37</v>
      </c>
      <c r="G250" s="12">
        <v>7.0000000000000007E-2</v>
      </c>
      <c r="H250" s="12">
        <v>179.99</v>
      </c>
      <c r="I250" s="12">
        <v>19.989999999999998</v>
      </c>
      <c r="J250" s="12">
        <v>472</v>
      </c>
      <c r="K250" s="7" t="str">
        <f>IF(COUNTIF(Table1[Customer ID],Table1[[#This Row],[Customer ID]])&gt;1,"Repeat Customer","One-Time Customer")</f>
        <v>One-Time Customer</v>
      </c>
      <c r="L250" s="12" t="s">
        <v>581</v>
      </c>
      <c r="M250" s="12" t="s">
        <v>27</v>
      </c>
      <c r="N250" s="12" t="s">
        <v>114</v>
      </c>
      <c r="O250" s="12" t="s">
        <v>77</v>
      </c>
      <c r="P250" s="12" t="s">
        <v>180</v>
      </c>
      <c r="Q250" s="12" t="s">
        <v>59</v>
      </c>
      <c r="R250" s="12" t="s">
        <v>579</v>
      </c>
      <c r="S250" s="12">
        <v>0.48</v>
      </c>
      <c r="T250" s="7">
        <f>Table1[[#This Row],[Profit]]/Table1[[#This Row],[Sales]]</f>
        <v>-2.3813158041334748</v>
      </c>
      <c r="U250" s="12" t="s">
        <v>33</v>
      </c>
      <c r="V250" s="12" t="s">
        <v>53</v>
      </c>
      <c r="W250" s="12" t="s">
        <v>415</v>
      </c>
      <c r="X250" s="12" t="s">
        <v>582</v>
      </c>
      <c r="Y250" s="12">
        <v>21133</v>
      </c>
      <c r="Z250" s="13">
        <v>42043</v>
      </c>
      <c r="AA250" s="14" t="str">
        <f>TEXT(Table1[[#This Row],[Order Date]],"mmmm")</f>
        <v>February</v>
      </c>
      <c r="AB250" s="8" t="str">
        <f>TEXT(Table1[[#This Row],[Order Date]],"yyyy")</f>
        <v>2015</v>
      </c>
      <c r="AC250" s="13">
        <v>42043</v>
      </c>
      <c r="AD250" s="12">
        <v>-427.47</v>
      </c>
      <c r="AE250" s="12">
        <v>1</v>
      </c>
      <c r="AF250" s="12">
        <v>179.51</v>
      </c>
      <c r="AG250" s="12">
        <v>88023</v>
      </c>
      <c r="AH250" s="7" t="str">
        <f>IF(COUNTIF(Returns!$A$2:$A$1635,Orders!AG250)&gt;0,"Returned","Not Returned")</f>
        <v>Not Returned</v>
      </c>
    </row>
    <row r="251" spans="5:34" ht="12.75" customHeight="1" thickTop="1" thickBot="1" x14ac:dyDescent="0.3">
      <c r="E251" s="9">
        <v>20637</v>
      </c>
      <c r="F251" s="2" t="s">
        <v>47</v>
      </c>
      <c r="G251" s="2">
        <v>0.03</v>
      </c>
      <c r="H251" s="2">
        <v>11.97</v>
      </c>
      <c r="I251" s="2">
        <v>4.9800000000000004</v>
      </c>
      <c r="J251" s="2">
        <v>483</v>
      </c>
      <c r="K251" s="7" t="str">
        <f>IF(COUNTIF(Table1[Customer ID],Table1[[#This Row],[Customer ID]])&gt;1,"Repeat Customer","One-Time Customer")</f>
        <v>Repeat Customer</v>
      </c>
      <c r="L251" s="2" t="s">
        <v>583</v>
      </c>
      <c r="M251" s="2" t="s">
        <v>49</v>
      </c>
      <c r="N251" s="2" t="s">
        <v>28</v>
      </c>
      <c r="O251" s="2" t="s">
        <v>29</v>
      </c>
      <c r="P251" s="2" t="s">
        <v>257</v>
      </c>
      <c r="Q251" s="2" t="s">
        <v>59</v>
      </c>
      <c r="R251" s="2" t="s">
        <v>584</v>
      </c>
      <c r="S251" s="2">
        <v>0.57999999999999996</v>
      </c>
      <c r="T251" s="7">
        <f>Table1[[#This Row],[Profit]]/Table1[[#This Row],[Sales]]</f>
        <v>-0.24856518174364581</v>
      </c>
      <c r="U251" s="2" t="s">
        <v>33</v>
      </c>
      <c r="V251" s="2" t="s">
        <v>61</v>
      </c>
      <c r="W251" s="2" t="s">
        <v>178</v>
      </c>
      <c r="X251" s="2" t="s">
        <v>585</v>
      </c>
      <c r="Y251" s="2">
        <v>60543</v>
      </c>
      <c r="Z251" s="10">
        <v>42031</v>
      </c>
      <c r="AA251" s="14" t="str">
        <f>TEXT(Table1[[#This Row],[Order Date]],"mmmm")</f>
        <v>January</v>
      </c>
      <c r="AB251" s="8" t="str">
        <f>TEXT(Table1[[#This Row],[Order Date]],"yyyy")</f>
        <v>2015</v>
      </c>
      <c r="AC251" s="10">
        <v>42032</v>
      </c>
      <c r="AD251" s="2">
        <v>-18.190000000000001</v>
      </c>
      <c r="AE251" s="2">
        <v>6</v>
      </c>
      <c r="AF251" s="2">
        <v>73.180000000000007</v>
      </c>
      <c r="AG251" s="2">
        <v>90353</v>
      </c>
      <c r="AH251" s="7" t="str">
        <f>IF(COUNTIF(Returns!$A$2:$A$1635,Orders!AG251)&gt;0,"Returned","Not Returned")</f>
        <v>Not Returned</v>
      </c>
    </row>
    <row r="252" spans="5:34" ht="12.75" customHeight="1" thickTop="1" thickBot="1" x14ac:dyDescent="0.3">
      <c r="E252" s="11">
        <v>22864</v>
      </c>
      <c r="F252" s="12" t="s">
        <v>37</v>
      </c>
      <c r="G252" s="12">
        <v>0.06</v>
      </c>
      <c r="H252" s="12">
        <v>3.36</v>
      </c>
      <c r="I252" s="12">
        <v>6.27</v>
      </c>
      <c r="J252" s="12">
        <v>483</v>
      </c>
      <c r="K252" s="7" t="str">
        <f>IF(COUNTIF(Table1[Customer ID],Table1[[#This Row],[Customer ID]])&gt;1,"Repeat Customer","One-Time Customer")</f>
        <v>Repeat Customer</v>
      </c>
      <c r="L252" s="12" t="s">
        <v>583</v>
      </c>
      <c r="M252" s="12" t="s">
        <v>49</v>
      </c>
      <c r="N252" s="12" t="s">
        <v>28</v>
      </c>
      <c r="O252" s="12" t="s">
        <v>29</v>
      </c>
      <c r="P252" s="12" t="s">
        <v>109</v>
      </c>
      <c r="Q252" s="12" t="s">
        <v>59</v>
      </c>
      <c r="R252" s="12" t="s">
        <v>586</v>
      </c>
      <c r="S252" s="12">
        <v>0.4</v>
      </c>
      <c r="T252" s="7">
        <f>Table1[[#This Row],[Profit]]/Table1[[#This Row],[Sales]]</f>
        <v>-2.7276122448979594</v>
      </c>
      <c r="U252" s="12" t="s">
        <v>33</v>
      </c>
      <c r="V252" s="12" t="s">
        <v>61</v>
      </c>
      <c r="W252" s="12" t="s">
        <v>178</v>
      </c>
      <c r="X252" s="12" t="s">
        <v>585</v>
      </c>
      <c r="Y252" s="12">
        <v>60543</v>
      </c>
      <c r="Z252" s="13">
        <v>42117</v>
      </c>
      <c r="AA252" s="14" t="str">
        <f>TEXT(Table1[[#This Row],[Order Date]],"mmmm")</f>
        <v>April</v>
      </c>
      <c r="AB252" s="8" t="str">
        <f>TEXT(Table1[[#This Row],[Order Date]],"yyyy")</f>
        <v>2015</v>
      </c>
      <c r="AC252" s="13">
        <v>42118</v>
      </c>
      <c r="AD252" s="12">
        <v>-24.057540000000003</v>
      </c>
      <c r="AE252" s="12">
        <v>2</v>
      </c>
      <c r="AF252" s="12">
        <v>8.82</v>
      </c>
      <c r="AG252" s="12">
        <v>90354</v>
      </c>
      <c r="AH252" s="7" t="str">
        <f>IF(COUNTIF(Returns!$A$2:$A$1635,Orders!AG252)&gt;0,"Returned","Not Returned")</f>
        <v>Not Returned</v>
      </c>
    </row>
    <row r="253" spans="5:34" ht="12.75" customHeight="1" thickTop="1" thickBot="1" x14ac:dyDescent="0.3">
      <c r="E253" s="9">
        <v>22865</v>
      </c>
      <c r="F253" s="2" t="s">
        <v>37</v>
      </c>
      <c r="G253" s="2">
        <v>7.0000000000000007E-2</v>
      </c>
      <c r="H253" s="2">
        <v>699.99</v>
      </c>
      <c r="I253" s="2">
        <v>24.49</v>
      </c>
      <c r="J253" s="2">
        <v>483</v>
      </c>
      <c r="K253" s="7" t="str">
        <f>IF(COUNTIF(Table1[Customer ID],Table1[[#This Row],[Customer ID]])&gt;1,"Repeat Customer","One-Time Customer")</f>
        <v>Repeat Customer</v>
      </c>
      <c r="L253" s="2" t="s">
        <v>583</v>
      </c>
      <c r="M253" s="2" t="s">
        <v>49</v>
      </c>
      <c r="N253" s="2" t="s">
        <v>28</v>
      </c>
      <c r="O253" s="2" t="s">
        <v>77</v>
      </c>
      <c r="P253" s="2" t="s">
        <v>587</v>
      </c>
      <c r="Q253" s="2" t="s">
        <v>236</v>
      </c>
      <c r="R253" s="2" t="s">
        <v>588</v>
      </c>
      <c r="S253" s="2">
        <v>0.41</v>
      </c>
      <c r="T253" s="7">
        <f>Table1[[#This Row],[Profit]]/Table1[[#This Row],[Sales]]</f>
        <v>0.432316360697379</v>
      </c>
      <c r="U253" s="2" t="s">
        <v>33</v>
      </c>
      <c r="V253" s="2" t="s">
        <v>61</v>
      </c>
      <c r="W253" s="2" t="s">
        <v>178</v>
      </c>
      <c r="X253" s="2" t="s">
        <v>585</v>
      </c>
      <c r="Y253" s="2">
        <v>60543</v>
      </c>
      <c r="Z253" s="10">
        <v>42117</v>
      </c>
      <c r="AA253" s="14" t="str">
        <f>TEXT(Table1[[#This Row],[Order Date]],"mmmm")</f>
        <v>April</v>
      </c>
      <c r="AB253" s="8" t="str">
        <f>TEXT(Table1[[#This Row],[Order Date]],"yyyy")</f>
        <v>2015</v>
      </c>
      <c r="AC253" s="10">
        <v>42119</v>
      </c>
      <c r="AD253" s="2">
        <v>2583.5614799999998</v>
      </c>
      <c r="AE253" s="2">
        <v>9</v>
      </c>
      <c r="AF253" s="2">
        <v>5976.09</v>
      </c>
      <c r="AG253" s="2">
        <v>90354</v>
      </c>
      <c r="AH253" s="7" t="str">
        <f>IF(COUNTIF(Returns!$A$2:$A$1635,Orders!AG253)&gt;0,"Returned","Not Returned")</f>
        <v>Not Returned</v>
      </c>
    </row>
    <row r="254" spans="5:34" ht="12.75" customHeight="1" thickTop="1" thickBot="1" x14ac:dyDescent="0.3">
      <c r="E254" s="11">
        <v>20668</v>
      </c>
      <c r="F254" s="12" t="s">
        <v>37</v>
      </c>
      <c r="G254" s="12">
        <v>0.05</v>
      </c>
      <c r="H254" s="12">
        <v>2.88</v>
      </c>
      <c r="I254" s="12">
        <v>0.5</v>
      </c>
      <c r="J254" s="12">
        <v>485</v>
      </c>
      <c r="K254" s="7" t="str">
        <f>IF(COUNTIF(Table1[Customer ID],Table1[[#This Row],[Customer ID]])&gt;1,"Repeat Customer","One-Time Customer")</f>
        <v>One-Time Customer</v>
      </c>
      <c r="L254" s="12" t="s">
        <v>589</v>
      </c>
      <c r="M254" s="12" t="s">
        <v>49</v>
      </c>
      <c r="N254" s="12" t="s">
        <v>28</v>
      </c>
      <c r="O254" s="12" t="s">
        <v>29</v>
      </c>
      <c r="P254" s="12" t="s">
        <v>134</v>
      </c>
      <c r="Q254" s="12" t="s">
        <v>59</v>
      </c>
      <c r="R254" s="12" t="s">
        <v>590</v>
      </c>
      <c r="S254" s="12">
        <v>0.36</v>
      </c>
      <c r="T254" s="7">
        <f>Table1[[#This Row],[Profit]]/Table1[[#This Row],[Sales]]</f>
        <v>0.69</v>
      </c>
      <c r="U254" s="12" t="s">
        <v>33</v>
      </c>
      <c r="V254" s="12" t="s">
        <v>34</v>
      </c>
      <c r="W254" s="12" t="s">
        <v>45</v>
      </c>
      <c r="X254" s="12" t="s">
        <v>591</v>
      </c>
      <c r="Y254" s="12">
        <v>93727</v>
      </c>
      <c r="Z254" s="13">
        <v>42081</v>
      </c>
      <c r="AA254" s="14" t="str">
        <f>TEXT(Table1[[#This Row],[Order Date]],"mmmm")</f>
        <v>March</v>
      </c>
      <c r="AB254" s="8" t="str">
        <f>TEXT(Table1[[#This Row],[Order Date]],"yyyy")</f>
        <v>2015</v>
      </c>
      <c r="AC254" s="13">
        <v>42083</v>
      </c>
      <c r="AD254" s="12">
        <v>6.0512999999999995</v>
      </c>
      <c r="AE254" s="12">
        <v>3</v>
      </c>
      <c r="AF254" s="12">
        <v>8.77</v>
      </c>
      <c r="AG254" s="12">
        <v>91062</v>
      </c>
      <c r="AH254" s="7" t="str">
        <f>IF(COUNTIF(Returns!$A$2:$A$1635,Orders!AG254)&gt;0,"Returned","Not Returned")</f>
        <v>Not Returned</v>
      </c>
    </row>
    <row r="255" spans="5:34" ht="12.75" customHeight="1" thickTop="1" thickBot="1" x14ac:dyDescent="0.3">
      <c r="E255" s="9">
        <v>23394</v>
      </c>
      <c r="F255" s="2" t="s">
        <v>56</v>
      </c>
      <c r="G255" s="2">
        <v>0.1</v>
      </c>
      <c r="H255" s="2">
        <v>3.36</v>
      </c>
      <c r="I255" s="2">
        <v>6.27</v>
      </c>
      <c r="J255" s="2">
        <v>487</v>
      </c>
      <c r="K255" s="7" t="str">
        <f>IF(COUNTIF(Table1[Customer ID],Table1[[#This Row],[Customer ID]])&gt;1,"Repeat Customer","One-Time Customer")</f>
        <v>One-Time Customer</v>
      </c>
      <c r="L255" s="2" t="s">
        <v>592</v>
      </c>
      <c r="M255" s="2" t="s">
        <v>27</v>
      </c>
      <c r="N255" s="2" t="s">
        <v>28</v>
      </c>
      <c r="O255" s="2" t="s">
        <v>29</v>
      </c>
      <c r="P255" s="2" t="s">
        <v>109</v>
      </c>
      <c r="Q255" s="2" t="s">
        <v>59</v>
      </c>
      <c r="R255" s="2" t="s">
        <v>586</v>
      </c>
      <c r="S255" s="2">
        <v>0.4</v>
      </c>
      <c r="T255" s="7">
        <f>Table1[[#This Row],[Profit]]/Table1[[#This Row],[Sales]]</f>
        <v>-3.213057019645424</v>
      </c>
      <c r="U255" s="2" t="s">
        <v>33</v>
      </c>
      <c r="V255" s="2" t="s">
        <v>53</v>
      </c>
      <c r="W255" s="2" t="s">
        <v>188</v>
      </c>
      <c r="X255" s="2" t="s">
        <v>433</v>
      </c>
      <c r="Y255" s="2">
        <v>4073</v>
      </c>
      <c r="Z255" s="10">
        <v>42142</v>
      </c>
      <c r="AA255" s="14" t="str">
        <f>TEXT(Table1[[#This Row],[Order Date]],"mmmm")</f>
        <v>May</v>
      </c>
      <c r="AB255" s="8" t="str">
        <f>TEXT(Table1[[#This Row],[Order Date]],"yyyy")</f>
        <v>2015</v>
      </c>
      <c r="AC255" s="10">
        <v>42143</v>
      </c>
      <c r="AD255" s="2">
        <v>-67.0565</v>
      </c>
      <c r="AE255" s="2">
        <v>5</v>
      </c>
      <c r="AF255" s="2">
        <v>20.87</v>
      </c>
      <c r="AG255" s="2">
        <v>91063</v>
      </c>
      <c r="AH255" s="7" t="str">
        <f>IF(COUNTIF(Returns!$A$2:$A$1635,Orders!AG255)&gt;0,"Returned","Not Returned")</f>
        <v>Not Returned</v>
      </c>
    </row>
    <row r="256" spans="5:34" ht="12.75" customHeight="1" thickTop="1" thickBot="1" x14ac:dyDescent="0.3">
      <c r="E256" s="11">
        <v>23395</v>
      </c>
      <c r="F256" s="12" t="s">
        <v>56</v>
      </c>
      <c r="G256" s="12">
        <v>7.0000000000000007E-2</v>
      </c>
      <c r="H256" s="12">
        <v>12.28</v>
      </c>
      <c r="I256" s="12">
        <v>4.8600000000000003</v>
      </c>
      <c r="J256" s="12">
        <v>488</v>
      </c>
      <c r="K256" s="7" t="str">
        <f>IF(COUNTIF(Table1[Customer ID],Table1[[#This Row],[Customer ID]])&gt;1,"Repeat Customer","One-Time Customer")</f>
        <v>One-Time Customer</v>
      </c>
      <c r="L256" s="12" t="s">
        <v>593</v>
      </c>
      <c r="M256" s="12" t="s">
        <v>49</v>
      </c>
      <c r="N256" s="12" t="s">
        <v>28</v>
      </c>
      <c r="O256" s="12" t="s">
        <v>29</v>
      </c>
      <c r="P256" s="12" t="s">
        <v>93</v>
      </c>
      <c r="Q256" s="12" t="s">
        <v>59</v>
      </c>
      <c r="R256" s="12" t="s">
        <v>303</v>
      </c>
      <c r="S256" s="12">
        <v>0.38</v>
      </c>
      <c r="T256" s="7">
        <f>Table1[[#This Row],[Profit]]/Table1[[#This Row],[Sales]]</f>
        <v>-0.30894941634241246</v>
      </c>
      <c r="U256" s="12" t="s">
        <v>33</v>
      </c>
      <c r="V256" s="12" t="s">
        <v>53</v>
      </c>
      <c r="W256" s="12" t="s">
        <v>188</v>
      </c>
      <c r="X256" s="12" t="s">
        <v>594</v>
      </c>
      <c r="Y256" s="12">
        <v>4106</v>
      </c>
      <c r="Z256" s="13">
        <v>42142</v>
      </c>
      <c r="AA256" s="14" t="str">
        <f>TEXT(Table1[[#This Row],[Order Date]],"mmmm")</f>
        <v>May</v>
      </c>
      <c r="AB256" s="8" t="str">
        <f>TEXT(Table1[[#This Row],[Order Date]],"yyyy")</f>
        <v>2015</v>
      </c>
      <c r="AC256" s="13">
        <v>42144</v>
      </c>
      <c r="AD256" s="12">
        <v>-7.94</v>
      </c>
      <c r="AE256" s="12">
        <v>2</v>
      </c>
      <c r="AF256" s="12">
        <v>25.7</v>
      </c>
      <c r="AG256" s="12">
        <v>91063</v>
      </c>
      <c r="AH256" s="7" t="str">
        <f>IF(COUNTIF(Returns!$A$2:$A$1635,Orders!AG256)&gt;0,"Returned","Not Returned")</f>
        <v>Not Returned</v>
      </c>
    </row>
    <row r="257" spans="5:34" ht="12.75" customHeight="1" thickTop="1" thickBot="1" x14ac:dyDescent="0.3">
      <c r="E257" s="9">
        <v>23393</v>
      </c>
      <c r="F257" s="2" t="s">
        <v>56</v>
      </c>
      <c r="G257" s="2">
        <v>0.09</v>
      </c>
      <c r="H257" s="2">
        <v>20.99</v>
      </c>
      <c r="I257" s="2">
        <v>0.99</v>
      </c>
      <c r="J257" s="2">
        <v>489</v>
      </c>
      <c r="K257" s="7" t="str">
        <f>IF(COUNTIF(Table1[Customer ID],Table1[[#This Row],[Customer ID]])&gt;1,"Repeat Customer","One-Time Customer")</f>
        <v>One-Time Customer</v>
      </c>
      <c r="L257" s="2" t="s">
        <v>595</v>
      </c>
      <c r="M257" s="2" t="s">
        <v>49</v>
      </c>
      <c r="N257" s="2" t="s">
        <v>28</v>
      </c>
      <c r="O257" s="2" t="s">
        <v>77</v>
      </c>
      <c r="P257" s="2" t="s">
        <v>78</v>
      </c>
      <c r="Q257" s="2" t="s">
        <v>31</v>
      </c>
      <c r="R257" s="2" t="s">
        <v>596</v>
      </c>
      <c r="S257" s="2">
        <v>0.56999999999999995</v>
      </c>
      <c r="T257" s="7">
        <f>Table1[[#This Row],[Profit]]/Table1[[#This Row],[Sales]]</f>
        <v>0.53270026571416129</v>
      </c>
      <c r="U257" s="2" t="s">
        <v>33</v>
      </c>
      <c r="V257" s="2" t="s">
        <v>53</v>
      </c>
      <c r="W257" s="2" t="s">
        <v>193</v>
      </c>
      <c r="X257" s="2" t="s">
        <v>597</v>
      </c>
      <c r="Y257" s="2">
        <v>2062</v>
      </c>
      <c r="Z257" s="10">
        <v>42142</v>
      </c>
      <c r="AA257" s="14" t="str">
        <f>TEXT(Table1[[#This Row],[Order Date]],"mmmm")</f>
        <v>May</v>
      </c>
      <c r="AB257" s="8" t="str">
        <f>TEXT(Table1[[#This Row],[Order Date]],"yyyy")</f>
        <v>2015</v>
      </c>
      <c r="AC257" s="10">
        <v>42142</v>
      </c>
      <c r="AD257" s="2">
        <v>122.292</v>
      </c>
      <c r="AE257" s="2">
        <v>14</v>
      </c>
      <c r="AF257" s="2">
        <v>229.57</v>
      </c>
      <c r="AG257" s="2">
        <v>91063</v>
      </c>
      <c r="AH257" s="7" t="str">
        <f>IF(COUNTIF(Returns!$A$2:$A$1635,Orders!AG257)&gt;0,"Returned","Not Returned")</f>
        <v>Not Returned</v>
      </c>
    </row>
    <row r="258" spans="5:34" ht="12.75" customHeight="1" thickTop="1" thickBot="1" x14ac:dyDescent="0.3">
      <c r="E258" s="11">
        <v>1147</v>
      </c>
      <c r="F258" s="12" t="s">
        <v>56</v>
      </c>
      <c r="G258" s="12">
        <v>0.08</v>
      </c>
      <c r="H258" s="12">
        <v>2.94</v>
      </c>
      <c r="I258" s="12">
        <v>0.96</v>
      </c>
      <c r="J258" s="12">
        <v>491</v>
      </c>
      <c r="K258" s="7" t="str">
        <f>IF(COUNTIF(Table1[Customer ID],Table1[[#This Row],[Customer ID]])&gt;1,"Repeat Customer","One-Time Customer")</f>
        <v>Repeat Customer</v>
      </c>
      <c r="L258" s="12" t="s">
        <v>598</v>
      </c>
      <c r="M258" s="12" t="s">
        <v>49</v>
      </c>
      <c r="N258" s="12" t="s">
        <v>114</v>
      </c>
      <c r="O258" s="12" t="s">
        <v>29</v>
      </c>
      <c r="P258" s="12" t="s">
        <v>30</v>
      </c>
      <c r="Q258" s="12" t="s">
        <v>31</v>
      </c>
      <c r="R258" s="12" t="s">
        <v>599</v>
      </c>
      <c r="S258" s="12">
        <v>0.57999999999999996</v>
      </c>
      <c r="T258" s="7">
        <f>Table1[[#This Row],[Profit]]/Table1[[#This Row],[Sales]]</f>
        <v>-3.1784107946026985E-2</v>
      </c>
      <c r="U258" s="12" t="s">
        <v>33</v>
      </c>
      <c r="V258" s="12" t="s">
        <v>53</v>
      </c>
      <c r="W258" s="12" t="s">
        <v>71</v>
      </c>
      <c r="X258" s="12" t="s">
        <v>90</v>
      </c>
      <c r="Y258" s="12">
        <v>10154</v>
      </c>
      <c r="Z258" s="13">
        <v>42139</v>
      </c>
      <c r="AA258" s="14" t="str">
        <f>TEXT(Table1[[#This Row],[Order Date]],"mmmm")</f>
        <v>May</v>
      </c>
      <c r="AB258" s="8" t="str">
        <f>TEXT(Table1[[#This Row],[Order Date]],"yyyy")</f>
        <v>2015</v>
      </c>
      <c r="AC258" s="13">
        <v>42141</v>
      </c>
      <c r="AD258" s="12">
        <v>-2.12</v>
      </c>
      <c r="AE258" s="12">
        <v>23</v>
      </c>
      <c r="AF258" s="12">
        <v>66.7</v>
      </c>
      <c r="AG258" s="12">
        <v>8353</v>
      </c>
      <c r="AH258" s="7" t="str">
        <f>IF(COUNTIF(Returns!$A$2:$A$1635,Orders!AG258)&gt;0,"Returned","Not Returned")</f>
        <v>Returned</v>
      </c>
    </row>
    <row r="259" spans="5:34" ht="12.75" customHeight="1" thickTop="1" thickBot="1" x14ac:dyDescent="0.3">
      <c r="E259" s="9">
        <v>1450</v>
      </c>
      <c r="F259" s="2" t="s">
        <v>47</v>
      </c>
      <c r="G259" s="2">
        <v>0.01</v>
      </c>
      <c r="H259" s="2">
        <v>4.9800000000000004</v>
      </c>
      <c r="I259" s="2">
        <v>6.07</v>
      </c>
      <c r="J259" s="2">
        <v>491</v>
      </c>
      <c r="K259" s="7" t="str">
        <f>IF(COUNTIF(Table1[Customer ID],Table1[[#This Row],[Customer ID]])&gt;1,"Repeat Customer","One-Time Customer")</f>
        <v>Repeat Customer</v>
      </c>
      <c r="L259" s="2" t="s">
        <v>598</v>
      </c>
      <c r="M259" s="2" t="s">
        <v>49</v>
      </c>
      <c r="N259" s="2" t="s">
        <v>114</v>
      </c>
      <c r="O259" s="2" t="s">
        <v>29</v>
      </c>
      <c r="P259" s="2" t="s">
        <v>93</v>
      </c>
      <c r="Q259" s="2" t="s">
        <v>59</v>
      </c>
      <c r="R259" s="2" t="s">
        <v>173</v>
      </c>
      <c r="S259" s="2">
        <v>0.36</v>
      </c>
      <c r="T259" s="7">
        <f>Table1[[#This Row],[Profit]]/Table1[[#This Row],[Sales]]</f>
        <v>-0.31829493087557603</v>
      </c>
      <c r="U259" s="2" t="s">
        <v>33</v>
      </c>
      <c r="V259" s="2" t="s">
        <v>53</v>
      </c>
      <c r="W259" s="2" t="s">
        <v>71</v>
      </c>
      <c r="X259" s="2" t="s">
        <v>90</v>
      </c>
      <c r="Y259" s="2">
        <v>10154</v>
      </c>
      <c r="Z259" s="10">
        <v>42045</v>
      </c>
      <c r="AA259" s="14" t="str">
        <f>TEXT(Table1[[#This Row],[Order Date]],"mmmm")</f>
        <v>February</v>
      </c>
      <c r="AB259" s="8" t="str">
        <f>TEXT(Table1[[#This Row],[Order Date]],"yyyy")</f>
        <v>2015</v>
      </c>
      <c r="AC259" s="10">
        <v>42046</v>
      </c>
      <c r="AD259" s="2">
        <v>-69.069999999999993</v>
      </c>
      <c r="AE259" s="2">
        <v>41</v>
      </c>
      <c r="AF259" s="2">
        <v>217</v>
      </c>
      <c r="AG259" s="2">
        <v>10464</v>
      </c>
      <c r="AH259" s="7" t="str">
        <f>IF(COUNTIF(Returns!$A$2:$A$1635,Orders!AG259)&gt;0,"Returned","Not Returned")</f>
        <v>Not Returned</v>
      </c>
    </row>
    <row r="260" spans="5:34" ht="12.75" customHeight="1" thickTop="1" thickBot="1" x14ac:dyDescent="0.3">
      <c r="E260" s="11">
        <v>914</v>
      </c>
      <c r="F260" s="12" t="s">
        <v>47</v>
      </c>
      <c r="G260" s="12">
        <v>0.02</v>
      </c>
      <c r="H260" s="12">
        <v>1360.14</v>
      </c>
      <c r="I260" s="12">
        <v>14.7</v>
      </c>
      <c r="J260" s="12">
        <v>491</v>
      </c>
      <c r="K260" s="7" t="str">
        <f>IF(COUNTIF(Table1[Customer ID],Table1[[#This Row],[Customer ID]])&gt;1,"Repeat Customer","One-Time Customer")</f>
        <v>Repeat Customer</v>
      </c>
      <c r="L260" s="12" t="s">
        <v>598</v>
      </c>
      <c r="M260" s="12" t="s">
        <v>39</v>
      </c>
      <c r="N260" s="12" t="s">
        <v>114</v>
      </c>
      <c r="O260" s="12" t="s">
        <v>77</v>
      </c>
      <c r="P260" s="12" t="s">
        <v>85</v>
      </c>
      <c r="Q260" s="12" t="s">
        <v>43</v>
      </c>
      <c r="R260" s="12" t="s">
        <v>600</v>
      </c>
      <c r="S260" s="12">
        <v>0.59</v>
      </c>
      <c r="T260" s="7">
        <f>Table1[[#This Row],[Profit]]/Table1[[#This Row],[Sales]]</f>
        <v>6.4037940550542141E-2</v>
      </c>
      <c r="U260" s="12" t="s">
        <v>33</v>
      </c>
      <c r="V260" s="12" t="s">
        <v>53</v>
      </c>
      <c r="W260" s="12" t="s">
        <v>71</v>
      </c>
      <c r="X260" s="12" t="s">
        <v>90</v>
      </c>
      <c r="Y260" s="12">
        <v>10154</v>
      </c>
      <c r="Z260" s="13">
        <v>42175</v>
      </c>
      <c r="AA260" s="14" t="str">
        <f>TEXT(Table1[[#This Row],[Order Date]],"mmmm")</f>
        <v>June</v>
      </c>
      <c r="AB260" s="8" t="str">
        <f>TEXT(Table1[[#This Row],[Order Date]],"yyyy")</f>
        <v>2015</v>
      </c>
      <c r="AC260" s="13">
        <v>42177</v>
      </c>
      <c r="AD260" s="12">
        <v>2028.12</v>
      </c>
      <c r="AE260" s="12">
        <v>22</v>
      </c>
      <c r="AF260" s="12">
        <v>31670.6</v>
      </c>
      <c r="AG260" s="12">
        <v>6562</v>
      </c>
      <c r="AH260" s="7" t="str">
        <f>IF(COUNTIF(Returns!$A$2:$A$1635,Orders!AG260)&gt;0,"Returned","Not Returned")</f>
        <v>Not Returned</v>
      </c>
    </row>
    <row r="261" spans="5:34" ht="12.75" customHeight="1" thickTop="1" thickBot="1" x14ac:dyDescent="0.3">
      <c r="E261" s="9">
        <v>6046</v>
      </c>
      <c r="F261" s="2" t="s">
        <v>37</v>
      </c>
      <c r="G261" s="2">
        <v>0.02</v>
      </c>
      <c r="H261" s="2">
        <v>9.06</v>
      </c>
      <c r="I261" s="2">
        <v>9.86</v>
      </c>
      <c r="J261" s="2">
        <v>491</v>
      </c>
      <c r="K261" s="7" t="str">
        <f>IF(COUNTIF(Table1[Customer ID],Table1[[#This Row],[Customer ID]])&gt;1,"Repeat Customer","One-Time Customer")</f>
        <v>Repeat Customer</v>
      </c>
      <c r="L261" s="2" t="s">
        <v>598</v>
      </c>
      <c r="M261" s="2" t="s">
        <v>49</v>
      </c>
      <c r="N261" s="2" t="s">
        <v>114</v>
      </c>
      <c r="O261" s="2" t="s">
        <v>29</v>
      </c>
      <c r="P261" s="2" t="s">
        <v>93</v>
      </c>
      <c r="Q261" s="2" t="s">
        <v>59</v>
      </c>
      <c r="R261" s="2" t="s">
        <v>601</v>
      </c>
      <c r="S261" s="2">
        <v>0.4</v>
      </c>
      <c r="T261" s="7">
        <f>Table1[[#This Row],[Profit]]/Table1[[#This Row],[Sales]]</f>
        <v>-0.26482361771328494</v>
      </c>
      <c r="U261" s="2" t="s">
        <v>33</v>
      </c>
      <c r="V261" s="2" t="s">
        <v>53</v>
      </c>
      <c r="W261" s="2" t="s">
        <v>71</v>
      </c>
      <c r="X261" s="2" t="s">
        <v>90</v>
      </c>
      <c r="Y261" s="2">
        <v>10154</v>
      </c>
      <c r="Z261" s="10">
        <v>42175</v>
      </c>
      <c r="AA261" s="14" t="str">
        <f>TEXT(Table1[[#This Row],[Order Date]],"mmmm")</f>
        <v>June</v>
      </c>
      <c r="AB261" s="8" t="str">
        <f>TEXT(Table1[[#This Row],[Order Date]],"yyyy")</f>
        <v>2015</v>
      </c>
      <c r="AC261" s="10">
        <v>42177</v>
      </c>
      <c r="AD261" s="2">
        <v>-63.51</v>
      </c>
      <c r="AE261" s="2">
        <v>24</v>
      </c>
      <c r="AF261" s="2">
        <v>239.82</v>
      </c>
      <c r="AG261" s="2">
        <v>42852</v>
      </c>
      <c r="AH261" s="7" t="str">
        <f>IF(COUNTIF(Returns!$A$2:$A$1635,Orders!AG261)&gt;0,"Returned","Not Returned")</f>
        <v>Not Returned</v>
      </c>
    </row>
    <row r="262" spans="5:34" ht="12.75" customHeight="1" thickTop="1" thickBot="1" x14ac:dyDescent="0.3">
      <c r="E262" s="11">
        <v>18757</v>
      </c>
      <c r="F262" s="12" t="s">
        <v>37</v>
      </c>
      <c r="G262" s="12">
        <v>0.02</v>
      </c>
      <c r="H262" s="12">
        <v>6.48</v>
      </c>
      <c r="I262" s="12">
        <v>6.6</v>
      </c>
      <c r="J262" s="12">
        <v>493</v>
      </c>
      <c r="K262" s="7" t="str">
        <f>IF(COUNTIF(Table1[Customer ID],Table1[[#This Row],[Customer ID]])&gt;1,"Repeat Customer","One-Time Customer")</f>
        <v>Repeat Customer</v>
      </c>
      <c r="L262" s="12" t="s">
        <v>602</v>
      </c>
      <c r="M262" s="12" t="s">
        <v>49</v>
      </c>
      <c r="N262" s="12" t="s">
        <v>114</v>
      </c>
      <c r="O262" s="12" t="s">
        <v>29</v>
      </c>
      <c r="P262" s="12" t="s">
        <v>93</v>
      </c>
      <c r="Q262" s="12" t="s">
        <v>59</v>
      </c>
      <c r="R262" s="12" t="s">
        <v>603</v>
      </c>
      <c r="S262" s="12">
        <v>0.37</v>
      </c>
      <c r="T262" s="7">
        <f>Table1[[#This Row],[Profit]]/Table1[[#This Row],[Sales]]</f>
        <v>-1.3798530954879329</v>
      </c>
      <c r="U262" s="12" t="s">
        <v>33</v>
      </c>
      <c r="V262" s="12" t="s">
        <v>34</v>
      </c>
      <c r="W262" s="12" t="s">
        <v>35</v>
      </c>
      <c r="X262" s="12" t="s">
        <v>604</v>
      </c>
      <c r="Y262" s="12">
        <v>98158</v>
      </c>
      <c r="Z262" s="13">
        <v>42024</v>
      </c>
      <c r="AA262" s="14" t="str">
        <f>TEXT(Table1[[#This Row],[Order Date]],"mmmm")</f>
        <v>January</v>
      </c>
      <c r="AB262" s="8" t="str">
        <f>TEXT(Table1[[#This Row],[Order Date]],"yyyy")</f>
        <v>2015</v>
      </c>
      <c r="AC262" s="13">
        <v>42026</v>
      </c>
      <c r="AD262" s="12">
        <v>-92.05</v>
      </c>
      <c r="AE262" s="12">
        <v>10</v>
      </c>
      <c r="AF262" s="12">
        <v>66.709999999999994</v>
      </c>
      <c r="AG262" s="12">
        <v>88906</v>
      </c>
      <c r="AH262" s="7" t="str">
        <f>IF(COUNTIF(Returns!$A$2:$A$1635,Orders!AG262)&gt;0,"Returned","Not Returned")</f>
        <v>Not Returned</v>
      </c>
    </row>
    <row r="263" spans="5:34" ht="12.75" customHeight="1" thickTop="1" thickBot="1" x14ac:dyDescent="0.3">
      <c r="E263" s="9">
        <v>18758</v>
      </c>
      <c r="F263" s="2" t="s">
        <v>37</v>
      </c>
      <c r="G263" s="2">
        <v>0.04</v>
      </c>
      <c r="H263" s="2">
        <v>17.149999999999999</v>
      </c>
      <c r="I263" s="2">
        <v>4.96</v>
      </c>
      <c r="J263" s="2">
        <v>493</v>
      </c>
      <c r="K263" s="7" t="str">
        <f>IF(COUNTIF(Table1[Customer ID],Table1[[#This Row],[Customer ID]])&gt;1,"Repeat Customer","One-Time Customer")</f>
        <v>Repeat Customer</v>
      </c>
      <c r="L263" s="2" t="s">
        <v>602</v>
      </c>
      <c r="M263" s="2" t="s">
        <v>49</v>
      </c>
      <c r="N263" s="2" t="s">
        <v>114</v>
      </c>
      <c r="O263" s="2" t="s">
        <v>29</v>
      </c>
      <c r="P263" s="2" t="s">
        <v>141</v>
      </c>
      <c r="Q263" s="2" t="s">
        <v>59</v>
      </c>
      <c r="R263" s="2" t="s">
        <v>605</v>
      </c>
      <c r="S263" s="2">
        <v>0.57999999999999996</v>
      </c>
      <c r="T263" s="7">
        <f>Table1[[#This Row],[Profit]]/Table1[[#This Row],[Sales]]</f>
        <v>7.0100963744837083E-2</v>
      </c>
      <c r="U263" s="2" t="s">
        <v>33</v>
      </c>
      <c r="V263" s="2" t="s">
        <v>34</v>
      </c>
      <c r="W263" s="2" t="s">
        <v>35</v>
      </c>
      <c r="X263" s="2" t="s">
        <v>604</v>
      </c>
      <c r="Y263" s="2">
        <v>98158</v>
      </c>
      <c r="Z263" s="10">
        <v>42024</v>
      </c>
      <c r="AA263" s="14" t="str">
        <f>TEXT(Table1[[#This Row],[Order Date]],"mmmm")</f>
        <v>January</v>
      </c>
      <c r="AB263" s="8" t="str">
        <f>TEXT(Table1[[#This Row],[Order Date]],"yyyy")</f>
        <v>2015</v>
      </c>
      <c r="AC263" s="10">
        <v>42025</v>
      </c>
      <c r="AD263" s="2">
        <v>6.11</v>
      </c>
      <c r="AE263" s="2">
        <v>5</v>
      </c>
      <c r="AF263" s="2">
        <v>87.16</v>
      </c>
      <c r="AG263" s="2">
        <v>88906</v>
      </c>
      <c r="AH263" s="7" t="str">
        <f>IF(COUNTIF(Returns!$A$2:$A$1635,Orders!AG263)&gt;0,"Returned","Not Returned")</f>
        <v>Not Returned</v>
      </c>
    </row>
    <row r="264" spans="5:34" ht="12.75" customHeight="1" thickTop="1" thickBot="1" x14ac:dyDescent="0.3">
      <c r="E264" s="11">
        <v>19146</v>
      </c>
      <c r="F264" s="12" t="s">
        <v>56</v>
      </c>
      <c r="G264" s="12">
        <v>0.06</v>
      </c>
      <c r="H264" s="12">
        <v>8.32</v>
      </c>
      <c r="I264" s="12">
        <v>2.38</v>
      </c>
      <c r="J264" s="12">
        <v>494</v>
      </c>
      <c r="K264" s="7" t="str">
        <f>IF(COUNTIF(Table1[Customer ID],Table1[[#This Row],[Customer ID]])&gt;1,"Repeat Customer","One-Time Customer")</f>
        <v>Repeat Customer</v>
      </c>
      <c r="L264" s="12" t="s">
        <v>606</v>
      </c>
      <c r="M264" s="12" t="s">
        <v>49</v>
      </c>
      <c r="N264" s="12" t="s">
        <v>114</v>
      </c>
      <c r="O264" s="12" t="s">
        <v>77</v>
      </c>
      <c r="P264" s="12" t="s">
        <v>180</v>
      </c>
      <c r="Q264" s="12" t="s">
        <v>51</v>
      </c>
      <c r="R264" s="12" t="s">
        <v>607</v>
      </c>
      <c r="S264" s="12">
        <v>0.74</v>
      </c>
      <c r="T264" s="7">
        <f>Table1[[#This Row],[Profit]]/Table1[[#This Row],[Sales]]</f>
        <v>-0.36174205016788469</v>
      </c>
      <c r="U264" s="12" t="s">
        <v>33</v>
      </c>
      <c r="V264" s="12" t="s">
        <v>34</v>
      </c>
      <c r="W264" s="12" t="s">
        <v>35</v>
      </c>
      <c r="X264" s="12" t="s">
        <v>209</v>
      </c>
      <c r="Y264" s="12">
        <v>98115</v>
      </c>
      <c r="Z264" s="13">
        <v>42139</v>
      </c>
      <c r="AA264" s="14" t="str">
        <f>TEXT(Table1[[#This Row],[Order Date]],"mmmm")</f>
        <v>May</v>
      </c>
      <c r="AB264" s="8" t="str">
        <f>TEXT(Table1[[#This Row],[Order Date]],"yyyy")</f>
        <v>2015</v>
      </c>
      <c r="AC264" s="13">
        <v>42141</v>
      </c>
      <c r="AD264" s="12">
        <v>-36.630000000000003</v>
      </c>
      <c r="AE264" s="12">
        <v>12</v>
      </c>
      <c r="AF264" s="12">
        <v>101.26</v>
      </c>
      <c r="AG264" s="12">
        <v>88905</v>
      </c>
      <c r="AH264" s="7" t="str">
        <f>IF(COUNTIF(Returns!$A$2:$A$1635,Orders!AG264)&gt;0,"Returned","Not Returned")</f>
        <v>Not Returned</v>
      </c>
    </row>
    <row r="265" spans="5:34" ht="12.75" customHeight="1" thickTop="1" thickBot="1" x14ac:dyDescent="0.3">
      <c r="E265" s="9">
        <v>19147</v>
      </c>
      <c r="F265" s="2" t="s">
        <v>56</v>
      </c>
      <c r="G265" s="2">
        <v>0.08</v>
      </c>
      <c r="H265" s="2">
        <v>2.94</v>
      </c>
      <c r="I265" s="2">
        <v>0.96</v>
      </c>
      <c r="J265" s="2">
        <v>494</v>
      </c>
      <c r="K265" s="7" t="str">
        <f>IF(COUNTIF(Table1[Customer ID],Table1[[#This Row],[Customer ID]])&gt;1,"Repeat Customer","One-Time Customer")</f>
        <v>Repeat Customer</v>
      </c>
      <c r="L265" s="2" t="s">
        <v>606</v>
      </c>
      <c r="M265" s="2" t="s">
        <v>49</v>
      </c>
      <c r="N265" s="2" t="s">
        <v>114</v>
      </c>
      <c r="O265" s="2" t="s">
        <v>29</v>
      </c>
      <c r="P265" s="2" t="s">
        <v>30</v>
      </c>
      <c r="Q265" s="2" t="s">
        <v>31</v>
      </c>
      <c r="R265" s="2" t="s">
        <v>599</v>
      </c>
      <c r="S265" s="2">
        <v>0.57999999999999996</v>
      </c>
      <c r="T265" s="7">
        <f>Table1[[#This Row],[Profit]]/Table1[[#This Row],[Sales]]</f>
        <v>-0.12183908045977013</v>
      </c>
      <c r="U265" s="2" t="s">
        <v>33</v>
      </c>
      <c r="V265" s="2" t="s">
        <v>34</v>
      </c>
      <c r="W265" s="2" t="s">
        <v>35</v>
      </c>
      <c r="X265" s="2" t="s">
        <v>209</v>
      </c>
      <c r="Y265" s="2">
        <v>98115</v>
      </c>
      <c r="Z265" s="10">
        <v>42139</v>
      </c>
      <c r="AA265" s="14" t="str">
        <f>TEXT(Table1[[#This Row],[Order Date]],"mmmm")</f>
        <v>May</v>
      </c>
      <c r="AB265" s="8" t="str">
        <f>TEXT(Table1[[#This Row],[Order Date]],"yyyy")</f>
        <v>2015</v>
      </c>
      <c r="AC265" s="10">
        <v>42141</v>
      </c>
      <c r="AD265" s="2">
        <v>-2.12</v>
      </c>
      <c r="AE265" s="2">
        <v>6</v>
      </c>
      <c r="AF265" s="2">
        <v>17.399999999999999</v>
      </c>
      <c r="AG265" s="2">
        <v>88905</v>
      </c>
      <c r="AH265" s="7" t="str">
        <f>IF(COUNTIF(Returns!$A$2:$A$1635,Orders!AG265)&gt;0,"Returned","Not Returned")</f>
        <v>Not Returned</v>
      </c>
    </row>
    <row r="266" spans="5:34" ht="12.75" customHeight="1" thickTop="1" thickBot="1" x14ac:dyDescent="0.3">
      <c r="E266" s="11">
        <v>19450</v>
      </c>
      <c r="F266" s="12" t="s">
        <v>47</v>
      </c>
      <c r="G266" s="12">
        <v>0.01</v>
      </c>
      <c r="H266" s="12">
        <v>4.9800000000000004</v>
      </c>
      <c r="I266" s="12">
        <v>6.07</v>
      </c>
      <c r="J266" s="12">
        <v>494</v>
      </c>
      <c r="K266" s="7" t="str">
        <f>IF(COUNTIF(Table1[Customer ID],Table1[[#This Row],[Customer ID]])&gt;1,"Repeat Customer","One-Time Customer")</f>
        <v>Repeat Customer</v>
      </c>
      <c r="L266" s="12" t="s">
        <v>606</v>
      </c>
      <c r="M266" s="12" t="s">
        <v>49</v>
      </c>
      <c r="N266" s="12" t="s">
        <v>114</v>
      </c>
      <c r="O266" s="12" t="s">
        <v>29</v>
      </c>
      <c r="P266" s="12" t="s">
        <v>93</v>
      </c>
      <c r="Q266" s="12" t="s">
        <v>59</v>
      </c>
      <c r="R266" s="12" t="s">
        <v>173</v>
      </c>
      <c r="S266" s="12">
        <v>0.36</v>
      </c>
      <c r="T266" s="7">
        <f>Table1[[#This Row],[Profit]]/Table1[[#This Row],[Sales]]</f>
        <v>-0.67856414131872278</v>
      </c>
      <c r="U266" s="12" t="s">
        <v>33</v>
      </c>
      <c r="V266" s="12" t="s">
        <v>34</v>
      </c>
      <c r="W266" s="12" t="s">
        <v>35</v>
      </c>
      <c r="X266" s="12" t="s">
        <v>209</v>
      </c>
      <c r="Y266" s="12">
        <v>98115</v>
      </c>
      <c r="Z266" s="13">
        <v>42045</v>
      </c>
      <c r="AA266" s="14" t="str">
        <f>TEXT(Table1[[#This Row],[Order Date]],"mmmm")</f>
        <v>February</v>
      </c>
      <c r="AB266" s="8" t="str">
        <f>TEXT(Table1[[#This Row],[Order Date]],"yyyy")</f>
        <v>2015</v>
      </c>
      <c r="AC266" s="13">
        <v>42046</v>
      </c>
      <c r="AD266" s="12">
        <v>-35.916399999999996</v>
      </c>
      <c r="AE266" s="12">
        <v>10</v>
      </c>
      <c r="AF266" s="12">
        <v>52.93</v>
      </c>
      <c r="AG266" s="12">
        <v>88907</v>
      </c>
      <c r="AH266" s="7" t="str">
        <f>IF(COUNTIF(Returns!$A$2:$A$1635,Orders!AG266)&gt;0,"Returned","Not Returned")</f>
        <v>Not Returned</v>
      </c>
    </row>
    <row r="267" spans="5:34" ht="12.75" customHeight="1" thickTop="1" thickBot="1" x14ac:dyDescent="0.3">
      <c r="E267" s="9">
        <v>18914</v>
      </c>
      <c r="F267" s="2" t="s">
        <v>47</v>
      </c>
      <c r="G267" s="2">
        <v>0.02</v>
      </c>
      <c r="H267" s="2">
        <v>1360.14</v>
      </c>
      <c r="I267" s="2">
        <v>14.7</v>
      </c>
      <c r="J267" s="2">
        <v>494</v>
      </c>
      <c r="K267" s="7" t="str">
        <f>IF(COUNTIF(Table1[Customer ID],Table1[[#This Row],[Customer ID]])&gt;1,"Repeat Customer","One-Time Customer")</f>
        <v>Repeat Customer</v>
      </c>
      <c r="L267" s="2" t="s">
        <v>606</v>
      </c>
      <c r="M267" s="2" t="s">
        <v>39</v>
      </c>
      <c r="N267" s="2" t="s">
        <v>114</v>
      </c>
      <c r="O267" s="2" t="s">
        <v>77</v>
      </c>
      <c r="P267" s="2" t="s">
        <v>85</v>
      </c>
      <c r="Q267" s="2" t="s">
        <v>43</v>
      </c>
      <c r="R267" s="2" t="s">
        <v>600</v>
      </c>
      <c r="S267" s="2">
        <v>0.59</v>
      </c>
      <c r="T267" s="7">
        <f>Table1[[#This Row],[Profit]]/Table1[[#This Row],[Sales]]</f>
        <v>0.35220852474807346</v>
      </c>
      <c r="U267" s="2" t="s">
        <v>33</v>
      </c>
      <c r="V267" s="2" t="s">
        <v>34</v>
      </c>
      <c r="W267" s="2" t="s">
        <v>35</v>
      </c>
      <c r="X267" s="2" t="s">
        <v>209</v>
      </c>
      <c r="Y267" s="2">
        <v>98115</v>
      </c>
      <c r="Z267" s="10">
        <v>42175</v>
      </c>
      <c r="AA267" s="14" t="str">
        <f>TEXT(Table1[[#This Row],[Order Date]],"mmmm")</f>
        <v>June</v>
      </c>
      <c r="AB267" s="8" t="str">
        <f>TEXT(Table1[[#This Row],[Order Date]],"yyyy")</f>
        <v>2015</v>
      </c>
      <c r="AC267" s="10">
        <v>42177</v>
      </c>
      <c r="AD267" s="2">
        <v>3042.18</v>
      </c>
      <c r="AE267" s="2">
        <v>6</v>
      </c>
      <c r="AF267" s="2">
        <v>8637.44</v>
      </c>
      <c r="AG267" s="2">
        <v>88908</v>
      </c>
      <c r="AH267" s="7" t="str">
        <f>IF(COUNTIF(Returns!$A$2:$A$1635,Orders!AG267)&gt;0,"Returned","Not Returned")</f>
        <v>Not Returned</v>
      </c>
    </row>
    <row r="268" spans="5:34" ht="12.75" customHeight="1" thickTop="1" thickBot="1" x14ac:dyDescent="0.3">
      <c r="E268" s="11">
        <v>24046</v>
      </c>
      <c r="F268" s="12" t="s">
        <v>37</v>
      </c>
      <c r="G268" s="12">
        <v>0.02</v>
      </c>
      <c r="H268" s="12">
        <v>9.06</v>
      </c>
      <c r="I268" s="12">
        <v>9.86</v>
      </c>
      <c r="J268" s="12">
        <v>494</v>
      </c>
      <c r="K268" s="7" t="str">
        <f>IF(COUNTIF(Table1[Customer ID],Table1[[#This Row],[Customer ID]])&gt;1,"Repeat Customer","One-Time Customer")</f>
        <v>Repeat Customer</v>
      </c>
      <c r="L268" s="12" t="s">
        <v>606</v>
      </c>
      <c r="M268" s="12" t="s">
        <v>49</v>
      </c>
      <c r="N268" s="12" t="s">
        <v>114</v>
      </c>
      <c r="O268" s="12" t="s">
        <v>29</v>
      </c>
      <c r="P268" s="12" t="s">
        <v>93</v>
      </c>
      <c r="Q268" s="12" t="s">
        <v>59</v>
      </c>
      <c r="R268" s="12" t="s">
        <v>601</v>
      </c>
      <c r="S268" s="12">
        <v>0.4</v>
      </c>
      <c r="T268" s="7">
        <f>Table1[[#This Row],[Profit]]/Table1[[#This Row],[Sales]]</f>
        <v>-0.52969140950792326</v>
      </c>
      <c r="U268" s="12" t="s">
        <v>33</v>
      </c>
      <c r="V268" s="12" t="s">
        <v>34</v>
      </c>
      <c r="W268" s="12" t="s">
        <v>35</v>
      </c>
      <c r="X268" s="12" t="s">
        <v>209</v>
      </c>
      <c r="Y268" s="12">
        <v>98115</v>
      </c>
      <c r="Z268" s="13">
        <v>42175</v>
      </c>
      <c r="AA268" s="14" t="str">
        <f>TEXT(Table1[[#This Row],[Order Date]],"mmmm")</f>
        <v>June</v>
      </c>
      <c r="AB268" s="8" t="str">
        <f>TEXT(Table1[[#This Row],[Order Date]],"yyyy")</f>
        <v>2015</v>
      </c>
      <c r="AC268" s="13">
        <v>42177</v>
      </c>
      <c r="AD268" s="12">
        <v>-31.754999999999999</v>
      </c>
      <c r="AE268" s="12">
        <v>6</v>
      </c>
      <c r="AF268" s="12">
        <v>59.95</v>
      </c>
      <c r="AG268" s="12">
        <v>88908</v>
      </c>
      <c r="AH268" s="7" t="str">
        <f>IF(COUNTIF(Returns!$A$2:$A$1635,Orders!AG268)&gt;0,"Returned","Not Returned")</f>
        <v>Not Returned</v>
      </c>
    </row>
    <row r="269" spans="5:34" ht="12.75" customHeight="1" thickTop="1" thickBot="1" x14ac:dyDescent="0.3">
      <c r="E269" s="9">
        <v>26315</v>
      </c>
      <c r="F269" s="2" t="s">
        <v>47</v>
      </c>
      <c r="G269" s="2">
        <v>7.0000000000000007E-2</v>
      </c>
      <c r="H269" s="2">
        <v>152.47999999999999</v>
      </c>
      <c r="I269" s="2">
        <v>6.5</v>
      </c>
      <c r="J269" s="2">
        <v>497</v>
      </c>
      <c r="K269" s="7" t="str">
        <f>IF(COUNTIF(Table1[Customer ID],Table1[[#This Row],[Customer ID]])&gt;1,"Repeat Customer","One-Time Customer")</f>
        <v>One-Time Customer</v>
      </c>
      <c r="L269" s="2" t="s">
        <v>608</v>
      </c>
      <c r="M269" s="2" t="s">
        <v>49</v>
      </c>
      <c r="N269" s="2" t="s">
        <v>58</v>
      </c>
      <c r="O269" s="2" t="s">
        <v>77</v>
      </c>
      <c r="P269" s="2" t="s">
        <v>180</v>
      </c>
      <c r="Q269" s="2" t="s">
        <v>59</v>
      </c>
      <c r="R269" s="2" t="s">
        <v>609</v>
      </c>
      <c r="S269" s="2">
        <v>0.74</v>
      </c>
      <c r="T269" s="7">
        <f>Table1[[#This Row],[Profit]]/Table1[[#This Row],[Sales]]</f>
        <v>3.3943533715622157E-2</v>
      </c>
      <c r="U269" s="2" t="s">
        <v>33</v>
      </c>
      <c r="V269" s="2" t="s">
        <v>136</v>
      </c>
      <c r="W269" s="2" t="s">
        <v>244</v>
      </c>
      <c r="X269" s="2" t="s">
        <v>610</v>
      </c>
      <c r="Y269" s="2">
        <v>37130</v>
      </c>
      <c r="Z269" s="10">
        <v>42138</v>
      </c>
      <c r="AA269" s="14" t="str">
        <f>TEXT(Table1[[#This Row],[Order Date]],"mmmm")</f>
        <v>May</v>
      </c>
      <c r="AB269" s="8" t="str">
        <f>TEXT(Table1[[#This Row],[Order Date]],"yyyy")</f>
        <v>2015</v>
      </c>
      <c r="AC269" s="10">
        <v>42140</v>
      </c>
      <c r="AD269" s="2">
        <v>171.83879999999999</v>
      </c>
      <c r="AE269" s="2">
        <v>35</v>
      </c>
      <c r="AF269" s="2">
        <v>5062.49</v>
      </c>
      <c r="AG269" s="2">
        <v>90706</v>
      </c>
      <c r="AH269" s="7" t="str">
        <f>IF(COUNTIF(Returns!$A$2:$A$1635,Orders!AG269)&gt;0,"Returned","Not Returned")</f>
        <v>Not Returned</v>
      </c>
    </row>
    <row r="270" spans="5:34" ht="12.75" customHeight="1" thickTop="1" thickBot="1" x14ac:dyDescent="0.3">
      <c r="E270" s="11">
        <v>18303</v>
      </c>
      <c r="F270" s="12" t="s">
        <v>47</v>
      </c>
      <c r="G270" s="12">
        <v>0.01</v>
      </c>
      <c r="H270" s="12">
        <v>55.98</v>
      </c>
      <c r="I270" s="12">
        <v>4.8600000000000003</v>
      </c>
      <c r="J270" s="12">
        <v>507</v>
      </c>
      <c r="K270" s="7" t="str">
        <f>IF(COUNTIF(Table1[Customer ID],Table1[[#This Row],[Customer ID]])&gt;1,"Repeat Customer","One-Time Customer")</f>
        <v>Repeat Customer</v>
      </c>
      <c r="L270" s="12" t="s">
        <v>611</v>
      </c>
      <c r="M270" s="12" t="s">
        <v>27</v>
      </c>
      <c r="N270" s="12" t="s">
        <v>28</v>
      </c>
      <c r="O270" s="12" t="s">
        <v>29</v>
      </c>
      <c r="P270" s="12" t="s">
        <v>93</v>
      </c>
      <c r="Q270" s="12" t="s">
        <v>59</v>
      </c>
      <c r="R270" s="12" t="s">
        <v>612</v>
      </c>
      <c r="S270" s="12">
        <v>0.36</v>
      </c>
      <c r="T270" s="7">
        <f>Table1[[#This Row],[Profit]]/Table1[[#This Row],[Sales]]</f>
        <v>5.0915652966907275E-2</v>
      </c>
      <c r="U270" s="12" t="s">
        <v>33</v>
      </c>
      <c r="V270" s="12" t="s">
        <v>136</v>
      </c>
      <c r="W270" s="12" t="s">
        <v>613</v>
      </c>
      <c r="X270" s="12" t="s">
        <v>614</v>
      </c>
      <c r="Y270" s="12">
        <v>42104</v>
      </c>
      <c r="Z270" s="13">
        <v>42112</v>
      </c>
      <c r="AA270" s="14" t="str">
        <f>TEXT(Table1[[#This Row],[Order Date]],"mmmm")</f>
        <v>April</v>
      </c>
      <c r="AB270" s="8" t="str">
        <f>TEXT(Table1[[#This Row],[Order Date]],"yyyy")</f>
        <v>2015</v>
      </c>
      <c r="AC270" s="13">
        <v>42114</v>
      </c>
      <c r="AD270" s="12">
        <v>32.940899999999999</v>
      </c>
      <c r="AE270" s="12">
        <v>11</v>
      </c>
      <c r="AF270" s="12">
        <v>646.97</v>
      </c>
      <c r="AG270" s="12">
        <v>87357</v>
      </c>
      <c r="AH270" s="7" t="str">
        <f>IF(COUNTIF(Returns!$A$2:$A$1635,Orders!AG270)&gt;0,"Returned","Not Returned")</f>
        <v>Not Returned</v>
      </c>
    </row>
    <row r="271" spans="5:34" ht="12.75" customHeight="1" thickTop="1" thickBot="1" x14ac:dyDescent="0.3">
      <c r="E271" s="9">
        <v>18304</v>
      </c>
      <c r="F271" s="2" t="s">
        <v>47</v>
      </c>
      <c r="G271" s="2">
        <v>0.04</v>
      </c>
      <c r="H271" s="2">
        <v>65.989999999999995</v>
      </c>
      <c r="I271" s="2">
        <v>8.99</v>
      </c>
      <c r="J271" s="2">
        <v>507</v>
      </c>
      <c r="K271" s="7" t="str">
        <f>IF(COUNTIF(Table1[Customer ID],Table1[[#This Row],[Customer ID]])&gt;1,"Repeat Customer","One-Time Customer")</f>
        <v>Repeat Customer</v>
      </c>
      <c r="L271" s="2" t="s">
        <v>611</v>
      </c>
      <c r="M271" s="2" t="s">
        <v>49</v>
      </c>
      <c r="N271" s="2" t="s">
        <v>28</v>
      </c>
      <c r="O271" s="2" t="s">
        <v>77</v>
      </c>
      <c r="P271" s="2" t="s">
        <v>78</v>
      </c>
      <c r="Q271" s="2" t="s">
        <v>59</v>
      </c>
      <c r="R271" s="2" t="s">
        <v>615</v>
      </c>
      <c r="S271" s="2">
        <v>0.56000000000000005</v>
      </c>
      <c r="T271" s="7">
        <f>Table1[[#This Row],[Profit]]/Table1[[#This Row],[Sales]]</f>
        <v>0.13878832070506927</v>
      </c>
      <c r="U271" s="2" t="s">
        <v>33</v>
      </c>
      <c r="V271" s="2" t="s">
        <v>136</v>
      </c>
      <c r="W271" s="2" t="s">
        <v>613</v>
      </c>
      <c r="X271" s="2" t="s">
        <v>614</v>
      </c>
      <c r="Y271" s="2">
        <v>42104</v>
      </c>
      <c r="Z271" s="10">
        <v>42112</v>
      </c>
      <c r="AA271" s="14" t="str">
        <f>TEXT(Table1[[#This Row],[Order Date]],"mmmm")</f>
        <v>April</v>
      </c>
      <c r="AB271" s="8" t="str">
        <f>TEXT(Table1[[#This Row],[Order Date]],"yyyy")</f>
        <v>2015</v>
      </c>
      <c r="AC271" s="10">
        <v>42113</v>
      </c>
      <c r="AD271" s="2">
        <v>131.334</v>
      </c>
      <c r="AE271" s="2">
        <v>17</v>
      </c>
      <c r="AF271" s="2">
        <v>946.29</v>
      </c>
      <c r="AG271" s="2">
        <v>87357</v>
      </c>
      <c r="AH271" s="7" t="str">
        <f>IF(COUNTIF(Returns!$A$2:$A$1635,Orders!AG271)&gt;0,"Returned","Not Returned")</f>
        <v>Not Returned</v>
      </c>
    </row>
    <row r="272" spans="5:34" ht="12.75" customHeight="1" thickTop="1" thickBot="1" x14ac:dyDescent="0.3">
      <c r="E272" s="11">
        <v>21958</v>
      </c>
      <c r="F272" s="12" t="s">
        <v>25</v>
      </c>
      <c r="G272" s="12">
        <v>0.01</v>
      </c>
      <c r="H272" s="12">
        <v>20.98</v>
      </c>
      <c r="I272" s="12">
        <v>53.03</v>
      </c>
      <c r="J272" s="12">
        <v>508</v>
      </c>
      <c r="K272" s="7" t="str">
        <f>IF(COUNTIF(Table1[Customer ID],Table1[[#This Row],[Customer ID]])&gt;1,"Repeat Customer","One-Time Customer")</f>
        <v>Repeat Customer</v>
      </c>
      <c r="L272" s="12" t="s">
        <v>616</v>
      </c>
      <c r="M272" s="12" t="s">
        <v>39</v>
      </c>
      <c r="N272" s="12" t="s">
        <v>28</v>
      </c>
      <c r="O272" s="12" t="s">
        <v>29</v>
      </c>
      <c r="P272" s="12" t="s">
        <v>141</v>
      </c>
      <c r="Q272" s="12" t="s">
        <v>43</v>
      </c>
      <c r="R272" s="12" t="s">
        <v>617</v>
      </c>
      <c r="S272" s="12">
        <v>0.78</v>
      </c>
      <c r="T272" s="7">
        <f>Table1[[#This Row],[Profit]]/Table1[[#This Row],[Sales]]</f>
        <v>-2.2933479674796748</v>
      </c>
      <c r="U272" s="12" t="s">
        <v>33</v>
      </c>
      <c r="V272" s="12" t="s">
        <v>136</v>
      </c>
      <c r="W272" s="12" t="s">
        <v>613</v>
      </c>
      <c r="X272" s="12" t="s">
        <v>618</v>
      </c>
      <c r="Y272" s="12">
        <v>41011</v>
      </c>
      <c r="Z272" s="13">
        <v>42058</v>
      </c>
      <c r="AA272" s="14" t="str">
        <f>TEXT(Table1[[#This Row],[Order Date]],"mmmm")</f>
        <v>February</v>
      </c>
      <c r="AB272" s="8" t="str">
        <f>TEXT(Table1[[#This Row],[Order Date]],"yyyy")</f>
        <v>2015</v>
      </c>
      <c r="AC272" s="13">
        <v>42058</v>
      </c>
      <c r="AD272" s="12">
        <v>-282.08179999999999</v>
      </c>
      <c r="AE272" s="12">
        <v>5</v>
      </c>
      <c r="AF272" s="12">
        <v>123</v>
      </c>
      <c r="AG272" s="12">
        <v>87356</v>
      </c>
      <c r="AH272" s="7" t="str">
        <f>IF(COUNTIF(Returns!$A$2:$A$1635,Orders!AG272)&gt;0,"Returned","Not Returned")</f>
        <v>Not Returned</v>
      </c>
    </row>
    <row r="273" spans="5:34" ht="12.75" customHeight="1" thickTop="1" thickBot="1" x14ac:dyDescent="0.3">
      <c r="E273" s="9">
        <v>18305</v>
      </c>
      <c r="F273" s="2" t="s">
        <v>47</v>
      </c>
      <c r="G273" s="2">
        <v>0.01</v>
      </c>
      <c r="H273" s="2">
        <v>128.24</v>
      </c>
      <c r="I273" s="2">
        <v>12.65</v>
      </c>
      <c r="J273" s="2">
        <v>508</v>
      </c>
      <c r="K273" s="7" t="str">
        <f>IF(COUNTIF(Table1[Customer ID],Table1[[#This Row],[Customer ID]])&gt;1,"Repeat Customer","One-Time Customer")</f>
        <v>Repeat Customer</v>
      </c>
      <c r="L273" s="2" t="s">
        <v>616</v>
      </c>
      <c r="M273" s="2" t="s">
        <v>49</v>
      </c>
      <c r="N273" s="2" t="s">
        <v>28</v>
      </c>
      <c r="O273" s="2" t="s">
        <v>41</v>
      </c>
      <c r="P273" s="2" t="s">
        <v>42</v>
      </c>
      <c r="Q273" s="2" t="s">
        <v>86</v>
      </c>
      <c r="R273" s="2" t="s">
        <v>619</v>
      </c>
      <c r="S273" s="2"/>
      <c r="T273" s="7">
        <f>Table1[[#This Row],[Profit]]/Table1[[#This Row],[Sales]]</f>
        <v>0.25291546347097893</v>
      </c>
      <c r="U273" s="2" t="s">
        <v>33</v>
      </c>
      <c r="V273" s="2" t="s">
        <v>136</v>
      </c>
      <c r="W273" s="2" t="s">
        <v>613</v>
      </c>
      <c r="X273" s="2" t="s">
        <v>618</v>
      </c>
      <c r="Y273" s="2">
        <v>41011</v>
      </c>
      <c r="Z273" s="10">
        <v>42112</v>
      </c>
      <c r="AA273" s="14" t="str">
        <f>TEXT(Table1[[#This Row],[Order Date]],"mmmm")</f>
        <v>April</v>
      </c>
      <c r="AB273" s="8" t="str">
        <f>TEXT(Table1[[#This Row],[Order Date]],"yyyy")</f>
        <v>2015</v>
      </c>
      <c r="AC273" s="10">
        <v>42115</v>
      </c>
      <c r="AD273" s="2">
        <v>140.1354</v>
      </c>
      <c r="AE273" s="2">
        <v>4</v>
      </c>
      <c r="AF273" s="2">
        <v>554.08000000000004</v>
      </c>
      <c r="AG273" s="2">
        <v>87357</v>
      </c>
      <c r="AH273" s="7" t="str">
        <f>IF(COUNTIF(Returns!$A$2:$A$1635,Orders!AG273)&gt;0,"Returned","Not Returned")</f>
        <v>Not Returned</v>
      </c>
    </row>
    <row r="274" spans="5:34" ht="12.75" customHeight="1" thickTop="1" thickBot="1" x14ac:dyDescent="0.3">
      <c r="E274" s="11">
        <v>19895</v>
      </c>
      <c r="F274" s="12" t="s">
        <v>106</v>
      </c>
      <c r="G274" s="12">
        <v>0.02</v>
      </c>
      <c r="H274" s="12">
        <v>48.04</v>
      </c>
      <c r="I274" s="12">
        <v>5.09</v>
      </c>
      <c r="J274" s="12">
        <v>510</v>
      </c>
      <c r="K274" s="7" t="str">
        <f>IF(COUNTIF(Table1[Customer ID],Table1[[#This Row],[Customer ID]])&gt;1,"Repeat Customer","One-Time Customer")</f>
        <v>Repeat Customer</v>
      </c>
      <c r="L274" s="12" t="s">
        <v>620</v>
      </c>
      <c r="M274" s="12" t="s">
        <v>49</v>
      </c>
      <c r="N274" s="12" t="s">
        <v>28</v>
      </c>
      <c r="O274" s="12" t="s">
        <v>29</v>
      </c>
      <c r="P274" s="12" t="s">
        <v>93</v>
      </c>
      <c r="Q274" s="12" t="s">
        <v>59</v>
      </c>
      <c r="R274" s="12" t="s">
        <v>621</v>
      </c>
      <c r="S274" s="12">
        <v>0.37</v>
      </c>
      <c r="T274" s="7">
        <f>Table1[[#This Row],[Profit]]/Table1[[#This Row],[Sales]]</f>
        <v>0.69</v>
      </c>
      <c r="U274" s="12" t="s">
        <v>33</v>
      </c>
      <c r="V274" s="12" t="s">
        <v>34</v>
      </c>
      <c r="W274" s="12" t="s">
        <v>45</v>
      </c>
      <c r="X274" s="12" t="s">
        <v>622</v>
      </c>
      <c r="Y274" s="12">
        <v>95336</v>
      </c>
      <c r="Z274" s="13">
        <v>42017</v>
      </c>
      <c r="AA274" s="14" t="str">
        <f>TEXT(Table1[[#This Row],[Order Date]],"mmmm")</f>
        <v>January</v>
      </c>
      <c r="AB274" s="8" t="str">
        <f>TEXT(Table1[[#This Row],[Order Date]],"yyyy")</f>
        <v>2015</v>
      </c>
      <c r="AC274" s="13">
        <v>42017</v>
      </c>
      <c r="AD274" s="12">
        <v>105.25259999999999</v>
      </c>
      <c r="AE274" s="12">
        <v>3</v>
      </c>
      <c r="AF274" s="12">
        <v>152.54</v>
      </c>
      <c r="AG274" s="12">
        <v>90058</v>
      </c>
      <c r="AH274" s="7" t="str">
        <f>IF(COUNTIF(Returns!$A$2:$A$1635,Orders!AG274)&gt;0,"Returned","Not Returned")</f>
        <v>Not Returned</v>
      </c>
    </row>
    <row r="275" spans="5:34" ht="12.75" customHeight="1" thickTop="1" thickBot="1" x14ac:dyDescent="0.3">
      <c r="E275" s="9">
        <v>20007</v>
      </c>
      <c r="F275" s="2" t="s">
        <v>47</v>
      </c>
      <c r="G275" s="2">
        <v>0.03</v>
      </c>
      <c r="H275" s="2">
        <v>6.37</v>
      </c>
      <c r="I275" s="2">
        <v>5.19</v>
      </c>
      <c r="J275" s="2">
        <v>510</v>
      </c>
      <c r="K275" s="7" t="str">
        <f>IF(COUNTIF(Table1[Customer ID],Table1[[#This Row],[Customer ID]])&gt;1,"Repeat Customer","One-Time Customer")</f>
        <v>Repeat Customer</v>
      </c>
      <c r="L275" s="2" t="s">
        <v>620</v>
      </c>
      <c r="M275" s="2" t="s">
        <v>49</v>
      </c>
      <c r="N275" s="2" t="s">
        <v>28</v>
      </c>
      <c r="O275" s="2" t="s">
        <v>29</v>
      </c>
      <c r="P275" s="2" t="s">
        <v>109</v>
      </c>
      <c r="Q275" s="2" t="s">
        <v>59</v>
      </c>
      <c r="R275" s="2" t="s">
        <v>623</v>
      </c>
      <c r="S275" s="2">
        <v>0.38</v>
      </c>
      <c r="T275" s="7">
        <f>Table1[[#This Row],[Profit]]/Table1[[#This Row],[Sales]]</f>
        <v>-0.32400824145227752</v>
      </c>
      <c r="U275" s="2" t="s">
        <v>33</v>
      </c>
      <c r="V275" s="2" t="s">
        <v>34</v>
      </c>
      <c r="W275" s="2" t="s">
        <v>45</v>
      </c>
      <c r="X275" s="2" t="s">
        <v>622</v>
      </c>
      <c r="Y275" s="2">
        <v>95336</v>
      </c>
      <c r="Z275" s="10">
        <v>42036</v>
      </c>
      <c r="AA275" s="14" t="str">
        <f>TEXT(Table1[[#This Row],[Order Date]],"mmmm")</f>
        <v>February</v>
      </c>
      <c r="AB275" s="8" t="str">
        <f>TEXT(Table1[[#This Row],[Order Date]],"yyyy")</f>
        <v>2015</v>
      </c>
      <c r="AC275" s="10">
        <v>42037</v>
      </c>
      <c r="AD275" s="2">
        <v>-29.092700000000001</v>
      </c>
      <c r="AE275" s="2">
        <v>14</v>
      </c>
      <c r="AF275" s="2">
        <v>89.79</v>
      </c>
      <c r="AG275" s="2">
        <v>90059</v>
      </c>
      <c r="AH275" s="7" t="str">
        <f>IF(COUNTIF(Returns!$A$2:$A$1635,Orders!AG275)&gt;0,"Returned","Not Returned")</f>
        <v>Not Returned</v>
      </c>
    </row>
    <row r="276" spans="5:34" ht="12.75" customHeight="1" thickTop="1" thickBot="1" x14ac:dyDescent="0.3">
      <c r="E276" s="11">
        <v>20216</v>
      </c>
      <c r="F276" s="12" t="s">
        <v>106</v>
      </c>
      <c r="G276" s="12">
        <v>7.0000000000000007E-2</v>
      </c>
      <c r="H276" s="12">
        <v>12.64</v>
      </c>
      <c r="I276" s="12">
        <v>4.9800000000000004</v>
      </c>
      <c r="J276" s="12">
        <v>518</v>
      </c>
      <c r="K276" s="7" t="str">
        <f>IF(COUNTIF(Table1[Customer ID],Table1[[#This Row],[Customer ID]])&gt;1,"Repeat Customer","One-Time Customer")</f>
        <v>One-Time Customer</v>
      </c>
      <c r="L276" s="12" t="s">
        <v>624</v>
      </c>
      <c r="M276" s="12" t="s">
        <v>49</v>
      </c>
      <c r="N276" s="12" t="s">
        <v>40</v>
      </c>
      <c r="O276" s="12" t="s">
        <v>41</v>
      </c>
      <c r="P276" s="12" t="s">
        <v>50</v>
      </c>
      <c r="Q276" s="12" t="s">
        <v>51</v>
      </c>
      <c r="R276" s="12" t="s">
        <v>625</v>
      </c>
      <c r="S276" s="12">
        <v>0.48</v>
      </c>
      <c r="T276" s="7">
        <f>Table1[[#This Row],[Profit]]/Table1[[#This Row],[Sales]]</f>
        <v>0.56775630756908291</v>
      </c>
      <c r="U276" s="12" t="s">
        <v>33</v>
      </c>
      <c r="V276" s="12" t="s">
        <v>61</v>
      </c>
      <c r="W276" s="12" t="s">
        <v>506</v>
      </c>
      <c r="X276" s="12" t="s">
        <v>507</v>
      </c>
      <c r="Y276" s="12">
        <v>63105</v>
      </c>
      <c r="Z276" s="13">
        <v>42160</v>
      </c>
      <c r="AA276" s="14" t="str">
        <f>TEXT(Table1[[#This Row],[Order Date]],"mmmm")</f>
        <v>June</v>
      </c>
      <c r="AB276" s="8" t="str">
        <f>TEXT(Table1[[#This Row],[Order Date]],"yyyy")</f>
        <v>2015</v>
      </c>
      <c r="AC276" s="13">
        <v>42167</v>
      </c>
      <c r="AD276" s="12">
        <v>113.41499999999999</v>
      </c>
      <c r="AE276" s="12">
        <v>16</v>
      </c>
      <c r="AF276" s="12">
        <v>199.76</v>
      </c>
      <c r="AG276" s="12">
        <v>90867</v>
      </c>
      <c r="AH276" s="7" t="str">
        <f>IF(COUNTIF(Returns!$A$2:$A$1635,Orders!AG276)&gt;0,"Returned","Not Returned")</f>
        <v>Not Returned</v>
      </c>
    </row>
    <row r="277" spans="5:34" ht="12.75" customHeight="1" thickTop="1" thickBot="1" x14ac:dyDescent="0.3">
      <c r="E277" s="9">
        <v>23200</v>
      </c>
      <c r="F277" s="2" t="s">
        <v>56</v>
      </c>
      <c r="G277" s="2">
        <v>0.02</v>
      </c>
      <c r="H277" s="2">
        <v>150.97999999999999</v>
      </c>
      <c r="I277" s="2">
        <v>13.99</v>
      </c>
      <c r="J277" s="2">
        <v>522</v>
      </c>
      <c r="K277" s="7" t="str">
        <f>IF(COUNTIF(Table1[Customer ID],Table1[[#This Row],[Customer ID]])&gt;1,"Repeat Customer","One-Time Customer")</f>
        <v>Repeat Customer</v>
      </c>
      <c r="L277" s="2" t="s">
        <v>626</v>
      </c>
      <c r="M277" s="2" t="s">
        <v>27</v>
      </c>
      <c r="N277" s="2" t="s">
        <v>58</v>
      </c>
      <c r="O277" s="2" t="s">
        <v>77</v>
      </c>
      <c r="P277" s="2" t="s">
        <v>85</v>
      </c>
      <c r="Q277" s="2" t="s">
        <v>86</v>
      </c>
      <c r="R277" s="2" t="s">
        <v>627</v>
      </c>
      <c r="S277" s="2">
        <v>0.38</v>
      </c>
      <c r="T277" s="7">
        <f>Table1[[#This Row],[Profit]]/Table1[[#This Row],[Sales]]</f>
        <v>5.4333118221371018E-2</v>
      </c>
      <c r="U277" s="2" t="s">
        <v>33</v>
      </c>
      <c r="V277" s="2" t="s">
        <v>34</v>
      </c>
      <c r="W277" s="2" t="s">
        <v>102</v>
      </c>
      <c r="X277" s="2" t="s">
        <v>116</v>
      </c>
      <c r="Y277" s="2">
        <v>97756</v>
      </c>
      <c r="Z277" s="10">
        <v>42177</v>
      </c>
      <c r="AA277" s="14" t="str">
        <f>TEXT(Table1[[#This Row],[Order Date]],"mmmm")</f>
        <v>June</v>
      </c>
      <c r="AB277" s="8" t="str">
        <f>TEXT(Table1[[#This Row],[Order Date]],"yyyy")</f>
        <v>2015</v>
      </c>
      <c r="AC277" s="10">
        <v>42179</v>
      </c>
      <c r="AD277" s="2">
        <v>26.099999999999998</v>
      </c>
      <c r="AE277" s="2">
        <v>3</v>
      </c>
      <c r="AF277" s="2">
        <v>480.37</v>
      </c>
      <c r="AG277" s="2">
        <v>89327</v>
      </c>
      <c r="AH277" s="7" t="str">
        <f>IF(COUNTIF(Returns!$A$2:$A$1635,Orders!AG277)&gt;0,"Returned","Not Returned")</f>
        <v>Not Returned</v>
      </c>
    </row>
    <row r="278" spans="5:34" ht="12.75" customHeight="1" thickTop="1" thickBot="1" x14ac:dyDescent="0.3">
      <c r="E278" s="11">
        <v>23201</v>
      </c>
      <c r="F278" s="12" t="s">
        <v>56</v>
      </c>
      <c r="G278" s="12">
        <v>0.1</v>
      </c>
      <c r="H278" s="12">
        <v>5.43</v>
      </c>
      <c r="I278" s="12">
        <v>0.95</v>
      </c>
      <c r="J278" s="12">
        <v>522</v>
      </c>
      <c r="K278" s="7" t="str">
        <f>IF(COUNTIF(Table1[Customer ID],Table1[[#This Row],[Customer ID]])&gt;1,"Repeat Customer","One-Time Customer")</f>
        <v>Repeat Customer</v>
      </c>
      <c r="L278" s="12" t="s">
        <v>626</v>
      </c>
      <c r="M278" s="12" t="s">
        <v>49</v>
      </c>
      <c r="N278" s="12" t="s">
        <v>58</v>
      </c>
      <c r="O278" s="12" t="s">
        <v>29</v>
      </c>
      <c r="P278" s="12" t="s">
        <v>93</v>
      </c>
      <c r="Q278" s="12" t="s">
        <v>31</v>
      </c>
      <c r="R278" s="12" t="s">
        <v>628</v>
      </c>
      <c r="S278" s="12">
        <v>0.36</v>
      </c>
      <c r="T278" s="7">
        <f>Table1[[#This Row],[Profit]]/Table1[[#This Row],[Sales]]</f>
        <v>-0.44791666666666669</v>
      </c>
      <c r="U278" s="12" t="s">
        <v>33</v>
      </c>
      <c r="V278" s="12" t="s">
        <v>34</v>
      </c>
      <c r="W278" s="12" t="s">
        <v>102</v>
      </c>
      <c r="X278" s="12" t="s">
        <v>116</v>
      </c>
      <c r="Y278" s="12">
        <v>97756</v>
      </c>
      <c r="Z278" s="13">
        <v>42177</v>
      </c>
      <c r="AA278" s="14" t="str">
        <f>TEXT(Table1[[#This Row],[Order Date]],"mmmm")</f>
        <v>June</v>
      </c>
      <c r="AB278" s="8" t="str">
        <f>TEXT(Table1[[#This Row],[Order Date]],"yyyy")</f>
        <v>2015</v>
      </c>
      <c r="AC278" s="13">
        <v>42179</v>
      </c>
      <c r="AD278" s="12">
        <v>-2.58</v>
      </c>
      <c r="AE278" s="12">
        <v>1</v>
      </c>
      <c r="AF278" s="12">
        <v>5.76</v>
      </c>
      <c r="AG278" s="12">
        <v>89327</v>
      </c>
      <c r="AH278" s="7" t="str">
        <f>IF(COUNTIF(Returns!$A$2:$A$1635,Orders!AG278)&gt;0,"Returned","Not Returned")</f>
        <v>Not Returned</v>
      </c>
    </row>
    <row r="279" spans="5:34" ht="12.75" customHeight="1" thickTop="1" thickBot="1" x14ac:dyDescent="0.3">
      <c r="E279" s="9">
        <v>23202</v>
      </c>
      <c r="F279" s="2" t="s">
        <v>56</v>
      </c>
      <c r="G279" s="2">
        <v>0.01</v>
      </c>
      <c r="H279" s="2">
        <v>179.29</v>
      </c>
      <c r="I279" s="2">
        <v>29.21</v>
      </c>
      <c r="J279" s="2">
        <v>522</v>
      </c>
      <c r="K279" s="7" t="str">
        <f>IF(COUNTIF(Table1[Customer ID],Table1[[#This Row],[Customer ID]])&gt;1,"Repeat Customer","One-Time Customer")</f>
        <v>Repeat Customer</v>
      </c>
      <c r="L279" s="2" t="s">
        <v>626</v>
      </c>
      <c r="M279" s="2" t="s">
        <v>39</v>
      </c>
      <c r="N279" s="2" t="s">
        <v>58</v>
      </c>
      <c r="O279" s="2" t="s">
        <v>41</v>
      </c>
      <c r="P279" s="2" t="s">
        <v>152</v>
      </c>
      <c r="Q279" s="2" t="s">
        <v>121</v>
      </c>
      <c r="R279" s="2" t="s">
        <v>629</v>
      </c>
      <c r="S279" s="2">
        <v>0.74</v>
      </c>
      <c r="T279" s="7">
        <f>Table1[[#This Row],[Profit]]/Table1[[#This Row],[Sales]]</f>
        <v>0.8997439052995857</v>
      </c>
      <c r="U279" s="2" t="s">
        <v>33</v>
      </c>
      <c r="V279" s="2" t="s">
        <v>34</v>
      </c>
      <c r="W279" s="2" t="s">
        <v>102</v>
      </c>
      <c r="X279" s="2" t="s">
        <v>116</v>
      </c>
      <c r="Y279" s="2">
        <v>97756</v>
      </c>
      <c r="Z279" s="10">
        <v>42177</v>
      </c>
      <c r="AA279" s="14" t="str">
        <f>TEXT(Table1[[#This Row],[Order Date]],"mmmm")</f>
        <v>June</v>
      </c>
      <c r="AB279" s="8" t="str">
        <f>TEXT(Table1[[#This Row],[Order Date]],"yyyy")</f>
        <v>2015</v>
      </c>
      <c r="AC279" s="10">
        <v>42178</v>
      </c>
      <c r="AD279" s="2">
        <v>2800.12</v>
      </c>
      <c r="AE279" s="2">
        <v>21</v>
      </c>
      <c r="AF279" s="2">
        <v>3112.13</v>
      </c>
      <c r="AG279" s="2">
        <v>89327</v>
      </c>
      <c r="AH279" s="7" t="str">
        <f>IF(COUNTIF(Returns!$A$2:$A$1635,Orders!AG279)&gt;0,"Returned","Not Returned")</f>
        <v>Not Returned</v>
      </c>
    </row>
    <row r="280" spans="5:34" ht="12.75" customHeight="1" thickTop="1" thickBot="1" x14ac:dyDescent="0.3">
      <c r="E280" s="11">
        <v>21517</v>
      </c>
      <c r="F280" s="12" t="s">
        <v>37</v>
      </c>
      <c r="G280" s="12">
        <v>0.03</v>
      </c>
      <c r="H280" s="12">
        <v>1270.99</v>
      </c>
      <c r="I280" s="12">
        <v>19.989999999999998</v>
      </c>
      <c r="J280" s="12">
        <v>524</v>
      </c>
      <c r="K280" s="7" t="str">
        <f>IF(COUNTIF(Table1[Customer ID],Table1[[#This Row],[Customer ID]])&gt;1,"Repeat Customer","One-Time Customer")</f>
        <v>Repeat Customer</v>
      </c>
      <c r="L280" s="12" t="s">
        <v>630</v>
      </c>
      <c r="M280" s="12" t="s">
        <v>49</v>
      </c>
      <c r="N280" s="12" t="s">
        <v>114</v>
      </c>
      <c r="O280" s="12" t="s">
        <v>29</v>
      </c>
      <c r="P280" s="12" t="s">
        <v>109</v>
      </c>
      <c r="Q280" s="12" t="s">
        <v>59</v>
      </c>
      <c r="R280" s="12" t="s">
        <v>631</v>
      </c>
      <c r="S280" s="12">
        <v>0.35</v>
      </c>
      <c r="T280" s="7">
        <f>Table1[[#This Row],[Profit]]/Table1[[#This Row],[Sales]]</f>
        <v>0.14042124209639975</v>
      </c>
      <c r="U280" s="12" t="s">
        <v>33</v>
      </c>
      <c r="V280" s="12" t="s">
        <v>136</v>
      </c>
      <c r="W280" s="12" t="s">
        <v>244</v>
      </c>
      <c r="X280" s="12" t="s">
        <v>632</v>
      </c>
      <c r="Y280" s="12">
        <v>37922</v>
      </c>
      <c r="Z280" s="13">
        <v>42024</v>
      </c>
      <c r="AA280" s="14" t="str">
        <f>TEXT(Table1[[#This Row],[Order Date]],"mmmm")</f>
        <v>January</v>
      </c>
      <c r="AB280" s="8" t="str">
        <f>TEXT(Table1[[#This Row],[Order Date]],"yyyy")</f>
        <v>2015</v>
      </c>
      <c r="AC280" s="13">
        <v>42026</v>
      </c>
      <c r="AD280" s="12">
        <v>363.55199999999996</v>
      </c>
      <c r="AE280" s="12">
        <v>2</v>
      </c>
      <c r="AF280" s="12">
        <v>2589.0100000000002</v>
      </c>
      <c r="AG280" s="12">
        <v>91127</v>
      </c>
      <c r="AH280" s="7" t="str">
        <f>IF(COUNTIF(Returns!$A$2:$A$1635,Orders!AG280)&gt;0,"Returned","Not Returned")</f>
        <v>Not Returned</v>
      </c>
    </row>
    <row r="281" spans="5:34" ht="12.75" customHeight="1" thickTop="1" thickBot="1" x14ac:dyDescent="0.3">
      <c r="E281" s="9">
        <v>21518</v>
      </c>
      <c r="F281" s="2" t="s">
        <v>37</v>
      </c>
      <c r="G281" s="2">
        <v>7.0000000000000007E-2</v>
      </c>
      <c r="H281" s="2">
        <v>2036.48</v>
      </c>
      <c r="I281" s="2">
        <v>14.7</v>
      </c>
      <c r="J281" s="2">
        <v>524</v>
      </c>
      <c r="K281" s="7" t="str">
        <f>IF(COUNTIF(Table1[Customer ID],Table1[[#This Row],[Customer ID]])&gt;1,"Repeat Customer","One-Time Customer")</f>
        <v>Repeat Customer</v>
      </c>
      <c r="L281" s="2" t="s">
        <v>630</v>
      </c>
      <c r="M281" s="2" t="s">
        <v>39</v>
      </c>
      <c r="N281" s="2" t="s">
        <v>114</v>
      </c>
      <c r="O281" s="2" t="s">
        <v>77</v>
      </c>
      <c r="P281" s="2" t="s">
        <v>85</v>
      </c>
      <c r="Q281" s="2" t="s">
        <v>43</v>
      </c>
      <c r="R281" s="2" t="s">
        <v>633</v>
      </c>
      <c r="S281" s="2">
        <v>0.55000000000000004</v>
      </c>
      <c r="T281" s="7">
        <f>Table1[[#This Row],[Profit]]/Table1[[#This Row],[Sales]]</f>
        <v>-6.0910382115495296E-3</v>
      </c>
      <c r="U281" s="2" t="s">
        <v>33</v>
      </c>
      <c r="V281" s="2" t="s">
        <v>136</v>
      </c>
      <c r="W281" s="2" t="s">
        <v>244</v>
      </c>
      <c r="X281" s="2" t="s">
        <v>632</v>
      </c>
      <c r="Y281" s="2">
        <v>37922</v>
      </c>
      <c r="Z281" s="10">
        <v>42024</v>
      </c>
      <c r="AA281" s="14" t="str">
        <f>TEXT(Table1[[#This Row],[Order Date]],"mmmm")</f>
        <v>January</v>
      </c>
      <c r="AB281" s="8" t="str">
        <f>TEXT(Table1[[#This Row],[Order Date]],"yyyy")</f>
        <v>2015</v>
      </c>
      <c r="AC281" s="10">
        <v>42026</v>
      </c>
      <c r="AD281" s="2">
        <v>-11.536000000000001</v>
      </c>
      <c r="AE281" s="2">
        <v>1</v>
      </c>
      <c r="AF281" s="2">
        <v>1893.93</v>
      </c>
      <c r="AG281" s="2">
        <v>91127</v>
      </c>
      <c r="AH281" s="7" t="str">
        <f>IF(COUNTIF(Returns!$A$2:$A$1635,Orders!AG281)&gt;0,"Returned","Not Returned")</f>
        <v>Not Returned</v>
      </c>
    </row>
    <row r="282" spans="5:34" ht="13.8" thickTop="1" thickBot="1" x14ac:dyDescent="0.3">
      <c r="E282" s="11">
        <v>22176</v>
      </c>
      <c r="F282" s="12" t="s">
        <v>25</v>
      </c>
      <c r="G282" s="12">
        <v>0.09</v>
      </c>
      <c r="H282" s="12">
        <v>17.98</v>
      </c>
      <c r="I282" s="12">
        <v>8.51</v>
      </c>
      <c r="J282" s="12">
        <v>526</v>
      </c>
      <c r="K282" s="7" t="str">
        <f>IF(COUNTIF(Table1[Customer ID],Table1[[#This Row],[Customer ID]])&gt;1,"Repeat Customer","One-Time Customer")</f>
        <v>Repeat Customer</v>
      </c>
      <c r="L282" s="12" t="s">
        <v>634</v>
      </c>
      <c r="M282" s="12" t="s">
        <v>49</v>
      </c>
      <c r="N282" s="12" t="s">
        <v>40</v>
      </c>
      <c r="O282" s="12" t="s">
        <v>77</v>
      </c>
      <c r="P282" s="12" t="s">
        <v>85</v>
      </c>
      <c r="Q282" s="12" t="s">
        <v>86</v>
      </c>
      <c r="R282" s="12" t="s">
        <v>104</v>
      </c>
      <c r="S282" s="12">
        <v>0.4</v>
      </c>
      <c r="T282" s="7">
        <f>Table1[[#This Row],[Profit]]/Table1[[#This Row],[Sales]]</f>
        <v>-3.1317197934921666E-2</v>
      </c>
      <c r="U282" s="12" t="s">
        <v>33</v>
      </c>
      <c r="V282" s="12" t="s">
        <v>34</v>
      </c>
      <c r="W282" s="12" t="s">
        <v>378</v>
      </c>
      <c r="X282" s="12" t="s">
        <v>635</v>
      </c>
      <c r="Y282" s="12">
        <v>85204</v>
      </c>
      <c r="Z282" s="13">
        <v>42149</v>
      </c>
      <c r="AA282" s="14" t="str">
        <f>TEXT(Table1[[#This Row],[Order Date]],"mmmm")</f>
        <v>May</v>
      </c>
      <c r="AB282" s="8" t="str">
        <f>TEXT(Table1[[#This Row],[Order Date]],"yyyy")</f>
        <v>2015</v>
      </c>
      <c r="AC282" s="13">
        <v>42151</v>
      </c>
      <c r="AD282" s="12">
        <v>-6.6120000000000108</v>
      </c>
      <c r="AE282" s="12">
        <v>12</v>
      </c>
      <c r="AF282" s="12">
        <v>211.13</v>
      </c>
      <c r="AG282" s="12">
        <v>90026</v>
      </c>
      <c r="AH282" s="7" t="str">
        <f>IF(COUNTIF(Returns!$A$2:$A$1635,Orders!AG282)&gt;0,"Returned","Not Returned")</f>
        <v>Not Returned</v>
      </c>
    </row>
    <row r="283" spans="5:34" ht="13.8" thickTop="1" thickBot="1" x14ac:dyDescent="0.3">
      <c r="E283" s="9">
        <v>20494</v>
      </c>
      <c r="F283" s="2" t="s">
        <v>37</v>
      </c>
      <c r="G283" s="2">
        <v>0</v>
      </c>
      <c r="H283" s="2">
        <v>1.88</v>
      </c>
      <c r="I283" s="2">
        <v>1.49</v>
      </c>
      <c r="J283" s="2">
        <v>526</v>
      </c>
      <c r="K283" s="7" t="str">
        <f>IF(COUNTIF(Table1[Customer ID],Table1[[#This Row],[Customer ID]])&gt;1,"Repeat Customer","One-Time Customer")</f>
        <v>Repeat Customer</v>
      </c>
      <c r="L283" s="2" t="s">
        <v>634</v>
      </c>
      <c r="M283" s="2" t="s">
        <v>49</v>
      </c>
      <c r="N283" s="2" t="s">
        <v>40</v>
      </c>
      <c r="O283" s="2" t="s">
        <v>29</v>
      </c>
      <c r="P283" s="2" t="s">
        <v>109</v>
      </c>
      <c r="Q283" s="2" t="s">
        <v>59</v>
      </c>
      <c r="R283" s="2" t="s">
        <v>272</v>
      </c>
      <c r="S283" s="2">
        <v>0.37</v>
      </c>
      <c r="T283" s="7">
        <f>Table1[[#This Row],[Profit]]/Table1[[#This Row],[Sales]]</f>
        <v>-0.61282000787711699</v>
      </c>
      <c r="U283" s="2" t="s">
        <v>33</v>
      </c>
      <c r="V283" s="2" t="s">
        <v>34</v>
      </c>
      <c r="W283" s="2" t="s">
        <v>378</v>
      </c>
      <c r="X283" s="2" t="s">
        <v>635</v>
      </c>
      <c r="Y283" s="2">
        <v>85204</v>
      </c>
      <c r="Z283" s="10">
        <v>42021</v>
      </c>
      <c r="AA283" s="14" t="str">
        <f>TEXT(Table1[[#This Row],[Order Date]],"mmmm")</f>
        <v>January</v>
      </c>
      <c r="AB283" s="8" t="str">
        <f>TEXT(Table1[[#This Row],[Order Date]],"yyyy")</f>
        <v>2015</v>
      </c>
      <c r="AC283" s="10">
        <v>42022</v>
      </c>
      <c r="AD283" s="2">
        <v>-15.5595</v>
      </c>
      <c r="AE283" s="2">
        <v>13</v>
      </c>
      <c r="AF283" s="2">
        <v>25.39</v>
      </c>
      <c r="AG283" s="2">
        <v>90027</v>
      </c>
      <c r="AH283" s="7" t="str">
        <f>IF(COUNTIF(Returns!$A$2:$A$1635,Orders!AG283)&gt;0,"Returned","Not Returned")</f>
        <v>Not Returned</v>
      </c>
    </row>
    <row r="284" spans="5:34" ht="13.8" thickTop="1" thickBot="1" x14ac:dyDescent="0.3">
      <c r="E284" s="11">
        <v>20495</v>
      </c>
      <c r="F284" s="12" t="s">
        <v>37</v>
      </c>
      <c r="G284" s="12">
        <v>0.06</v>
      </c>
      <c r="H284" s="12">
        <v>5.78</v>
      </c>
      <c r="I284" s="12">
        <v>5.67</v>
      </c>
      <c r="J284" s="12">
        <v>526</v>
      </c>
      <c r="K284" s="7" t="str">
        <f>IF(COUNTIF(Table1[Customer ID],Table1[[#This Row],[Customer ID]])&gt;1,"Repeat Customer","One-Time Customer")</f>
        <v>Repeat Customer</v>
      </c>
      <c r="L284" s="12" t="s">
        <v>634</v>
      </c>
      <c r="M284" s="12" t="s">
        <v>49</v>
      </c>
      <c r="N284" s="12" t="s">
        <v>40</v>
      </c>
      <c r="O284" s="12" t="s">
        <v>29</v>
      </c>
      <c r="P284" s="12" t="s">
        <v>93</v>
      </c>
      <c r="Q284" s="12" t="s">
        <v>59</v>
      </c>
      <c r="R284" s="12" t="s">
        <v>636</v>
      </c>
      <c r="S284" s="12">
        <v>0.36</v>
      </c>
      <c r="T284" s="7">
        <f>Table1[[#This Row],[Profit]]/Table1[[#This Row],[Sales]]</f>
        <v>-1.2397158244528474</v>
      </c>
      <c r="U284" s="12" t="s">
        <v>33</v>
      </c>
      <c r="V284" s="12" t="s">
        <v>34</v>
      </c>
      <c r="W284" s="12" t="s">
        <v>378</v>
      </c>
      <c r="X284" s="12" t="s">
        <v>635</v>
      </c>
      <c r="Y284" s="12">
        <v>85204</v>
      </c>
      <c r="Z284" s="13">
        <v>42021</v>
      </c>
      <c r="AA284" s="14" t="str">
        <f>TEXT(Table1[[#This Row],[Order Date]],"mmmm")</f>
        <v>January</v>
      </c>
      <c r="AB284" s="8" t="str">
        <f>TEXT(Table1[[#This Row],[Order Date]],"yyyy")</f>
        <v>2015</v>
      </c>
      <c r="AC284" s="13">
        <v>42022</v>
      </c>
      <c r="AD284" s="12">
        <v>-108.19</v>
      </c>
      <c r="AE284" s="12">
        <v>15</v>
      </c>
      <c r="AF284" s="12">
        <v>87.27</v>
      </c>
      <c r="AG284" s="12">
        <v>90027</v>
      </c>
      <c r="AH284" s="7" t="str">
        <f>IF(COUNTIF(Returns!$A$2:$A$1635,Orders!AG284)&gt;0,"Returned","Not Returned")</f>
        <v>Not Returned</v>
      </c>
    </row>
    <row r="285" spans="5:34" ht="12.75" customHeight="1" thickTop="1" thickBot="1" x14ac:dyDescent="0.3">
      <c r="E285" s="9">
        <v>26210</v>
      </c>
      <c r="F285" s="2" t="s">
        <v>106</v>
      </c>
      <c r="G285" s="2">
        <v>0</v>
      </c>
      <c r="H285" s="2">
        <v>15.99</v>
      </c>
      <c r="I285" s="2">
        <v>13.18</v>
      </c>
      <c r="J285" s="2">
        <v>535</v>
      </c>
      <c r="K285" s="7" t="str">
        <f>IF(COUNTIF(Table1[Customer ID],Table1[[#This Row],[Customer ID]])&gt;1,"Repeat Customer","One-Time Customer")</f>
        <v>One-Time Customer</v>
      </c>
      <c r="L285" s="2" t="s">
        <v>637</v>
      </c>
      <c r="M285" s="2" t="s">
        <v>49</v>
      </c>
      <c r="N285" s="2" t="s">
        <v>28</v>
      </c>
      <c r="O285" s="2" t="s">
        <v>29</v>
      </c>
      <c r="P285" s="2" t="s">
        <v>109</v>
      </c>
      <c r="Q285" s="2" t="s">
        <v>59</v>
      </c>
      <c r="R285" s="2" t="s">
        <v>638</v>
      </c>
      <c r="S285" s="2">
        <v>0.37</v>
      </c>
      <c r="T285" s="7">
        <f>Table1[[#This Row],[Profit]]/Table1[[#This Row],[Sales]]</f>
        <v>0.11528332300061996</v>
      </c>
      <c r="U285" s="2" t="s">
        <v>33</v>
      </c>
      <c r="V285" s="2" t="s">
        <v>136</v>
      </c>
      <c r="W285" s="2" t="s">
        <v>137</v>
      </c>
      <c r="X285" s="2" t="s">
        <v>639</v>
      </c>
      <c r="Y285" s="2">
        <v>22025</v>
      </c>
      <c r="Z285" s="10">
        <v>42115</v>
      </c>
      <c r="AA285" s="14" t="str">
        <f>TEXT(Table1[[#This Row],[Order Date]],"mmmm")</f>
        <v>April</v>
      </c>
      <c r="AB285" s="8" t="str">
        <f>TEXT(Table1[[#This Row],[Order Date]],"yyyy")</f>
        <v>2015</v>
      </c>
      <c r="AC285" s="10">
        <v>42119</v>
      </c>
      <c r="AD285" s="2">
        <v>46.488</v>
      </c>
      <c r="AE285" s="2">
        <v>23</v>
      </c>
      <c r="AF285" s="2">
        <v>403.25</v>
      </c>
      <c r="AG285" s="2">
        <v>88511</v>
      </c>
      <c r="AH285" s="7" t="str">
        <f>IF(COUNTIF(Returns!$A$2:$A$1635,Orders!AG285)&gt;0,"Returned","Not Returned")</f>
        <v>Not Returned</v>
      </c>
    </row>
    <row r="286" spans="5:34" ht="12.75" customHeight="1" thickTop="1" thickBot="1" x14ac:dyDescent="0.3">
      <c r="E286" s="11">
        <v>20811</v>
      </c>
      <c r="F286" s="12" t="s">
        <v>56</v>
      </c>
      <c r="G286" s="12">
        <v>0.05</v>
      </c>
      <c r="H286" s="12">
        <v>59.78</v>
      </c>
      <c r="I286" s="12">
        <v>10.29</v>
      </c>
      <c r="J286" s="12">
        <v>539</v>
      </c>
      <c r="K286" s="7" t="str">
        <f>IF(COUNTIF(Table1[Customer ID],Table1[[#This Row],[Customer ID]])&gt;1,"Repeat Customer","One-Time Customer")</f>
        <v>One-Time Customer</v>
      </c>
      <c r="L286" s="12" t="s">
        <v>640</v>
      </c>
      <c r="M286" s="12" t="s">
        <v>49</v>
      </c>
      <c r="N286" s="12" t="s">
        <v>58</v>
      </c>
      <c r="O286" s="12" t="s">
        <v>29</v>
      </c>
      <c r="P286" s="12" t="s">
        <v>109</v>
      </c>
      <c r="Q286" s="12" t="s">
        <v>59</v>
      </c>
      <c r="R286" s="12" t="s">
        <v>641</v>
      </c>
      <c r="S286" s="12">
        <v>0.39</v>
      </c>
      <c r="T286" s="7">
        <f>Table1[[#This Row],[Profit]]/Table1[[#This Row],[Sales]]</f>
        <v>0.38488190306159387</v>
      </c>
      <c r="U286" s="12" t="s">
        <v>33</v>
      </c>
      <c r="V286" s="12" t="s">
        <v>61</v>
      </c>
      <c r="W286" s="12" t="s">
        <v>178</v>
      </c>
      <c r="X286" s="12" t="s">
        <v>540</v>
      </c>
      <c r="Y286" s="12">
        <v>61801</v>
      </c>
      <c r="Z286" s="13">
        <v>42138</v>
      </c>
      <c r="AA286" s="14" t="str">
        <f>TEXT(Table1[[#This Row],[Order Date]],"mmmm")</f>
        <v>May</v>
      </c>
      <c r="AB286" s="8" t="str">
        <f>TEXT(Table1[[#This Row],[Order Date]],"yyyy")</f>
        <v>2015</v>
      </c>
      <c r="AC286" s="13">
        <v>42139</v>
      </c>
      <c r="AD286" s="12">
        <v>159.52970000000005</v>
      </c>
      <c r="AE286" s="12">
        <v>7</v>
      </c>
      <c r="AF286" s="12">
        <v>414.49</v>
      </c>
      <c r="AG286" s="12">
        <v>91174</v>
      </c>
      <c r="AH286" s="7" t="str">
        <f>IF(COUNTIF(Returns!$A$2:$A$1635,Orders!AG286)&gt;0,"Returned","Not Returned")</f>
        <v>Not Returned</v>
      </c>
    </row>
    <row r="287" spans="5:34" ht="12.75" customHeight="1" thickTop="1" thickBot="1" x14ac:dyDescent="0.3">
      <c r="E287" s="9">
        <v>20812</v>
      </c>
      <c r="F287" s="2" t="s">
        <v>56</v>
      </c>
      <c r="G287" s="2">
        <v>0.08</v>
      </c>
      <c r="H287" s="2">
        <v>20.99</v>
      </c>
      <c r="I287" s="2">
        <v>1.25</v>
      </c>
      <c r="J287" s="2">
        <v>540</v>
      </c>
      <c r="K287" s="7" t="str">
        <f>IF(COUNTIF(Table1[Customer ID],Table1[[#This Row],[Customer ID]])&gt;1,"Repeat Customer","One-Time Customer")</f>
        <v>Repeat Customer</v>
      </c>
      <c r="L287" s="2" t="s">
        <v>642</v>
      </c>
      <c r="M287" s="2" t="s">
        <v>49</v>
      </c>
      <c r="N287" s="2" t="s">
        <v>58</v>
      </c>
      <c r="O287" s="2" t="s">
        <v>77</v>
      </c>
      <c r="P287" s="2" t="s">
        <v>78</v>
      </c>
      <c r="Q287" s="2" t="s">
        <v>51</v>
      </c>
      <c r="R287" s="2" t="s">
        <v>643</v>
      </c>
      <c r="S287" s="2">
        <v>0.83</v>
      </c>
      <c r="T287" s="7">
        <f>Table1[[#This Row],[Profit]]/Table1[[#This Row],[Sales]]</f>
        <v>3.2726692073495302E-2</v>
      </c>
      <c r="U287" s="2" t="s">
        <v>33</v>
      </c>
      <c r="V287" s="2" t="s">
        <v>61</v>
      </c>
      <c r="W287" s="2" t="s">
        <v>178</v>
      </c>
      <c r="X287" s="2" t="s">
        <v>644</v>
      </c>
      <c r="Y287" s="2">
        <v>60061</v>
      </c>
      <c r="Z287" s="10">
        <v>42138</v>
      </c>
      <c r="AA287" s="14" t="str">
        <f>TEXT(Table1[[#This Row],[Order Date]],"mmmm")</f>
        <v>May</v>
      </c>
      <c r="AB287" s="8" t="str">
        <f>TEXT(Table1[[#This Row],[Order Date]],"yyyy")</f>
        <v>2015</v>
      </c>
      <c r="AC287" s="10">
        <v>42140</v>
      </c>
      <c r="AD287" s="2">
        <v>15.371400000000008</v>
      </c>
      <c r="AE287" s="2">
        <v>28</v>
      </c>
      <c r="AF287" s="2">
        <v>469.69</v>
      </c>
      <c r="AG287" s="2">
        <v>91174</v>
      </c>
      <c r="AH287" s="7" t="str">
        <f>IF(COUNTIF(Returns!$A$2:$A$1635,Orders!AG287)&gt;0,"Returned","Not Returned")</f>
        <v>Not Returned</v>
      </c>
    </row>
    <row r="288" spans="5:34" ht="12.75" customHeight="1" thickTop="1" thickBot="1" x14ac:dyDescent="0.3">
      <c r="E288" s="11">
        <v>24783</v>
      </c>
      <c r="F288" s="12" t="s">
        <v>56</v>
      </c>
      <c r="G288" s="12">
        <v>0.05</v>
      </c>
      <c r="H288" s="12">
        <v>204.1</v>
      </c>
      <c r="I288" s="12">
        <v>13.99</v>
      </c>
      <c r="J288" s="12">
        <v>540</v>
      </c>
      <c r="K288" s="7" t="str">
        <f>IF(COUNTIF(Table1[Customer ID],Table1[[#This Row],[Customer ID]])&gt;1,"Repeat Customer","One-Time Customer")</f>
        <v>Repeat Customer</v>
      </c>
      <c r="L288" s="12" t="s">
        <v>642</v>
      </c>
      <c r="M288" s="12" t="s">
        <v>49</v>
      </c>
      <c r="N288" s="12" t="s">
        <v>58</v>
      </c>
      <c r="O288" s="12" t="s">
        <v>77</v>
      </c>
      <c r="P288" s="12" t="s">
        <v>85</v>
      </c>
      <c r="Q288" s="12" t="s">
        <v>86</v>
      </c>
      <c r="R288" s="12" t="s">
        <v>645</v>
      </c>
      <c r="S288" s="12">
        <v>0.37</v>
      </c>
      <c r="T288" s="7">
        <f>Table1[[#This Row],[Profit]]/Table1[[#This Row],[Sales]]</f>
        <v>0.69</v>
      </c>
      <c r="U288" s="12" t="s">
        <v>33</v>
      </c>
      <c r="V288" s="12" t="s">
        <v>61</v>
      </c>
      <c r="W288" s="12" t="s">
        <v>178</v>
      </c>
      <c r="X288" s="12" t="s">
        <v>644</v>
      </c>
      <c r="Y288" s="12">
        <v>60061</v>
      </c>
      <c r="Z288" s="13">
        <v>42147</v>
      </c>
      <c r="AA288" s="14" t="str">
        <f>TEXT(Table1[[#This Row],[Order Date]],"mmmm")</f>
        <v>May</v>
      </c>
      <c r="AB288" s="8" t="str">
        <f>TEXT(Table1[[#This Row],[Order Date]],"yyyy")</f>
        <v>2015</v>
      </c>
      <c r="AC288" s="13">
        <v>42149</v>
      </c>
      <c r="AD288" s="12">
        <v>5924.1122999999998</v>
      </c>
      <c r="AE288" s="12">
        <v>41</v>
      </c>
      <c r="AF288" s="12">
        <v>8585.67</v>
      </c>
      <c r="AG288" s="12">
        <v>91175</v>
      </c>
      <c r="AH288" s="7" t="str">
        <f>IF(COUNTIF(Returns!$A$2:$A$1635,Orders!AG288)&gt;0,"Returned","Not Returned")</f>
        <v>Not Returned</v>
      </c>
    </row>
    <row r="289" spans="5:34" ht="12.75" customHeight="1" thickTop="1" thickBot="1" x14ac:dyDescent="0.3">
      <c r="E289" s="9">
        <v>23401</v>
      </c>
      <c r="F289" s="2" t="s">
        <v>37</v>
      </c>
      <c r="G289" s="2">
        <v>0.03</v>
      </c>
      <c r="H289" s="2">
        <v>13.73</v>
      </c>
      <c r="I289" s="2">
        <v>6.85</v>
      </c>
      <c r="J289" s="2">
        <v>547</v>
      </c>
      <c r="K289" s="7" t="str">
        <f>IF(COUNTIF(Table1[Customer ID],Table1[[#This Row],[Customer ID]])&gt;1,"Repeat Customer","One-Time Customer")</f>
        <v>One-Time Customer</v>
      </c>
      <c r="L289" s="2" t="s">
        <v>646</v>
      </c>
      <c r="M289" s="2" t="s">
        <v>27</v>
      </c>
      <c r="N289" s="2" t="s">
        <v>28</v>
      </c>
      <c r="O289" s="2" t="s">
        <v>41</v>
      </c>
      <c r="P289" s="2" t="s">
        <v>50</v>
      </c>
      <c r="Q289" s="2" t="s">
        <v>31</v>
      </c>
      <c r="R289" s="2" t="s">
        <v>647</v>
      </c>
      <c r="S289" s="2">
        <v>0.54</v>
      </c>
      <c r="T289" s="7">
        <f>Table1[[#This Row],[Profit]]/Table1[[#This Row],[Sales]]</f>
        <v>0.69</v>
      </c>
      <c r="U289" s="2" t="s">
        <v>33</v>
      </c>
      <c r="V289" s="2" t="s">
        <v>53</v>
      </c>
      <c r="W289" s="2" t="s">
        <v>648</v>
      </c>
      <c r="X289" s="2" t="s">
        <v>649</v>
      </c>
      <c r="Y289" s="2">
        <v>26501</v>
      </c>
      <c r="Z289" s="10">
        <v>42169</v>
      </c>
      <c r="AA289" s="14" t="str">
        <f>TEXT(Table1[[#This Row],[Order Date]],"mmmm")</f>
        <v>June</v>
      </c>
      <c r="AB289" s="8" t="str">
        <f>TEXT(Table1[[#This Row],[Order Date]],"yyyy")</f>
        <v>2015</v>
      </c>
      <c r="AC289" s="10">
        <v>42170</v>
      </c>
      <c r="AD289" s="2">
        <v>39.585299999999997</v>
      </c>
      <c r="AE289" s="2">
        <v>4</v>
      </c>
      <c r="AF289" s="2">
        <v>57.37</v>
      </c>
      <c r="AG289" s="2">
        <v>86250</v>
      </c>
      <c r="AH289" s="7" t="str">
        <f>IF(COUNTIF(Returns!$A$2:$A$1635,Orders!AG289)&gt;0,"Returned","Not Returned")</f>
        <v>Not Returned</v>
      </c>
    </row>
    <row r="290" spans="5:34" ht="12.75" customHeight="1" thickTop="1" thickBot="1" x14ac:dyDescent="0.3">
      <c r="E290" s="11">
        <v>25806</v>
      </c>
      <c r="F290" s="12" t="s">
        <v>37</v>
      </c>
      <c r="G290" s="12">
        <v>0.02</v>
      </c>
      <c r="H290" s="12">
        <v>7.1</v>
      </c>
      <c r="I290" s="12">
        <v>6.05</v>
      </c>
      <c r="J290" s="12">
        <v>549</v>
      </c>
      <c r="K290" s="7" t="str">
        <f>IF(COUNTIF(Table1[Customer ID],Table1[[#This Row],[Customer ID]])&gt;1,"Repeat Customer","One-Time Customer")</f>
        <v>One-Time Customer</v>
      </c>
      <c r="L290" s="12" t="s">
        <v>650</v>
      </c>
      <c r="M290" s="12" t="s">
        <v>49</v>
      </c>
      <c r="N290" s="12" t="s">
        <v>28</v>
      </c>
      <c r="O290" s="12" t="s">
        <v>29</v>
      </c>
      <c r="P290" s="12" t="s">
        <v>109</v>
      </c>
      <c r="Q290" s="12" t="s">
        <v>59</v>
      </c>
      <c r="R290" s="12" t="s">
        <v>651</v>
      </c>
      <c r="S290" s="12">
        <v>0.39</v>
      </c>
      <c r="T290" s="7">
        <f>Table1[[#This Row],[Profit]]/Table1[[#This Row],[Sales]]</f>
        <v>-1.0008745476477685</v>
      </c>
      <c r="U290" s="12" t="s">
        <v>33</v>
      </c>
      <c r="V290" s="12" t="s">
        <v>34</v>
      </c>
      <c r="W290" s="12" t="s">
        <v>366</v>
      </c>
      <c r="X290" s="12" t="s">
        <v>652</v>
      </c>
      <c r="Y290" s="12">
        <v>88201</v>
      </c>
      <c r="Z290" s="13">
        <v>42024</v>
      </c>
      <c r="AA290" s="14" t="str">
        <f>TEXT(Table1[[#This Row],[Order Date]],"mmmm")</f>
        <v>January</v>
      </c>
      <c r="AB290" s="8" t="str">
        <f>TEXT(Table1[[#This Row],[Order Date]],"yyyy")</f>
        <v>2015</v>
      </c>
      <c r="AC290" s="13">
        <v>42024</v>
      </c>
      <c r="AD290" s="12">
        <v>-66.378</v>
      </c>
      <c r="AE290" s="12">
        <v>9</v>
      </c>
      <c r="AF290" s="12">
        <v>66.319999999999993</v>
      </c>
      <c r="AG290" s="12">
        <v>90908</v>
      </c>
      <c r="AH290" s="7" t="str">
        <f>IF(COUNTIF(Returns!$A$2:$A$1635,Orders!AG290)&gt;0,"Returned","Not Returned")</f>
        <v>Not Returned</v>
      </c>
    </row>
    <row r="291" spans="5:34" ht="12.75" customHeight="1" thickTop="1" thickBot="1" x14ac:dyDescent="0.3">
      <c r="E291" s="9">
        <v>24132</v>
      </c>
      <c r="F291" s="2" t="s">
        <v>25</v>
      </c>
      <c r="G291" s="2">
        <v>0.05</v>
      </c>
      <c r="H291" s="2">
        <v>1.68</v>
      </c>
      <c r="I291" s="2">
        <v>1.57</v>
      </c>
      <c r="J291" s="2">
        <v>550</v>
      </c>
      <c r="K291" s="7" t="str">
        <f>IF(COUNTIF(Table1[Customer ID],Table1[[#This Row],[Customer ID]])&gt;1,"Repeat Customer","One-Time Customer")</f>
        <v>Repeat Customer</v>
      </c>
      <c r="L291" s="2" t="s">
        <v>653</v>
      </c>
      <c r="M291" s="2" t="s">
        <v>49</v>
      </c>
      <c r="N291" s="2" t="s">
        <v>28</v>
      </c>
      <c r="O291" s="2" t="s">
        <v>29</v>
      </c>
      <c r="P291" s="2" t="s">
        <v>30</v>
      </c>
      <c r="Q291" s="2" t="s">
        <v>31</v>
      </c>
      <c r="R291" s="2" t="s">
        <v>96</v>
      </c>
      <c r="S291" s="2">
        <v>0.59</v>
      </c>
      <c r="T291" s="7">
        <f>Table1[[#This Row],[Profit]]/Table1[[#This Row],[Sales]]</f>
        <v>-1.7781333333333336</v>
      </c>
      <c r="U291" s="2" t="s">
        <v>33</v>
      </c>
      <c r="V291" s="2" t="s">
        <v>61</v>
      </c>
      <c r="W291" s="2" t="s">
        <v>130</v>
      </c>
      <c r="X291" s="2" t="s">
        <v>654</v>
      </c>
      <c r="Y291" s="2">
        <v>78155</v>
      </c>
      <c r="Z291" s="10">
        <v>42034</v>
      </c>
      <c r="AA291" s="14" t="str">
        <f>TEXT(Table1[[#This Row],[Order Date]],"mmmm")</f>
        <v>January</v>
      </c>
      <c r="AB291" s="8" t="str">
        <f>TEXT(Table1[[#This Row],[Order Date]],"yyyy")</f>
        <v>2015</v>
      </c>
      <c r="AC291" s="10">
        <v>42035</v>
      </c>
      <c r="AD291" s="2">
        <v>-33.340000000000003</v>
      </c>
      <c r="AE291" s="2">
        <v>11</v>
      </c>
      <c r="AF291" s="2">
        <v>18.75</v>
      </c>
      <c r="AG291" s="2">
        <v>90909</v>
      </c>
      <c r="AH291" s="7" t="str">
        <f>IF(COUNTIF(Returns!$A$2:$A$1635,Orders!AG291)&gt;0,"Returned","Not Returned")</f>
        <v>Not Returned</v>
      </c>
    </row>
    <row r="292" spans="5:34" ht="12.75" customHeight="1" thickTop="1" thickBot="1" x14ac:dyDescent="0.3">
      <c r="E292" s="11">
        <v>24133</v>
      </c>
      <c r="F292" s="12" t="s">
        <v>25</v>
      </c>
      <c r="G292" s="12">
        <v>0.1</v>
      </c>
      <c r="H292" s="12">
        <v>218.75</v>
      </c>
      <c r="I292" s="12">
        <v>69.64</v>
      </c>
      <c r="J292" s="12">
        <v>550</v>
      </c>
      <c r="K292" s="7" t="str">
        <f>IF(COUNTIF(Table1[Customer ID],Table1[[#This Row],[Customer ID]])&gt;1,"Repeat Customer","One-Time Customer")</f>
        <v>Repeat Customer</v>
      </c>
      <c r="L292" s="12" t="s">
        <v>653</v>
      </c>
      <c r="M292" s="12" t="s">
        <v>39</v>
      </c>
      <c r="N292" s="12" t="s">
        <v>28</v>
      </c>
      <c r="O292" s="12" t="s">
        <v>41</v>
      </c>
      <c r="P292" s="12" t="s">
        <v>152</v>
      </c>
      <c r="Q292" s="12" t="s">
        <v>121</v>
      </c>
      <c r="R292" s="12" t="s">
        <v>655</v>
      </c>
      <c r="S292" s="12">
        <v>0.77</v>
      </c>
      <c r="T292" s="7">
        <f>Table1[[#This Row],[Profit]]/Table1[[#This Row],[Sales]]</f>
        <v>-1.0677205453291603</v>
      </c>
      <c r="U292" s="12" t="s">
        <v>33</v>
      </c>
      <c r="V292" s="12" t="s">
        <v>61</v>
      </c>
      <c r="W292" s="12" t="s">
        <v>130</v>
      </c>
      <c r="X292" s="12" t="s">
        <v>654</v>
      </c>
      <c r="Y292" s="12">
        <v>78155</v>
      </c>
      <c r="Z292" s="13">
        <v>42034</v>
      </c>
      <c r="AA292" s="14" t="str">
        <f>TEXT(Table1[[#This Row],[Order Date]],"mmmm")</f>
        <v>January</v>
      </c>
      <c r="AB292" s="8" t="str">
        <f>TEXT(Table1[[#This Row],[Order Date]],"yyyy")</f>
        <v>2015</v>
      </c>
      <c r="AC292" s="13">
        <v>42036</v>
      </c>
      <c r="AD292" s="12">
        <v>-201.27599999999998</v>
      </c>
      <c r="AE292" s="12">
        <v>1</v>
      </c>
      <c r="AF292" s="12">
        <v>188.51</v>
      </c>
      <c r="AG292" s="12">
        <v>90909</v>
      </c>
      <c r="AH292" s="7" t="str">
        <f>IF(COUNTIF(Returns!$A$2:$A$1635,Orders!AG292)&gt;0,"Returned","Not Returned")</f>
        <v>Not Returned</v>
      </c>
    </row>
    <row r="293" spans="5:34" ht="12.75" customHeight="1" thickTop="1" thickBot="1" x14ac:dyDescent="0.3">
      <c r="E293" s="9">
        <v>23209</v>
      </c>
      <c r="F293" s="2" t="s">
        <v>56</v>
      </c>
      <c r="G293" s="2">
        <v>0.06</v>
      </c>
      <c r="H293" s="2">
        <v>549.99</v>
      </c>
      <c r="I293" s="2">
        <v>49</v>
      </c>
      <c r="J293" s="2">
        <v>550</v>
      </c>
      <c r="K293" s="7" t="str">
        <f>IF(COUNTIF(Table1[Customer ID],Table1[[#This Row],[Customer ID]])&gt;1,"Repeat Customer","One-Time Customer")</f>
        <v>Repeat Customer</v>
      </c>
      <c r="L293" s="2" t="s">
        <v>653</v>
      </c>
      <c r="M293" s="2" t="s">
        <v>39</v>
      </c>
      <c r="N293" s="2" t="s">
        <v>28</v>
      </c>
      <c r="O293" s="2" t="s">
        <v>77</v>
      </c>
      <c r="P293" s="2" t="s">
        <v>587</v>
      </c>
      <c r="Q293" s="2" t="s">
        <v>43</v>
      </c>
      <c r="R293" s="2" t="s">
        <v>656</v>
      </c>
      <c r="S293" s="2">
        <v>0.35</v>
      </c>
      <c r="T293" s="7">
        <f>Table1[[#This Row],[Profit]]/Table1[[#This Row],[Sales]]</f>
        <v>0.69</v>
      </c>
      <c r="U293" s="2" t="s">
        <v>33</v>
      </c>
      <c r="V293" s="2" t="s">
        <v>61</v>
      </c>
      <c r="W293" s="2" t="s">
        <v>130</v>
      </c>
      <c r="X293" s="2" t="s">
        <v>654</v>
      </c>
      <c r="Y293" s="2">
        <v>78155</v>
      </c>
      <c r="Z293" s="10">
        <v>42167</v>
      </c>
      <c r="AA293" s="14" t="str">
        <f>TEXT(Table1[[#This Row],[Order Date]],"mmmm")</f>
        <v>June</v>
      </c>
      <c r="AB293" s="8" t="str">
        <f>TEXT(Table1[[#This Row],[Order Date]],"yyyy")</f>
        <v>2015</v>
      </c>
      <c r="AC293" s="10">
        <v>42168</v>
      </c>
      <c r="AD293" s="2">
        <v>4637.4071999999996</v>
      </c>
      <c r="AE293" s="2">
        <v>13</v>
      </c>
      <c r="AF293" s="2">
        <v>6720.88</v>
      </c>
      <c r="AG293" s="2">
        <v>90910</v>
      </c>
      <c r="AH293" s="7" t="str">
        <f>IF(COUNTIF(Returns!$A$2:$A$1635,Orders!AG293)&gt;0,"Returned","Not Returned")</f>
        <v>Not Returned</v>
      </c>
    </row>
    <row r="294" spans="5:34" ht="12.75" customHeight="1" thickTop="1" thickBot="1" x14ac:dyDescent="0.3">
      <c r="E294" s="11">
        <v>23210</v>
      </c>
      <c r="F294" s="12" t="s">
        <v>56</v>
      </c>
      <c r="G294" s="12">
        <v>0.08</v>
      </c>
      <c r="H294" s="12">
        <v>115.99</v>
      </c>
      <c r="I294" s="12">
        <v>5.99</v>
      </c>
      <c r="J294" s="12">
        <v>550</v>
      </c>
      <c r="K294" s="7" t="str">
        <f>IF(COUNTIF(Table1[Customer ID],Table1[[#This Row],[Customer ID]])&gt;1,"Repeat Customer","One-Time Customer")</f>
        <v>Repeat Customer</v>
      </c>
      <c r="L294" s="12" t="s">
        <v>653</v>
      </c>
      <c r="M294" s="12" t="s">
        <v>27</v>
      </c>
      <c r="N294" s="12" t="s">
        <v>28</v>
      </c>
      <c r="O294" s="12" t="s">
        <v>77</v>
      </c>
      <c r="P294" s="12" t="s">
        <v>78</v>
      </c>
      <c r="Q294" s="12" t="s">
        <v>59</v>
      </c>
      <c r="R294" s="12" t="s">
        <v>657</v>
      </c>
      <c r="S294" s="12">
        <v>0.56999999999999995</v>
      </c>
      <c r="T294" s="7">
        <f>Table1[[#This Row],[Profit]]/Table1[[#This Row],[Sales]]</f>
        <v>-2.3436209764210938</v>
      </c>
      <c r="U294" s="12" t="s">
        <v>33</v>
      </c>
      <c r="V294" s="12" t="s">
        <v>61</v>
      </c>
      <c r="W294" s="12" t="s">
        <v>130</v>
      </c>
      <c r="X294" s="12" t="s">
        <v>654</v>
      </c>
      <c r="Y294" s="12">
        <v>78155</v>
      </c>
      <c r="Z294" s="13">
        <v>42167</v>
      </c>
      <c r="AA294" s="14" t="str">
        <f>TEXT(Table1[[#This Row],[Order Date]],"mmmm")</f>
        <v>June</v>
      </c>
      <c r="AB294" s="8" t="str">
        <f>TEXT(Table1[[#This Row],[Order Date]],"yyyy")</f>
        <v>2015</v>
      </c>
      <c r="AC294" s="13">
        <v>42168</v>
      </c>
      <c r="AD294" s="12">
        <v>-239.54149999999998</v>
      </c>
      <c r="AE294" s="12">
        <v>1</v>
      </c>
      <c r="AF294" s="12">
        <v>102.21</v>
      </c>
      <c r="AG294" s="12">
        <v>90910</v>
      </c>
      <c r="AH294" s="7" t="str">
        <f>IF(COUNTIF(Returns!$A$2:$A$1635,Orders!AG294)&gt;0,"Returned","Not Returned")</f>
        <v>Not Returned</v>
      </c>
    </row>
    <row r="295" spans="5:34" ht="12.75" customHeight="1" thickTop="1" thickBot="1" x14ac:dyDescent="0.3">
      <c r="E295" s="9">
        <v>24134</v>
      </c>
      <c r="F295" s="2" t="s">
        <v>25</v>
      </c>
      <c r="G295" s="2">
        <v>0</v>
      </c>
      <c r="H295" s="2">
        <v>15.04</v>
      </c>
      <c r="I295" s="2">
        <v>1.97</v>
      </c>
      <c r="J295" s="2">
        <v>551</v>
      </c>
      <c r="K295" s="7" t="str">
        <f>IF(COUNTIF(Table1[Customer ID],Table1[[#This Row],[Customer ID]])&gt;1,"Repeat Customer","One-Time Customer")</f>
        <v>One-Time Customer</v>
      </c>
      <c r="L295" s="2" t="s">
        <v>658</v>
      </c>
      <c r="M295" s="2" t="s">
        <v>49</v>
      </c>
      <c r="N295" s="2" t="s">
        <v>28</v>
      </c>
      <c r="O295" s="2" t="s">
        <v>29</v>
      </c>
      <c r="P295" s="2" t="s">
        <v>93</v>
      </c>
      <c r="Q295" s="2" t="s">
        <v>31</v>
      </c>
      <c r="R295" s="2" t="s">
        <v>659</v>
      </c>
      <c r="S295" s="2">
        <v>0.39</v>
      </c>
      <c r="T295" s="7">
        <f>Table1[[#This Row],[Profit]]/Table1[[#This Row],[Sales]]</f>
        <v>0.69</v>
      </c>
      <c r="U295" s="2" t="s">
        <v>33</v>
      </c>
      <c r="V295" s="2" t="s">
        <v>61</v>
      </c>
      <c r="W295" s="2" t="s">
        <v>130</v>
      </c>
      <c r="X295" s="2" t="s">
        <v>660</v>
      </c>
      <c r="Y295" s="2">
        <v>75090</v>
      </c>
      <c r="Z295" s="10">
        <v>42034</v>
      </c>
      <c r="AA295" s="14" t="str">
        <f>TEXT(Table1[[#This Row],[Order Date]],"mmmm")</f>
        <v>January</v>
      </c>
      <c r="AB295" s="8" t="str">
        <f>TEXT(Table1[[#This Row],[Order Date]],"yyyy")</f>
        <v>2015</v>
      </c>
      <c r="AC295" s="10">
        <v>42036</v>
      </c>
      <c r="AD295" s="2">
        <v>21.514199999999999</v>
      </c>
      <c r="AE295" s="2">
        <v>2</v>
      </c>
      <c r="AF295" s="2">
        <v>31.18</v>
      </c>
      <c r="AG295" s="2">
        <v>90909</v>
      </c>
      <c r="AH295" s="7" t="str">
        <f>IF(COUNTIF(Returns!$A$2:$A$1635,Orders!AG295)&gt;0,"Returned","Not Returned")</f>
        <v>Not Returned</v>
      </c>
    </row>
    <row r="296" spans="5:34" ht="12.75" customHeight="1" thickTop="1" thickBot="1" x14ac:dyDescent="0.3">
      <c r="E296" s="11">
        <v>2368</v>
      </c>
      <c r="F296" s="12" t="s">
        <v>56</v>
      </c>
      <c r="G296" s="12">
        <v>0</v>
      </c>
      <c r="H296" s="12">
        <v>6.88</v>
      </c>
      <c r="I296" s="12">
        <v>2</v>
      </c>
      <c r="J296" s="12">
        <v>553</v>
      </c>
      <c r="K296" s="7" t="str">
        <f>IF(COUNTIF(Table1[Customer ID],Table1[[#This Row],[Customer ID]])&gt;1,"Repeat Customer","One-Time Customer")</f>
        <v>Repeat Customer</v>
      </c>
      <c r="L296" s="12" t="s">
        <v>661</v>
      </c>
      <c r="M296" s="12" t="s">
        <v>27</v>
      </c>
      <c r="N296" s="12" t="s">
        <v>40</v>
      </c>
      <c r="O296" s="12" t="s">
        <v>29</v>
      </c>
      <c r="P296" s="12" t="s">
        <v>93</v>
      </c>
      <c r="Q296" s="12" t="s">
        <v>31</v>
      </c>
      <c r="R296" s="12" t="s">
        <v>662</v>
      </c>
      <c r="S296" s="12">
        <v>0.39</v>
      </c>
      <c r="T296" s="7">
        <f>Table1[[#This Row],[Profit]]/Table1[[#This Row],[Sales]]</f>
        <v>0.12734272791836432</v>
      </c>
      <c r="U296" s="12" t="s">
        <v>33</v>
      </c>
      <c r="V296" s="12" t="s">
        <v>34</v>
      </c>
      <c r="W296" s="12" t="s">
        <v>45</v>
      </c>
      <c r="X296" s="12" t="s">
        <v>663</v>
      </c>
      <c r="Y296" s="12">
        <v>90008</v>
      </c>
      <c r="Z296" s="13">
        <v>42032</v>
      </c>
      <c r="AA296" s="14" t="str">
        <f>TEXT(Table1[[#This Row],[Order Date]],"mmmm")</f>
        <v>January</v>
      </c>
      <c r="AB296" s="8" t="str">
        <f>TEXT(Table1[[#This Row],[Order Date]],"yyyy")</f>
        <v>2015</v>
      </c>
      <c r="AC296" s="13">
        <v>42033</v>
      </c>
      <c r="AD296" s="12">
        <v>34.068000000000005</v>
      </c>
      <c r="AE296" s="12">
        <v>36</v>
      </c>
      <c r="AF296" s="12">
        <v>267.52999999999997</v>
      </c>
      <c r="AG296" s="12">
        <v>17155</v>
      </c>
      <c r="AH296" s="7" t="str">
        <f>IF(COUNTIF(Returns!$A$2:$A$1635,Orders!AG296)&gt;0,"Returned","Not Returned")</f>
        <v>Returned</v>
      </c>
    </row>
    <row r="297" spans="5:34" ht="12.75" customHeight="1" thickTop="1" thickBot="1" x14ac:dyDescent="0.3">
      <c r="E297" s="9">
        <v>349</v>
      </c>
      <c r="F297" s="2" t="s">
        <v>37</v>
      </c>
      <c r="G297" s="2">
        <v>7.0000000000000007E-2</v>
      </c>
      <c r="H297" s="2">
        <v>2036.48</v>
      </c>
      <c r="I297" s="2">
        <v>14.7</v>
      </c>
      <c r="J297" s="2">
        <v>553</v>
      </c>
      <c r="K297" s="7" t="str">
        <f>IF(COUNTIF(Table1[Customer ID],Table1[[#This Row],[Customer ID]])&gt;1,"Repeat Customer","One-Time Customer")</f>
        <v>Repeat Customer</v>
      </c>
      <c r="L297" s="2" t="s">
        <v>661</v>
      </c>
      <c r="M297" s="2" t="s">
        <v>39</v>
      </c>
      <c r="N297" s="2" t="s">
        <v>28</v>
      </c>
      <c r="O297" s="2" t="s">
        <v>77</v>
      </c>
      <c r="P297" s="2" t="s">
        <v>85</v>
      </c>
      <c r="Q297" s="2" t="s">
        <v>43</v>
      </c>
      <c r="R297" s="2" t="s">
        <v>633</v>
      </c>
      <c r="S297" s="2">
        <v>0.55000000000000004</v>
      </c>
      <c r="T297" s="7">
        <f>Table1[[#This Row],[Profit]]/Table1[[#This Row],[Sales]]</f>
        <v>9.4625077242590519E-2</v>
      </c>
      <c r="U297" s="2" t="s">
        <v>33</v>
      </c>
      <c r="V297" s="2" t="s">
        <v>34</v>
      </c>
      <c r="W297" s="2" t="s">
        <v>45</v>
      </c>
      <c r="X297" s="2" t="s">
        <v>663</v>
      </c>
      <c r="Y297" s="2">
        <v>90008</v>
      </c>
      <c r="Z297" s="10">
        <v>42056</v>
      </c>
      <c r="AA297" s="14" t="str">
        <f>TEXT(Table1[[#This Row],[Order Date]],"mmmm")</f>
        <v>February</v>
      </c>
      <c r="AB297" s="8" t="str">
        <f>TEXT(Table1[[#This Row],[Order Date]],"yyyy")</f>
        <v>2015</v>
      </c>
      <c r="AC297" s="10">
        <v>42056</v>
      </c>
      <c r="AD297" s="2">
        <v>4073.25</v>
      </c>
      <c r="AE297" s="2">
        <v>25</v>
      </c>
      <c r="AF297" s="2">
        <v>43046.2</v>
      </c>
      <c r="AG297" s="2">
        <v>2433</v>
      </c>
      <c r="AH297" s="7" t="str">
        <f>IF(COUNTIF(Returns!$A$2:$A$1635,Orders!AG297)&gt;0,"Returned","Not Returned")</f>
        <v>Not Returned</v>
      </c>
    </row>
    <row r="298" spans="5:34" ht="12.75" customHeight="1" thickTop="1" thickBot="1" x14ac:dyDescent="0.3">
      <c r="E298" s="11">
        <v>1115</v>
      </c>
      <c r="F298" s="12" t="s">
        <v>106</v>
      </c>
      <c r="G298" s="12">
        <v>0.01</v>
      </c>
      <c r="H298" s="12">
        <v>4.9800000000000004</v>
      </c>
      <c r="I298" s="12">
        <v>7.44</v>
      </c>
      <c r="J298" s="12">
        <v>553</v>
      </c>
      <c r="K298" s="7" t="str">
        <f>IF(COUNTIF(Table1[Customer ID],Table1[[#This Row],[Customer ID]])&gt;1,"Repeat Customer","One-Time Customer")</f>
        <v>Repeat Customer</v>
      </c>
      <c r="L298" s="12" t="s">
        <v>661</v>
      </c>
      <c r="M298" s="12" t="s">
        <v>49</v>
      </c>
      <c r="N298" s="12" t="s">
        <v>28</v>
      </c>
      <c r="O298" s="12" t="s">
        <v>29</v>
      </c>
      <c r="P298" s="12" t="s">
        <v>93</v>
      </c>
      <c r="Q298" s="12" t="s">
        <v>59</v>
      </c>
      <c r="R298" s="12" t="s">
        <v>384</v>
      </c>
      <c r="S298" s="12">
        <v>0.36</v>
      </c>
      <c r="T298" s="7">
        <f>Table1[[#This Row],[Profit]]/Table1[[#This Row],[Sales]]</f>
        <v>-0.54387208140274368</v>
      </c>
      <c r="U298" s="12" t="s">
        <v>33</v>
      </c>
      <c r="V298" s="12" t="s">
        <v>34</v>
      </c>
      <c r="W298" s="12" t="s">
        <v>45</v>
      </c>
      <c r="X298" s="12" t="s">
        <v>663</v>
      </c>
      <c r="Y298" s="12">
        <v>90008</v>
      </c>
      <c r="Z298" s="13">
        <v>42109</v>
      </c>
      <c r="AA298" s="14" t="str">
        <f>TEXT(Table1[[#This Row],[Order Date]],"mmmm")</f>
        <v>April</v>
      </c>
      <c r="AB298" s="8" t="str">
        <f>TEXT(Table1[[#This Row],[Order Date]],"yyyy")</f>
        <v>2015</v>
      </c>
      <c r="AC298" s="13">
        <v>42118</v>
      </c>
      <c r="AD298" s="12">
        <v>-179.59199999999998</v>
      </c>
      <c r="AE298" s="12">
        <v>63</v>
      </c>
      <c r="AF298" s="12">
        <v>330.21</v>
      </c>
      <c r="AG298" s="12">
        <v>8165</v>
      </c>
      <c r="AH298" s="7" t="str">
        <f>IF(COUNTIF(Returns!$A$2:$A$1635,Orders!AG298)&gt;0,"Returned","Not Returned")</f>
        <v>Not Returned</v>
      </c>
    </row>
    <row r="299" spans="5:34" ht="12.75" customHeight="1" thickTop="1" thickBot="1" x14ac:dyDescent="0.3">
      <c r="E299" s="9">
        <v>64</v>
      </c>
      <c r="F299" s="2" t="s">
        <v>56</v>
      </c>
      <c r="G299" s="2">
        <v>0.08</v>
      </c>
      <c r="H299" s="2">
        <v>124.49</v>
      </c>
      <c r="I299" s="2">
        <v>51.94</v>
      </c>
      <c r="J299" s="2">
        <v>553</v>
      </c>
      <c r="K299" s="7" t="str">
        <f>IF(COUNTIF(Table1[Customer ID],Table1[[#This Row],[Customer ID]])&gt;1,"Repeat Customer","One-Time Customer")</f>
        <v>Repeat Customer</v>
      </c>
      <c r="L299" s="2" t="s">
        <v>661</v>
      </c>
      <c r="M299" s="2" t="s">
        <v>39</v>
      </c>
      <c r="N299" s="2" t="s">
        <v>28</v>
      </c>
      <c r="O299" s="2" t="s">
        <v>41</v>
      </c>
      <c r="P299" s="2" t="s">
        <v>152</v>
      </c>
      <c r="Q299" s="2" t="s">
        <v>121</v>
      </c>
      <c r="R299" s="2" t="s">
        <v>462</v>
      </c>
      <c r="S299" s="2">
        <v>0.63</v>
      </c>
      <c r="T299" s="7">
        <f>Table1[[#This Row],[Profit]]/Table1[[#This Row],[Sales]]</f>
        <v>-7.3247386688175292E-2</v>
      </c>
      <c r="U299" s="2" t="s">
        <v>33</v>
      </c>
      <c r="V299" s="2" t="s">
        <v>34</v>
      </c>
      <c r="W299" s="2" t="s">
        <v>45</v>
      </c>
      <c r="X299" s="2" t="s">
        <v>663</v>
      </c>
      <c r="Y299" s="2">
        <v>90008</v>
      </c>
      <c r="Z299" s="10">
        <v>42173</v>
      </c>
      <c r="AA299" s="14" t="str">
        <f>TEXT(Table1[[#This Row],[Order Date]],"mmmm")</f>
        <v>June</v>
      </c>
      <c r="AB299" s="8" t="str">
        <f>TEXT(Table1[[#This Row],[Order Date]],"yyyy")</f>
        <v>2015</v>
      </c>
      <c r="AC299" s="10">
        <v>42174</v>
      </c>
      <c r="AD299" s="2">
        <v>-500.38</v>
      </c>
      <c r="AE299" s="2">
        <v>56</v>
      </c>
      <c r="AF299" s="2">
        <v>6831.37</v>
      </c>
      <c r="AG299" s="2">
        <v>359</v>
      </c>
      <c r="AH299" s="7" t="str">
        <f>IF(COUNTIF(Returns!$A$2:$A$1635,Orders!AG299)&gt;0,"Returned","Not Returned")</f>
        <v>Not Returned</v>
      </c>
    </row>
    <row r="300" spans="5:34" ht="12.75" customHeight="1" thickTop="1" thickBot="1" x14ac:dyDescent="0.3">
      <c r="E300" s="11">
        <v>18349</v>
      </c>
      <c r="F300" s="12" t="s">
        <v>37</v>
      </c>
      <c r="G300" s="12">
        <v>7.0000000000000007E-2</v>
      </c>
      <c r="H300" s="12">
        <v>2036.48</v>
      </c>
      <c r="I300" s="12">
        <v>14.7</v>
      </c>
      <c r="J300" s="12">
        <v>555</v>
      </c>
      <c r="K300" s="7" t="str">
        <f>IF(COUNTIF(Table1[Customer ID],Table1[[#This Row],[Customer ID]])&gt;1,"Repeat Customer","One-Time Customer")</f>
        <v>Repeat Customer</v>
      </c>
      <c r="L300" s="12" t="s">
        <v>664</v>
      </c>
      <c r="M300" s="12" t="s">
        <v>39</v>
      </c>
      <c r="N300" s="12" t="s">
        <v>28</v>
      </c>
      <c r="O300" s="12" t="s">
        <v>77</v>
      </c>
      <c r="P300" s="12" t="s">
        <v>85</v>
      </c>
      <c r="Q300" s="12" t="s">
        <v>43</v>
      </c>
      <c r="R300" s="12" t="s">
        <v>633</v>
      </c>
      <c r="S300" s="12">
        <v>0.55000000000000004</v>
      </c>
      <c r="T300" s="7">
        <f>Table1[[#This Row],[Profit]]/Table1[[#This Row],[Sales]]</f>
        <v>0.58352119669850899</v>
      </c>
      <c r="U300" s="12" t="s">
        <v>33</v>
      </c>
      <c r="V300" s="12" t="s">
        <v>34</v>
      </c>
      <c r="W300" s="12" t="s">
        <v>212</v>
      </c>
      <c r="X300" s="12" t="s">
        <v>665</v>
      </c>
      <c r="Y300" s="12">
        <v>84062</v>
      </c>
      <c r="Z300" s="13">
        <v>42056</v>
      </c>
      <c r="AA300" s="14" t="str">
        <f>TEXT(Table1[[#This Row],[Order Date]],"mmmm")</f>
        <v>February</v>
      </c>
      <c r="AB300" s="8" t="str">
        <f>TEXT(Table1[[#This Row],[Order Date]],"yyyy")</f>
        <v>2015</v>
      </c>
      <c r="AC300" s="13">
        <v>42056</v>
      </c>
      <c r="AD300" s="12">
        <v>6028.41</v>
      </c>
      <c r="AE300" s="12">
        <v>6</v>
      </c>
      <c r="AF300" s="12">
        <v>10331.09</v>
      </c>
      <c r="AG300" s="12">
        <v>86190</v>
      </c>
      <c r="AH300" s="7" t="str">
        <f>IF(COUNTIF(Returns!$A$2:$A$1635,Orders!AG300)&gt;0,"Returned","Not Returned")</f>
        <v>Not Returned</v>
      </c>
    </row>
    <row r="301" spans="5:34" ht="12.75" customHeight="1" thickTop="1" thickBot="1" x14ac:dyDescent="0.3">
      <c r="E301" s="9">
        <v>19115</v>
      </c>
      <c r="F301" s="2" t="s">
        <v>106</v>
      </c>
      <c r="G301" s="2">
        <v>0.01</v>
      </c>
      <c r="H301" s="2">
        <v>4.9800000000000004</v>
      </c>
      <c r="I301" s="2">
        <v>7.44</v>
      </c>
      <c r="J301" s="2">
        <v>555</v>
      </c>
      <c r="K301" s="7" t="str">
        <f>IF(COUNTIF(Table1[Customer ID],Table1[[#This Row],[Customer ID]])&gt;1,"Repeat Customer","One-Time Customer")</f>
        <v>Repeat Customer</v>
      </c>
      <c r="L301" s="2" t="s">
        <v>664</v>
      </c>
      <c r="M301" s="2" t="s">
        <v>49</v>
      </c>
      <c r="N301" s="2" t="s">
        <v>28</v>
      </c>
      <c r="O301" s="2" t="s">
        <v>29</v>
      </c>
      <c r="P301" s="2" t="s">
        <v>93</v>
      </c>
      <c r="Q301" s="2" t="s">
        <v>59</v>
      </c>
      <c r="R301" s="2" t="s">
        <v>384</v>
      </c>
      <c r="S301" s="2">
        <v>0.36</v>
      </c>
      <c r="T301" s="7">
        <f>Table1[[#This Row],[Profit]]/Table1[[#This Row],[Sales]]</f>
        <v>-1.9274123539232053</v>
      </c>
      <c r="U301" s="2" t="s">
        <v>33</v>
      </c>
      <c r="V301" s="2" t="s">
        <v>34</v>
      </c>
      <c r="W301" s="2" t="s">
        <v>212</v>
      </c>
      <c r="X301" s="2" t="s">
        <v>665</v>
      </c>
      <c r="Y301" s="2">
        <v>84062</v>
      </c>
      <c r="Z301" s="10">
        <v>42109</v>
      </c>
      <c r="AA301" s="14" t="str">
        <f>TEXT(Table1[[#This Row],[Order Date]],"mmmm")</f>
        <v>April</v>
      </c>
      <c r="AB301" s="8" t="str">
        <f>TEXT(Table1[[#This Row],[Order Date]],"yyyy")</f>
        <v>2015</v>
      </c>
      <c r="AC301" s="10">
        <v>42118</v>
      </c>
      <c r="AD301" s="2">
        <v>-161.6328</v>
      </c>
      <c r="AE301" s="2">
        <v>16</v>
      </c>
      <c r="AF301" s="2">
        <v>83.86</v>
      </c>
      <c r="AG301" s="2">
        <v>86191</v>
      </c>
      <c r="AH301" s="7" t="str">
        <f>IF(COUNTIF(Returns!$A$2:$A$1635,Orders!AG301)&gt;0,"Returned","Not Returned")</f>
        <v>Not Returned</v>
      </c>
    </row>
    <row r="302" spans="5:34" ht="12.75" customHeight="1" thickTop="1" thickBot="1" x14ac:dyDescent="0.3">
      <c r="E302" s="11">
        <v>18064</v>
      </c>
      <c r="F302" s="12" t="s">
        <v>56</v>
      </c>
      <c r="G302" s="12">
        <v>0.08</v>
      </c>
      <c r="H302" s="12">
        <v>124.49</v>
      </c>
      <c r="I302" s="12">
        <v>51.94</v>
      </c>
      <c r="J302" s="12">
        <v>555</v>
      </c>
      <c r="K302" s="7" t="str">
        <f>IF(COUNTIF(Table1[Customer ID],Table1[[#This Row],[Customer ID]])&gt;1,"Repeat Customer","One-Time Customer")</f>
        <v>Repeat Customer</v>
      </c>
      <c r="L302" s="12" t="s">
        <v>664</v>
      </c>
      <c r="M302" s="12" t="s">
        <v>39</v>
      </c>
      <c r="N302" s="12" t="s">
        <v>28</v>
      </c>
      <c r="O302" s="12" t="s">
        <v>41</v>
      </c>
      <c r="P302" s="12" t="s">
        <v>152</v>
      </c>
      <c r="Q302" s="12" t="s">
        <v>121</v>
      </c>
      <c r="R302" s="12" t="s">
        <v>462</v>
      </c>
      <c r="S302" s="12">
        <v>0.63</v>
      </c>
      <c r="T302" s="7">
        <f>Table1[[#This Row],[Profit]]/Table1[[#This Row],[Sales]]</f>
        <v>-0.14649498782087317</v>
      </c>
      <c r="U302" s="12" t="s">
        <v>33</v>
      </c>
      <c r="V302" s="12" t="s">
        <v>34</v>
      </c>
      <c r="W302" s="12" t="s">
        <v>212</v>
      </c>
      <c r="X302" s="12" t="s">
        <v>665</v>
      </c>
      <c r="Y302" s="12">
        <v>84062</v>
      </c>
      <c r="Z302" s="13">
        <v>42173</v>
      </c>
      <c r="AA302" s="14" t="str">
        <f>TEXT(Table1[[#This Row],[Order Date]],"mmmm")</f>
        <v>June</v>
      </c>
      <c r="AB302" s="8" t="str">
        <f>TEXT(Table1[[#This Row],[Order Date]],"yyyy")</f>
        <v>2015</v>
      </c>
      <c r="AC302" s="13">
        <v>42174</v>
      </c>
      <c r="AD302" s="12">
        <v>-250.19</v>
      </c>
      <c r="AE302" s="12">
        <v>14</v>
      </c>
      <c r="AF302" s="12">
        <v>1707.84</v>
      </c>
      <c r="AG302" s="12">
        <v>86192</v>
      </c>
      <c r="AH302" s="7" t="str">
        <f>IF(COUNTIF(Returns!$A$2:$A$1635,Orders!AG302)&gt;0,"Returned","Not Returned")</f>
        <v>Not Returned</v>
      </c>
    </row>
    <row r="303" spans="5:34" ht="12.75" customHeight="1" thickTop="1" thickBot="1" x14ac:dyDescent="0.3">
      <c r="E303" s="9">
        <v>20368</v>
      </c>
      <c r="F303" s="2" t="s">
        <v>56</v>
      </c>
      <c r="G303" s="2">
        <v>0</v>
      </c>
      <c r="H303" s="2">
        <v>6.88</v>
      </c>
      <c r="I303" s="2">
        <v>2</v>
      </c>
      <c r="J303" s="2">
        <v>556</v>
      </c>
      <c r="K303" s="7" t="str">
        <f>IF(COUNTIF(Table1[Customer ID],Table1[[#This Row],[Customer ID]])&gt;1,"Repeat Customer","One-Time Customer")</f>
        <v>Repeat Customer</v>
      </c>
      <c r="L303" s="2" t="s">
        <v>666</v>
      </c>
      <c r="M303" s="2" t="s">
        <v>27</v>
      </c>
      <c r="N303" s="2" t="s">
        <v>40</v>
      </c>
      <c r="O303" s="2" t="s">
        <v>29</v>
      </c>
      <c r="P303" s="2" t="s">
        <v>93</v>
      </c>
      <c r="Q303" s="2" t="s">
        <v>31</v>
      </c>
      <c r="R303" s="2" t="s">
        <v>662</v>
      </c>
      <c r="S303" s="2">
        <v>0.39</v>
      </c>
      <c r="T303" s="7">
        <f>Table1[[#This Row],[Profit]]/Table1[[#This Row],[Sales]]</f>
        <v>0.69</v>
      </c>
      <c r="U303" s="2" t="s">
        <v>33</v>
      </c>
      <c r="V303" s="2" t="s">
        <v>34</v>
      </c>
      <c r="W303" s="2" t="s">
        <v>212</v>
      </c>
      <c r="X303" s="2" t="s">
        <v>667</v>
      </c>
      <c r="Y303" s="2">
        <v>84604</v>
      </c>
      <c r="Z303" s="10">
        <v>42032</v>
      </c>
      <c r="AA303" s="14" t="str">
        <f>TEXT(Table1[[#This Row],[Order Date]],"mmmm")</f>
        <v>January</v>
      </c>
      <c r="AB303" s="8" t="str">
        <f>TEXT(Table1[[#This Row],[Order Date]],"yyyy")</f>
        <v>2015</v>
      </c>
      <c r="AC303" s="10">
        <v>42033</v>
      </c>
      <c r="AD303" s="2">
        <v>46.147199999999991</v>
      </c>
      <c r="AE303" s="2">
        <v>9</v>
      </c>
      <c r="AF303" s="2">
        <v>66.88</v>
      </c>
      <c r="AG303" s="2">
        <v>86189</v>
      </c>
      <c r="AH303" s="7" t="str">
        <f>IF(COUNTIF(Returns!$A$2:$A$1635,Orders!AG303)&gt;0,"Returned","Not Returned")</f>
        <v>Not Returned</v>
      </c>
    </row>
    <row r="304" spans="5:34" ht="12.75" customHeight="1" thickTop="1" thickBot="1" x14ac:dyDescent="0.3">
      <c r="E304" s="11">
        <v>20369</v>
      </c>
      <c r="F304" s="12" t="s">
        <v>56</v>
      </c>
      <c r="G304" s="12">
        <v>0.03</v>
      </c>
      <c r="H304" s="12">
        <v>32.479999999999997</v>
      </c>
      <c r="I304" s="12">
        <v>35</v>
      </c>
      <c r="J304" s="12">
        <v>556</v>
      </c>
      <c r="K304" s="7" t="str">
        <f>IF(COUNTIF(Table1[Customer ID],Table1[[#This Row],[Customer ID]])&gt;1,"Repeat Customer","One-Time Customer")</f>
        <v>Repeat Customer</v>
      </c>
      <c r="L304" s="12" t="s">
        <v>666</v>
      </c>
      <c r="M304" s="12" t="s">
        <v>27</v>
      </c>
      <c r="N304" s="12" t="s">
        <v>40</v>
      </c>
      <c r="O304" s="12" t="s">
        <v>29</v>
      </c>
      <c r="P304" s="12" t="s">
        <v>141</v>
      </c>
      <c r="Q304" s="12" t="s">
        <v>236</v>
      </c>
      <c r="R304" s="12" t="s">
        <v>668</v>
      </c>
      <c r="S304" s="12">
        <v>0.81</v>
      </c>
      <c r="T304" s="7">
        <f>Table1[[#This Row],[Profit]]/Table1[[#This Row],[Sales]]</f>
        <v>-4.0607282383325449</v>
      </c>
      <c r="U304" s="12" t="s">
        <v>33</v>
      </c>
      <c r="V304" s="12" t="s">
        <v>34</v>
      </c>
      <c r="W304" s="12" t="s">
        <v>212</v>
      </c>
      <c r="X304" s="12" t="s">
        <v>667</v>
      </c>
      <c r="Y304" s="12">
        <v>84604</v>
      </c>
      <c r="Z304" s="13">
        <v>42032</v>
      </c>
      <c r="AA304" s="14" t="str">
        <f>TEXT(Table1[[#This Row],[Order Date]],"mmmm")</f>
        <v>January</v>
      </c>
      <c r="AB304" s="8" t="str">
        <f>TEXT(Table1[[#This Row],[Order Date]],"yyyy")</f>
        <v>2015</v>
      </c>
      <c r="AC304" s="13">
        <v>42032</v>
      </c>
      <c r="AD304" s="12">
        <v>-1116.3348000000001</v>
      </c>
      <c r="AE304" s="12">
        <v>8</v>
      </c>
      <c r="AF304" s="12">
        <v>274.91000000000003</v>
      </c>
      <c r="AG304" s="12">
        <v>86189</v>
      </c>
      <c r="AH304" s="7" t="str">
        <f>IF(COUNTIF(Returns!$A$2:$A$1635,Orders!AG304)&gt;0,"Returned","Not Returned")</f>
        <v>Not Returned</v>
      </c>
    </row>
    <row r="305" spans="5:34" ht="12.75" customHeight="1" thickTop="1" thickBot="1" x14ac:dyDescent="0.3">
      <c r="E305" s="9">
        <v>21966</v>
      </c>
      <c r="F305" s="2" t="s">
        <v>47</v>
      </c>
      <c r="G305" s="2">
        <v>0.02</v>
      </c>
      <c r="H305" s="2">
        <v>280.98</v>
      </c>
      <c r="I305" s="2">
        <v>57</v>
      </c>
      <c r="J305" s="2">
        <v>568</v>
      </c>
      <c r="K305" s="7" t="str">
        <f>IF(COUNTIF(Table1[Customer ID],Table1[[#This Row],[Customer ID]])&gt;1,"Repeat Customer","One-Time Customer")</f>
        <v>Repeat Customer</v>
      </c>
      <c r="L305" s="2" t="s">
        <v>669</v>
      </c>
      <c r="M305" s="2" t="s">
        <v>39</v>
      </c>
      <c r="N305" s="2" t="s">
        <v>114</v>
      </c>
      <c r="O305" s="2" t="s">
        <v>41</v>
      </c>
      <c r="P305" s="2" t="s">
        <v>42</v>
      </c>
      <c r="Q305" s="2" t="s">
        <v>43</v>
      </c>
      <c r="R305" s="2" t="s">
        <v>670</v>
      </c>
      <c r="S305" s="2">
        <v>0.78</v>
      </c>
      <c r="T305" s="7">
        <f>Table1[[#This Row],[Profit]]/Table1[[#This Row],[Sales]]</f>
        <v>1.0115651079965269</v>
      </c>
      <c r="U305" s="2" t="s">
        <v>33</v>
      </c>
      <c r="V305" s="2" t="s">
        <v>136</v>
      </c>
      <c r="W305" s="2" t="s">
        <v>671</v>
      </c>
      <c r="X305" s="2" t="s">
        <v>443</v>
      </c>
      <c r="Y305" s="2">
        <v>39701</v>
      </c>
      <c r="Z305" s="10">
        <v>42067</v>
      </c>
      <c r="AA305" s="14" t="str">
        <f>TEXT(Table1[[#This Row],[Order Date]],"mmmm")</f>
        <v>March</v>
      </c>
      <c r="AB305" s="8" t="str">
        <f>TEXT(Table1[[#This Row],[Order Date]],"yyyy")</f>
        <v>2015</v>
      </c>
      <c r="AC305" s="10">
        <v>42068</v>
      </c>
      <c r="AD305" s="2">
        <v>1141.7939999999999</v>
      </c>
      <c r="AE305" s="2">
        <v>4</v>
      </c>
      <c r="AF305" s="2">
        <v>1128.74</v>
      </c>
      <c r="AG305" s="2">
        <v>88879</v>
      </c>
      <c r="AH305" s="7" t="str">
        <f>IF(COUNTIF(Returns!$A$2:$A$1635,Orders!AG305)&gt;0,"Returned","Not Returned")</f>
        <v>Not Returned</v>
      </c>
    </row>
    <row r="306" spans="5:34" ht="12.75" customHeight="1" thickTop="1" thickBot="1" x14ac:dyDescent="0.3">
      <c r="E306" s="11">
        <v>22667</v>
      </c>
      <c r="F306" s="12" t="s">
        <v>37</v>
      </c>
      <c r="G306" s="12">
        <v>0.09</v>
      </c>
      <c r="H306" s="12">
        <v>70.97</v>
      </c>
      <c r="I306" s="12">
        <v>3.5</v>
      </c>
      <c r="J306" s="12">
        <v>568</v>
      </c>
      <c r="K306" s="7" t="str">
        <f>IF(COUNTIF(Table1[Customer ID],Table1[[#This Row],[Customer ID]])&gt;1,"Repeat Customer","One-Time Customer")</f>
        <v>Repeat Customer</v>
      </c>
      <c r="L306" s="12" t="s">
        <v>669</v>
      </c>
      <c r="M306" s="12" t="s">
        <v>49</v>
      </c>
      <c r="N306" s="12" t="s">
        <v>114</v>
      </c>
      <c r="O306" s="12" t="s">
        <v>29</v>
      </c>
      <c r="P306" s="12" t="s">
        <v>257</v>
      </c>
      <c r="Q306" s="12" t="s">
        <v>59</v>
      </c>
      <c r="R306" s="12" t="s">
        <v>672</v>
      </c>
      <c r="S306" s="12">
        <v>0.59</v>
      </c>
      <c r="T306" s="7">
        <f>Table1[[#This Row],[Profit]]/Table1[[#This Row],[Sales]]</f>
        <v>-0.12353503145200315</v>
      </c>
      <c r="U306" s="12" t="s">
        <v>33</v>
      </c>
      <c r="V306" s="12" t="s">
        <v>136</v>
      </c>
      <c r="W306" s="12" t="s">
        <v>671</v>
      </c>
      <c r="X306" s="12" t="s">
        <v>443</v>
      </c>
      <c r="Y306" s="12">
        <v>39701</v>
      </c>
      <c r="Z306" s="13">
        <v>42109</v>
      </c>
      <c r="AA306" s="14" t="str">
        <f>TEXT(Table1[[#This Row],[Order Date]],"mmmm")</f>
        <v>April</v>
      </c>
      <c r="AB306" s="8" t="str">
        <f>TEXT(Table1[[#This Row],[Order Date]],"yyyy")</f>
        <v>2015</v>
      </c>
      <c r="AC306" s="13">
        <v>42109</v>
      </c>
      <c r="AD306" s="12">
        <v>-99.568000000000012</v>
      </c>
      <c r="AE306" s="12">
        <v>12</v>
      </c>
      <c r="AF306" s="12">
        <v>805.99</v>
      </c>
      <c r="AG306" s="12">
        <v>88880</v>
      </c>
      <c r="AH306" s="7" t="str">
        <f>IF(COUNTIF(Returns!$A$2:$A$1635,Orders!AG306)&gt;0,"Returned","Not Returned")</f>
        <v>Not Returned</v>
      </c>
    </row>
    <row r="307" spans="5:34" ht="12.75" customHeight="1" thickTop="1" thickBot="1" x14ac:dyDescent="0.3">
      <c r="E307" s="9">
        <v>22736</v>
      </c>
      <c r="F307" s="2" t="s">
        <v>56</v>
      </c>
      <c r="G307" s="2">
        <v>0.08</v>
      </c>
      <c r="H307" s="2">
        <v>67.28</v>
      </c>
      <c r="I307" s="2">
        <v>19.989999999999998</v>
      </c>
      <c r="J307" s="2">
        <v>568</v>
      </c>
      <c r="K307" s="7" t="str">
        <f>IF(COUNTIF(Table1[Customer ID],Table1[[#This Row],[Customer ID]])&gt;1,"Repeat Customer","One-Time Customer")</f>
        <v>Repeat Customer</v>
      </c>
      <c r="L307" s="2" t="s">
        <v>669</v>
      </c>
      <c r="M307" s="2" t="s">
        <v>27</v>
      </c>
      <c r="N307" s="2" t="s">
        <v>114</v>
      </c>
      <c r="O307" s="2" t="s">
        <v>29</v>
      </c>
      <c r="P307" s="2" t="s">
        <v>109</v>
      </c>
      <c r="Q307" s="2" t="s">
        <v>59</v>
      </c>
      <c r="R307" s="2" t="s">
        <v>673</v>
      </c>
      <c r="S307" s="2">
        <v>0.4</v>
      </c>
      <c r="T307" s="7">
        <f>Table1[[#This Row],[Profit]]/Table1[[#This Row],[Sales]]</f>
        <v>0.21082247266862938</v>
      </c>
      <c r="U307" s="2" t="s">
        <v>33</v>
      </c>
      <c r="V307" s="2" t="s">
        <v>136</v>
      </c>
      <c r="W307" s="2" t="s">
        <v>671</v>
      </c>
      <c r="X307" s="2" t="s">
        <v>443</v>
      </c>
      <c r="Y307" s="2">
        <v>39701</v>
      </c>
      <c r="Z307" s="10">
        <v>42095</v>
      </c>
      <c r="AA307" s="14" t="str">
        <f>TEXT(Table1[[#This Row],[Order Date]],"mmmm")</f>
        <v>April</v>
      </c>
      <c r="AB307" s="8" t="str">
        <f>TEXT(Table1[[#This Row],[Order Date]],"yyyy")</f>
        <v>2015</v>
      </c>
      <c r="AC307" s="10">
        <v>42097</v>
      </c>
      <c r="AD307" s="2">
        <v>224.85059999999999</v>
      </c>
      <c r="AE307" s="2">
        <v>16</v>
      </c>
      <c r="AF307" s="2">
        <v>1066.54</v>
      </c>
      <c r="AG307" s="2">
        <v>88882</v>
      </c>
      <c r="AH307" s="7" t="str">
        <f>IF(COUNTIF(Returns!$A$2:$A$1635,Orders!AG307)&gt;0,"Returned","Not Returned")</f>
        <v>Not Returned</v>
      </c>
    </row>
    <row r="308" spans="5:34" ht="12.75" customHeight="1" thickTop="1" thickBot="1" x14ac:dyDescent="0.3">
      <c r="E308" s="11">
        <v>26038</v>
      </c>
      <c r="F308" s="12" t="s">
        <v>106</v>
      </c>
      <c r="G308" s="12">
        <v>0.06</v>
      </c>
      <c r="H308" s="12">
        <v>7.99</v>
      </c>
      <c r="I308" s="12">
        <v>5.03</v>
      </c>
      <c r="J308" s="12">
        <v>570</v>
      </c>
      <c r="K308" s="7" t="str">
        <f>IF(COUNTIF(Table1[Customer ID],Table1[[#This Row],[Customer ID]])&gt;1,"Repeat Customer","One-Time Customer")</f>
        <v>One-Time Customer</v>
      </c>
      <c r="L308" s="12" t="s">
        <v>674</v>
      </c>
      <c r="M308" s="12" t="s">
        <v>49</v>
      </c>
      <c r="N308" s="12" t="s">
        <v>114</v>
      </c>
      <c r="O308" s="12" t="s">
        <v>77</v>
      </c>
      <c r="P308" s="12" t="s">
        <v>78</v>
      </c>
      <c r="Q308" s="12" t="s">
        <v>86</v>
      </c>
      <c r="R308" s="12" t="s">
        <v>430</v>
      </c>
      <c r="S308" s="12">
        <v>0.6</v>
      </c>
      <c r="T308" s="7">
        <f>Table1[[#This Row],[Profit]]/Table1[[#This Row],[Sales]]</f>
        <v>-1.857818679647095</v>
      </c>
      <c r="U308" s="12" t="s">
        <v>33</v>
      </c>
      <c r="V308" s="12" t="s">
        <v>34</v>
      </c>
      <c r="W308" s="12" t="s">
        <v>533</v>
      </c>
      <c r="X308" s="12" t="s">
        <v>675</v>
      </c>
      <c r="Y308" s="12">
        <v>89015</v>
      </c>
      <c r="Z308" s="13">
        <v>42017</v>
      </c>
      <c r="AA308" s="14" t="str">
        <f>TEXT(Table1[[#This Row],[Order Date]],"mmmm")</f>
        <v>January</v>
      </c>
      <c r="AB308" s="8" t="str">
        <f>TEXT(Table1[[#This Row],[Order Date]],"yyyy")</f>
        <v>2015</v>
      </c>
      <c r="AC308" s="13">
        <v>42017</v>
      </c>
      <c r="AD308" s="12">
        <v>-122.13300000000001</v>
      </c>
      <c r="AE308" s="12">
        <v>10</v>
      </c>
      <c r="AF308" s="12">
        <v>65.739999999999995</v>
      </c>
      <c r="AG308" s="12">
        <v>88881</v>
      </c>
      <c r="AH308" s="7" t="str">
        <f>IF(COUNTIF(Returns!$A$2:$A$1635,Orders!AG308)&gt;0,"Returned","Not Returned")</f>
        <v>Not Returned</v>
      </c>
    </row>
    <row r="309" spans="5:34" ht="12.75" customHeight="1" thickTop="1" thickBot="1" x14ac:dyDescent="0.3">
      <c r="E309" s="9">
        <v>23719</v>
      </c>
      <c r="F309" s="2" t="s">
        <v>47</v>
      </c>
      <c r="G309" s="2">
        <v>0.05</v>
      </c>
      <c r="H309" s="2">
        <v>4.13</v>
      </c>
      <c r="I309" s="2">
        <v>5.04</v>
      </c>
      <c r="J309" s="2">
        <v>573</v>
      </c>
      <c r="K309" s="7" t="str">
        <f>IF(COUNTIF(Table1[Customer ID],Table1[[#This Row],[Customer ID]])&gt;1,"Repeat Customer","One-Time Customer")</f>
        <v>Repeat Customer</v>
      </c>
      <c r="L309" s="2" t="s">
        <v>676</v>
      </c>
      <c r="M309" s="2" t="s">
        <v>49</v>
      </c>
      <c r="N309" s="2" t="s">
        <v>40</v>
      </c>
      <c r="O309" s="2" t="s">
        <v>29</v>
      </c>
      <c r="P309" s="2" t="s">
        <v>109</v>
      </c>
      <c r="Q309" s="2" t="s">
        <v>59</v>
      </c>
      <c r="R309" s="2" t="s">
        <v>677</v>
      </c>
      <c r="S309" s="2">
        <v>0.38</v>
      </c>
      <c r="T309" s="7">
        <f>Table1[[#This Row],[Profit]]/Table1[[#This Row],[Sales]]</f>
        <v>-2.0814212328767123</v>
      </c>
      <c r="U309" s="2" t="s">
        <v>33</v>
      </c>
      <c r="V309" s="2" t="s">
        <v>61</v>
      </c>
      <c r="W309" s="2" t="s">
        <v>178</v>
      </c>
      <c r="X309" s="2" t="s">
        <v>678</v>
      </c>
      <c r="Y309" s="2">
        <v>61554</v>
      </c>
      <c r="Z309" s="10">
        <v>42076</v>
      </c>
      <c r="AA309" s="14" t="str">
        <f>TEXT(Table1[[#This Row],[Order Date]],"mmmm")</f>
        <v>March</v>
      </c>
      <c r="AB309" s="8" t="str">
        <f>TEXT(Table1[[#This Row],[Order Date]],"yyyy")</f>
        <v>2015</v>
      </c>
      <c r="AC309" s="10">
        <v>42077</v>
      </c>
      <c r="AD309" s="2">
        <v>-12.1555</v>
      </c>
      <c r="AE309" s="2">
        <v>1</v>
      </c>
      <c r="AF309" s="2">
        <v>5.84</v>
      </c>
      <c r="AG309" s="2">
        <v>86555</v>
      </c>
      <c r="AH309" s="7" t="str">
        <f>IF(COUNTIF(Returns!$A$2:$A$1635,Orders!AG309)&gt;0,"Returned","Not Returned")</f>
        <v>Not Returned</v>
      </c>
    </row>
    <row r="310" spans="5:34" ht="12.75" customHeight="1" thickTop="1" thickBot="1" x14ac:dyDescent="0.3">
      <c r="E310" s="11">
        <v>21992</v>
      </c>
      <c r="F310" s="12" t="s">
        <v>25</v>
      </c>
      <c r="G310" s="12">
        <v>0.08</v>
      </c>
      <c r="H310" s="12">
        <v>415.88</v>
      </c>
      <c r="I310" s="12">
        <v>11.37</v>
      </c>
      <c r="J310" s="12">
        <v>573</v>
      </c>
      <c r="K310" s="7" t="str">
        <f>IF(COUNTIF(Table1[Customer ID],Table1[[#This Row],[Customer ID]])&gt;1,"Repeat Customer","One-Time Customer")</f>
        <v>Repeat Customer</v>
      </c>
      <c r="L310" s="12" t="s">
        <v>676</v>
      </c>
      <c r="M310" s="12" t="s">
        <v>49</v>
      </c>
      <c r="N310" s="12" t="s">
        <v>28</v>
      </c>
      <c r="O310" s="12" t="s">
        <v>29</v>
      </c>
      <c r="P310" s="12" t="s">
        <v>141</v>
      </c>
      <c r="Q310" s="12" t="s">
        <v>59</v>
      </c>
      <c r="R310" s="12" t="s">
        <v>488</v>
      </c>
      <c r="S310" s="12">
        <v>0.56999999999999995</v>
      </c>
      <c r="T310" s="7">
        <f>Table1[[#This Row],[Profit]]/Table1[[#This Row],[Sales]]</f>
        <v>-0.66347215030697537</v>
      </c>
      <c r="U310" s="12" t="s">
        <v>33</v>
      </c>
      <c r="V310" s="12" t="s">
        <v>61</v>
      </c>
      <c r="W310" s="12" t="s">
        <v>178</v>
      </c>
      <c r="X310" s="12" t="s">
        <v>678</v>
      </c>
      <c r="Y310" s="12">
        <v>61554</v>
      </c>
      <c r="Z310" s="13">
        <v>42061</v>
      </c>
      <c r="AA310" s="14" t="str">
        <f>TEXT(Table1[[#This Row],[Order Date]],"mmmm")</f>
        <v>February</v>
      </c>
      <c r="AB310" s="8" t="str">
        <f>TEXT(Table1[[#This Row],[Order Date]],"yyyy")</f>
        <v>2015</v>
      </c>
      <c r="AC310" s="13">
        <v>42062</v>
      </c>
      <c r="AD310" s="12">
        <v>-269.08440000000002</v>
      </c>
      <c r="AE310" s="12">
        <v>1</v>
      </c>
      <c r="AF310" s="12">
        <v>405.57</v>
      </c>
      <c r="AG310" s="12">
        <v>86556</v>
      </c>
      <c r="AH310" s="7" t="str">
        <f>IF(COUNTIF(Returns!$A$2:$A$1635,Orders!AG310)&gt;0,"Returned","Not Returned")</f>
        <v>Not Returned</v>
      </c>
    </row>
    <row r="311" spans="5:34" ht="12.75" customHeight="1" thickTop="1" thickBot="1" x14ac:dyDescent="0.3">
      <c r="E311" s="9">
        <v>21325</v>
      </c>
      <c r="F311" s="2" t="s">
        <v>106</v>
      </c>
      <c r="G311" s="2">
        <v>0.06</v>
      </c>
      <c r="H311" s="2">
        <v>4.4800000000000004</v>
      </c>
      <c r="I311" s="2">
        <v>49</v>
      </c>
      <c r="J311" s="2">
        <v>576</v>
      </c>
      <c r="K311" s="7" t="str">
        <f>IF(COUNTIF(Table1[Customer ID],Table1[[#This Row],[Customer ID]])&gt;1,"Repeat Customer","One-Time Customer")</f>
        <v>One-Time Customer</v>
      </c>
      <c r="L311" s="2" t="s">
        <v>679</v>
      </c>
      <c r="M311" s="2" t="s">
        <v>49</v>
      </c>
      <c r="N311" s="2" t="s">
        <v>28</v>
      </c>
      <c r="O311" s="2" t="s">
        <v>29</v>
      </c>
      <c r="P311" s="2" t="s">
        <v>257</v>
      </c>
      <c r="Q311" s="2" t="s">
        <v>236</v>
      </c>
      <c r="R311" s="2" t="s">
        <v>680</v>
      </c>
      <c r="S311" s="2">
        <v>0.6</v>
      </c>
      <c r="T311" s="7">
        <f>Table1[[#This Row],[Profit]]/Table1[[#This Row],[Sales]]</f>
        <v>-17.361963190184049</v>
      </c>
      <c r="U311" s="2" t="s">
        <v>33</v>
      </c>
      <c r="V311" s="2" t="s">
        <v>34</v>
      </c>
      <c r="W311" s="2" t="s">
        <v>45</v>
      </c>
      <c r="X311" s="2" t="s">
        <v>681</v>
      </c>
      <c r="Y311" s="2">
        <v>91767</v>
      </c>
      <c r="Z311" s="10">
        <v>42017</v>
      </c>
      <c r="AA311" s="14" t="str">
        <f>TEXT(Table1[[#This Row],[Order Date]],"mmmm")</f>
        <v>January</v>
      </c>
      <c r="AB311" s="8" t="str">
        <f>TEXT(Table1[[#This Row],[Order Date]],"yyyy")</f>
        <v>2015</v>
      </c>
      <c r="AC311" s="10">
        <v>42021</v>
      </c>
      <c r="AD311" s="2">
        <v>-566</v>
      </c>
      <c r="AE311" s="2">
        <v>4</v>
      </c>
      <c r="AF311" s="2">
        <v>32.6</v>
      </c>
      <c r="AG311" s="2">
        <v>88645</v>
      </c>
      <c r="AH311" s="7" t="str">
        <f>IF(COUNTIF(Returns!$A$2:$A$1635,Orders!AG311)&gt;0,"Returned","Not Returned")</f>
        <v>Not Returned</v>
      </c>
    </row>
    <row r="312" spans="5:34" ht="12.75" customHeight="1" thickTop="1" thickBot="1" x14ac:dyDescent="0.3">
      <c r="E312" s="11">
        <v>18664</v>
      </c>
      <c r="F312" s="12" t="s">
        <v>56</v>
      </c>
      <c r="G312" s="12">
        <v>0.03</v>
      </c>
      <c r="H312" s="12">
        <v>162.93</v>
      </c>
      <c r="I312" s="12">
        <v>19.989999999999998</v>
      </c>
      <c r="J312" s="12">
        <v>578</v>
      </c>
      <c r="K312" s="7" t="str">
        <f>IF(COUNTIF(Table1[Customer ID],Table1[[#This Row],[Customer ID]])&gt;1,"Repeat Customer","One-Time Customer")</f>
        <v>One-Time Customer</v>
      </c>
      <c r="L312" s="12" t="s">
        <v>682</v>
      </c>
      <c r="M312" s="12" t="s">
        <v>49</v>
      </c>
      <c r="N312" s="12" t="s">
        <v>28</v>
      </c>
      <c r="O312" s="12" t="s">
        <v>29</v>
      </c>
      <c r="P312" s="12" t="s">
        <v>69</v>
      </c>
      <c r="Q312" s="12" t="s">
        <v>59</v>
      </c>
      <c r="R312" s="12" t="s">
        <v>683</v>
      </c>
      <c r="S312" s="12">
        <v>0.39</v>
      </c>
      <c r="T312" s="7">
        <f>Table1[[#This Row],[Profit]]/Table1[[#This Row],[Sales]]</f>
        <v>0.56823292238505074</v>
      </c>
      <c r="U312" s="12" t="s">
        <v>33</v>
      </c>
      <c r="V312" s="12" t="s">
        <v>53</v>
      </c>
      <c r="W312" s="12" t="s">
        <v>228</v>
      </c>
      <c r="X312" s="12" t="s">
        <v>684</v>
      </c>
      <c r="Y312" s="12">
        <v>6770</v>
      </c>
      <c r="Z312" s="13">
        <v>42137</v>
      </c>
      <c r="AA312" s="14" t="str">
        <f>TEXT(Table1[[#This Row],[Order Date]],"mmmm")</f>
        <v>May</v>
      </c>
      <c r="AB312" s="8" t="str">
        <f>TEXT(Table1[[#This Row],[Order Date]],"yyyy")</f>
        <v>2015</v>
      </c>
      <c r="AC312" s="13">
        <v>42138</v>
      </c>
      <c r="AD312" s="12">
        <v>293.14</v>
      </c>
      <c r="AE312" s="12">
        <v>3</v>
      </c>
      <c r="AF312" s="12">
        <v>515.88</v>
      </c>
      <c r="AG312" s="12">
        <v>88644</v>
      </c>
      <c r="AH312" s="7" t="str">
        <f>IF(COUNTIF(Returns!$A$2:$A$1635,Orders!AG312)&gt;0,"Returned","Not Returned")</f>
        <v>Not Returned</v>
      </c>
    </row>
    <row r="313" spans="5:34" ht="12.75" customHeight="1" thickTop="1" thickBot="1" x14ac:dyDescent="0.3">
      <c r="E313" s="9">
        <v>18665</v>
      </c>
      <c r="F313" s="2" t="s">
        <v>56</v>
      </c>
      <c r="G313" s="2">
        <v>0.01</v>
      </c>
      <c r="H313" s="2">
        <v>11.58</v>
      </c>
      <c r="I313" s="2">
        <v>5.72</v>
      </c>
      <c r="J313" s="2">
        <v>579</v>
      </c>
      <c r="K313" s="7" t="str">
        <f>IF(COUNTIF(Table1[Customer ID],Table1[[#This Row],[Customer ID]])&gt;1,"Repeat Customer","One-Time Customer")</f>
        <v>One-Time Customer</v>
      </c>
      <c r="L313" s="2" t="s">
        <v>685</v>
      </c>
      <c r="M313" s="2" t="s">
        <v>49</v>
      </c>
      <c r="N313" s="2" t="s">
        <v>28</v>
      </c>
      <c r="O313" s="2" t="s">
        <v>29</v>
      </c>
      <c r="P313" s="2" t="s">
        <v>69</v>
      </c>
      <c r="Q313" s="2" t="s">
        <v>59</v>
      </c>
      <c r="R313" s="2" t="s">
        <v>686</v>
      </c>
      <c r="S313" s="2">
        <v>0.35</v>
      </c>
      <c r="T313" s="7">
        <f>Table1[[#This Row],[Profit]]/Table1[[#This Row],[Sales]]</f>
        <v>-0.26376695929768557</v>
      </c>
      <c r="U313" s="2" t="s">
        <v>33</v>
      </c>
      <c r="V313" s="2" t="s">
        <v>53</v>
      </c>
      <c r="W313" s="2" t="s">
        <v>228</v>
      </c>
      <c r="X313" s="2" t="s">
        <v>687</v>
      </c>
      <c r="Y313" s="2">
        <v>6478</v>
      </c>
      <c r="Z313" s="10">
        <v>42137</v>
      </c>
      <c r="AA313" s="14" t="str">
        <f>TEXT(Table1[[#This Row],[Order Date]],"mmmm")</f>
        <v>May</v>
      </c>
      <c r="AB313" s="8" t="str">
        <f>TEXT(Table1[[#This Row],[Order Date]],"yyyy")</f>
        <v>2015</v>
      </c>
      <c r="AC313" s="10">
        <v>42139</v>
      </c>
      <c r="AD313" s="2">
        <v>-6.61</v>
      </c>
      <c r="AE313" s="2">
        <v>2</v>
      </c>
      <c r="AF313" s="2">
        <v>25.06</v>
      </c>
      <c r="AG313" s="2">
        <v>88644</v>
      </c>
      <c r="AH313" s="7" t="str">
        <f>IF(COUNTIF(Returns!$A$2:$A$1635,Orders!AG313)&gt;0,"Returned","Not Returned")</f>
        <v>Not Returned</v>
      </c>
    </row>
    <row r="314" spans="5:34" ht="12.75" customHeight="1" thickTop="1" thickBot="1" x14ac:dyDescent="0.3">
      <c r="E314" s="11">
        <v>18662</v>
      </c>
      <c r="F314" s="12" t="s">
        <v>56</v>
      </c>
      <c r="G314" s="12">
        <v>0.01</v>
      </c>
      <c r="H314" s="12">
        <v>55.99</v>
      </c>
      <c r="I314" s="12">
        <v>5</v>
      </c>
      <c r="J314" s="12">
        <v>580</v>
      </c>
      <c r="K314" s="7" t="str">
        <f>IF(COUNTIF(Table1[Customer ID],Table1[[#This Row],[Customer ID]])&gt;1,"Repeat Customer","One-Time Customer")</f>
        <v>One-Time Customer</v>
      </c>
      <c r="L314" s="12" t="s">
        <v>688</v>
      </c>
      <c r="M314" s="12" t="s">
        <v>49</v>
      </c>
      <c r="N314" s="12" t="s">
        <v>28</v>
      </c>
      <c r="O314" s="12" t="s">
        <v>77</v>
      </c>
      <c r="P314" s="12" t="s">
        <v>78</v>
      </c>
      <c r="Q314" s="12" t="s">
        <v>51</v>
      </c>
      <c r="R314" s="12" t="s">
        <v>689</v>
      </c>
      <c r="S314" s="12">
        <v>0.8</v>
      </c>
      <c r="T314" s="7">
        <f>Table1[[#This Row],[Profit]]/Table1[[#This Row],[Sales]]</f>
        <v>-9.9510583840619823E-2</v>
      </c>
      <c r="U314" s="12" t="s">
        <v>33</v>
      </c>
      <c r="V314" s="12" t="s">
        <v>53</v>
      </c>
      <c r="W314" s="12" t="s">
        <v>188</v>
      </c>
      <c r="X314" s="12" t="s">
        <v>511</v>
      </c>
      <c r="Y314" s="12">
        <v>4210</v>
      </c>
      <c r="Z314" s="13">
        <v>42137</v>
      </c>
      <c r="AA314" s="14" t="str">
        <f>TEXT(Table1[[#This Row],[Order Date]],"mmmm")</f>
        <v>May</v>
      </c>
      <c r="AB314" s="8" t="str">
        <f>TEXT(Table1[[#This Row],[Order Date]],"yyyy")</f>
        <v>2015</v>
      </c>
      <c r="AC314" s="13">
        <v>42138</v>
      </c>
      <c r="AD314" s="12">
        <v>-57.541000000000004</v>
      </c>
      <c r="AE314" s="12">
        <v>12</v>
      </c>
      <c r="AF314" s="12">
        <v>578.24</v>
      </c>
      <c r="AG314" s="12">
        <v>88644</v>
      </c>
      <c r="AH314" s="7" t="str">
        <f>IF(COUNTIF(Returns!$A$2:$A$1635,Orders!AG314)&gt;0,"Returned","Not Returned")</f>
        <v>Not Returned</v>
      </c>
    </row>
    <row r="315" spans="5:34" ht="12.75" customHeight="1" thickTop="1" thickBot="1" x14ac:dyDescent="0.3">
      <c r="E315" s="9">
        <v>24180</v>
      </c>
      <c r="F315" s="2" t="s">
        <v>37</v>
      </c>
      <c r="G315" s="2">
        <v>0.04</v>
      </c>
      <c r="H315" s="2">
        <v>15.51</v>
      </c>
      <c r="I315" s="2">
        <v>17.78</v>
      </c>
      <c r="J315" s="2">
        <v>584</v>
      </c>
      <c r="K315" s="7" t="str">
        <f>IF(COUNTIF(Table1[Customer ID],Table1[[#This Row],[Customer ID]])&gt;1,"Repeat Customer","One-Time Customer")</f>
        <v>One-Time Customer</v>
      </c>
      <c r="L315" s="2" t="s">
        <v>690</v>
      </c>
      <c r="M315" s="2" t="s">
        <v>49</v>
      </c>
      <c r="N315" s="2" t="s">
        <v>28</v>
      </c>
      <c r="O315" s="2" t="s">
        <v>29</v>
      </c>
      <c r="P315" s="2" t="s">
        <v>141</v>
      </c>
      <c r="Q315" s="2" t="s">
        <v>59</v>
      </c>
      <c r="R315" s="2" t="s">
        <v>691</v>
      </c>
      <c r="S315" s="2">
        <v>0.59</v>
      </c>
      <c r="T315" s="7">
        <f>Table1[[#This Row],[Profit]]/Table1[[#This Row],[Sales]]</f>
        <v>-2.2767467715727361</v>
      </c>
      <c r="U315" s="2" t="s">
        <v>33</v>
      </c>
      <c r="V315" s="2" t="s">
        <v>53</v>
      </c>
      <c r="W315" s="2" t="s">
        <v>193</v>
      </c>
      <c r="X315" s="2" t="s">
        <v>692</v>
      </c>
      <c r="Y315" s="2">
        <v>1801</v>
      </c>
      <c r="Z315" s="10">
        <v>42025</v>
      </c>
      <c r="AA315" s="14" t="str">
        <f>TEXT(Table1[[#This Row],[Order Date]],"mmmm")</f>
        <v>January</v>
      </c>
      <c r="AB315" s="8" t="str">
        <f>TEXT(Table1[[#This Row],[Order Date]],"yyyy")</f>
        <v>2015</v>
      </c>
      <c r="AC315" s="10">
        <v>42027</v>
      </c>
      <c r="AD315" s="2">
        <v>-266.22000000000003</v>
      </c>
      <c r="AE315" s="2">
        <v>7</v>
      </c>
      <c r="AF315" s="2">
        <v>116.93</v>
      </c>
      <c r="AG315" s="2">
        <v>88646</v>
      </c>
      <c r="AH315" s="7" t="str">
        <f>IF(COUNTIF(Returns!$A$2:$A$1635,Orders!AG315)&gt;0,"Returned","Not Returned")</f>
        <v>Not Returned</v>
      </c>
    </row>
    <row r="316" spans="5:34" ht="12.75" customHeight="1" thickTop="1" thickBot="1" x14ac:dyDescent="0.3">
      <c r="E316" s="11">
        <v>18663</v>
      </c>
      <c r="F316" s="12" t="s">
        <v>56</v>
      </c>
      <c r="G316" s="12">
        <v>0.06</v>
      </c>
      <c r="H316" s="12">
        <v>13.9</v>
      </c>
      <c r="I316" s="12">
        <v>7.59</v>
      </c>
      <c r="J316" s="12">
        <v>585</v>
      </c>
      <c r="K316" s="7" t="str">
        <f>IF(COUNTIF(Table1[Customer ID],Table1[[#This Row],[Customer ID]])&gt;1,"Repeat Customer","One-Time Customer")</f>
        <v>One-Time Customer</v>
      </c>
      <c r="L316" s="12" t="s">
        <v>693</v>
      </c>
      <c r="M316" s="12" t="s">
        <v>49</v>
      </c>
      <c r="N316" s="12" t="s">
        <v>28</v>
      </c>
      <c r="O316" s="12" t="s">
        <v>29</v>
      </c>
      <c r="P316" s="12" t="s">
        <v>174</v>
      </c>
      <c r="Q316" s="12" t="s">
        <v>51</v>
      </c>
      <c r="R316" s="12" t="s">
        <v>694</v>
      </c>
      <c r="S316" s="12">
        <v>0.56000000000000005</v>
      </c>
      <c r="T316" s="7">
        <f>Table1[[#This Row],[Profit]]/Table1[[#This Row],[Sales]]</f>
        <v>-0.39653857436198303</v>
      </c>
      <c r="U316" s="12" t="s">
        <v>33</v>
      </c>
      <c r="V316" s="12" t="s">
        <v>53</v>
      </c>
      <c r="W316" s="12" t="s">
        <v>197</v>
      </c>
      <c r="X316" s="12" t="s">
        <v>695</v>
      </c>
      <c r="Y316" s="12">
        <v>3301</v>
      </c>
      <c r="Z316" s="13">
        <v>42137</v>
      </c>
      <c r="AA316" s="14" t="str">
        <f>TEXT(Table1[[#This Row],[Order Date]],"mmmm")</f>
        <v>May</v>
      </c>
      <c r="AB316" s="8" t="str">
        <f>TEXT(Table1[[#This Row],[Order Date]],"yyyy")</f>
        <v>2015</v>
      </c>
      <c r="AC316" s="13">
        <v>42138</v>
      </c>
      <c r="AD316" s="12">
        <v>-67.59</v>
      </c>
      <c r="AE316" s="12">
        <v>12</v>
      </c>
      <c r="AF316" s="12">
        <v>170.45</v>
      </c>
      <c r="AG316" s="12">
        <v>88644</v>
      </c>
      <c r="AH316" s="7" t="str">
        <f>IF(COUNTIF(Returns!$A$2:$A$1635,Orders!AG316)&gt;0,"Returned","Not Returned")</f>
        <v>Not Returned</v>
      </c>
    </row>
    <row r="317" spans="5:34" ht="12.75" customHeight="1" thickTop="1" thickBot="1" x14ac:dyDescent="0.3">
      <c r="E317" s="9">
        <v>19781</v>
      </c>
      <c r="F317" s="2" t="s">
        <v>47</v>
      </c>
      <c r="G317" s="2">
        <v>0.08</v>
      </c>
      <c r="H317" s="2">
        <v>30.53</v>
      </c>
      <c r="I317" s="2">
        <v>19.989999999999998</v>
      </c>
      <c r="J317" s="2">
        <v>592</v>
      </c>
      <c r="K317" s="7" t="str">
        <f>IF(COUNTIF(Table1[Customer ID],Table1[[#This Row],[Customer ID]])&gt;1,"Repeat Customer","One-Time Customer")</f>
        <v>One-Time Customer</v>
      </c>
      <c r="L317" s="2" t="s">
        <v>696</v>
      </c>
      <c r="M317" s="2" t="s">
        <v>49</v>
      </c>
      <c r="N317" s="2" t="s">
        <v>58</v>
      </c>
      <c r="O317" s="2" t="s">
        <v>29</v>
      </c>
      <c r="P317" s="2" t="s">
        <v>134</v>
      </c>
      <c r="Q317" s="2" t="s">
        <v>59</v>
      </c>
      <c r="R317" s="2" t="s">
        <v>697</v>
      </c>
      <c r="S317" s="2">
        <v>0.39</v>
      </c>
      <c r="T317" s="7">
        <f>Table1[[#This Row],[Profit]]/Table1[[#This Row],[Sales]]</f>
        <v>-0.83907230559345158</v>
      </c>
      <c r="U317" s="2" t="s">
        <v>33</v>
      </c>
      <c r="V317" s="2" t="s">
        <v>61</v>
      </c>
      <c r="W317" s="2" t="s">
        <v>178</v>
      </c>
      <c r="X317" s="2" t="s">
        <v>698</v>
      </c>
      <c r="Y317" s="2">
        <v>60091</v>
      </c>
      <c r="Z317" s="10">
        <v>42021</v>
      </c>
      <c r="AA317" s="14" t="str">
        <f>TEXT(Table1[[#This Row],[Order Date]],"mmmm")</f>
        <v>January</v>
      </c>
      <c r="AB317" s="8" t="str">
        <f>TEXT(Table1[[#This Row],[Order Date]],"yyyy")</f>
        <v>2015</v>
      </c>
      <c r="AC317" s="10">
        <v>42021</v>
      </c>
      <c r="AD317" s="2">
        <v>-239.8656</v>
      </c>
      <c r="AE317" s="2">
        <v>10</v>
      </c>
      <c r="AF317" s="2">
        <v>285.87</v>
      </c>
      <c r="AG317" s="2">
        <v>86307</v>
      </c>
      <c r="AH317" s="7" t="str">
        <f>IF(COUNTIF(Returns!$A$2:$A$1635,Orders!AG317)&gt;0,"Returned","Not Returned")</f>
        <v>Not Returned</v>
      </c>
    </row>
    <row r="318" spans="5:34" ht="12.75" customHeight="1" thickTop="1" thickBot="1" x14ac:dyDescent="0.3">
      <c r="E318" s="11">
        <v>19782</v>
      </c>
      <c r="F318" s="12" t="s">
        <v>47</v>
      </c>
      <c r="G318" s="12">
        <v>0.01</v>
      </c>
      <c r="H318" s="12">
        <v>1.68</v>
      </c>
      <c r="I318" s="12">
        <v>1.57</v>
      </c>
      <c r="J318" s="12">
        <v>593</v>
      </c>
      <c r="K318" s="7" t="str">
        <f>IF(COUNTIF(Table1[Customer ID],Table1[[#This Row],[Customer ID]])&gt;1,"Repeat Customer","One-Time Customer")</f>
        <v>One-Time Customer</v>
      </c>
      <c r="L318" s="12" t="s">
        <v>699</v>
      </c>
      <c r="M318" s="12" t="s">
        <v>49</v>
      </c>
      <c r="N318" s="12" t="s">
        <v>58</v>
      </c>
      <c r="O318" s="12" t="s">
        <v>29</v>
      </c>
      <c r="P318" s="12" t="s">
        <v>30</v>
      </c>
      <c r="Q318" s="12" t="s">
        <v>31</v>
      </c>
      <c r="R318" s="12" t="s">
        <v>96</v>
      </c>
      <c r="S318" s="12">
        <v>0.59</v>
      </c>
      <c r="T318" s="7">
        <f>Table1[[#This Row],[Profit]]/Table1[[#This Row],[Sales]]</f>
        <v>-2.6236622484045165</v>
      </c>
      <c r="U318" s="12" t="s">
        <v>33</v>
      </c>
      <c r="V318" s="12" t="s">
        <v>61</v>
      </c>
      <c r="W318" s="12" t="s">
        <v>178</v>
      </c>
      <c r="X318" s="12" t="s">
        <v>700</v>
      </c>
      <c r="Y318" s="12">
        <v>60517</v>
      </c>
      <c r="Z318" s="13">
        <v>42021</v>
      </c>
      <c r="AA318" s="14" t="str">
        <f>TEXT(Table1[[#This Row],[Order Date]],"mmmm")</f>
        <v>January</v>
      </c>
      <c r="AB318" s="8" t="str">
        <f>TEXT(Table1[[#This Row],[Order Date]],"yyyy")</f>
        <v>2015</v>
      </c>
      <c r="AC318" s="13">
        <v>42023</v>
      </c>
      <c r="AD318" s="12">
        <v>-53.444000000000003</v>
      </c>
      <c r="AE318" s="12">
        <v>12</v>
      </c>
      <c r="AF318" s="12">
        <v>20.37</v>
      </c>
      <c r="AG318" s="12">
        <v>86307</v>
      </c>
      <c r="AH318" s="7" t="str">
        <f>IF(COUNTIF(Returns!$A$2:$A$1635,Orders!AG318)&gt;0,"Returned","Not Returned")</f>
        <v>Not Returned</v>
      </c>
    </row>
    <row r="319" spans="5:34" ht="12.75" customHeight="1" thickTop="1" thickBot="1" x14ac:dyDescent="0.3">
      <c r="E319" s="9">
        <v>22996</v>
      </c>
      <c r="F319" s="2" t="s">
        <v>47</v>
      </c>
      <c r="G319" s="2">
        <v>0.09</v>
      </c>
      <c r="H319" s="2">
        <v>13.79</v>
      </c>
      <c r="I319" s="2">
        <v>8.7799999999999994</v>
      </c>
      <c r="J319" s="2">
        <v>594</v>
      </c>
      <c r="K319" s="7" t="str">
        <f>IF(COUNTIF(Table1[Customer ID],Table1[[#This Row],[Customer ID]])&gt;1,"Repeat Customer","One-Time Customer")</f>
        <v>Repeat Customer</v>
      </c>
      <c r="L319" s="2" t="s">
        <v>701</v>
      </c>
      <c r="M319" s="2" t="s">
        <v>49</v>
      </c>
      <c r="N319" s="2" t="s">
        <v>114</v>
      </c>
      <c r="O319" s="2" t="s">
        <v>41</v>
      </c>
      <c r="P319" s="2" t="s">
        <v>50</v>
      </c>
      <c r="Q319" s="2" t="s">
        <v>59</v>
      </c>
      <c r="R319" s="2" t="s">
        <v>702</v>
      </c>
      <c r="S319" s="2">
        <v>0.43</v>
      </c>
      <c r="T319" s="7">
        <f>Table1[[#This Row],[Profit]]/Table1[[#This Row],[Sales]]</f>
        <v>-1.2683486238532109</v>
      </c>
      <c r="U319" s="2" t="s">
        <v>33</v>
      </c>
      <c r="V319" s="2" t="s">
        <v>61</v>
      </c>
      <c r="W319" s="2" t="s">
        <v>703</v>
      </c>
      <c r="X319" s="2" t="s">
        <v>704</v>
      </c>
      <c r="Y319" s="2">
        <v>46016</v>
      </c>
      <c r="Z319" s="10">
        <v>42078</v>
      </c>
      <c r="AA319" s="14" t="str">
        <f>TEXT(Table1[[#This Row],[Order Date]],"mmmm")</f>
        <v>March</v>
      </c>
      <c r="AB319" s="8" t="str">
        <f>TEXT(Table1[[#This Row],[Order Date]],"yyyy")</f>
        <v>2015</v>
      </c>
      <c r="AC319" s="10">
        <v>42080</v>
      </c>
      <c r="AD319" s="2">
        <v>-22.12</v>
      </c>
      <c r="AE319" s="2">
        <v>1</v>
      </c>
      <c r="AF319" s="2">
        <v>17.440000000000001</v>
      </c>
      <c r="AG319" s="2">
        <v>86309</v>
      </c>
      <c r="AH319" s="7" t="str">
        <f>IF(COUNTIF(Returns!$A$2:$A$1635,Orders!AG319)&gt;0,"Returned","Not Returned")</f>
        <v>Not Returned</v>
      </c>
    </row>
    <row r="320" spans="5:34" ht="12.75" customHeight="1" thickTop="1" thickBot="1" x14ac:dyDescent="0.3">
      <c r="E320" s="11">
        <v>21662</v>
      </c>
      <c r="F320" s="12" t="s">
        <v>47</v>
      </c>
      <c r="G320" s="12">
        <v>0.04</v>
      </c>
      <c r="H320" s="12">
        <v>39.479999999999997</v>
      </c>
      <c r="I320" s="12">
        <v>1.99</v>
      </c>
      <c r="J320" s="12">
        <v>594</v>
      </c>
      <c r="K320" s="7" t="str">
        <f>IF(COUNTIF(Table1[Customer ID],Table1[[#This Row],[Customer ID]])&gt;1,"Repeat Customer","One-Time Customer")</f>
        <v>Repeat Customer</v>
      </c>
      <c r="L320" s="12" t="s">
        <v>701</v>
      </c>
      <c r="M320" s="12" t="s">
        <v>49</v>
      </c>
      <c r="N320" s="12" t="s">
        <v>114</v>
      </c>
      <c r="O320" s="12" t="s">
        <v>77</v>
      </c>
      <c r="P320" s="12" t="s">
        <v>180</v>
      </c>
      <c r="Q320" s="12" t="s">
        <v>51</v>
      </c>
      <c r="R320" s="12" t="s">
        <v>705</v>
      </c>
      <c r="S320" s="12">
        <v>0.54</v>
      </c>
      <c r="T320" s="7">
        <f>Table1[[#This Row],[Profit]]/Table1[[#This Row],[Sales]]</f>
        <v>0.69</v>
      </c>
      <c r="U320" s="12" t="s">
        <v>33</v>
      </c>
      <c r="V320" s="12" t="s">
        <v>61</v>
      </c>
      <c r="W320" s="12" t="s">
        <v>703</v>
      </c>
      <c r="X320" s="12" t="s">
        <v>704</v>
      </c>
      <c r="Y320" s="12">
        <v>46016</v>
      </c>
      <c r="Z320" s="13">
        <v>42174</v>
      </c>
      <c r="AA320" s="14" t="str">
        <f>TEXT(Table1[[#This Row],[Order Date]],"mmmm")</f>
        <v>June</v>
      </c>
      <c r="AB320" s="8" t="str">
        <f>TEXT(Table1[[#This Row],[Order Date]],"yyyy")</f>
        <v>2015</v>
      </c>
      <c r="AC320" s="13">
        <v>42177</v>
      </c>
      <c r="AD320" s="12">
        <v>484.84919999999994</v>
      </c>
      <c r="AE320" s="12">
        <v>18</v>
      </c>
      <c r="AF320" s="12">
        <v>702.68</v>
      </c>
      <c r="AG320" s="12">
        <v>86311</v>
      </c>
      <c r="AH320" s="7" t="str">
        <f>IF(COUNTIF(Returns!$A$2:$A$1635,Orders!AG320)&gt;0,"Returned","Not Returned")</f>
        <v>Not Returned</v>
      </c>
    </row>
    <row r="321" spans="5:34" ht="12.75" customHeight="1" thickTop="1" thickBot="1" x14ac:dyDescent="0.3">
      <c r="E321" s="9">
        <v>21663</v>
      </c>
      <c r="F321" s="2" t="s">
        <v>47</v>
      </c>
      <c r="G321" s="2">
        <v>0.04</v>
      </c>
      <c r="H321" s="2">
        <v>3.7</v>
      </c>
      <c r="I321" s="2">
        <v>1.61</v>
      </c>
      <c r="J321" s="2">
        <v>594</v>
      </c>
      <c r="K321" s="7" t="str">
        <f>IF(COUNTIF(Table1[Customer ID],Table1[[#This Row],[Customer ID]])&gt;1,"Repeat Customer","One-Time Customer")</f>
        <v>Repeat Customer</v>
      </c>
      <c r="L321" s="2" t="s">
        <v>701</v>
      </c>
      <c r="M321" s="2" t="s">
        <v>49</v>
      </c>
      <c r="N321" s="2" t="s">
        <v>114</v>
      </c>
      <c r="O321" s="2" t="s">
        <v>41</v>
      </c>
      <c r="P321" s="2" t="s">
        <v>50</v>
      </c>
      <c r="Q321" s="2" t="s">
        <v>31</v>
      </c>
      <c r="R321" s="2" t="s">
        <v>706</v>
      </c>
      <c r="S321" s="2">
        <v>0.44</v>
      </c>
      <c r="T321" s="7">
        <f>Table1[[#This Row],[Profit]]/Table1[[#This Row],[Sales]]</f>
        <v>0.26769779892920881</v>
      </c>
      <c r="U321" s="2" t="s">
        <v>33</v>
      </c>
      <c r="V321" s="2" t="s">
        <v>61</v>
      </c>
      <c r="W321" s="2" t="s">
        <v>703</v>
      </c>
      <c r="X321" s="2" t="s">
        <v>704</v>
      </c>
      <c r="Y321" s="2">
        <v>46016</v>
      </c>
      <c r="Z321" s="10">
        <v>42174</v>
      </c>
      <c r="AA321" s="14" t="str">
        <f>TEXT(Table1[[#This Row],[Order Date]],"mmmm")</f>
        <v>June</v>
      </c>
      <c r="AB321" s="8" t="str">
        <f>TEXT(Table1[[#This Row],[Order Date]],"yyyy")</f>
        <v>2015</v>
      </c>
      <c r="AC321" s="10">
        <v>42175</v>
      </c>
      <c r="AD321" s="2">
        <v>18</v>
      </c>
      <c r="AE321" s="2">
        <v>18</v>
      </c>
      <c r="AF321" s="2">
        <v>67.239999999999995</v>
      </c>
      <c r="AG321" s="2">
        <v>86311</v>
      </c>
      <c r="AH321" s="7" t="str">
        <f>IF(COUNTIF(Returns!$A$2:$A$1635,Orders!AG321)&gt;0,"Returned","Not Returned")</f>
        <v>Not Returned</v>
      </c>
    </row>
    <row r="322" spans="5:34" ht="12.75" customHeight="1" thickTop="1" thickBot="1" x14ac:dyDescent="0.3">
      <c r="E322" s="11">
        <v>24480</v>
      </c>
      <c r="F322" s="12" t="s">
        <v>47</v>
      </c>
      <c r="G322" s="12">
        <v>0.03</v>
      </c>
      <c r="H322" s="12">
        <v>3.8</v>
      </c>
      <c r="I322" s="12">
        <v>1.49</v>
      </c>
      <c r="J322" s="12">
        <v>596</v>
      </c>
      <c r="K322" s="7" t="str">
        <f>IF(COUNTIF(Table1[Customer ID],Table1[[#This Row],[Customer ID]])&gt;1,"Repeat Customer","One-Time Customer")</f>
        <v>Repeat Customer</v>
      </c>
      <c r="L322" s="12" t="s">
        <v>707</v>
      </c>
      <c r="M322" s="12" t="s">
        <v>49</v>
      </c>
      <c r="N322" s="12" t="s">
        <v>114</v>
      </c>
      <c r="O322" s="12" t="s">
        <v>29</v>
      </c>
      <c r="P322" s="12" t="s">
        <v>109</v>
      </c>
      <c r="Q322" s="12" t="s">
        <v>59</v>
      </c>
      <c r="R322" s="12" t="s">
        <v>125</v>
      </c>
      <c r="S322" s="12">
        <v>0.38</v>
      </c>
      <c r="T322" s="7">
        <f>Table1[[#This Row],[Profit]]/Table1[[#This Row],[Sales]]</f>
        <v>0.62935723114956732</v>
      </c>
      <c r="U322" s="12" t="s">
        <v>33</v>
      </c>
      <c r="V322" s="12" t="s">
        <v>61</v>
      </c>
      <c r="W322" s="12" t="s">
        <v>703</v>
      </c>
      <c r="X322" s="12" t="s">
        <v>708</v>
      </c>
      <c r="Y322" s="12">
        <v>46032</v>
      </c>
      <c r="Z322" s="13">
        <v>42050</v>
      </c>
      <c r="AA322" s="14" t="str">
        <f>TEXT(Table1[[#This Row],[Order Date]],"mmmm")</f>
        <v>February</v>
      </c>
      <c r="AB322" s="8" t="str">
        <f>TEXT(Table1[[#This Row],[Order Date]],"yyyy")</f>
        <v>2015</v>
      </c>
      <c r="AC322" s="13">
        <v>42052</v>
      </c>
      <c r="AD322" s="12">
        <v>15.2745</v>
      </c>
      <c r="AE322" s="12">
        <v>6</v>
      </c>
      <c r="AF322" s="12">
        <v>24.27</v>
      </c>
      <c r="AG322" s="12">
        <v>86308</v>
      </c>
      <c r="AH322" s="7" t="str">
        <f>IF(COUNTIF(Returns!$A$2:$A$1635,Orders!AG322)&gt;0,"Returned","Not Returned")</f>
        <v>Not Returned</v>
      </c>
    </row>
    <row r="323" spans="5:34" ht="12.75" customHeight="1" thickTop="1" thickBot="1" x14ac:dyDescent="0.3">
      <c r="E323" s="9">
        <v>24481</v>
      </c>
      <c r="F323" s="2" t="s">
        <v>47</v>
      </c>
      <c r="G323" s="2">
        <v>7.0000000000000007E-2</v>
      </c>
      <c r="H323" s="2">
        <v>7.98</v>
      </c>
      <c r="I323" s="2">
        <v>1.25</v>
      </c>
      <c r="J323" s="2">
        <v>596</v>
      </c>
      <c r="K323" s="7" t="str">
        <f>IF(COUNTIF(Table1[Customer ID],Table1[[#This Row],[Customer ID]])&gt;1,"Repeat Customer","One-Time Customer")</f>
        <v>Repeat Customer</v>
      </c>
      <c r="L323" s="2" t="s">
        <v>707</v>
      </c>
      <c r="M323" s="2" t="s">
        <v>49</v>
      </c>
      <c r="N323" s="2" t="s">
        <v>114</v>
      </c>
      <c r="O323" s="2" t="s">
        <v>29</v>
      </c>
      <c r="P323" s="2" t="s">
        <v>93</v>
      </c>
      <c r="Q323" s="2" t="s">
        <v>31</v>
      </c>
      <c r="R323" s="2" t="s">
        <v>709</v>
      </c>
      <c r="S323" s="2">
        <v>0.35</v>
      </c>
      <c r="T323" s="7">
        <f>Table1[[#This Row],[Profit]]/Table1[[#This Row],[Sales]]</f>
        <v>0.69</v>
      </c>
      <c r="U323" s="2" t="s">
        <v>33</v>
      </c>
      <c r="V323" s="2" t="s">
        <v>61</v>
      </c>
      <c r="W323" s="2" t="s">
        <v>703</v>
      </c>
      <c r="X323" s="2" t="s">
        <v>708</v>
      </c>
      <c r="Y323" s="2">
        <v>46032</v>
      </c>
      <c r="Z323" s="10">
        <v>42050</v>
      </c>
      <c r="AA323" s="14" t="str">
        <f>TEXT(Table1[[#This Row],[Order Date]],"mmmm")</f>
        <v>February</v>
      </c>
      <c r="AB323" s="8" t="str">
        <f>TEXT(Table1[[#This Row],[Order Date]],"yyyy")</f>
        <v>2015</v>
      </c>
      <c r="AC323" s="10">
        <v>42052</v>
      </c>
      <c r="AD323" s="2">
        <v>26.585699999999999</v>
      </c>
      <c r="AE323" s="2">
        <v>5</v>
      </c>
      <c r="AF323" s="2">
        <v>38.53</v>
      </c>
      <c r="AG323" s="2">
        <v>86308</v>
      </c>
      <c r="AH323" s="7" t="str">
        <f>IF(COUNTIF(Returns!$A$2:$A$1635,Orders!AG323)&gt;0,"Returned","Not Returned")</f>
        <v>Not Returned</v>
      </c>
    </row>
    <row r="324" spans="5:34" ht="12.75" customHeight="1" thickTop="1" thickBot="1" x14ac:dyDescent="0.3">
      <c r="E324" s="11">
        <v>24482</v>
      </c>
      <c r="F324" s="12" t="s">
        <v>47</v>
      </c>
      <c r="G324" s="12">
        <v>7.0000000000000007E-2</v>
      </c>
      <c r="H324" s="12">
        <v>417.4</v>
      </c>
      <c r="I324" s="12">
        <v>75.23</v>
      </c>
      <c r="J324" s="12">
        <v>596</v>
      </c>
      <c r="K324" s="7" t="str">
        <f>IF(COUNTIF(Table1[Customer ID],Table1[[#This Row],[Customer ID]])&gt;1,"Repeat Customer","One-Time Customer")</f>
        <v>Repeat Customer</v>
      </c>
      <c r="L324" s="12" t="s">
        <v>707</v>
      </c>
      <c r="M324" s="12" t="s">
        <v>39</v>
      </c>
      <c r="N324" s="12" t="s">
        <v>114</v>
      </c>
      <c r="O324" s="12" t="s">
        <v>41</v>
      </c>
      <c r="P324" s="12" t="s">
        <v>152</v>
      </c>
      <c r="Q324" s="12" t="s">
        <v>121</v>
      </c>
      <c r="R324" s="12" t="s">
        <v>710</v>
      </c>
      <c r="S324" s="12">
        <v>0.79</v>
      </c>
      <c r="T324" s="7">
        <f>Table1[[#This Row],[Profit]]/Table1[[#This Row],[Sales]]</f>
        <v>-0.11716245275641859</v>
      </c>
      <c r="U324" s="12" t="s">
        <v>33</v>
      </c>
      <c r="V324" s="12" t="s">
        <v>61</v>
      </c>
      <c r="W324" s="12" t="s">
        <v>703</v>
      </c>
      <c r="X324" s="12" t="s">
        <v>708</v>
      </c>
      <c r="Y324" s="12">
        <v>46032</v>
      </c>
      <c r="Z324" s="13">
        <v>42050</v>
      </c>
      <c r="AA324" s="14" t="str">
        <f>TEXT(Table1[[#This Row],[Order Date]],"mmmm")</f>
        <v>February</v>
      </c>
      <c r="AB324" s="8" t="str">
        <f>TEXT(Table1[[#This Row],[Order Date]],"yyyy")</f>
        <v>2015</v>
      </c>
      <c r="AC324" s="13">
        <v>42051</v>
      </c>
      <c r="AD324" s="12">
        <v>-575.35199999999998</v>
      </c>
      <c r="AE324" s="12">
        <v>12</v>
      </c>
      <c r="AF324" s="12">
        <v>4910.72</v>
      </c>
      <c r="AG324" s="12">
        <v>86308</v>
      </c>
      <c r="AH324" s="7" t="str">
        <f>IF(COUNTIF(Returns!$A$2:$A$1635,Orders!AG324)&gt;0,"Returned","Not Returned")</f>
        <v>Not Returned</v>
      </c>
    </row>
    <row r="325" spans="5:34" ht="12.75" customHeight="1" thickTop="1" thickBot="1" x14ac:dyDescent="0.3">
      <c r="E325" s="9">
        <v>25949</v>
      </c>
      <c r="F325" s="2" t="s">
        <v>37</v>
      </c>
      <c r="G325" s="2">
        <v>0.1</v>
      </c>
      <c r="H325" s="2">
        <v>6.48</v>
      </c>
      <c r="I325" s="2">
        <v>5.9</v>
      </c>
      <c r="J325" s="2">
        <v>597</v>
      </c>
      <c r="K325" s="7" t="str">
        <f>IF(COUNTIF(Table1[Customer ID],Table1[[#This Row],[Customer ID]])&gt;1,"Repeat Customer","One-Time Customer")</f>
        <v>One-Time Customer</v>
      </c>
      <c r="L325" s="2" t="s">
        <v>711</v>
      </c>
      <c r="M325" s="2" t="s">
        <v>49</v>
      </c>
      <c r="N325" s="2" t="s">
        <v>58</v>
      </c>
      <c r="O325" s="2" t="s">
        <v>29</v>
      </c>
      <c r="P325" s="2" t="s">
        <v>93</v>
      </c>
      <c r="Q325" s="2" t="s">
        <v>59</v>
      </c>
      <c r="R325" s="2" t="s">
        <v>712</v>
      </c>
      <c r="S325" s="2">
        <v>0.37</v>
      </c>
      <c r="T325" s="7">
        <f>Table1[[#This Row],[Profit]]/Table1[[#This Row],[Sales]]</f>
        <v>-0.44208047945205481</v>
      </c>
      <c r="U325" s="2" t="s">
        <v>33</v>
      </c>
      <c r="V325" s="2" t="s">
        <v>61</v>
      </c>
      <c r="W325" s="2" t="s">
        <v>703</v>
      </c>
      <c r="X325" s="2" t="s">
        <v>443</v>
      </c>
      <c r="Y325" s="2">
        <v>47201</v>
      </c>
      <c r="Z325" s="10">
        <v>42165</v>
      </c>
      <c r="AA325" s="14" t="str">
        <f>TEXT(Table1[[#This Row],[Order Date]],"mmmm")</f>
        <v>June</v>
      </c>
      <c r="AB325" s="8" t="str">
        <f>TEXT(Table1[[#This Row],[Order Date]],"yyyy")</f>
        <v>2015</v>
      </c>
      <c r="AC325" s="10">
        <v>42165</v>
      </c>
      <c r="AD325" s="2">
        <v>-51.634999999999998</v>
      </c>
      <c r="AE325" s="2">
        <v>19</v>
      </c>
      <c r="AF325" s="2">
        <v>116.8</v>
      </c>
      <c r="AG325" s="2">
        <v>86310</v>
      </c>
      <c r="AH325" s="7" t="str">
        <f>IF(COUNTIF(Returns!$A$2:$A$1635,Orders!AG325)&gt;0,"Returned","Not Returned")</f>
        <v>Not Returned</v>
      </c>
    </row>
    <row r="326" spans="5:34" ht="12.75" customHeight="1" thickTop="1" thickBot="1" x14ac:dyDescent="0.3">
      <c r="E326" s="11">
        <v>21274</v>
      </c>
      <c r="F326" s="12" t="s">
        <v>56</v>
      </c>
      <c r="G326" s="12">
        <v>0.06</v>
      </c>
      <c r="H326" s="12">
        <v>6.48</v>
      </c>
      <c r="I326" s="12">
        <v>7.37</v>
      </c>
      <c r="J326" s="12">
        <v>600</v>
      </c>
      <c r="K326" s="7" t="str">
        <f>IF(COUNTIF(Table1[Customer ID],Table1[[#This Row],[Customer ID]])&gt;1,"Repeat Customer","One-Time Customer")</f>
        <v>One-Time Customer</v>
      </c>
      <c r="L326" s="12" t="s">
        <v>713</v>
      </c>
      <c r="M326" s="12" t="s">
        <v>49</v>
      </c>
      <c r="N326" s="12" t="s">
        <v>28</v>
      </c>
      <c r="O326" s="12" t="s">
        <v>29</v>
      </c>
      <c r="P326" s="12" t="s">
        <v>93</v>
      </c>
      <c r="Q326" s="12" t="s">
        <v>59</v>
      </c>
      <c r="R326" s="12" t="s">
        <v>714</v>
      </c>
      <c r="S326" s="12">
        <v>0.37</v>
      </c>
      <c r="T326" s="7">
        <f>Table1[[#This Row],[Profit]]/Table1[[#This Row],[Sales]]</f>
        <v>-2.3291139240506329</v>
      </c>
      <c r="U326" s="12" t="s">
        <v>33</v>
      </c>
      <c r="V326" s="12" t="s">
        <v>53</v>
      </c>
      <c r="W326" s="12" t="s">
        <v>415</v>
      </c>
      <c r="X326" s="12" t="s">
        <v>715</v>
      </c>
      <c r="Y326" s="12">
        <v>21136</v>
      </c>
      <c r="Z326" s="13">
        <v>42076</v>
      </c>
      <c r="AA326" s="14" t="str">
        <f>TEXT(Table1[[#This Row],[Order Date]],"mmmm")</f>
        <v>March</v>
      </c>
      <c r="AB326" s="8" t="str">
        <f>TEXT(Table1[[#This Row],[Order Date]],"yyyy")</f>
        <v>2015</v>
      </c>
      <c r="AC326" s="13">
        <v>42077</v>
      </c>
      <c r="AD326" s="12">
        <v>-75.44</v>
      </c>
      <c r="AE326" s="12">
        <v>5</v>
      </c>
      <c r="AF326" s="12">
        <v>32.39</v>
      </c>
      <c r="AG326" s="12">
        <v>87579</v>
      </c>
      <c r="AH326" s="7" t="str">
        <f>IF(COUNTIF(Returns!$A$2:$A$1635,Orders!AG326)&gt;0,"Returned","Not Returned")</f>
        <v>Not Returned</v>
      </c>
    </row>
    <row r="327" spans="5:34" ht="12.75" customHeight="1" thickTop="1" thickBot="1" x14ac:dyDescent="0.3">
      <c r="E327" s="9">
        <v>20929</v>
      </c>
      <c r="F327" s="2" t="s">
        <v>37</v>
      </c>
      <c r="G327" s="2">
        <v>0.02</v>
      </c>
      <c r="H327" s="2">
        <v>35.99</v>
      </c>
      <c r="I327" s="2">
        <v>5</v>
      </c>
      <c r="J327" s="2">
        <v>603</v>
      </c>
      <c r="K327" s="7" t="str">
        <f>IF(COUNTIF(Table1[Customer ID],Table1[[#This Row],[Customer ID]])&gt;1,"Repeat Customer","One-Time Customer")</f>
        <v>One-Time Customer</v>
      </c>
      <c r="L327" s="2" t="s">
        <v>716</v>
      </c>
      <c r="M327" s="2" t="s">
        <v>49</v>
      </c>
      <c r="N327" s="2" t="s">
        <v>40</v>
      </c>
      <c r="O327" s="2" t="s">
        <v>77</v>
      </c>
      <c r="P327" s="2" t="s">
        <v>78</v>
      </c>
      <c r="Q327" s="2" t="s">
        <v>59</v>
      </c>
      <c r="R327" s="2" t="s">
        <v>717</v>
      </c>
      <c r="S327" s="2">
        <v>0.85</v>
      </c>
      <c r="T327" s="7">
        <f>Table1[[#This Row],[Profit]]/Table1[[#This Row],[Sales]]</f>
        <v>-0.53090126871241061</v>
      </c>
      <c r="U327" s="2" t="s">
        <v>33</v>
      </c>
      <c r="V327" s="2" t="s">
        <v>34</v>
      </c>
      <c r="W327" s="2" t="s">
        <v>255</v>
      </c>
      <c r="X327" s="2" t="s">
        <v>718</v>
      </c>
      <c r="Y327" s="2">
        <v>81001</v>
      </c>
      <c r="Z327" s="10">
        <v>42038</v>
      </c>
      <c r="AA327" s="14" t="str">
        <f>TEXT(Table1[[#This Row],[Order Date]],"mmmm")</f>
        <v>February</v>
      </c>
      <c r="AB327" s="8" t="str">
        <f>TEXT(Table1[[#This Row],[Order Date]],"yyyy")</f>
        <v>2015</v>
      </c>
      <c r="AC327" s="10">
        <v>42040</v>
      </c>
      <c r="AD327" s="2">
        <v>-120.934</v>
      </c>
      <c r="AE327" s="2">
        <v>7</v>
      </c>
      <c r="AF327" s="2">
        <v>227.79</v>
      </c>
      <c r="AG327" s="2">
        <v>87020</v>
      </c>
      <c r="AH327" s="7" t="str">
        <f>IF(COUNTIF(Returns!$A$2:$A$1635,Orders!AG327)&gt;0,"Returned","Not Returned")</f>
        <v>Not Returned</v>
      </c>
    </row>
    <row r="328" spans="5:34" ht="12.75" customHeight="1" thickTop="1" thickBot="1" x14ac:dyDescent="0.3">
      <c r="E328" s="11">
        <v>4015</v>
      </c>
      <c r="F328" s="12" t="s">
        <v>47</v>
      </c>
      <c r="G328" s="12">
        <v>0.09</v>
      </c>
      <c r="H328" s="12">
        <v>154.13</v>
      </c>
      <c r="I328" s="12">
        <v>69</v>
      </c>
      <c r="J328" s="12">
        <v>604</v>
      </c>
      <c r="K328" s="7" t="str">
        <f>IF(COUNTIF(Table1[Customer ID],Table1[[#This Row],[Customer ID]])&gt;1,"Repeat Customer","One-Time Customer")</f>
        <v>Repeat Customer</v>
      </c>
      <c r="L328" s="12" t="s">
        <v>719</v>
      </c>
      <c r="M328" s="12" t="s">
        <v>27</v>
      </c>
      <c r="N328" s="12" t="s">
        <v>28</v>
      </c>
      <c r="O328" s="12" t="s">
        <v>41</v>
      </c>
      <c r="P328" s="12" t="s">
        <v>152</v>
      </c>
      <c r="Q328" s="12" t="s">
        <v>236</v>
      </c>
      <c r="R328" s="12" t="s">
        <v>237</v>
      </c>
      <c r="S328" s="12">
        <v>0.68</v>
      </c>
      <c r="T328" s="7">
        <f>Table1[[#This Row],[Profit]]/Table1[[#This Row],[Sales]]</f>
        <v>-0.31054137710644614</v>
      </c>
      <c r="U328" s="12" t="s">
        <v>33</v>
      </c>
      <c r="V328" s="12" t="s">
        <v>34</v>
      </c>
      <c r="W328" s="12" t="s">
        <v>45</v>
      </c>
      <c r="X328" s="12" t="s">
        <v>663</v>
      </c>
      <c r="Y328" s="12">
        <v>90045</v>
      </c>
      <c r="Z328" s="13">
        <v>42077</v>
      </c>
      <c r="AA328" s="14" t="str">
        <f>TEXT(Table1[[#This Row],[Order Date]],"mmmm")</f>
        <v>March</v>
      </c>
      <c r="AB328" s="8" t="str">
        <f>TEXT(Table1[[#This Row],[Order Date]],"yyyy")</f>
        <v>2015</v>
      </c>
      <c r="AC328" s="13">
        <v>42078</v>
      </c>
      <c r="AD328" s="12">
        <v>-1763.7477000000003</v>
      </c>
      <c r="AE328" s="12">
        <v>38</v>
      </c>
      <c r="AF328" s="12">
        <v>5679.59</v>
      </c>
      <c r="AG328" s="12">
        <v>28647</v>
      </c>
      <c r="AH328" s="7" t="str">
        <f>IF(COUNTIF(Returns!$A$2:$A$1635,Orders!AG328)&gt;0,"Returned","Not Returned")</f>
        <v>Not Returned</v>
      </c>
    </row>
    <row r="329" spans="5:34" ht="12.75" customHeight="1" thickTop="1" thickBot="1" x14ac:dyDescent="0.3">
      <c r="E329" s="9">
        <v>4903</v>
      </c>
      <c r="F329" s="2" t="s">
        <v>47</v>
      </c>
      <c r="G329" s="2">
        <v>0.03</v>
      </c>
      <c r="H329" s="2">
        <v>1.88</v>
      </c>
      <c r="I329" s="2">
        <v>1.49</v>
      </c>
      <c r="J329" s="2">
        <v>604</v>
      </c>
      <c r="K329" s="7" t="str">
        <f>IF(COUNTIF(Table1[Customer ID],Table1[[#This Row],[Customer ID]])&gt;1,"Repeat Customer","One-Time Customer")</f>
        <v>Repeat Customer</v>
      </c>
      <c r="L329" s="2" t="s">
        <v>719</v>
      </c>
      <c r="M329" s="2" t="s">
        <v>49</v>
      </c>
      <c r="N329" s="2" t="s">
        <v>40</v>
      </c>
      <c r="O329" s="2" t="s">
        <v>29</v>
      </c>
      <c r="P329" s="2" t="s">
        <v>109</v>
      </c>
      <c r="Q329" s="2" t="s">
        <v>59</v>
      </c>
      <c r="R329" s="2" t="s">
        <v>272</v>
      </c>
      <c r="S329" s="2">
        <v>0.37</v>
      </c>
      <c r="T329" s="7">
        <f>Table1[[#This Row],[Profit]]/Table1[[#This Row],[Sales]]</f>
        <v>-0.1475713448006255</v>
      </c>
      <c r="U329" s="2" t="s">
        <v>33</v>
      </c>
      <c r="V329" s="2" t="s">
        <v>34</v>
      </c>
      <c r="W329" s="2" t="s">
        <v>45</v>
      </c>
      <c r="X329" s="2" t="s">
        <v>663</v>
      </c>
      <c r="Y329" s="2">
        <v>90045</v>
      </c>
      <c r="Z329" s="10">
        <v>42028</v>
      </c>
      <c r="AA329" s="14" t="str">
        <f>TEXT(Table1[[#This Row],[Order Date]],"mmmm")</f>
        <v>January</v>
      </c>
      <c r="AB329" s="8" t="str">
        <f>TEXT(Table1[[#This Row],[Order Date]],"yyyy")</f>
        <v>2015</v>
      </c>
      <c r="AC329" s="10">
        <v>42029</v>
      </c>
      <c r="AD329" s="2">
        <v>-15.099500000000001</v>
      </c>
      <c r="AE329" s="2">
        <v>52</v>
      </c>
      <c r="AF329" s="2">
        <v>102.32</v>
      </c>
      <c r="AG329" s="2">
        <v>34882</v>
      </c>
      <c r="AH329" s="7" t="str">
        <f>IF(COUNTIF(Returns!$A$2:$A$1635,Orders!AG329)&gt;0,"Returned","Not Returned")</f>
        <v>Not Returned</v>
      </c>
    </row>
    <row r="330" spans="5:34" ht="12.75" customHeight="1" thickTop="1" thickBot="1" x14ac:dyDescent="0.3">
      <c r="E330" s="11">
        <v>22015</v>
      </c>
      <c r="F330" s="12" t="s">
        <v>47</v>
      </c>
      <c r="G330" s="12">
        <v>0.09</v>
      </c>
      <c r="H330" s="12">
        <v>154.13</v>
      </c>
      <c r="I330" s="12">
        <v>69</v>
      </c>
      <c r="J330" s="12">
        <v>605</v>
      </c>
      <c r="K330" s="7" t="str">
        <f>IF(COUNTIF(Table1[Customer ID],Table1[[#This Row],[Customer ID]])&gt;1,"Repeat Customer","One-Time Customer")</f>
        <v>One-Time Customer</v>
      </c>
      <c r="L330" s="12" t="s">
        <v>720</v>
      </c>
      <c r="M330" s="12" t="s">
        <v>27</v>
      </c>
      <c r="N330" s="12" t="s">
        <v>28</v>
      </c>
      <c r="O330" s="12" t="s">
        <v>41</v>
      </c>
      <c r="P330" s="12" t="s">
        <v>152</v>
      </c>
      <c r="Q330" s="12" t="s">
        <v>236</v>
      </c>
      <c r="R330" s="12" t="s">
        <v>237</v>
      </c>
      <c r="S330" s="12">
        <v>0.68</v>
      </c>
      <c r="T330" s="7">
        <f>Table1[[#This Row],[Profit]]/Table1[[#This Row],[Sales]]</f>
        <v>-1.1800564019188697</v>
      </c>
      <c r="U330" s="12" t="s">
        <v>33</v>
      </c>
      <c r="V330" s="12" t="s">
        <v>53</v>
      </c>
      <c r="W330" s="12" t="s">
        <v>71</v>
      </c>
      <c r="X330" s="12" t="s">
        <v>721</v>
      </c>
      <c r="Y330" s="12">
        <v>11795</v>
      </c>
      <c r="Z330" s="13">
        <v>42077</v>
      </c>
      <c r="AA330" s="14" t="str">
        <f>TEXT(Table1[[#This Row],[Order Date]],"mmmm")</f>
        <v>March</v>
      </c>
      <c r="AB330" s="8" t="str">
        <f>TEXT(Table1[[#This Row],[Order Date]],"yyyy")</f>
        <v>2015</v>
      </c>
      <c r="AC330" s="13">
        <v>42078</v>
      </c>
      <c r="AD330" s="12">
        <v>-1763.7477000000003</v>
      </c>
      <c r="AE330" s="12">
        <v>10</v>
      </c>
      <c r="AF330" s="12">
        <v>1494.63</v>
      </c>
      <c r="AG330" s="12">
        <v>91144</v>
      </c>
      <c r="AH330" s="7" t="str">
        <f>IF(COUNTIF(Returns!$A$2:$A$1635,Orders!AG330)&gt;0,"Returned","Not Returned")</f>
        <v>Not Returned</v>
      </c>
    </row>
    <row r="331" spans="5:34" ht="12.75" customHeight="1" thickTop="1" thickBot="1" x14ac:dyDescent="0.3">
      <c r="E331" s="9">
        <v>18492</v>
      </c>
      <c r="F331" s="2" t="s">
        <v>37</v>
      </c>
      <c r="G331" s="2">
        <v>0.02</v>
      </c>
      <c r="H331" s="2">
        <v>15.57</v>
      </c>
      <c r="I331" s="2">
        <v>1.39</v>
      </c>
      <c r="J331" s="2">
        <v>617</v>
      </c>
      <c r="K331" s="7" t="str">
        <f>IF(COUNTIF(Table1[Customer ID],Table1[[#This Row],[Customer ID]])&gt;1,"Repeat Customer","One-Time Customer")</f>
        <v>Repeat Customer</v>
      </c>
      <c r="L331" s="2" t="s">
        <v>722</v>
      </c>
      <c r="M331" s="2" t="s">
        <v>49</v>
      </c>
      <c r="N331" s="2" t="s">
        <v>114</v>
      </c>
      <c r="O331" s="2" t="s">
        <v>29</v>
      </c>
      <c r="P331" s="2" t="s">
        <v>69</v>
      </c>
      <c r="Q331" s="2" t="s">
        <v>59</v>
      </c>
      <c r="R331" s="2" t="s">
        <v>723</v>
      </c>
      <c r="S331" s="2">
        <v>0.38</v>
      </c>
      <c r="T331" s="7">
        <f>Table1[[#This Row],[Profit]]/Table1[[#This Row],[Sales]]</f>
        <v>0.50925373134328356</v>
      </c>
      <c r="U331" s="2" t="s">
        <v>33</v>
      </c>
      <c r="V331" s="2" t="s">
        <v>34</v>
      </c>
      <c r="W331" s="2" t="s">
        <v>255</v>
      </c>
      <c r="X331" s="2" t="s">
        <v>718</v>
      </c>
      <c r="Y331" s="2">
        <v>81001</v>
      </c>
      <c r="Z331" s="10">
        <v>42123</v>
      </c>
      <c r="AA331" s="14" t="str">
        <f>TEXT(Table1[[#This Row],[Order Date]],"mmmm")</f>
        <v>April</v>
      </c>
      <c r="AB331" s="8" t="str">
        <f>TEXT(Table1[[#This Row],[Order Date]],"yyyy")</f>
        <v>2015</v>
      </c>
      <c r="AC331" s="10">
        <v>42124</v>
      </c>
      <c r="AD331" s="2">
        <v>23.5428</v>
      </c>
      <c r="AE331" s="2">
        <v>3</v>
      </c>
      <c r="AF331" s="2">
        <v>46.23</v>
      </c>
      <c r="AG331" s="2">
        <v>88198</v>
      </c>
      <c r="AH331" s="7" t="str">
        <f>IF(COUNTIF(Returns!$A$2:$A$1635,Orders!AG331)&gt;0,"Returned","Not Returned")</f>
        <v>Not Returned</v>
      </c>
    </row>
    <row r="332" spans="5:34" ht="12.75" customHeight="1" thickTop="1" thickBot="1" x14ac:dyDescent="0.3">
      <c r="E332" s="11">
        <v>18493</v>
      </c>
      <c r="F332" s="12" t="s">
        <v>37</v>
      </c>
      <c r="G332" s="12">
        <v>0.02</v>
      </c>
      <c r="H332" s="12">
        <v>20.89</v>
      </c>
      <c r="I332" s="12">
        <v>11.52</v>
      </c>
      <c r="J332" s="12">
        <v>617</v>
      </c>
      <c r="K332" s="7" t="str">
        <f>IF(COUNTIF(Table1[Customer ID],Table1[[#This Row],[Customer ID]])&gt;1,"Repeat Customer","One-Time Customer")</f>
        <v>Repeat Customer</v>
      </c>
      <c r="L332" s="12" t="s">
        <v>722</v>
      </c>
      <c r="M332" s="12" t="s">
        <v>49</v>
      </c>
      <c r="N332" s="12" t="s">
        <v>114</v>
      </c>
      <c r="O332" s="12" t="s">
        <v>29</v>
      </c>
      <c r="P332" s="12" t="s">
        <v>141</v>
      </c>
      <c r="Q332" s="12" t="s">
        <v>59</v>
      </c>
      <c r="R332" s="12" t="s">
        <v>724</v>
      </c>
      <c r="S332" s="12">
        <v>0.83</v>
      </c>
      <c r="T332" s="7">
        <f>Table1[[#This Row],[Profit]]/Table1[[#This Row],[Sales]]</f>
        <v>-0.98865940991120027</v>
      </c>
      <c r="U332" s="12" t="s">
        <v>33</v>
      </c>
      <c r="V332" s="12" t="s">
        <v>34</v>
      </c>
      <c r="W332" s="12" t="s">
        <v>255</v>
      </c>
      <c r="X332" s="12" t="s">
        <v>718</v>
      </c>
      <c r="Y332" s="12">
        <v>81001</v>
      </c>
      <c r="Z332" s="13">
        <v>42123</v>
      </c>
      <c r="AA332" s="14" t="str">
        <f>TEXT(Table1[[#This Row],[Order Date]],"mmmm")</f>
        <v>April</v>
      </c>
      <c r="AB332" s="8" t="str">
        <f>TEXT(Table1[[#This Row],[Order Date]],"yyyy")</f>
        <v>2015</v>
      </c>
      <c r="AC332" s="13">
        <v>42124</v>
      </c>
      <c r="AD332" s="12">
        <v>-276.11279999999999</v>
      </c>
      <c r="AE332" s="12">
        <v>13</v>
      </c>
      <c r="AF332" s="12">
        <v>279.27999999999997</v>
      </c>
      <c r="AG332" s="12">
        <v>88198</v>
      </c>
      <c r="AH332" s="7" t="str">
        <f>IF(COUNTIF(Returns!$A$2:$A$1635,Orders!AG332)&gt;0,"Returned","Not Returned")</f>
        <v>Not Returned</v>
      </c>
    </row>
    <row r="333" spans="5:34" ht="12.75" customHeight="1" thickTop="1" thickBot="1" x14ac:dyDescent="0.3">
      <c r="E333" s="9">
        <v>22196</v>
      </c>
      <c r="F333" s="2" t="s">
        <v>47</v>
      </c>
      <c r="G333" s="2">
        <v>0.06</v>
      </c>
      <c r="H333" s="2">
        <v>17.98</v>
      </c>
      <c r="I333" s="2">
        <v>4</v>
      </c>
      <c r="J333" s="2">
        <v>618</v>
      </c>
      <c r="K333" s="7" t="str">
        <f>IF(COUNTIF(Table1[Customer ID],Table1[[#This Row],[Customer ID]])&gt;1,"Repeat Customer","One-Time Customer")</f>
        <v>Repeat Customer</v>
      </c>
      <c r="L333" s="2" t="s">
        <v>725</v>
      </c>
      <c r="M333" s="2" t="s">
        <v>49</v>
      </c>
      <c r="N333" s="2" t="s">
        <v>114</v>
      </c>
      <c r="O333" s="2" t="s">
        <v>77</v>
      </c>
      <c r="P333" s="2" t="s">
        <v>180</v>
      </c>
      <c r="Q333" s="2" t="s">
        <v>59</v>
      </c>
      <c r="R333" s="2" t="s">
        <v>181</v>
      </c>
      <c r="S333" s="2">
        <v>0.79</v>
      </c>
      <c r="T333" s="7">
        <f>Table1[[#This Row],[Profit]]/Table1[[#This Row],[Sales]]</f>
        <v>-1.1151869825863545</v>
      </c>
      <c r="U333" s="2" t="s">
        <v>33</v>
      </c>
      <c r="V333" s="2" t="s">
        <v>34</v>
      </c>
      <c r="W333" s="2" t="s">
        <v>255</v>
      </c>
      <c r="X333" s="2" t="s">
        <v>726</v>
      </c>
      <c r="Y333" s="2">
        <v>81007</v>
      </c>
      <c r="Z333" s="10">
        <v>42087</v>
      </c>
      <c r="AA333" s="14" t="str">
        <f>TEXT(Table1[[#This Row],[Order Date]],"mmmm")</f>
        <v>March</v>
      </c>
      <c r="AB333" s="8" t="str">
        <f>TEXT(Table1[[#This Row],[Order Date]],"yyyy")</f>
        <v>2015</v>
      </c>
      <c r="AC333" s="10">
        <v>42088</v>
      </c>
      <c r="AD333" s="2">
        <v>-78.13</v>
      </c>
      <c r="AE333" s="2">
        <v>4</v>
      </c>
      <c r="AF333" s="2">
        <v>70.06</v>
      </c>
      <c r="AG333" s="2">
        <v>88197</v>
      </c>
      <c r="AH333" s="7" t="str">
        <f>IF(COUNTIF(Returns!$A$2:$A$1635,Orders!AG333)&gt;0,"Returned","Not Returned")</f>
        <v>Not Returned</v>
      </c>
    </row>
    <row r="334" spans="5:34" ht="12.75" customHeight="1" thickTop="1" thickBot="1" x14ac:dyDescent="0.3">
      <c r="E334" s="11">
        <v>18490</v>
      </c>
      <c r="F334" s="12" t="s">
        <v>37</v>
      </c>
      <c r="G334" s="12">
        <v>0.06</v>
      </c>
      <c r="H334" s="12">
        <v>5.38</v>
      </c>
      <c r="I334" s="12">
        <v>5.24</v>
      </c>
      <c r="J334" s="12">
        <v>618</v>
      </c>
      <c r="K334" s="7" t="str">
        <f>IF(COUNTIF(Table1[Customer ID],Table1[[#This Row],[Customer ID]])&gt;1,"Repeat Customer","One-Time Customer")</f>
        <v>Repeat Customer</v>
      </c>
      <c r="L334" s="12" t="s">
        <v>725</v>
      </c>
      <c r="M334" s="12" t="s">
        <v>27</v>
      </c>
      <c r="N334" s="12" t="s">
        <v>114</v>
      </c>
      <c r="O334" s="12" t="s">
        <v>29</v>
      </c>
      <c r="P334" s="12" t="s">
        <v>109</v>
      </c>
      <c r="Q334" s="12" t="s">
        <v>59</v>
      </c>
      <c r="R334" s="12" t="s">
        <v>727</v>
      </c>
      <c r="S334" s="12">
        <v>0.36</v>
      </c>
      <c r="T334" s="7">
        <f>Table1[[#This Row],[Profit]]/Table1[[#This Row],[Sales]]</f>
        <v>-0.79040503544365692</v>
      </c>
      <c r="U334" s="12" t="s">
        <v>33</v>
      </c>
      <c r="V334" s="12" t="s">
        <v>34</v>
      </c>
      <c r="W334" s="12" t="s">
        <v>255</v>
      </c>
      <c r="X334" s="12" t="s">
        <v>726</v>
      </c>
      <c r="Y334" s="12">
        <v>81007</v>
      </c>
      <c r="Z334" s="13">
        <v>42123</v>
      </c>
      <c r="AA334" s="14" t="str">
        <f>TEXT(Table1[[#This Row],[Order Date]],"mmmm")</f>
        <v>April</v>
      </c>
      <c r="AB334" s="8" t="str">
        <f>TEXT(Table1[[#This Row],[Order Date]],"yyyy")</f>
        <v>2015</v>
      </c>
      <c r="AC334" s="13">
        <v>42124</v>
      </c>
      <c r="AD334" s="12">
        <v>-64.670940000000002</v>
      </c>
      <c r="AE334" s="12">
        <v>14</v>
      </c>
      <c r="AF334" s="12">
        <v>81.819999999999993</v>
      </c>
      <c r="AG334" s="12">
        <v>88198</v>
      </c>
      <c r="AH334" s="7" t="str">
        <f>IF(COUNTIF(Returns!$A$2:$A$1635,Orders!AG334)&gt;0,"Returned","Not Returned")</f>
        <v>Not Returned</v>
      </c>
    </row>
    <row r="335" spans="5:34" ht="12.75" customHeight="1" thickTop="1" thickBot="1" x14ac:dyDescent="0.3">
      <c r="E335" s="9">
        <v>18491</v>
      </c>
      <c r="F335" s="2" t="s">
        <v>37</v>
      </c>
      <c r="G335" s="2">
        <v>0.03</v>
      </c>
      <c r="H335" s="2">
        <v>7.35</v>
      </c>
      <c r="I335" s="2">
        <v>5.96</v>
      </c>
      <c r="J335" s="2">
        <v>618</v>
      </c>
      <c r="K335" s="7" t="str">
        <f>IF(COUNTIF(Table1[Customer ID],Table1[[#This Row],[Customer ID]])&gt;1,"Repeat Customer","One-Time Customer")</f>
        <v>Repeat Customer</v>
      </c>
      <c r="L335" s="2" t="s">
        <v>725</v>
      </c>
      <c r="M335" s="2" t="s">
        <v>49</v>
      </c>
      <c r="N335" s="2" t="s">
        <v>114</v>
      </c>
      <c r="O335" s="2" t="s">
        <v>29</v>
      </c>
      <c r="P335" s="2" t="s">
        <v>93</v>
      </c>
      <c r="Q335" s="2" t="s">
        <v>59</v>
      </c>
      <c r="R335" s="2" t="s">
        <v>728</v>
      </c>
      <c r="S335" s="2">
        <v>0.38</v>
      </c>
      <c r="T335" s="7">
        <f>Table1[[#This Row],[Profit]]/Table1[[#This Row],[Sales]]</f>
        <v>-0.84446808510638294</v>
      </c>
      <c r="U335" s="2" t="s">
        <v>33</v>
      </c>
      <c r="V335" s="2" t="s">
        <v>34</v>
      </c>
      <c r="W335" s="2" t="s">
        <v>255</v>
      </c>
      <c r="X335" s="2" t="s">
        <v>726</v>
      </c>
      <c r="Y335" s="2">
        <v>81007</v>
      </c>
      <c r="Z335" s="10">
        <v>42123</v>
      </c>
      <c r="AA335" s="14" t="str">
        <f>TEXT(Table1[[#This Row],[Order Date]],"mmmm")</f>
        <v>April</v>
      </c>
      <c r="AB335" s="8" t="str">
        <f>TEXT(Table1[[#This Row],[Order Date]],"yyyy")</f>
        <v>2015</v>
      </c>
      <c r="AC335" s="10">
        <v>42124</v>
      </c>
      <c r="AD335" s="2">
        <v>-11.113199999999999</v>
      </c>
      <c r="AE335" s="2">
        <v>1</v>
      </c>
      <c r="AF335" s="2">
        <v>13.16</v>
      </c>
      <c r="AG335" s="2">
        <v>88198</v>
      </c>
      <c r="AH335" s="7" t="str">
        <f>IF(COUNTIF(Returns!$A$2:$A$1635,Orders!AG335)&gt;0,"Returned","Not Returned")</f>
        <v>Not Returned</v>
      </c>
    </row>
    <row r="336" spans="5:34" ht="12.75" customHeight="1" thickTop="1" thickBot="1" x14ac:dyDescent="0.3">
      <c r="E336" s="11">
        <v>25539</v>
      </c>
      <c r="F336" s="12" t="s">
        <v>47</v>
      </c>
      <c r="G336" s="12">
        <v>0.03</v>
      </c>
      <c r="H336" s="12">
        <v>14.2</v>
      </c>
      <c r="I336" s="12">
        <v>5.3</v>
      </c>
      <c r="J336" s="12">
        <v>619</v>
      </c>
      <c r="K336" s="7" t="str">
        <f>IF(COUNTIF(Table1[Customer ID],Table1[[#This Row],[Customer ID]])&gt;1,"Repeat Customer","One-Time Customer")</f>
        <v>One-Time Customer</v>
      </c>
      <c r="L336" s="12" t="s">
        <v>729</v>
      </c>
      <c r="M336" s="12" t="s">
        <v>49</v>
      </c>
      <c r="N336" s="12" t="s">
        <v>114</v>
      </c>
      <c r="O336" s="12" t="s">
        <v>41</v>
      </c>
      <c r="P336" s="12" t="s">
        <v>50</v>
      </c>
      <c r="Q336" s="12" t="s">
        <v>31</v>
      </c>
      <c r="R336" s="12" t="s">
        <v>730</v>
      </c>
      <c r="S336" s="12">
        <v>0.46</v>
      </c>
      <c r="T336" s="7">
        <f>Table1[[#This Row],[Profit]]/Table1[[#This Row],[Sales]]</f>
        <v>0.51956500631129232</v>
      </c>
      <c r="U336" s="12" t="s">
        <v>33</v>
      </c>
      <c r="V336" s="12" t="s">
        <v>61</v>
      </c>
      <c r="W336" s="12" t="s">
        <v>300</v>
      </c>
      <c r="X336" s="12" t="s">
        <v>731</v>
      </c>
      <c r="Y336" s="12">
        <v>48195</v>
      </c>
      <c r="Z336" s="13">
        <v>42011</v>
      </c>
      <c r="AA336" s="14" t="str">
        <f>TEXT(Table1[[#This Row],[Order Date]],"mmmm")</f>
        <v>January</v>
      </c>
      <c r="AB336" s="8" t="str">
        <f>TEXT(Table1[[#This Row],[Order Date]],"yyyy")</f>
        <v>2015</v>
      </c>
      <c r="AC336" s="13">
        <v>42012</v>
      </c>
      <c r="AD336" s="12">
        <v>107.02</v>
      </c>
      <c r="AE336" s="12">
        <v>14</v>
      </c>
      <c r="AF336" s="12">
        <v>205.98</v>
      </c>
      <c r="AG336" s="12">
        <v>88196</v>
      </c>
      <c r="AH336" s="7" t="str">
        <f>IF(COUNTIF(Returns!$A$2:$A$1635,Orders!AG336)&gt;0,"Returned","Not Returned")</f>
        <v>Not Returned</v>
      </c>
    </row>
    <row r="337" spans="5:34" ht="12.75" customHeight="1" thickTop="1" thickBot="1" x14ac:dyDescent="0.3">
      <c r="E337" s="9">
        <v>22248</v>
      </c>
      <c r="F337" s="2" t="s">
        <v>56</v>
      </c>
      <c r="G337" s="2">
        <v>0.1</v>
      </c>
      <c r="H337" s="2">
        <v>6.88</v>
      </c>
      <c r="I337" s="2">
        <v>2</v>
      </c>
      <c r="J337" s="2">
        <v>621</v>
      </c>
      <c r="K337" s="7" t="str">
        <f>IF(COUNTIF(Table1[Customer ID],Table1[[#This Row],[Customer ID]])&gt;1,"Repeat Customer","One-Time Customer")</f>
        <v>One-Time Customer</v>
      </c>
      <c r="L337" s="2" t="s">
        <v>732</v>
      </c>
      <c r="M337" s="2" t="s">
        <v>49</v>
      </c>
      <c r="N337" s="2" t="s">
        <v>40</v>
      </c>
      <c r="O337" s="2" t="s">
        <v>29</v>
      </c>
      <c r="P337" s="2" t="s">
        <v>93</v>
      </c>
      <c r="Q337" s="2" t="s">
        <v>31</v>
      </c>
      <c r="R337" s="2" t="s">
        <v>662</v>
      </c>
      <c r="S337" s="2">
        <v>0.39</v>
      </c>
      <c r="T337" s="7">
        <f>Table1[[#This Row],[Profit]]/Table1[[#This Row],[Sales]]</f>
        <v>0.58550540368722193</v>
      </c>
      <c r="U337" s="2" t="s">
        <v>33</v>
      </c>
      <c r="V337" s="2" t="s">
        <v>53</v>
      </c>
      <c r="W337" s="2" t="s">
        <v>228</v>
      </c>
      <c r="X337" s="2" t="s">
        <v>396</v>
      </c>
      <c r="Y337" s="2">
        <v>6111</v>
      </c>
      <c r="Z337" s="10">
        <v>42061</v>
      </c>
      <c r="AA337" s="14" t="str">
        <f>TEXT(Table1[[#This Row],[Order Date]],"mmmm")</f>
        <v>February</v>
      </c>
      <c r="AB337" s="8" t="str">
        <f>TEXT(Table1[[#This Row],[Order Date]],"yyyy")</f>
        <v>2015</v>
      </c>
      <c r="AC337" s="10">
        <v>42062</v>
      </c>
      <c r="AD337" s="2">
        <v>18.420000000000002</v>
      </c>
      <c r="AE337" s="2">
        <v>5</v>
      </c>
      <c r="AF337" s="2">
        <v>31.46</v>
      </c>
      <c r="AG337" s="2">
        <v>91432</v>
      </c>
      <c r="AH337" s="7" t="str">
        <f>IF(COUNTIF(Returns!$A$2:$A$1635,Orders!AG337)&gt;0,"Returned","Not Returned")</f>
        <v>Not Returned</v>
      </c>
    </row>
    <row r="338" spans="5:34" ht="12.75" customHeight="1" thickTop="1" thickBot="1" x14ac:dyDescent="0.3">
      <c r="E338" s="11">
        <v>22247</v>
      </c>
      <c r="F338" s="12" t="s">
        <v>56</v>
      </c>
      <c r="G338" s="12">
        <v>0.06</v>
      </c>
      <c r="H338" s="12">
        <v>195.99</v>
      </c>
      <c r="I338" s="12">
        <v>8.99</v>
      </c>
      <c r="J338" s="12">
        <v>622</v>
      </c>
      <c r="K338" s="7" t="str">
        <f>IF(COUNTIF(Table1[Customer ID],Table1[[#This Row],[Customer ID]])&gt;1,"Repeat Customer","One-Time Customer")</f>
        <v>One-Time Customer</v>
      </c>
      <c r="L338" s="12" t="s">
        <v>733</v>
      </c>
      <c r="M338" s="12" t="s">
        <v>49</v>
      </c>
      <c r="N338" s="12" t="s">
        <v>40</v>
      </c>
      <c r="O338" s="12" t="s">
        <v>77</v>
      </c>
      <c r="P338" s="12" t="s">
        <v>78</v>
      </c>
      <c r="Q338" s="12" t="s">
        <v>59</v>
      </c>
      <c r="R338" s="12" t="s">
        <v>734</v>
      </c>
      <c r="S338" s="12">
        <v>0.6</v>
      </c>
      <c r="T338" s="7">
        <f>Table1[[#This Row],[Profit]]/Table1[[#This Row],[Sales]]</f>
        <v>0.36826243189984931</v>
      </c>
      <c r="U338" s="12" t="s">
        <v>33</v>
      </c>
      <c r="V338" s="12" t="s">
        <v>53</v>
      </c>
      <c r="W338" s="12" t="s">
        <v>188</v>
      </c>
      <c r="X338" s="12" t="s">
        <v>511</v>
      </c>
      <c r="Y338" s="12">
        <v>4210</v>
      </c>
      <c r="Z338" s="13">
        <v>42061</v>
      </c>
      <c r="AA338" s="14" t="str">
        <f>TEXT(Table1[[#This Row],[Order Date]],"mmmm")</f>
        <v>February</v>
      </c>
      <c r="AB338" s="8" t="str">
        <f>TEXT(Table1[[#This Row],[Order Date]],"yyyy")</f>
        <v>2015</v>
      </c>
      <c r="AC338" s="13">
        <v>42063</v>
      </c>
      <c r="AD338" s="12">
        <v>349.47</v>
      </c>
      <c r="AE338" s="12">
        <v>6</v>
      </c>
      <c r="AF338" s="12">
        <v>948.97</v>
      </c>
      <c r="AG338" s="12">
        <v>91432</v>
      </c>
      <c r="AH338" s="7" t="str">
        <f>IF(COUNTIF(Returns!$A$2:$A$1635,Orders!AG338)&gt;0,"Returned","Not Returned")</f>
        <v>Not Returned</v>
      </c>
    </row>
    <row r="339" spans="5:34" ht="12.75" customHeight="1" thickTop="1" thickBot="1" x14ac:dyDescent="0.3">
      <c r="E339" s="9">
        <v>24880</v>
      </c>
      <c r="F339" s="2" t="s">
        <v>25</v>
      </c>
      <c r="G339" s="2">
        <v>0.05</v>
      </c>
      <c r="H339" s="2">
        <v>6.48</v>
      </c>
      <c r="I339" s="2">
        <v>8.4</v>
      </c>
      <c r="J339" s="2">
        <v>623</v>
      </c>
      <c r="K339" s="7" t="str">
        <f>IF(COUNTIF(Table1[Customer ID],Table1[[#This Row],[Customer ID]])&gt;1,"Repeat Customer","One-Time Customer")</f>
        <v>One-Time Customer</v>
      </c>
      <c r="L339" s="2" t="s">
        <v>735</v>
      </c>
      <c r="M339" s="2" t="s">
        <v>49</v>
      </c>
      <c r="N339" s="2" t="s">
        <v>40</v>
      </c>
      <c r="O339" s="2" t="s">
        <v>29</v>
      </c>
      <c r="P339" s="2" t="s">
        <v>93</v>
      </c>
      <c r="Q339" s="2" t="s">
        <v>59</v>
      </c>
      <c r="R339" s="2" t="s">
        <v>736</v>
      </c>
      <c r="S339" s="2">
        <v>0.37</v>
      </c>
      <c r="T339" s="7">
        <f>Table1[[#This Row],[Profit]]/Table1[[#This Row],[Sales]]</f>
        <v>-1.6522841083290751</v>
      </c>
      <c r="U339" s="2" t="s">
        <v>33</v>
      </c>
      <c r="V339" s="2" t="s">
        <v>53</v>
      </c>
      <c r="W339" s="2" t="s">
        <v>197</v>
      </c>
      <c r="X339" s="2" t="s">
        <v>737</v>
      </c>
      <c r="Y339" s="2">
        <v>3101</v>
      </c>
      <c r="Z339" s="10">
        <v>42095</v>
      </c>
      <c r="AA339" s="14" t="str">
        <f>TEXT(Table1[[#This Row],[Order Date]],"mmmm")</f>
        <v>April</v>
      </c>
      <c r="AB339" s="8" t="str">
        <f>TEXT(Table1[[#This Row],[Order Date]],"yyyy")</f>
        <v>2015</v>
      </c>
      <c r="AC339" s="10">
        <v>42097</v>
      </c>
      <c r="AD339" s="2">
        <v>-226.34640000000002</v>
      </c>
      <c r="AE339" s="2">
        <v>21</v>
      </c>
      <c r="AF339" s="2">
        <v>136.99</v>
      </c>
      <c r="AG339" s="2">
        <v>91433</v>
      </c>
      <c r="AH339" s="7" t="str">
        <f>IF(COUNTIF(Returns!$A$2:$A$1635,Orders!AG339)&gt;0,"Returned","Not Returned")</f>
        <v>Not Returned</v>
      </c>
    </row>
    <row r="340" spans="5:34" ht="12.75" customHeight="1" thickTop="1" thickBot="1" x14ac:dyDescent="0.3">
      <c r="E340" s="11">
        <v>24881</v>
      </c>
      <c r="F340" s="12" t="s">
        <v>25</v>
      </c>
      <c r="G340" s="12">
        <v>0.05</v>
      </c>
      <c r="H340" s="12">
        <v>55.99</v>
      </c>
      <c r="I340" s="12">
        <v>5</v>
      </c>
      <c r="J340" s="12">
        <v>624</v>
      </c>
      <c r="K340" s="7" t="str">
        <f>IF(COUNTIF(Table1[Customer ID],Table1[[#This Row],[Customer ID]])&gt;1,"Repeat Customer","One-Time Customer")</f>
        <v>One-Time Customer</v>
      </c>
      <c r="L340" s="12" t="s">
        <v>738</v>
      </c>
      <c r="M340" s="12" t="s">
        <v>49</v>
      </c>
      <c r="N340" s="12" t="s">
        <v>40</v>
      </c>
      <c r="O340" s="12" t="s">
        <v>77</v>
      </c>
      <c r="P340" s="12" t="s">
        <v>78</v>
      </c>
      <c r="Q340" s="12" t="s">
        <v>51</v>
      </c>
      <c r="R340" s="12" t="s">
        <v>689</v>
      </c>
      <c r="S340" s="12">
        <v>0.8</v>
      </c>
      <c r="T340" s="7">
        <f>Table1[[#This Row],[Profit]]/Table1[[#This Row],[Sales]]</f>
        <v>-2.8298695652173911</v>
      </c>
      <c r="U340" s="12" t="s">
        <v>33</v>
      </c>
      <c r="V340" s="12" t="s">
        <v>53</v>
      </c>
      <c r="W340" s="12" t="s">
        <v>149</v>
      </c>
      <c r="X340" s="12" t="s">
        <v>739</v>
      </c>
      <c r="Y340" s="12">
        <v>5701</v>
      </c>
      <c r="Z340" s="13">
        <v>42095</v>
      </c>
      <c r="AA340" s="14" t="str">
        <f>TEXT(Table1[[#This Row],[Order Date]],"mmmm")</f>
        <v>April</v>
      </c>
      <c r="AB340" s="8" t="str">
        <f>TEXT(Table1[[#This Row],[Order Date]],"yyyy")</f>
        <v>2015</v>
      </c>
      <c r="AC340" s="13">
        <v>42095</v>
      </c>
      <c r="AD340" s="12">
        <v>-281.17583999999999</v>
      </c>
      <c r="AE340" s="12">
        <v>2</v>
      </c>
      <c r="AF340" s="12">
        <v>99.36</v>
      </c>
      <c r="AG340" s="12">
        <v>91433</v>
      </c>
      <c r="AH340" s="7" t="str">
        <f>IF(COUNTIF(Returns!$A$2:$A$1635,Orders!AG340)&gt;0,"Returned","Not Returned")</f>
        <v>Not Returned</v>
      </c>
    </row>
    <row r="341" spans="5:34" ht="12.75" customHeight="1" thickTop="1" thickBot="1" x14ac:dyDescent="0.3">
      <c r="E341" s="9">
        <v>21718</v>
      </c>
      <c r="F341" s="2" t="s">
        <v>56</v>
      </c>
      <c r="G341" s="2">
        <v>0.02</v>
      </c>
      <c r="H341" s="2">
        <v>419.19</v>
      </c>
      <c r="I341" s="2">
        <v>19.989999999999998</v>
      </c>
      <c r="J341" s="2">
        <v>627</v>
      </c>
      <c r="K341" s="7" t="str">
        <f>IF(COUNTIF(Table1[Customer ID],Table1[[#This Row],[Customer ID]])&gt;1,"Repeat Customer","One-Time Customer")</f>
        <v>One-Time Customer</v>
      </c>
      <c r="L341" s="2" t="s">
        <v>740</v>
      </c>
      <c r="M341" s="2" t="s">
        <v>49</v>
      </c>
      <c r="N341" s="2" t="s">
        <v>28</v>
      </c>
      <c r="O341" s="2" t="s">
        <v>29</v>
      </c>
      <c r="P341" s="2" t="s">
        <v>141</v>
      </c>
      <c r="Q341" s="2" t="s">
        <v>59</v>
      </c>
      <c r="R341" s="2" t="s">
        <v>741</v>
      </c>
      <c r="S341" s="2">
        <v>0.57999999999999996</v>
      </c>
      <c r="T341" s="7">
        <f>Table1[[#This Row],[Profit]]/Table1[[#This Row],[Sales]]</f>
        <v>0.69</v>
      </c>
      <c r="U341" s="2" t="s">
        <v>33</v>
      </c>
      <c r="V341" s="2" t="s">
        <v>53</v>
      </c>
      <c r="W341" s="2" t="s">
        <v>154</v>
      </c>
      <c r="X341" s="2" t="s">
        <v>742</v>
      </c>
      <c r="Y341" s="2">
        <v>43952</v>
      </c>
      <c r="Z341" s="10">
        <v>42115</v>
      </c>
      <c r="AA341" s="14" t="str">
        <f>TEXT(Table1[[#This Row],[Order Date]],"mmmm")</f>
        <v>April</v>
      </c>
      <c r="AB341" s="8" t="str">
        <f>TEXT(Table1[[#This Row],[Order Date]],"yyyy")</f>
        <v>2015</v>
      </c>
      <c r="AC341" s="10">
        <v>42116</v>
      </c>
      <c r="AD341" s="2">
        <v>6610.2</v>
      </c>
      <c r="AE341" s="2">
        <v>22</v>
      </c>
      <c r="AF341" s="2">
        <v>9580</v>
      </c>
      <c r="AG341" s="2">
        <v>90469</v>
      </c>
      <c r="AH341" s="7" t="str">
        <f>IF(COUNTIF(Returns!$A$2:$A$1635,Orders!AG341)&gt;0,"Returned","Not Returned")</f>
        <v>Not Returned</v>
      </c>
    </row>
    <row r="342" spans="5:34" ht="12.75" customHeight="1" thickTop="1" thickBot="1" x14ac:dyDescent="0.3">
      <c r="E342" s="11">
        <v>19364</v>
      </c>
      <c r="F342" s="12" t="s">
        <v>25</v>
      </c>
      <c r="G342" s="12">
        <v>0.01</v>
      </c>
      <c r="H342" s="12">
        <v>2.08</v>
      </c>
      <c r="I342" s="12">
        <v>5.33</v>
      </c>
      <c r="J342" s="12">
        <v>635</v>
      </c>
      <c r="K342" s="7" t="str">
        <f>IF(COUNTIF(Table1[Customer ID],Table1[[#This Row],[Customer ID]])&gt;1,"Repeat Customer","One-Time Customer")</f>
        <v>Repeat Customer</v>
      </c>
      <c r="L342" s="12" t="s">
        <v>743</v>
      </c>
      <c r="M342" s="12" t="s">
        <v>49</v>
      </c>
      <c r="N342" s="12" t="s">
        <v>28</v>
      </c>
      <c r="O342" s="12" t="s">
        <v>41</v>
      </c>
      <c r="P342" s="12" t="s">
        <v>50</v>
      </c>
      <c r="Q342" s="12" t="s">
        <v>59</v>
      </c>
      <c r="R342" s="12" t="s">
        <v>744</v>
      </c>
      <c r="S342" s="12">
        <v>0.43</v>
      </c>
      <c r="T342" s="7">
        <f>Table1[[#This Row],[Profit]]/Table1[[#This Row],[Sales]]</f>
        <v>-3.6621610169491525</v>
      </c>
      <c r="U342" s="12" t="s">
        <v>33</v>
      </c>
      <c r="V342" s="12" t="s">
        <v>61</v>
      </c>
      <c r="W342" s="12" t="s">
        <v>62</v>
      </c>
      <c r="X342" s="12" t="s">
        <v>745</v>
      </c>
      <c r="Y342" s="12">
        <v>55106</v>
      </c>
      <c r="Z342" s="13">
        <v>42099</v>
      </c>
      <c r="AA342" s="14" t="str">
        <f>TEXT(Table1[[#This Row],[Order Date]],"mmmm")</f>
        <v>April</v>
      </c>
      <c r="AB342" s="8" t="str">
        <f>TEXT(Table1[[#This Row],[Order Date]],"yyyy")</f>
        <v>2015</v>
      </c>
      <c r="AC342" s="13">
        <v>42099</v>
      </c>
      <c r="AD342" s="12">
        <v>-103.7124</v>
      </c>
      <c r="AE342" s="12">
        <v>12</v>
      </c>
      <c r="AF342" s="12">
        <v>28.32</v>
      </c>
      <c r="AG342" s="12">
        <v>89284</v>
      </c>
      <c r="AH342" s="7" t="str">
        <f>IF(COUNTIF(Returns!$A$2:$A$1635,Orders!AG342)&gt;0,"Returned","Not Returned")</f>
        <v>Not Returned</v>
      </c>
    </row>
    <row r="343" spans="5:34" ht="12.75" customHeight="1" thickTop="1" thickBot="1" x14ac:dyDescent="0.3">
      <c r="E343" s="9">
        <v>19365</v>
      </c>
      <c r="F343" s="2" t="s">
        <v>25</v>
      </c>
      <c r="G343" s="2">
        <v>0.03</v>
      </c>
      <c r="H343" s="2">
        <v>370.98</v>
      </c>
      <c r="I343" s="2">
        <v>99</v>
      </c>
      <c r="J343" s="2">
        <v>635</v>
      </c>
      <c r="K343" s="7" t="str">
        <f>IF(COUNTIF(Table1[Customer ID],Table1[[#This Row],[Customer ID]])&gt;1,"Repeat Customer","One-Time Customer")</f>
        <v>Repeat Customer</v>
      </c>
      <c r="L343" s="2" t="s">
        <v>743</v>
      </c>
      <c r="M343" s="2" t="s">
        <v>39</v>
      </c>
      <c r="N343" s="2" t="s">
        <v>28</v>
      </c>
      <c r="O343" s="2" t="s">
        <v>29</v>
      </c>
      <c r="P343" s="2" t="s">
        <v>141</v>
      </c>
      <c r="Q343" s="2" t="s">
        <v>43</v>
      </c>
      <c r="R343" s="2" t="s">
        <v>746</v>
      </c>
      <c r="S343" s="2">
        <v>0.65</v>
      </c>
      <c r="T343" s="7">
        <f>Table1[[#This Row],[Profit]]/Table1[[#This Row],[Sales]]</f>
        <v>-5.3815517711702586E-2</v>
      </c>
      <c r="U343" s="2" t="s">
        <v>33</v>
      </c>
      <c r="V343" s="2" t="s">
        <v>61</v>
      </c>
      <c r="W343" s="2" t="s">
        <v>62</v>
      </c>
      <c r="X343" s="2" t="s">
        <v>745</v>
      </c>
      <c r="Y343" s="2">
        <v>55106</v>
      </c>
      <c r="Z343" s="10">
        <v>42099</v>
      </c>
      <c r="AA343" s="14" t="str">
        <f>TEXT(Table1[[#This Row],[Order Date]],"mmmm")</f>
        <v>April</v>
      </c>
      <c r="AB343" s="8" t="str">
        <f>TEXT(Table1[[#This Row],[Order Date]],"yyyy")</f>
        <v>2015</v>
      </c>
      <c r="AC343" s="10">
        <v>42100</v>
      </c>
      <c r="AD343" s="2">
        <v>-124.2864</v>
      </c>
      <c r="AE343" s="2">
        <v>6</v>
      </c>
      <c r="AF343" s="2">
        <v>2309.4899999999998</v>
      </c>
      <c r="AG343" s="2">
        <v>89284</v>
      </c>
      <c r="AH343" s="7" t="str">
        <f>IF(COUNTIF(Returns!$A$2:$A$1635,Orders!AG343)&gt;0,"Returned","Not Returned")</f>
        <v>Not Returned</v>
      </c>
    </row>
    <row r="344" spans="5:34" ht="12.75" customHeight="1" thickTop="1" thickBot="1" x14ac:dyDescent="0.3">
      <c r="E344" s="11">
        <v>19539</v>
      </c>
      <c r="F344" s="12" t="s">
        <v>106</v>
      </c>
      <c r="G344" s="12">
        <v>0.06</v>
      </c>
      <c r="H344" s="12">
        <v>160.97999999999999</v>
      </c>
      <c r="I344" s="12">
        <v>35.020000000000003</v>
      </c>
      <c r="J344" s="12">
        <v>637</v>
      </c>
      <c r="K344" s="7" t="str">
        <f>IF(COUNTIF(Table1[Customer ID],Table1[[#This Row],[Customer ID]])&gt;1,"Repeat Customer","One-Time Customer")</f>
        <v>One-Time Customer</v>
      </c>
      <c r="L344" s="12" t="s">
        <v>747</v>
      </c>
      <c r="M344" s="12" t="s">
        <v>39</v>
      </c>
      <c r="N344" s="12" t="s">
        <v>114</v>
      </c>
      <c r="O344" s="12" t="s">
        <v>41</v>
      </c>
      <c r="P344" s="12" t="s">
        <v>191</v>
      </c>
      <c r="Q344" s="12" t="s">
        <v>121</v>
      </c>
      <c r="R344" s="12" t="s">
        <v>748</v>
      </c>
      <c r="S344" s="12">
        <v>0.72</v>
      </c>
      <c r="T344" s="7">
        <f>Table1[[#This Row],[Profit]]/Table1[[#This Row],[Sales]]</f>
        <v>-0.18642705822193004</v>
      </c>
      <c r="U344" s="12" t="s">
        <v>33</v>
      </c>
      <c r="V344" s="12" t="s">
        <v>34</v>
      </c>
      <c r="W344" s="12" t="s">
        <v>45</v>
      </c>
      <c r="X344" s="12" t="s">
        <v>749</v>
      </c>
      <c r="Y344" s="12">
        <v>95051</v>
      </c>
      <c r="Z344" s="13">
        <v>42083</v>
      </c>
      <c r="AA344" s="14" t="str">
        <f>TEXT(Table1[[#This Row],[Order Date]],"mmmm")</f>
        <v>March</v>
      </c>
      <c r="AB344" s="8" t="str">
        <f>TEXT(Table1[[#This Row],[Order Date]],"yyyy")</f>
        <v>2015</v>
      </c>
      <c r="AC344" s="13">
        <v>42087</v>
      </c>
      <c r="AD344" s="12">
        <v>-229.68</v>
      </c>
      <c r="AE344" s="12">
        <v>8</v>
      </c>
      <c r="AF344" s="12">
        <v>1232.01</v>
      </c>
      <c r="AG344" s="12">
        <v>87953</v>
      </c>
      <c r="AH344" s="7" t="str">
        <f>IF(COUNTIF(Returns!$A$2:$A$1635,Orders!AG344)&gt;0,"Returned","Not Returned")</f>
        <v>Not Returned</v>
      </c>
    </row>
    <row r="345" spans="5:34" ht="12.75" customHeight="1" thickTop="1" thickBot="1" x14ac:dyDescent="0.3">
      <c r="E345" s="9">
        <v>24387</v>
      </c>
      <c r="F345" s="2" t="s">
        <v>47</v>
      </c>
      <c r="G345" s="2">
        <v>0.06</v>
      </c>
      <c r="H345" s="2">
        <v>65.989999999999995</v>
      </c>
      <c r="I345" s="2">
        <v>8.8000000000000007</v>
      </c>
      <c r="J345" s="2">
        <v>638</v>
      </c>
      <c r="K345" s="7" t="str">
        <f>IF(COUNTIF(Table1[Customer ID],Table1[[#This Row],[Customer ID]])&gt;1,"Repeat Customer","One-Time Customer")</f>
        <v>Repeat Customer</v>
      </c>
      <c r="L345" s="2" t="s">
        <v>750</v>
      </c>
      <c r="M345" s="2" t="s">
        <v>27</v>
      </c>
      <c r="N345" s="2" t="s">
        <v>114</v>
      </c>
      <c r="O345" s="2" t="s">
        <v>77</v>
      </c>
      <c r="P345" s="2" t="s">
        <v>78</v>
      </c>
      <c r="Q345" s="2" t="s">
        <v>59</v>
      </c>
      <c r="R345" s="2" t="s">
        <v>751</v>
      </c>
      <c r="S345" s="2">
        <v>0.57999999999999996</v>
      </c>
      <c r="T345" s="7">
        <f>Table1[[#This Row],[Profit]]/Table1[[#This Row],[Sales]]</f>
        <v>0.56892057348236502</v>
      </c>
      <c r="U345" s="2" t="s">
        <v>33</v>
      </c>
      <c r="V345" s="2" t="s">
        <v>34</v>
      </c>
      <c r="W345" s="2" t="s">
        <v>45</v>
      </c>
      <c r="X345" s="2" t="s">
        <v>752</v>
      </c>
      <c r="Y345" s="2">
        <v>95062</v>
      </c>
      <c r="Z345" s="10">
        <v>42124</v>
      </c>
      <c r="AA345" s="14" t="str">
        <f>TEXT(Table1[[#This Row],[Order Date]],"mmmm")</f>
        <v>April</v>
      </c>
      <c r="AB345" s="8" t="str">
        <f>TEXT(Table1[[#This Row],[Order Date]],"yyyy")</f>
        <v>2015</v>
      </c>
      <c r="AC345" s="10">
        <v>42125</v>
      </c>
      <c r="AD345" s="2">
        <v>288.08999999999997</v>
      </c>
      <c r="AE345" s="2">
        <v>9</v>
      </c>
      <c r="AF345" s="2">
        <v>506.38</v>
      </c>
      <c r="AG345" s="2">
        <v>87954</v>
      </c>
      <c r="AH345" s="7" t="str">
        <f>IF(COUNTIF(Returns!$A$2:$A$1635,Orders!AG345)&gt;0,"Returned","Not Returned")</f>
        <v>Not Returned</v>
      </c>
    </row>
    <row r="346" spans="5:34" ht="12.75" customHeight="1" thickTop="1" thickBot="1" x14ac:dyDescent="0.3">
      <c r="E346" s="11">
        <v>24388</v>
      </c>
      <c r="F346" s="12" t="s">
        <v>47</v>
      </c>
      <c r="G346" s="12">
        <v>0</v>
      </c>
      <c r="H346" s="12">
        <v>195.99</v>
      </c>
      <c r="I346" s="12">
        <v>4.2</v>
      </c>
      <c r="J346" s="12">
        <v>638</v>
      </c>
      <c r="K346" s="7" t="str">
        <f>IF(COUNTIF(Table1[Customer ID],Table1[[#This Row],[Customer ID]])&gt;1,"Repeat Customer","One-Time Customer")</f>
        <v>Repeat Customer</v>
      </c>
      <c r="L346" s="12" t="s">
        <v>750</v>
      </c>
      <c r="M346" s="12" t="s">
        <v>27</v>
      </c>
      <c r="N346" s="12" t="s">
        <v>114</v>
      </c>
      <c r="O346" s="12" t="s">
        <v>77</v>
      </c>
      <c r="P346" s="12" t="s">
        <v>78</v>
      </c>
      <c r="Q346" s="12" t="s">
        <v>59</v>
      </c>
      <c r="R346" s="12" t="s">
        <v>753</v>
      </c>
      <c r="S346" s="12">
        <v>0.56999999999999995</v>
      </c>
      <c r="T346" s="7">
        <f>Table1[[#This Row],[Profit]]/Table1[[#This Row],[Sales]]</f>
        <v>0.69</v>
      </c>
      <c r="U346" s="12" t="s">
        <v>33</v>
      </c>
      <c r="V346" s="12" t="s">
        <v>34</v>
      </c>
      <c r="W346" s="12" t="s">
        <v>45</v>
      </c>
      <c r="X346" s="12" t="s">
        <v>752</v>
      </c>
      <c r="Y346" s="12">
        <v>95062</v>
      </c>
      <c r="Z346" s="13">
        <v>42124</v>
      </c>
      <c r="AA346" s="14" t="str">
        <f>TEXT(Table1[[#This Row],[Order Date]],"mmmm")</f>
        <v>April</v>
      </c>
      <c r="AB346" s="8" t="str">
        <f>TEXT(Table1[[#This Row],[Order Date]],"yyyy")</f>
        <v>2015</v>
      </c>
      <c r="AC346" s="13">
        <v>42126</v>
      </c>
      <c r="AD346" s="12">
        <v>719.47679999999991</v>
      </c>
      <c r="AE346" s="12">
        <v>6</v>
      </c>
      <c r="AF346" s="12">
        <v>1042.72</v>
      </c>
      <c r="AG346" s="12">
        <v>87954</v>
      </c>
      <c r="AH346" s="7" t="str">
        <f>IF(COUNTIF(Returns!$A$2:$A$1635,Orders!AG346)&gt;0,"Returned","Not Returned")</f>
        <v>Not Returned</v>
      </c>
    </row>
    <row r="347" spans="5:34" ht="12.75" customHeight="1" thickTop="1" thickBot="1" x14ac:dyDescent="0.3">
      <c r="E347" s="9">
        <v>25893</v>
      </c>
      <c r="F347" s="2" t="s">
        <v>37</v>
      </c>
      <c r="G347" s="2">
        <v>0</v>
      </c>
      <c r="H347" s="2">
        <v>236.97</v>
      </c>
      <c r="I347" s="2">
        <v>59.24</v>
      </c>
      <c r="J347" s="2">
        <v>639</v>
      </c>
      <c r="K347" s="7" t="str">
        <f>IF(COUNTIF(Table1[Customer ID],Table1[[#This Row],[Customer ID]])&gt;1,"Repeat Customer","One-Time Customer")</f>
        <v>One-Time Customer</v>
      </c>
      <c r="L347" s="2" t="s">
        <v>754</v>
      </c>
      <c r="M347" s="2" t="s">
        <v>39</v>
      </c>
      <c r="N347" s="2" t="s">
        <v>114</v>
      </c>
      <c r="O347" s="2" t="s">
        <v>41</v>
      </c>
      <c r="P347" s="2" t="s">
        <v>152</v>
      </c>
      <c r="Q347" s="2" t="s">
        <v>121</v>
      </c>
      <c r="R347" s="2" t="s">
        <v>755</v>
      </c>
      <c r="S347" s="2">
        <v>0.61</v>
      </c>
      <c r="T347" s="7">
        <f>Table1[[#This Row],[Profit]]/Table1[[#This Row],[Sales]]</f>
        <v>0.67350317247769653</v>
      </c>
      <c r="U347" s="2" t="s">
        <v>33</v>
      </c>
      <c r="V347" s="2" t="s">
        <v>34</v>
      </c>
      <c r="W347" s="2" t="s">
        <v>45</v>
      </c>
      <c r="X347" s="2" t="s">
        <v>756</v>
      </c>
      <c r="Y347" s="2">
        <v>93454</v>
      </c>
      <c r="Z347" s="10">
        <v>42049</v>
      </c>
      <c r="AA347" s="14" t="str">
        <f>TEXT(Table1[[#This Row],[Order Date]],"mmmm")</f>
        <v>February</v>
      </c>
      <c r="AB347" s="8" t="str">
        <f>TEXT(Table1[[#This Row],[Order Date]],"yyyy")</f>
        <v>2015</v>
      </c>
      <c r="AC347" s="10">
        <v>42050</v>
      </c>
      <c r="AD347" s="2">
        <v>1192.04</v>
      </c>
      <c r="AE347" s="2">
        <v>9</v>
      </c>
      <c r="AF347" s="2">
        <v>1769.91</v>
      </c>
      <c r="AG347" s="2">
        <v>87952</v>
      </c>
      <c r="AH347" s="7" t="str">
        <f>IF(COUNTIF(Returns!$A$2:$A$1635,Orders!AG347)&gt;0,"Returned","Not Returned")</f>
        <v>Not Returned</v>
      </c>
    </row>
    <row r="348" spans="5:34" ht="12.75" customHeight="1" thickTop="1" thickBot="1" x14ac:dyDescent="0.3">
      <c r="E348" s="11">
        <v>7893</v>
      </c>
      <c r="F348" s="12" t="s">
        <v>37</v>
      </c>
      <c r="G348" s="12">
        <v>0</v>
      </c>
      <c r="H348" s="12">
        <v>236.97</v>
      </c>
      <c r="I348" s="12">
        <v>59.24</v>
      </c>
      <c r="J348" s="12">
        <v>640</v>
      </c>
      <c r="K348" s="7" t="str">
        <f>IF(COUNTIF(Table1[Customer ID],Table1[[#This Row],[Customer ID]])&gt;1,"Repeat Customer","One-Time Customer")</f>
        <v>Repeat Customer</v>
      </c>
      <c r="L348" s="12" t="s">
        <v>757</v>
      </c>
      <c r="M348" s="12" t="s">
        <v>39</v>
      </c>
      <c r="N348" s="12" t="s">
        <v>114</v>
      </c>
      <c r="O348" s="12" t="s">
        <v>41</v>
      </c>
      <c r="P348" s="12" t="s">
        <v>152</v>
      </c>
      <c r="Q348" s="12" t="s">
        <v>121</v>
      </c>
      <c r="R348" s="12" t="s">
        <v>755</v>
      </c>
      <c r="S348" s="12">
        <v>0.61</v>
      </c>
      <c r="T348" s="7">
        <f>Table1[[#This Row],[Profit]]/Table1[[#This Row],[Sales]]</f>
        <v>0.17827989602682484</v>
      </c>
      <c r="U348" s="12" t="s">
        <v>33</v>
      </c>
      <c r="V348" s="12" t="s">
        <v>34</v>
      </c>
      <c r="W348" s="12" t="s">
        <v>35</v>
      </c>
      <c r="X348" s="12" t="s">
        <v>209</v>
      </c>
      <c r="Y348" s="12">
        <v>98119</v>
      </c>
      <c r="Z348" s="13">
        <v>42049</v>
      </c>
      <c r="AA348" s="14" t="str">
        <f>TEXT(Table1[[#This Row],[Order Date]],"mmmm")</f>
        <v>February</v>
      </c>
      <c r="AB348" s="8" t="str">
        <f>TEXT(Table1[[#This Row],[Order Date]],"yyyy")</f>
        <v>2015</v>
      </c>
      <c r="AC348" s="13">
        <v>42050</v>
      </c>
      <c r="AD348" s="12">
        <v>1192.04</v>
      </c>
      <c r="AE348" s="12">
        <v>34</v>
      </c>
      <c r="AF348" s="12">
        <v>6686.34</v>
      </c>
      <c r="AG348" s="12">
        <v>56452</v>
      </c>
      <c r="AH348" s="7" t="str">
        <f>IF(COUNTIF(Returns!$A$2:$A$1635,Orders!AG348)&gt;0,"Returned","Not Returned")</f>
        <v>Returned</v>
      </c>
    </row>
    <row r="349" spans="5:34" ht="12.75" customHeight="1" thickTop="1" thickBot="1" x14ac:dyDescent="0.3">
      <c r="E349" s="9">
        <v>1539</v>
      </c>
      <c r="F349" s="2" t="s">
        <v>106</v>
      </c>
      <c r="G349" s="2">
        <v>0.06</v>
      </c>
      <c r="H349" s="2">
        <v>160.97999999999999</v>
      </c>
      <c r="I349" s="2">
        <v>35.020000000000003</v>
      </c>
      <c r="J349" s="2">
        <v>640</v>
      </c>
      <c r="K349" s="7" t="str">
        <f>IF(COUNTIF(Table1[Customer ID],Table1[[#This Row],[Customer ID]])&gt;1,"Repeat Customer","One-Time Customer")</f>
        <v>Repeat Customer</v>
      </c>
      <c r="L349" s="2" t="s">
        <v>757</v>
      </c>
      <c r="M349" s="2" t="s">
        <v>39</v>
      </c>
      <c r="N349" s="2" t="s">
        <v>114</v>
      </c>
      <c r="O349" s="2" t="s">
        <v>41</v>
      </c>
      <c r="P349" s="2" t="s">
        <v>191</v>
      </c>
      <c r="Q349" s="2" t="s">
        <v>121</v>
      </c>
      <c r="R349" s="2" t="s">
        <v>748</v>
      </c>
      <c r="S349" s="2">
        <v>0.72</v>
      </c>
      <c r="T349" s="7">
        <f>Table1[[#This Row],[Profit]]/Table1[[#This Row],[Sales]]</f>
        <v>-4.9713747686713348E-2</v>
      </c>
      <c r="U349" s="2" t="s">
        <v>33</v>
      </c>
      <c r="V349" s="2" t="s">
        <v>34</v>
      </c>
      <c r="W349" s="2" t="s">
        <v>35</v>
      </c>
      <c r="X349" s="2" t="s">
        <v>209</v>
      </c>
      <c r="Y349" s="2">
        <v>98119</v>
      </c>
      <c r="Z349" s="10">
        <v>42083</v>
      </c>
      <c r="AA349" s="14" t="str">
        <f>TEXT(Table1[[#This Row],[Order Date]],"mmmm")</f>
        <v>March</v>
      </c>
      <c r="AB349" s="8" t="str">
        <f>TEXT(Table1[[#This Row],[Order Date]],"yyyy")</f>
        <v>2015</v>
      </c>
      <c r="AC349" s="10">
        <v>42087</v>
      </c>
      <c r="AD349" s="2">
        <v>-229.68</v>
      </c>
      <c r="AE349" s="2">
        <v>30</v>
      </c>
      <c r="AF349" s="2">
        <v>4620.05</v>
      </c>
      <c r="AG349" s="2">
        <v>11077</v>
      </c>
      <c r="AH349" s="7" t="str">
        <f>IF(COUNTIF(Returns!$A$2:$A$1635,Orders!AG349)&gt;0,"Returned","Not Returned")</f>
        <v>Not Returned</v>
      </c>
    </row>
    <row r="350" spans="5:34" ht="12.75" customHeight="1" thickTop="1" thickBot="1" x14ac:dyDescent="0.3">
      <c r="E350" s="11">
        <v>6387</v>
      </c>
      <c r="F350" s="12" t="s">
        <v>47</v>
      </c>
      <c r="G350" s="12">
        <v>0.06</v>
      </c>
      <c r="H350" s="12">
        <v>65.989999999999995</v>
      </c>
      <c r="I350" s="12">
        <v>8.8000000000000007</v>
      </c>
      <c r="J350" s="12">
        <v>640</v>
      </c>
      <c r="K350" s="7" t="str">
        <f>IF(COUNTIF(Table1[Customer ID],Table1[[#This Row],[Customer ID]])&gt;1,"Repeat Customer","One-Time Customer")</f>
        <v>Repeat Customer</v>
      </c>
      <c r="L350" s="12" t="s">
        <v>757</v>
      </c>
      <c r="M350" s="12" t="s">
        <v>27</v>
      </c>
      <c r="N350" s="12" t="s">
        <v>114</v>
      </c>
      <c r="O350" s="12" t="s">
        <v>77</v>
      </c>
      <c r="P350" s="12" t="s">
        <v>78</v>
      </c>
      <c r="Q350" s="12" t="s">
        <v>59</v>
      </c>
      <c r="R350" s="12" t="s">
        <v>751</v>
      </c>
      <c r="S350" s="12">
        <v>0.57999999999999996</v>
      </c>
      <c r="T350" s="7">
        <f>Table1[[#This Row],[Profit]]/Table1[[#This Row],[Sales]]</f>
        <v>0.15059749709876735</v>
      </c>
      <c r="U350" s="12" t="s">
        <v>33</v>
      </c>
      <c r="V350" s="12" t="s">
        <v>34</v>
      </c>
      <c r="W350" s="12" t="s">
        <v>35</v>
      </c>
      <c r="X350" s="12" t="s">
        <v>209</v>
      </c>
      <c r="Y350" s="12">
        <v>98119</v>
      </c>
      <c r="Z350" s="13">
        <v>42124</v>
      </c>
      <c r="AA350" s="14" t="str">
        <f>TEXT(Table1[[#This Row],[Order Date]],"mmmm")</f>
        <v>April</v>
      </c>
      <c r="AB350" s="8" t="str">
        <f>TEXT(Table1[[#This Row],[Order Date]],"yyyy")</f>
        <v>2015</v>
      </c>
      <c r="AC350" s="13">
        <v>42125</v>
      </c>
      <c r="AD350" s="12">
        <v>288.08999999999997</v>
      </c>
      <c r="AE350" s="12">
        <v>34</v>
      </c>
      <c r="AF350" s="12">
        <v>1912.98</v>
      </c>
      <c r="AG350" s="12">
        <v>45380</v>
      </c>
      <c r="AH350" s="7" t="str">
        <f>IF(COUNTIF(Returns!$A$2:$A$1635,Orders!AG350)&gt;0,"Returned","Not Returned")</f>
        <v>Not Returned</v>
      </c>
    </row>
    <row r="351" spans="5:34" ht="12.75" customHeight="1" thickTop="1" thickBot="1" x14ac:dyDescent="0.3">
      <c r="E351" s="9">
        <v>6388</v>
      </c>
      <c r="F351" s="2" t="s">
        <v>47</v>
      </c>
      <c r="G351" s="2">
        <v>0</v>
      </c>
      <c r="H351" s="2">
        <v>195.99</v>
      </c>
      <c r="I351" s="2">
        <v>4.2</v>
      </c>
      <c r="J351" s="2">
        <v>640</v>
      </c>
      <c r="K351" s="7" t="str">
        <f>IF(COUNTIF(Table1[Customer ID],Table1[[#This Row],[Customer ID]])&gt;1,"Repeat Customer","One-Time Customer")</f>
        <v>Repeat Customer</v>
      </c>
      <c r="L351" s="2" t="s">
        <v>757</v>
      </c>
      <c r="M351" s="2" t="s">
        <v>27</v>
      </c>
      <c r="N351" s="2" t="s">
        <v>114</v>
      </c>
      <c r="O351" s="2" t="s">
        <v>77</v>
      </c>
      <c r="P351" s="2" t="s">
        <v>78</v>
      </c>
      <c r="Q351" s="2" t="s">
        <v>59</v>
      </c>
      <c r="R351" s="2" t="s">
        <v>753</v>
      </c>
      <c r="S351" s="2">
        <v>0.56999999999999995</v>
      </c>
      <c r="T351" s="7">
        <f>Table1[[#This Row],[Profit]]/Table1[[#This Row],[Sales]]</f>
        <v>0.24707291284552144</v>
      </c>
      <c r="U351" s="2" t="s">
        <v>33</v>
      </c>
      <c r="V351" s="2" t="s">
        <v>34</v>
      </c>
      <c r="W351" s="2" t="s">
        <v>35</v>
      </c>
      <c r="X351" s="2" t="s">
        <v>209</v>
      </c>
      <c r="Y351" s="2">
        <v>98119</v>
      </c>
      <c r="Z351" s="10">
        <v>42124</v>
      </c>
      <c r="AA351" s="14" t="str">
        <f>TEXT(Table1[[#This Row],[Order Date]],"mmmm")</f>
        <v>April</v>
      </c>
      <c r="AB351" s="8" t="str">
        <f>TEXT(Table1[[#This Row],[Order Date]],"yyyy")</f>
        <v>2015</v>
      </c>
      <c r="AC351" s="10">
        <v>42126</v>
      </c>
      <c r="AD351" s="2">
        <v>1030.509</v>
      </c>
      <c r="AE351" s="2">
        <v>24</v>
      </c>
      <c r="AF351" s="2">
        <v>4170.87</v>
      </c>
      <c r="AG351" s="2">
        <v>45380</v>
      </c>
      <c r="AH351" s="7" t="str">
        <f>IF(COUNTIF(Returns!$A$2:$A$1635,Orders!AG351)&gt;0,"Returned","Not Returned")</f>
        <v>Not Returned</v>
      </c>
    </row>
    <row r="352" spans="5:34" ht="12.75" customHeight="1" thickTop="1" thickBot="1" x14ac:dyDescent="0.3">
      <c r="E352" s="11">
        <v>24869</v>
      </c>
      <c r="F352" s="12" t="s">
        <v>106</v>
      </c>
      <c r="G352" s="12">
        <v>0.03</v>
      </c>
      <c r="H352" s="12">
        <v>51.75</v>
      </c>
      <c r="I352" s="12">
        <v>19.989999999999998</v>
      </c>
      <c r="J352" s="12">
        <v>646</v>
      </c>
      <c r="K352" s="7" t="str">
        <f>IF(COUNTIF(Table1[Customer ID],Table1[[#This Row],[Customer ID]])&gt;1,"Repeat Customer","One-Time Customer")</f>
        <v>One-Time Customer</v>
      </c>
      <c r="L352" s="12" t="s">
        <v>758</v>
      </c>
      <c r="M352" s="12" t="s">
        <v>49</v>
      </c>
      <c r="N352" s="12" t="s">
        <v>28</v>
      </c>
      <c r="O352" s="12" t="s">
        <v>41</v>
      </c>
      <c r="P352" s="12" t="s">
        <v>50</v>
      </c>
      <c r="Q352" s="12" t="s">
        <v>59</v>
      </c>
      <c r="R352" s="12" t="s">
        <v>759</v>
      </c>
      <c r="S352" s="12">
        <v>0.55000000000000004</v>
      </c>
      <c r="T352" s="7">
        <f>Table1[[#This Row],[Profit]]/Table1[[#This Row],[Sales]]</f>
        <v>0.31929751712851584</v>
      </c>
      <c r="U352" s="12" t="s">
        <v>33</v>
      </c>
      <c r="V352" s="12" t="s">
        <v>61</v>
      </c>
      <c r="W352" s="12" t="s">
        <v>62</v>
      </c>
      <c r="X352" s="12" t="s">
        <v>760</v>
      </c>
      <c r="Y352" s="12">
        <v>55379</v>
      </c>
      <c r="Z352" s="13">
        <v>42172</v>
      </c>
      <c r="AA352" s="14" t="str">
        <f>TEXT(Table1[[#This Row],[Order Date]],"mmmm")</f>
        <v>June</v>
      </c>
      <c r="AB352" s="8" t="str">
        <f>TEXT(Table1[[#This Row],[Order Date]],"yyyy")</f>
        <v>2015</v>
      </c>
      <c r="AC352" s="13">
        <v>42177</v>
      </c>
      <c r="AD352" s="12">
        <v>261.44400000000002</v>
      </c>
      <c r="AE352" s="12">
        <v>16</v>
      </c>
      <c r="AF352" s="12">
        <v>818.81</v>
      </c>
      <c r="AG352" s="12">
        <v>90735</v>
      </c>
      <c r="AH352" s="7" t="str">
        <f>IF(COUNTIF(Returns!$A$2:$A$1635,Orders!AG352)&gt;0,"Returned","Not Returned")</f>
        <v>Not Returned</v>
      </c>
    </row>
    <row r="353" spans="5:34" ht="12.75" customHeight="1" thickTop="1" thickBot="1" x14ac:dyDescent="0.3">
      <c r="E353" s="9">
        <v>21760</v>
      </c>
      <c r="F353" s="2" t="s">
        <v>37</v>
      </c>
      <c r="G353" s="2">
        <v>0.02</v>
      </c>
      <c r="H353" s="2">
        <v>25.38</v>
      </c>
      <c r="I353" s="2">
        <v>8.99</v>
      </c>
      <c r="J353" s="2">
        <v>648</v>
      </c>
      <c r="K353" s="7" t="str">
        <f>IF(COUNTIF(Table1[Customer ID],Table1[[#This Row],[Customer ID]])&gt;1,"Repeat Customer","One-Time Customer")</f>
        <v>One-Time Customer</v>
      </c>
      <c r="L353" s="2" t="s">
        <v>761</v>
      </c>
      <c r="M353" s="2" t="s">
        <v>49</v>
      </c>
      <c r="N353" s="2" t="s">
        <v>40</v>
      </c>
      <c r="O353" s="2" t="s">
        <v>41</v>
      </c>
      <c r="P353" s="2" t="s">
        <v>50</v>
      </c>
      <c r="Q353" s="2" t="s">
        <v>51</v>
      </c>
      <c r="R353" s="2" t="s">
        <v>762</v>
      </c>
      <c r="S353" s="2">
        <v>0.5</v>
      </c>
      <c r="T353" s="7">
        <f>Table1[[#This Row],[Profit]]/Table1[[#This Row],[Sales]]</f>
        <v>-0.30372324831427733</v>
      </c>
      <c r="U353" s="2" t="s">
        <v>33</v>
      </c>
      <c r="V353" s="2" t="s">
        <v>61</v>
      </c>
      <c r="W353" s="2" t="s">
        <v>178</v>
      </c>
      <c r="X353" s="2" t="s">
        <v>763</v>
      </c>
      <c r="Y353" s="2">
        <v>60440</v>
      </c>
      <c r="Z353" s="10">
        <v>42176</v>
      </c>
      <c r="AA353" s="14" t="str">
        <f>TEXT(Table1[[#This Row],[Order Date]],"mmmm")</f>
        <v>June</v>
      </c>
      <c r="AB353" s="8" t="str">
        <f>TEXT(Table1[[#This Row],[Order Date]],"yyyy")</f>
        <v>2015</v>
      </c>
      <c r="AC353" s="10">
        <v>42177</v>
      </c>
      <c r="AD353" s="2">
        <v>-10.36</v>
      </c>
      <c r="AE353" s="2">
        <v>1</v>
      </c>
      <c r="AF353" s="2">
        <v>34.11</v>
      </c>
      <c r="AG353" s="2">
        <v>91365</v>
      </c>
      <c r="AH353" s="7" t="str">
        <f>IF(COUNTIF(Returns!$A$2:$A$1635,Orders!AG353)&gt;0,"Returned","Not Returned")</f>
        <v>Not Returned</v>
      </c>
    </row>
    <row r="354" spans="5:34" ht="12.75" customHeight="1" thickTop="1" thickBot="1" x14ac:dyDescent="0.3">
      <c r="E354" s="11">
        <v>23154</v>
      </c>
      <c r="F354" s="12" t="s">
        <v>56</v>
      </c>
      <c r="G354" s="12">
        <v>0.02</v>
      </c>
      <c r="H354" s="12">
        <v>3.78</v>
      </c>
      <c r="I354" s="12">
        <v>0.71</v>
      </c>
      <c r="J354" s="12">
        <v>649</v>
      </c>
      <c r="K354" s="7" t="str">
        <f>IF(COUNTIF(Table1[Customer ID],Table1[[#This Row],[Customer ID]])&gt;1,"Repeat Customer","One-Time Customer")</f>
        <v>One-Time Customer</v>
      </c>
      <c r="L354" s="12" t="s">
        <v>764</v>
      </c>
      <c r="M354" s="12" t="s">
        <v>49</v>
      </c>
      <c r="N354" s="12" t="s">
        <v>40</v>
      </c>
      <c r="O354" s="12" t="s">
        <v>29</v>
      </c>
      <c r="P354" s="12" t="s">
        <v>66</v>
      </c>
      <c r="Q354" s="12" t="s">
        <v>31</v>
      </c>
      <c r="R354" s="12" t="s">
        <v>765</v>
      </c>
      <c r="S354" s="12">
        <v>0.39</v>
      </c>
      <c r="T354" s="7">
        <f>Table1[[#This Row],[Profit]]/Table1[[#This Row],[Sales]]</f>
        <v>0.69</v>
      </c>
      <c r="U354" s="12" t="s">
        <v>33</v>
      </c>
      <c r="V354" s="12" t="s">
        <v>61</v>
      </c>
      <c r="W354" s="12" t="s">
        <v>178</v>
      </c>
      <c r="X354" s="12" t="s">
        <v>766</v>
      </c>
      <c r="Y354" s="12">
        <v>60089</v>
      </c>
      <c r="Z354" s="13">
        <v>42153</v>
      </c>
      <c r="AA354" s="14" t="str">
        <f>TEXT(Table1[[#This Row],[Order Date]],"mmmm")</f>
        <v>May</v>
      </c>
      <c r="AB354" s="8" t="str">
        <f>TEXT(Table1[[#This Row],[Order Date]],"yyyy")</f>
        <v>2015</v>
      </c>
      <c r="AC354" s="13">
        <v>42154</v>
      </c>
      <c r="AD354" s="12">
        <v>106.7499</v>
      </c>
      <c r="AE354" s="12">
        <v>40</v>
      </c>
      <c r="AF354" s="12">
        <v>154.71</v>
      </c>
      <c r="AG354" s="12">
        <v>91366</v>
      </c>
      <c r="AH354" s="7" t="str">
        <f>IF(COUNTIF(Returns!$A$2:$A$1635,Orders!AG354)&gt;0,"Returned","Not Returned")</f>
        <v>Not Returned</v>
      </c>
    </row>
    <row r="355" spans="5:34" ht="12.75" customHeight="1" thickTop="1" thickBot="1" x14ac:dyDescent="0.3">
      <c r="E355" s="9">
        <v>24199</v>
      </c>
      <c r="F355" s="2" t="s">
        <v>25</v>
      </c>
      <c r="G355" s="2">
        <v>0.08</v>
      </c>
      <c r="H355" s="2">
        <v>15.99</v>
      </c>
      <c r="I355" s="2">
        <v>13.18</v>
      </c>
      <c r="J355" s="2">
        <v>651</v>
      </c>
      <c r="K355" s="7" t="str">
        <f>IF(COUNTIF(Table1[Customer ID],Table1[[#This Row],[Customer ID]])&gt;1,"Repeat Customer","One-Time Customer")</f>
        <v>Repeat Customer</v>
      </c>
      <c r="L355" s="2" t="s">
        <v>767</v>
      </c>
      <c r="M355" s="2" t="s">
        <v>49</v>
      </c>
      <c r="N355" s="2" t="s">
        <v>114</v>
      </c>
      <c r="O355" s="2" t="s">
        <v>29</v>
      </c>
      <c r="P355" s="2" t="s">
        <v>109</v>
      </c>
      <c r="Q355" s="2" t="s">
        <v>59</v>
      </c>
      <c r="R355" s="2" t="s">
        <v>638</v>
      </c>
      <c r="S355" s="2">
        <v>0.37</v>
      </c>
      <c r="T355" s="7">
        <f>Table1[[#This Row],[Profit]]/Table1[[#This Row],[Sales]]</f>
        <v>-1.2838671034160036</v>
      </c>
      <c r="U355" s="2" t="s">
        <v>33</v>
      </c>
      <c r="V355" s="2" t="s">
        <v>34</v>
      </c>
      <c r="W355" s="2" t="s">
        <v>533</v>
      </c>
      <c r="X355" s="2" t="s">
        <v>768</v>
      </c>
      <c r="Y355" s="2">
        <v>89115</v>
      </c>
      <c r="Z355" s="10">
        <v>42011</v>
      </c>
      <c r="AA355" s="14" t="str">
        <f>TEXT(Table1[[#This Row],[Order Date]],"mmmm")</f>
        <v>January</v>
      </c>
      <c r="AB355" s="8" t="str">
        <f>TEXT(Table1[[#This Row],[Order Date]],"yyyy")</f>
        <v>2015</v>
      </c>
      <c r="AC355" s="10">
        <v>42012</v>
      </c>
      <c r="AD355" s="2">
        <v>-246.92615999999998</v>
      </c>
      <c r="AE355" s="2">
        <v>12</v>
      </c>
      <c r="AF355" s="2">
        <v>192.33</v>
      </c>
      <c r="AG355" s="2">
        <v>91575</v>
      </c>
      <c r="AH355" s="7" t="str">
        <f>IF(COUNTIF(Returns!$A$2:$A$1635,Orders!AG355)&gt;0,"Returned","Not Returned")</f>
        <v>Not Returned</v>
      </c>
    </row>
    <row r="356" spans="5:34" ht="12.75" customHeight="1" thickTop="1" thickBot="1" x14ac:dyDescent="0.3">
      <c r="E356" s="11">
        <v>23433</v>
      </c>
      <c r="F356" s="12" t="s">
        <v>106</v>
      </c>
      <c r="G356" s="12">
        <v>0.04</v>
      </c>
      <c r="H356" s="12">
        <v>880.98</v>
      </c>
      <c r="I356" s="12">
        <v>44.55</v>
      </c>
      <c r="J356" s="12">
        <v>651</v>
      </c>
      <c r="K356" s="7" t="str">
        <f>IF(COUNTIF(Table1[Customer ID],Table1[[#This Row],[Customer ID]])&gt;1,"Repeat Customer","One-Time Customer")</f>
        <v>Repeat Customer</v>
      </c>
      <c r="L356" s="12" t="s">
        <v>767</v>
      </c>
      <c r="M356" s="12" t="s">
        <v>39</v>
      </c>
      <c r="N356" s="12" t="s">
        <v>114</v>
      </c>
      <c r="O356" s="12" t="s">
        <v>41</v>
      </c>
      <c r="P356" s="12" t="s">
        <v>191</v>
      </c>
      <c r="Q356" s="12" t="s">
        <v>121</v>
      </c>
      <c r="R356" s="12" t="s">
        <v>769</v>
      </c>
      <c r="S356" s="12">
        <v>0.62</v>
      </c>
      <c r="T356" s="7">
        <f>Table1[[#This Row],[Profit]]/Table1[[#This Row],[Sales]]</f>
        <v>0.6134046440862162</v>
      </c>
      <c r="U356" s="12" t="s">
        <v>33</v>
      </c>
      <c r="V356" s="12" t="s">
        <v>34</v>
      </c>
      <c r="W356" s="12" t="s">
        <v>533</v>
      </c>
      <c r="X356" s="12" t="s">
        <v>768</v>
      </c>
      <c r="Y356" s="12">
        <v>89115</v>
      </c>
      <c r="Z356" s="13">
        <v>42050</v>
      </c>
      <c r="AA356" s="14" t="str">
        <f>TEXT(Table1[[#This Row],[Order Date]],"mmmm")</f>
        <v>February</v>
      </c>
      <c r="AB356" s="8" t="str">
        <f>TEXT(Table1[[#This Row],[Order Date]],"yyyy")</f>
        <v>2015</v>
      </c>
      <c r="AC356" s="13">
        <v>42054</v>
      </c>
      <c r="AD356" s="12">
        <v>4233.2587999999996</v>
      </c>
      <c r="AE356" s="12">
        <v>8</v>
      </c>
      <c r="AF356" s="12">
        <v>6901.25</v>
      </c>
      <c r="AG356" s="12">
        <v>91576</v>
      </c>
      <c r="AH356" s="7" t="str">
        <f>IF(COUNTIF(Returns!$A$2:$A$1635,Orders!AG356)&gt;0,"Returned","Not Returned")</f>
        <v>Not Returned</v>
      </c>
    </row>
    <row r="357" spans="5:34" ht="12.75" customHeight="1" thickTop="1" thickBot="1" x14ac:dyDescent="0.3">
      <c r="E357" s="9">
        <v>23434</v>
      </c>
      <c r="F357" s="2" t="s">
        <v>106</v>
      </c>
      <c r="G357" s="2">
        <v>7.0000000000000007E-2</v>
      </c>
      <c r="H357" s="2">
        <v>13.4</v>
      </c>
      <c r="I357" s="2">
        <v>4.95</v>
      </c>
      <c r="J357" s="2">
        <v>651</v>
      </c>
      <c r="K357" s="7" t="str">
        <f>IF(COUNTIF(Table1[Customer ID],Table1[[#This Row],[Customer ID]])&gt;1,"Repeat Customer","One-Time Customer")</f>
        <v>Repeat Customer</v>
      </c>
      <c r="L357" s="2" t="s">
        <v>767</v>
      </c>
      <c r="M357" s="2" t="s">
        <v>49</v>
      </c>
      <c r="N357" s="2" t="s">
        <v>114</v>
      </c>
      <c r="O357" s="2" t="s">
        <v>41</v>
      </c>
      <c r="P357" s="2" t="s">
        <v>50</v>
      </c>
      <c r="Q357" s="2" t="s">
        <v>51</v>
      </c>
      <c r="R357" s="2" t="s">
        <v>770</v>
      </c>
      <c r="S357" s="2">
        <v>0.37</v>
      </c>
      <c r="T357" s="7">
        <f>Table1[[#This Row],[Profit]]/Table1[[#This Row],[Sales]]</f>
        <v>0.69</v>
      </c>
      <c r="U357" s="2" t="s">
        <v>33</v>
      </c>
      <c r="V357" s="2" t="s">
        <v>34</v>
      </c>
      <c r="W357" s="2" t="s">
        <v>533</v>
      </c>
      <c r="X357" s="2" t="s">
        <v>768</v>
      </c>
      <c r="Y357" s="2">
        <v>89115</v>
      </c>
      <c r="Z357" s="10">
        <v>42050</v>
      </c>
      <c r="AA357" s="14" t="str">
        <f>TEXT(Table1[[#This Row],[Order Date]],"mmmm")</f>
        <v>February</v>
      </c>
      <c r="AB357" s="8" t="str">
        <f>TEXT(Table1[[#This Row],[Order Date]],"yyyy")</f>
        <v>2015</v>
      </c>
      <c r="AC357" s="10">
        <v>42055</v>
      </c>
      <c r="AD357" s="2">
        <v>102.76859999999999</v>
      </c>
      <c r="AE357" s="2">
        <v>11</v>
      </c>
      <c r="AF357" s="2">
        <v>148.94</v>
      </c>
      <c r="AG357" s="2">
        <v>91576</v>
      </c>
      <c r="AH357" s="7" t="str">
        <f>IF(COUNTIF(Returns!$A$2:$A$1635,Orders!AG357)&gt;0,"Returned","Not Returned")</f>
        <v>Not Returned</v>
      </c>
    </row>
    <row r="358" spans="5:34" ht="12.75" customHeight="1" thickTop="1" thickBot="1" x14ac:dyDescent="0.3">
      <c r="E358" s="11">
        <v>23435</v>
      </c>
      <c r="F358" s="12" t="s">
        <v>106</v>
      </c>
      <c r="G358" s="12">
        <v>0.01</v>
      </c>
      <c r="H358" s="12">
        <v>15.99</v>
      </c>
      <c r="I358" s="12">
        <v>11.28</v>
      </c>
      <c r="J358" s="12">
        <v>651</v>
      </c>
      <c r="K358" s="7" t="str">
        <f>IF(COUNTIF(Table1[Customer ID],Table1[[#This Row],[Customer ID]])&gt;1,"Repeat Customer","One-Time Customer")</f>
        <v>Repeat Customer</v>
      </c>
      <c r="L358" s="12" t="s">
        <v>767</v>
      </c>
      <c r="M358" s="12" t="s">
        <v>49</v>
      </c>
      <c r="N358" s="12" t="s">
        <v>114</v>
      </c>
      <c r="O358" s="12" t="s">
        <v>77</v>
      </c>
      <c r="P358" s="12" t="s">
        <v>85</v>
      </c>
      <c r="Q358" s="12" t="s">
        <v>86</v>
      </c>
      <c r="R358" s="12" t="s">
        <v>550</v>
      </c>
      <c r="S358" s="12">
        <v>0.38</v>
      </c>
      <c r="T358" s="7">
        <f>Table1[[#This Row],[Profit]]/Table1[[#This Row],[Sales]]</f>
        <v>-0.18273641618497108</v>
      </c>
      <c r="U358" s="12" t="s">
        <v>33</v>
      </c>
      <c r="V358" s="12" t="s">
        <v>34</v>
      </c>
      <c r="W358" s="12" t="s">
        <v>533</v>
      </c>
      <c r="X358" s="12" t="s">
        <v>768</v>
      </c>
      <c r="Y358" s="12">
        <v>89115</v>
      </c>
      <c r="Z358" s="13">
        <v>42050</v>
      </c>
      <c r="AA358" s="14" t="str">
        <f>TEXT(Table1[[#This Row],[Order Date]],"mmmm")</f>
        <v>February</v>
      </c>
      <c r="AB358" s="8" t="str">
        <f>TEXT(Table1[[#This Row],[Order Date]],"yyyy")</f>
        <v>2015</v>
      </c>
      <c r="AC358" s="13">
        <v>42057</v>
      </c>
      <c r="AD358" s="12">
        <v>-36.671543999999997</v>
      </c>
      <c r="AE358" s="12">
        <v>12</v>
      </c>
      <c r="AF358" s="12">
        <v>200.68</v>
      </c>
      <c r="AG358" s="12">
        <v>91576</v>
      </c>
      <c r="AH358" s="7" t="str">
        <f>IF(COUNTIF(Returns!$A$2:$A$1635,Orders!AG358)&gt;0,"Returned","Not Returned")</f>
        <v>Not Returned</v>
      </c>
    </row>
    <row r="359" spans="5:34" ht="12.75" customHeight="1" thickTop="1" thickBot="1" x14ac:dyDescent="0.3">
      <c r="E359" s="9">
        <v>25055</v>
      </c>
      <c r="F359" s="2" t="s">
        <v>37</v>
      </c>
      <c r="G359" s="2">
        <v>0</v>
      </c>
      <c r="H359" s="2">
        <v>2.78</v>
      </c>
      <c r="I359" s="2">
        <v>1.49</v>
      </c>
      <c r="J359" s="2">
        <v>653</v>
      </c>
      <c r="K359" s="7" t="str">
        <f>IF(COUNTIF(Table1[Customer ID],Table1[[#This Row],[Customer ID]])&gt;1,"Repeat Customer","One-Time Customer")</f>
        <v>One-Time Customer</v>
      </c>
      <c r="L359" s="2" t="s">
        <v>771</v>
      </c>
      <c r="M359" s="2" t="s">
        <v>27</v>
      </c>
      <c r="N359" s="2" t="s">
        <v>114</v>
      </c>
      <c r="O359" s="2" t="s">
        <v>29</v>
      </c>
      <c r="P359" s="2" t="s">
        <v>109</v>
      </c>
      <c r="Q359" s="2" t="s">
        <v>59</v>
      </c>
      <c r="R359" s="2" t="s">
        <v>772</v>
      </c>
      <c r="S359" s="2">
        <v>0.36</v>
      </c>
      <c r="T359" s="7">
        <f>Table1[[#This Row],[Profit]]/Table1[[#This Row],[Sales]]</f>
        <v>0.69</v>
      </c>
      <c r="U359" s="2" t="s">
        <v>33</v>
      </c>
      <c r="V359" s="2" t="s">
        <v>34</v>
      </c>
      <c r="W359" s="2" t="s">
        <v>45</v>
      </c>
      <c r="X359" s="2" t="s">
        <v>773</v>
      </c>
      <c r="Y359" s="2">
        <v>91730</v>
      </c>
      <c r="Z359" s="10">
        <v>42110</v>
      </c>
      <c r="AA359" s="14" t="str">
        <f>TEXT(Table1[[#This Row],[Order Date]],"mmmm")</f>
        <v>April</v>
      </c>
      <c r="AB359" s="8" t="str">
        <f>TEXT(Table1[[#This Row],[Order Date]],"yyyy")</f>
        <v>2015</v>
      </c>
      <c r="AC359" s="10">
        <v>42111</v>
      </c>
      <c r="AD359" s="2">
        <v>20.6448</v>
      </c>
      <c r="AE359" s="2">
        <v>9</v>
      </c>
      <c r="AF359" s="2">
        <v>29.92</v>
      </c>
      <c r="AG359" s="2">
        <v>91213</v>
      </c>
      <c r="AH359" s="7" t="str">
        <f>IF(COUNTIF(Returns!$A$2:$A$1635,Orders!AG359)&gt;0,"Returned","Not Returned")</f>
        <v>Not Returned</v>
      </c>
    </row>
    <row r="360" spans="5:34" ht="12.75" customHeight="1" thickTop="1" thickBot="1" x14ac:dyDescent="0.3">
      <c r="E360" s="11">
        <v>20874</v>
      </c>
      <c r="F360" s="12" t="s">
        <v>47</v>
      </c>
      <c r="G360" s="12">
        <v>0.1</v>
      </c>
      <c r="H360" s="12">
        <v>18.97</v>
      </c>
      <c r="I360" s="12">
        <v>9.0299999999999994</v>
      </c>
      <c r="J360" s="12">
        <v>657</v>
      </c>
      <c r="K360" s="7" t="str">
        <f>IF(COUNTIF(Table1[Customer ID],Table1[[#This Row],[Customer ID]])&gt;1,"Repeat Customer","One-Time Customer")</f>
        <v>One-Time Customer</v>
      </c>
      <c r="L360" s="12" t="s">
        <v>774</v>
      </c>
      <c r="M360" s="12" t="s">
        <v>49</v>
      </c>
      <c r="N360" s="12" t="s">
        <v>114</v>
      </c>
      <c r="O360" s="12" t="s">
        <v>29</v>
      </c>
      <c r="P360" s="12" t="s">
        <v>93</v>
      </c>
      <c r="Q360" s="12" t="s">
        <v>59</v>
      </c>
      <c r="R360" s="12" t="s">
        <v>775</v>
      </c>
      <c r="S360" s="12">
        <v>0.37</v>
      </c>
      <c r="T360" s="7">
        <f>Table1[[#This Row],[Profit]]/Table1[[#This Row],[Sales]]</f>
        <v>-1.2268018246325392</v>
      </c>
      <c r="U360" s="12" t="s">
        <v>33</v>
      </c>
      <c r="V360" s="12" t="s">
        <v>53</v>
      </c>
      <c r="W360" s="12" t="s">
        <v>193</v>
      </c>
      <c r="X360" s="12" t="s">
        <v>776</v>
      </c>
      <c r="Y360" s="12">
        <v>1540</v>
      </c>
      <c r="Z360" s="13">
        <v>42023</v>
      </c>
      <c r="AA360" s="14" t="str">
        <f>TEXT(Table1[[#This Row],[Order Date]],"mmmm")</f>
        <v>January</v>
      </c>
      <c r="AB360" s="8" t="str">
        <f>TEXT(Table1[[#This Row],[Order Date]],"yyyy")</f>
        <v>2015</v>
      </c>
      <c r="AC360" s="13">
        <v>42025</v>
      </c>
      <c r="AD360" s="12">
        <v>-24.204799999999999</v>
      </c>
      <c r="AE360" s="12">
        <v>1</v>
      </c>
      <c r="AF360" s="12">
        <v>19.73</v>
      </c>
      <c r="AG360" s="12">
        <v>91212</v>
      </c>
      <c r="AH360" s="7" t="str">
        <f>IF(COUNTIF(Returns!$A$2:$A$1635,Orders!AG360)&gt;0,"Returned","Not Returned")</f>
        <v>Not Returned</v>
      </c>
    </row>
    <row r="361" spans="5:34" ht="12.75" customHeight="1" thickTop="1" thickBot="1" x14ac:dyDescent="0.3">
      <c r="E361" s="9">
        <v>20875</v>
      </c>
      <c r="F361" s="2" t="s">
        <v>47</v>
      </c>
      <c r="G361" s="2">
        <v>0</v>
      </c>
      <c r="H361" s="2">
        <v>119.99</v>
      </c>
      <c r="I361" s="2">
        <v>56.14</v>
      </c>
      <c r="J361" s="2">
        <v>659</v>
      </c>
      <c r="K361" s="7" t="str">
        <f>IF(COUNTIF(Table1[Customer ID],Table1[[#This Row],[Customer ID]])&gt;1,"Repeat Customer","One-Time Customer")</f>
        <v>One-Time Customer</v>
      </c>
      <c r="L361" s="2" t="s">
        <v>777</v>
      </c>
      <c r="M361" s="2" t="s">
        <v>39</v>
      </c>
      <c r="N361" s="2" t="s">
        <v>114</v>
      </c>
      <c r="O361" s="2" t="s">
        <v>77</v>
      </c>
      <c r="P361" s="2" t="s">
        <v>85</v>
      </c>
      <c r="Q361" s="2" t="s">
        <v>121</v>
      </c>
      <c r="R361" s="2" t="s">
        <v>318</v>
      </c>
      <c r="S361" s="2">
        <v>0.39</v>
      </c>
      <c r="T361" s="7">
        <f>Table1[[#This Row],[Profit]]/Table1[[#This Row],[Sales]]</f>
        <v>-0.20479218247392533</v>
      </c>
      <c r="U361" s="2" t="s">
        <v>33</v>
      </c>
      <c r="V361" s="2" t="s">
        <v>53</v>
      </c>
      <c r="W361" s="2" t="s">
        <v>149</v>
      </c>
      <c r="X361" s="2" t="s">
        <v>778</v>
      </c>
      <c r="Y361" s="2">
        <v>5403</v>
      </c>
      <c r="Z361" s="10">
        <v>42023</v>
      </c>
      <c r="AA361" s="14" t="str">
        <f>TEXT(Table1[[#This Row],[Order Date]],"mmmm")</f>
        <v>January</v>
      </c>
      <c r="AB361" s="8" t="str">
        <f>TEXT(Table1[[#This Row],[Order Date]],"yyyy")</f>
        <v>2015</v>
      </c>
      <c r="AC361" s="10">
        <v>42024</v>
      </c>
      <c r="AD361" s="2">
        <v>-126.05777999999999</v>
      </c>
      <c r="AE361" s="2">
        <v>5</v>
      </c>
      <c r="AF361" s="2">
        <v>615.54</v>
      </c>
      <c r="AG361" s="2">
        <v>91212</v>
      </c>
      <c r="AH361" s="7" t="str">
        <f>IF(COUNTIF(Returns!$A$2:$A$1635,Orders!AG361)&gt;0,"Returned","Not Returned")</f>
        <v>Not Returned</v>
      </c>
    </row>
    <row r="362" spans="5:34" ht="12.75" customHeight="1" thickTop="1" thickBot="1" x14ac:dyDescent="0.3">
      <c r="E362" s="11">
        <v>23487</v>
      </c>
      <c r="F362" s="12" t="s">
        <v>47</v>
      </c>
      <c r="G362" s="12">
        <v>0.02</v>
      </c>
      <c r="H362" s="12">
        <v>14.58</v>
      </c>
      <c r="I362" s="12">
        <v>7.4</v>
      </c>
      <c r="J362" s="12">
        <v>663</v>
      </c>
      <c r="K362" s="7" t="str">
        <f>IF(COUNTIF(Table1[Customer ID],Table1[[#This Row],[Customer ID]])&gt;1,"Repeat Customer","One-Time Customer")</f>
        <v>One-Time Customer</v>
      </c>
      <c r="L362" s="12" t="s">
        <v>779</v>
      </c>
      <c r="M362" s="12" t="s">
        <v>49</v>
      </c>
      <c r="N362" s="12" t="s">
        <v>40</v>
      </c>
      <c r="O362" s="12" t="s">
        <v>41</v>
      </c>
      <c r="P362" s="12" t="s">
        <v>50</v>
      </c>
      <c r="Q362" s="12" t="s">
        <v>59</v>
      </c>
      <c r="R362" s="12" t="s">
        <v>780</v>
      </c>
      <c r="S362" s="12">
        <v>0.48</v>
      </c>
      <c r="T362" s="7">
        <f>Table1[[#This Row],[Profit]]/Table1[[#This Row],[Sales]]</f>
        <v>4.1333129256906721E-2</v>
      </c>
      <c r="U362" s="12" t="s">
        <v>33</v>
      </c>
      <c r="V362" s="12" t="s">
        <v>53</v>
      </c>
      <c r="W362" s="12" t="s">
        <v>154</v>
      </c>
      <c r="X362" s="12" t="s">
        <v>742</v>
      </c>
      <c r="Y362" s="12">
        <v>43952</v>
      </c>
      <c r="Z362" s="13">
        <v>42153</v>
      </c>
      <c r="AA362" s="14" t="str">
        <f>TEXT(Table1[[#This Row],[Order Date]],"mmmm")</f>
        <v>May</v>
      </c>
      <c r="AB362" s="8" t="str">
        <f>TEXT(Table1[[#This Row],[Order Date]],"yyyy")</f>
        <v>2015</v>
      </c>
      <c r="AC362" s="13">
        <v>42156</v>
      </c>
      <c r="AD362" s="12">
        <v>10.802000000000001</v>
      </c>
      <c r="AE362" s="12">
        <v>17</v>
      </c>
      <c r="AF362" s="12">
        <v>261.33999999999997</v>
      </c>
      <c r="AG362" s="12">
        <v>90922</v>
      </c>
      <c r="AH362" s="7" t="str">
        <f>IF(COUNTIF(Returns!$A$2:$A$1635,Orders!AG362)&gt;0,"Returned","Not Returned")</f>
        <v>Not Returned</v>
      </c>
    </row>
    <row r="363" spans="5:34" ht="12.75" customHeight="1" thickTop="1" thickBot="1" x14ac:dyDescent="0.3">
      <c r="E363" s="9">
        <v>21086</v>
      </c>
      <c r="F363" s="2" t="s">
        <v>106</v>
      </c>
      <c r="G363" s="2">
        <v>0.04</v>
      </c>
      <c r="H363" s="2">
        <v>22.72</v>
      </c>
      <c r="I363" s="2">
        <v>8.99</v>
      </c>
      <c r="J363" s="2">
        <v>665</v>
      </c>
      <c r="K363" s="7" t="str">
        <f>IF(COUNTIF(Table1[Customer ID],Table1[[#This Row],[Customer ID]])&gt;1,"Repeat Customer","One-Time Customer")</f>
        <v>Repeat Customer</v>
      </c>
      <c r="L363" s="2" t="s">
        <v>781</v>
      </c>
      <c r="M363" s="2" t="s">
        <v>49</v>
      </c>
      <c r="N363" s="2" t="s">
        <v>28</v>
      </c>
      <c r="O363" s="2" t="s">
        <v>41</v>
      </c>
      <c r="P363" s="2" t="s">
        <v>50</v>
      </c>
      <c r="Q363" s="2" t="s">
        <v>51</v>
      </c>
      <c r="R363" s="2" t="s">
        <v>782</v>
      </c>
      <c r="S363" s="2">
        <v>0.44</v>
      </c>
      <c r="T363" s="7">
        <f>Table1[[#This Row],[Profit]]/Table1[[#This Row],[Sales]]</f>
        <v>-3.3520873474630699</v>
      </c>
      <c r="U363" s="2" t="s">
        <v>33</v>
      </c>
      <c r="V363" s="2" t="s">
        <v>136</v>
      </c>
      <c r="W363" s="2" t="s">
        <v>244</v>
      </c>
      <c r="X363" s="2" t="s">
        <v>610</v>
      </c>
      <c r="Y363" s="2">
        <v>37130</v>
      </c>
      <c r="Z363" s="10">
        <v>42020</v>
      </c>
      <c r="AA363" s="14" t="str">
        <f>TEXT(Table1[[#This Row],[Order Date]],"mmmm")</f>
        <v>January</v>
      </c>
      <c r="AB363" s="8" t="str">
        <f>TEXT(Table1[[#This Row],[Order Date]],"yyyy")</f>
        <v>2015</v>
      </c>
      <c r="AC363" s="10">
        <v>42024</v>
      </c>
      <c r="AD363" s="2">
        <v>-678.49599999999998</v>
      </c>
      <c r="AE363" s="2">
        <v>9</v>
      </c>
      <c r="AF363" s="2">
        <v>202.41</v>
      </c>
      <c r="AG363" s="2">
        <v>88677</v>
      </c>
      <c r="AH363" s="7" t="str">
        <f>IF(COUNTIF(Returns!$A$2:$A$1635,Orders!AG363)&gt;0,"Returned","Not Returned")</f>
        <v>Not Returned</v>
      </c>
    </row>
    <row r="364" spans="5:34" ht="12.75" customHeight="1" thickTop="1" thickBot="1" x14ac:dyDescent="0.3">
      <c r="E364" s="11">
        <v>18667</v>
      </c>
      <c r="F364" s="12" t="s">
        <v>47</v>
      </c>
      <c r="G364" s="12">
        <v>0.02</v>
      </c>
      <c r="H364" s="12">
        <v>130.97999999999999</v>
      </c>
      <c r="I364" s="12">
        <v>30</v>
      </c>
      <c r="J364" s="12">
        <v>665</v>
      </c>
      <c r="K364" s="7" t="str">
        <f>IF(COUNTIF(Table1[Customer ID],Table1[[#This Row],[Customer ID]])&gt;1,"Repeat Customer","One-Time Customer")</f>
        <v>Repeat Customer</v>
      </c>
      <c r="L364" s="12" t="s">
        <v>781</v>
      </c>
      <c r="M364" s="12" t="s">
        <v>39</v>
      </c>
      <c r="N364" s="12" t="s">
        <v>28</v>
      </c>
      <c r="O364" s="12" t="s">
        <v>41</v>
      </c>
      <c r="P364" s="12" t="s">
        <v>42</v>
      </c>
      <c r="Q364" s="12" t="s">
        <v>43</v>
      </c>
      <c r="R364" s="12" t="s">
        <v>546</v>
      </c>
      <c r="S364" s="12">
        <v>0.78</v>
      </c>
      <c r="T364" s="7">
        <f>Table1[[#This Row],[Profit]]/Table1[[#This Row],[Sales]]</f>
        <v>0.11439771108786348</v>
      </c>
      <c r="U364" s="12" t="s">
        <v>33</v>
      </c>
      <c r="V364" s="12" t="s">
        <v>136</v>
      </c>
      <c r="W364" s="12" t="s">
        <v>244</v>
      </c>
      <c r="X364" s="12" t="s">
        <v>610</v>
      </c>
      <c r="Y364" s="12">
        <v>37130</v>
      </c>
      <c r="Z364" s="13">
        <v>42112</v>
      </c>
      <c r="AA364" s="14" t="str">
        <f>TEXT(Table1[[#This Row],[Order Date]],"mmmm")</f>
        <v>April</v>
      </c>
      <c r="AB364" s="8" t="str">
        <f>TEXT(Table1[[#This Row],[Order Date]],"yyyy")</f>
        <v>2015</v>
      </c>
      <c r="AC364" s="13">
        <v>42113</v>
      </c>
      <c r="AD364" s="12">
        <v>90.762</v>
      </c>
      <c r="AE364" s="12">
        <v>6</v>
      </c>
      <c r="AF364" s="12">
        <v>793.39</v>
      </c>
      <c r="AG364" s="12">
        <v>88678</v>
      </c>
      <c r="AH364" s="7" t="str">
        <f>IF(COUNTIF(Returns!$A$2:$A$1635,Orders!AG364)&gt;0,"Returned","Not Returned")</f>
        <v>Not Returned</v>
      </c>
    </row>
    <row r="365" spans="5:34" ht="12.75" customHeight="1" thickTop="1" thickBot="1" x14ac:dyDescent="0.3">
      <c r="E365" s="9">
        <v>24776</v>
      </c>
      <c r="F365" s="2" t="s">
        <v>106</v>
      </c>
      <c r="G365" s="2">
        <v>0.02</v>
      </c>
      <c r="H365" s="2">
        <v>4.57</v>
      </c>
      <c r="I365" s="2">
        <v>5.42</v>
      </c>
      <c r="J365" s="2">
        <v>666</v>
      </c>
      <c r="K365" s="7" t="str">
        <f>IF(COUNTIF(Table1[Customer ID],Table1[[#This Row],[Customer ID]])&gt;1,"Repeat Customer","One-Time Customer")</f>
        <v>One-Time Customer</v>
      </c>
      <c r="L365" s="2" t="s">
        <v>783</v>
      </c>
      <c r="M365" s="2" t="s">
        <v>49</v>
      </c>
      <c r="N365" s="2" t="s">
        <v>28</v>
      </c>
      <c r="O365" s="2" t="s">
        <v>29</v>
      </c>
      <c r="P365" s="2" t="s">
        <v>109</v>
      </c>
      <c r="Q365" s="2" t="s">
        <v>59</v>
      </c>
      <c r="R365" s="2" t="s">
        <v>784</v>
      </c>
      <c r="S365" s="2">
        <v>0.37</v>
      </c>
      <c r="T365" s="7">
        <f>Table1[[#This Row],[Profit]]/Table1[[#This Row],[Sales]]</f>
        <v>-6.5287564766839372</v>
      </c>
      <c r="U365" s="2" t="s">
        <v>33</v>
      </c>
      <c r="V365" s="2" t="s">
        <v>136</v>
      </c>
      <c r="W365" s="2" t="s">
        <v>244</v>
      </c>
      <c r="X365" s="2" t="s">
        <v>785</v>
      </c>
      <c r="Y365" s="2">
        <v>37211</v>
      </c>
      <c r="Z365" s="10">
        <v>42116</v>
      </c>
      <c r="AA365" s="14" t="str">
        <f>TEXT(Table1[[#This Row],[Order Date]],"mmmm")</f>
        <v>April</v>
      </c>
      <c r="AB365" s="8" t="str">
        <f>TEXT(Table1[[#This Row],[Order Date]],"yyyy")</f>
        <v>2015</v>
      </c>
      <c r="AC365" s="10">
        <v>42120</v>
      </c>
      <c r="AD365" s="2">
        <v>-352.81399999999996</v>
      </c>
      <c r="AE365" s="2">
        <v>11</v>
      </c>
      <c r="AF365" s="2">
        <v>54.04</v>
      </c>
      <c r="AG365" s="2">
        <v>88679</v>
      </c>
      <c r="AH365" s="7" t="str">
        <f>IF(COUNTIF(Returns!$A$2:$A$1635,Orders!AG365)&gt;0,"Returned","Not Returned")</f>
        <v>Not Returned</v>
      </c>
    </row>
    <row r="366" spans="5:34" ht="12.75" customHeight="1" thickTop="1" thickBot="1" x14ac:dyDescent="0.3">
      <c r="E366" s="11">
        <v>3086</v>
      </c>
      <c r="F366" s="12" t="s">
        <v>106</v>
      </c>
      <c r="G366" s="12">
        <v>0.04</v>
      </c>
      <c r="H366" s="12">
        <v>22.72</v>
      </c>
      <c r="I366" s="12">
        <v>8.99</v>
      </c>
      <c r="J366" s="12">
        <v>667</v>
      </c>
      <c r="K366" s="7" t="str">
        <f>IF(COUNTIF(Table1[Customer ID],Table1[[#This Row],[Customer ID]])&gt;1,"Repeat Customer","One-Time Customer")</f>
        <v>Repeat Customer</v>
      </c>
      <c r="L366" s="12" t="s">
        <v>786</v>
      </c>
      <c r="M366" s="12" t="s">
        <v>49</v>
      </c>
      <c r="N366" s="12" t="s">
        <v>28</v>
      </c>
      <c r="O366" s="12" t="s">
        <v>41</v>
      </c>
      <c r="P366" s="12" t="s">
        <v>50</v>
      </c>
      <c r="Q366" s="12" t="s">
        <v>51</v>
      </c>
      <c r="R366" s="12" t="s">
        <v>782</v>
      </c>
      <c r="S366" s="12">
        <v>0.44</v>
      </c>
      <c r="T366" s="7">
        <f>Table1[[#This Row],[Profit]]/Table1[[#This Row],[Sales]]</f>
        <v>8.4154108683634973E-2</v>
      </c>
      <c r="U366" s="12" t="s">
        <v>33</v>
      </c>
      <c r="V366" s="12" t="s">
        <v>61</v>
      </c>
      <c r="W366" s="12" t="s">
        <v>130</v>
      </c>
      <c r="X366" s="12" t="s">
        <v>787</v>
      </c>
      <c r="Y366" s="12">
        <v>75203</v>
      </c>
      <c r="Z366" s="13">
        <v>42020</v>
      </c>
      <c r="AA366" s="14" t="str">
        <f>TEXT(Table1[[#This Row],[Order Date]],"mmmm")</f>
        <v>January</v>
      </c>
      <c r="AB366" s="8" t="str">
        <f>TEXT(Table1[[#This Row],[Order Date]],"yyyy")</f>
        <v>2015</v>
      </c>
      <c r="AC366" s="13">
        <v>42024</v>
      </c>
      <c r="AD366" s="12">
        <v>70.028000000000006</v>
      </c>
      <c r="AE366" s="12">
        <v>37</v>
      </c>
      <c r="AF366" s="12">
        <v>832.14</v>
      </c>
      <c r="AG366" s="12">
        <v>22147</v>
      </c>
      <c r="AH366" s="7" t="str">
        <f>IF(COUNTIF(Returns!$A$2:$A$1635,Orders!AG366)&gt;0,"Returned","Not Returned")</f>
        <v>Not Returned</v>
      </c>
    </row>
    <row r="367" spans="5:34" ht="12.75" customHeight="1" thickTop="1" thickBot="1" x14ac:dyDescent="0.3">
      <c r="E367" s="9">
        <v>6776</v>
      </c>
      <c r="F367" s="2" t="s">
        <v>106</v>
      </c>
      <c r="G367" s="2">
        <v>0.02</v>
      </c>
      <c r="H367" s="2">
        <v>4.57</v>
      </c>
      <c r="I367" s="2">
        <v>5.42</v>
      </c>
      <c r="J367" s="2">
        <v>667</v>
      </c>
      <c r="K367" s="7" t="str">
        <f>IF(COUNTIF(Table1[Customer ID],Table1[[#This Row],[Customer ID]])&gt;1,"Repeat Customer","One-Time Customer")</f>
        <v>Repeat Customer</v>
      </c>
      <c r="L367" s="2" t="s">
        <v>786</v>
      </c>
      <c r="M367" s="2" t="s">
        <v>49</v>
      </c>
      <c r="N367" s="2" t="s">
        <v>28</v>
      </c>
      <c r="O367" s="2" t="s">
        <v>29</v>
      </c>
      <c r="P367" s="2" t="s">
        <v>109</v>
      </c>
      <c r="Q367" s="2" t="s">
        <v>59</v>
      </c>
      <c r="R367" s="2" t="s">
        <v>784</v>
      </c>
      <c r="S367" s="2">
        <v>0.37</v>
      </c>
      <c r="T367" s="7">
        <f>Table1[[#This Row],[Profit]]/Table1[[#This Row],[Sales]]</f>
        <v>-0.56220256943816149</v>
      </c>
      <c r="U367" s="2" t="s">
        <v>33</v>
      </c>
      <c r="V367" s="2" t="s">
        <v>61</v>
      </c>
      <c r="W367" s="2" t="s">
        <v>130</v>
      </c>
      <c r="X367" s="2" t="s">
        <v>787</v>
      </c>
      <c r="Y367" s="2">
        <v>75203</v>
      </c>
      <c r="Z367" s="10">
        <v>42116</v>
      </c>
      <c r="AA367" s="14" t="str">
        <f>TEXT(Table1[[#This Row],[Order Date]],"mmmm")</f>
        <v>April</v>
      </c>
      <c r="AB367" s="8" t="str">
        <f>TEXT(Table1[[#This Row],[Order Date]],"yyyy")</f>
        <v>2015</v>
      </c>
      <c r="AC367" s="10">
        <v>42120</v>
      </c>
      <c r="AD367" s="2">
        <v>-124.28049999999999</v>
      </c>
      <c r="AE367" s="2">
        <v>45</v>
      </c>
      <c r="AF367" s="2">
        <v>221.06</v>
      </c>
      <c r="AG367" s="2">
        <v>48257</v>
      </c>
      <c r="AH367" s="7" t="str">
        <f>IF(COUNTIF(Returns!$A$2:$A$1635,Orders!AG367)&gt;0,"Returned","Not Returned")</f>
        <v>Not Returned</v>
      </c>
    </row>
    <row r="368" spans="5:34" ht="12.75" customHeight="1" thickTop="1" thickBot="1" x14ac:dyDescent="0.3">
      <c r="E368" s="11">
        <v>24882</v>
      </c>
      <c r="F368" s="12" t="s">
        <v>56</v>
      </c>
      <c r="G368" s="12">
        <v>0.09</v>
      </c>
      <c r="H368" s="12">
        <v>2.89</v>
      </c>
      <c r="I368" s="12">
        <v>0.5</v>
      </c>
      <c r="J368" s="12">
        <v>669</v>
      </c>
      <c r="K368" s="7" t="str">
        <f>IF(COUNTIF(Table1[Customer ID],Table1[[#This Row],[Customer ID]])&gt;1,"Repeat Customer","One-Time Customer")</f>
        <v>Repeat Customer</v>
      </c>
      <c r="L368" s="12" t="s">
        <v>788</v>
      </c>
      <c r="M368" s="12" t="s">
        <v>49</v>
      </c>
      <c r="N368" s="12" t="s">
        <v>40</v>
      </c>
      <c r="O368" s="12" t="s">
        <v>29</v>
      </c>
      <c r="P368" s="12" t="s">
        <v>134</v>
      </c>
      <c r="Q368" s="12" t="s">
        <v>59</v>
      </c>
      <c r="R368" s="12" t="s">
        <v>789</v>
      </c>
      <c r="S368" s="12">
        <v>0.38</v>
      </c>
      <c r="T368" s="7">
        <f>Table1[[#This Row],[Profit]]/Table1[[#This Row],[Sales]]</f>
        <v>0.69</v>
      </c>
      <c r="U368" s="12" t="s">
        <v>33</v>
      </c>
      <c r="V368" s="12" t="s">
        <v>61</v>
      </c>
      <c r="W368" s="12" t="s">
        <v>330</v>
      </c>
      <c r="X368" s="12" t="s">
        <v>790</v>
      </c>
      <c r="Y368" s="12">
        <v>52501</v>
      </c>
      <c r="Z368" s="13">
        <v>42083</v>
      </c>
      <c r="AA368" s="14" t="str">
        <f>TEXT(Table1[[#This Row],[Order Date]],"mmmm")</f>
        <v>March</v>
      </c>
      <c r="AB368" s="8" t="str">
        <f>TEXT(Table1[[#This Row],[Order Date]],"yyyy")</f>
        <v>2015</v>
      </c>
      <c r="AC368" s="13">
        <v>42085</v>
      </c>
      <c r="AD368" s="12">
        <v>40.482299999999995</v>
      </c>
      <c r="AE368" s="12">
        <v>22</v>
      </c>
      <c r="AF368" s="12">
        <v>58.67</v>
      </c>
      <c r="AG368" s="12">
        <v>88475</v>
      </c>
      <c r="AH368" s="7" t="str">
        <f>IF(COUNTIF(Returns!$A$2:$A$1635,Orders!AG368)&gt;0,"Returned","Not Returned")</f>
        <v>Not Returned</v>
      </c>
    </row>
    <row r="369" spans="5:34" ht="12.75" customHeight="1" thickTop="1" thickBot="1" x14ac:dyDescent="0.3">
      <c r="E369" s="9">
        <v>24883</v>
      </c>
      <c r="F369" s="2" t="s">
        <v>56</v>
      </c>
      <c r="G369" s="2">
        <v>0.02</v>
      </c>
      <c r="H369" s="2">
        <v>48.91</v>
      </c>
      <c r="I369" s="2">
        <v>5.81</v>
      </c>
      <c r="J369" s="2">
        <v>669</v>
      </c>
      <c r="K369" s="7" t="str">
        <f>IF(COUNTIF(Table1[Customer ID],Table1[[#This Row],[Customer ID]])&gt;1,"Repeat Customer","One-Time Customer")</f>
        <v>Repeat Customer</v>
      </c>
      <c r="L369" s="2" t="s">
        <v>788</v>
      </c>
      <c r="M369" s="2" t="s">
        <v>49</v>
      </c>
      <c r="N369" s="2" t="s">
        <v>40</v>
      </c>
      <c r="O369" s="2" t="s">
        <v>29</v>
      </c>
      <c r="P369" s="2" t="s">
        <v>93</v>
      </c>
      <c r="Q369" s="2" t="s">
        <v>59</v>
      </c>
      <c r="R369" s="2" t="s">
        <v>791</v>
      </c>
      <c r="S369" s="2">
        <v>0.38</v>
      </c>
      <c r="T369" s="7">
        <f>Table1[[#This Row],[Profit]]/Table1[[#This Row],[Sales]]</f>
        <v>0.32515337423312884</v>
      </c>
      <c r="U369" s="2" t="s">
        <v>33</v>
      </c>
      <c r="V369" s="2" t="s">
        <v>61</v>
      </c>
      <c r="W369" s="2" t="s">
        <v>330</v>
      </c>
      <c r="X369" s="2" t="s">
        <v>790</v>
      </c>
      <c r="Y369" s="2">
        <v>52501</v>
      </c>
      <c r="Z369" s="10">
        <v>42083</v>
      </c>
      <c r="AA369" s="14" t="str">
        <f>TEXT(Table1[[#This Row],[Order Date]],"mmmm")</f>
        <v>March</v>
      </c>
      <c r="AB369" s="8" t="str">
        <f>TEXT(Table1[[#This Row],[Order Date]],"yyyy")</f>
        <v>2015</v>
      </c>
      <c r="AC369" s="10">
        <v>42084</v>
      </c>
      <c r="AD369" s="2">
        <v>32.86</v>
      </c>
      <c r="AE369" s="2">
        <v>2</v>
      </c>
      <c r="AF369" s="2">
        <v>101.06</v>
      </c>
      <c r="AG369" s="2">
        <v>88475</v>
      </c>
      <c r="AH369" s="7" t="str">
        <f>IF(COUNTIF(Returns!$A$2:$A$1635,Orders!AG369)&gt;0,"Returned","Not Returned")</f>
        <v>Not Returned</v>
      </c>
    </row>
    <row r="370" spans="5:34" ht="12.75" customHeight="1" thickTop="1" thickBot="1" x14ac:dyDescent="0.3">
      <c r="E370" s="11">
        <v>18808</v>
      </c>
      <c r="F370" s="12" t="s">
        <v>106</v>
      </c>
      <c r="G370" s="12">
        <v>0.08</v>
      </c>
      <c r="H370" s="12">
        <v>296.18</v>
      </c>
      <c r="I370" s="12">
        <v>54.12</v>
      </c>
      <c r="J370" s="12">
        <v>670</v>
      </c>
      <c r="K370" s="7" t="str">
        <f>IF(COUNTIF(Table1[Customer ID],Table1[[#This Row],[Customer ID]])&gt;1,"Repeat Customer","One-Time Customer")</f>
        <v>One-Time Customer</v>
      </c>
      <c r="L370" s="12" t="s">
        <v>792</v>
      </c>
      <c r="M370" s="12" t="s">
        <v>39</v>
      </c>
      <c r="N370" s="12" t="s">
        <v>40</v>
      </c>
      <c r="O370" s="12" t="s">
        <v>41</v>
      </c>
      <c r="P370" s="12" t="s">
        <v>152</v>
      </c>
      <c r="Q370" s="12" t="s">
        <v>121</v>
      </c>
      <c r="R370" s="12" t="s">
        <v>153</v>
      </c>
      <c r="S370" s="12">
        <v>0.76</v>
      </c>
      <c r="T370" s="7">
        <f>Table1[[#This Row],[Profit]]/Table1[[#This Row],[Sales]]</f>
        <v>-0.13094187339576585</v>
      </c>
      <c r="U370" s="12" t="s">
        <v>33</v>
      </c>
      <c r="V370" s="12" t="s">
        <v>136</v>
      </c>
      <c r="W370" s="12" t="s">
        <v>137</v>
      </c>
      <c r="X370" s="12" t="s">
        <v>639</v>
      </c>
      <c r="Y370" s="12">
        <v>22025</v>
      </c>
      <c r="Z370" s="13">
        <v>42068</v>
      </c>
      <c r="AA370" s="14" t="str">
        <f>TEXT(Table1[[#This Row],[Order Date]],"mmmm")</f>
        <v>March</v>
      </c>
      <c r="AB370" s="8" t="str">
        <f>TEXT(Table1[[#This Row],[Order Date]],"yyyy")</f>
        <v>2015</v>
      </c>
      <c r="AC370" s="13">
        <v>42075</v>
      </c>
      <c r="AD370" s="12">
        <v>-187.22199999999998</v>
      </c>
      <c r="AE370" s="12">
        <v>5</v>
      </c>
      <c r="AF370" s="12">
        <v>1429.81</v>
      </c>
      <c r="AG370" s="12">
        <v>88474</v>
      </c>
      <c r="AH370" s="7" t="str">
        <f>IF(COUNTIF(Returns!$A$2:$A$1635,Orders!AG370)&gt;0,"Returned","Not Returned")</f>
        <v>Not Returned</v>
      </c>
    </row>
    <row r="371" spans="5:34" ht="12.75" customHeight="1" thickTop="1" thickBot="1" x14ac:dyDescent="0.3">
      <c r="E371" s="9">
        <v>19423</v>
      </c>
      <c r="F371" s="2" t="s">
        <v>106</v>
      </c>
      <c r="G371" s="2">
        <v>7.0000000000000007E-2</v>
      </c>
      <c r="H371" s="2">
        <v>2.88</v>
      </c>
      <c r="I371" s="2">
        <v>1.01</v>
      </c>
      <c r="J371" s="2">
        <v>672</v>
      </c>
      <c r="K371" s="7" t="str">
        <f>IF(COUNTIF(Table1[Customer ID],Table1[[#This Row],[Customer ID]])&gt;1,"Repeat Customer","One-Time Customer")</f>
        <v>Repeat Customer</v>
      </c>
      <c r="L371" s="2" t="s">
        <v>793</v>
      </c>
      <c r="M371" s="2" t="s">
        <v>49</v>
      </c>
      <c r="N371" s="2" t="s">
        <v>58</v>
      </c>
      <c r="O371" s="2" t="s">
        <v>29</v>
      </c>
      <c r="P371" s="2" t="s">
        <v>30</v>
      </c>
      <c r="Q371" s="2" t="s">
        <v>31</v>
      </c>
      <c r="R371" s="2" t="s">
        <v>794</v>
      </c>
      <c r="S371" s="2">
        <v>0.55000000000000004</v>
      </c>
      <c r="T371" s="7">
        <f>Table1[[#This Row],[Profit]]/Table1[[#This Row],[Sales]]</f>
        <v>0.27423505862167574</v>
      </c>
      <c r="U371" s="2" t="s">
        <v>33</v>
      </c>
      <c r="V371" s="2" t="s">
        <v>61</v>
      </c>
      <c r="W371" s="2" t="s">
        <v>330</v>
      </c>
      <c r="X371" s="2" t="s">
        <v>331</v>
      </c>
      <c r="Y371" s="2">
        <v>50208</v>
      </c>
      <c r="Z371" s="10">
        <v>42040</v>
      </c>
      <c r="AA371" s="14" t="str">
        <f>TEXT(Table1[[#This Row],[Order Date]],"mmmm")</f>
        <v>February</v>
      </c>
      <c r="AB371" s="8" t="str">
        <f>TEXT(Table1[[#This Row],[Order Date]],"yyyy")</f>
        <v>2015</v>
      </c>
      <c r="AC371" s="10">
        <v>42044</v>
      </c>
      <c r="AD371" s="2">
        <v>9.59</v>
      </c>
      <c r="AE371" s="2">
        <v>12</v>
      </c>
      <c r="AF371" s="2">
        <v>34.97</v>
      </c>
      <c r="AG371" s="2">
        <v>88173</v>
      </c>
      <c r="AH371" s="7" t="str">
        <f>IF(COUNTIF(Returns!$A$2:$A$1635,Orders!AG371)&gt;0,"Returned","Not Returned")</f>
        <v>Not Returned</v>
      </c>
    </row>
    <row r="372" spans="5:34" ht="12.75" customHeight="1" thickTop="1" thickBot="1" x14ac:dyDescent="0.3">
      <c r="E372" s="11">
        <v>19424</v>
      </c>
      <c r="F372" s="12" t="s">
        <v>106</v>
      </c>
      <c r="G372" s="12">
        <v>0.1</v>
      </c>
      <c r="H372" s="12">
        <v>195.99</v>
      </c>
      <c r="I372" s="12">
        <v>3.99</v>
      </c>
      <c r="J372" s="12">
        <v>672</v>
      </c>
      <c r="K372" s="7" t="str">
        <f>IF(COUNTIF(Table1[Customer ID],Table1[[#This Row],[Customer ID]])&gt;1,"Repeat Customer","One-Time Customer")</f>
        <v>Repeat Customer</v>
      </c>
      <c r="L372" s="12" t="s">
        <v>793</v>
      </c>
      <c r="M372" s="12" t="s">
        <v>49</v>
      </c>
      <c r="N372" s="12" t="s">
        <v>58</v>
      </c>
      <c r="O372" s="12" t="s">
        <v>77</v>
      </c>
      <c r="P372" s="12" t="s">
        <v>78</v>
      </c>
      <c r="Q372" s="12" t="s">
        <v>59</v>
      </c>
      <c r="R372" s="12" t="s">
        <v>795</v>
      </c>
      <c r="S372" s="12">
        <v>0.57999999999999996</v>
      </c>
      <c r="T372" s="7">
        <f>Table1[[#This Row],[Profit]]/Table1[[#This Row],[Sales]]</f>
        <v>-2.1220747264132616</v>
      </c>
      <c r="U372" s="12" t="s">
        <v>33</v>
      </c>
      <c r="V372" s="12" t="s">
        <v>61</v>
      </c>
      <c r="W372" s="12" t="s">
        <v>330</v>
      </c>
      <c r="X372" s="12" t="s">
        <v>331</v>
      </c>
      <c r="Y372" s="12">
        <v>50208</v>
      </c>
      <c r="Z372" s="13">
        <v>42040</v>
      </c>
      <c r="AA372" s="14" t="str">
        <f>TEXT(Table1[[#This Row],[Order Date]],"mmmm")</f>
        <v>February</v>
      </c>
      <c r="AB372" s="8" t="str">
        <f>TEXT(Table1[[#This Row],[Order Date]],"yyyy")</f>
        <v>2015</v>
      </c>
      <c r="AC372" s="13">
        <v>42047</v>
      </c>
      <c r="AD372" s="12">
        <v>-655.42399999999998</v>
      </c>
      <c r="AE372" s="12">
        <v>2</v>
      </c>
      <c r="AF372" s="12">
        <v>308.86</v>
      </c>
      <c r="AG372" s="12">
        <v>88173</v>
      </c>
      <c r="AH372" s="7" t="str">
        <f>IF(COUNTIF(Returns!$A$2:$A$1635,Orders!AG372)&gt;0,"Returned","Not Returned")</f>
        <v>Not Returned</v>
      </c>
    </row>
    <row r="373" spans="5:34" ht="12.75" customHeight="1" thickTop="1" thickBot="1" x14ac:dyDescent="0.3">
      <c r="E373" s="9">
        <v>25059</v>
      </c>
      <c r="F373" s="2" t="s">
        <v>47</v>
      </c>
      <c r="G373" s="2">
        <v>0.06</v>
      </c>
      <c r="H373" s="2">
        <v>161.55000000000001</v>
      </c>
      <c r="I373" s="2">
        <v>19.989999999999998</v>
      </c>
      <c r="J373" s="2">
        <v>674</v>
      </c>
      <c r="K373" s="7" t="str">
        <f>IF(COUNTIF(Table1[Customer ID],Table1[[#This Row],[Customer ID]])&gt;1,"Repeat Customer","One-Time Customer")</f>
        <v>One-Time Customer</v>
      </c>
      <c r="L373" s="2" t="s">
        <v>796</v>
      </c>
      <c r="M373" s="2" t="s">
        <v>49</v>
      </c>
      <c r="N373" s="2" t="s">
        <v>58</v>
      </c>
      <c r="O373" s="2" t="s">
        <v>29</v>
      </c>
      <c r="P373" s="2" t="s">
        <v>141</v>
      </c>
      <c r="Q373" s="2" t="s">
        <v>59</v>
      </c>
      <c r="R373" s="2" t="s">
        <v>161</v>
      </c>
      <c r="S373" s="2">
        <v>0.66</v>
      </c>
      <c r="T373" s="7">
        <f>Table1[[#This Row],[Profit]]/Table1[[#This Row],[Sales]]</f>
        <v>-1.5628543741366241E-2</v>
      </c>
      <c r="U373" s="2" t="s">
        <v>33</v>
      </c>
      <c r="V373" s="2" t="s">
        <v>61</v>
      </c>
      <c r="W373" s="2" t="s">
        <v>506</v>
      </c>
      <c r="X373" s="2" t="s">
        <v>797</v>
      </c>
      <c r="Y373" s="2">
        <v>64133</v>
      </c>
      <c r="Z373" s="10">
        <v>42006</v>
      </c>
      <c r="AA373" s="14" t="str">
        <f>TEXT(Table1[[#This Row],[Order Date]],"mmmm")</f>
        <v>January</v>
      </c>
      <c r="AB373" s="8" t="str">
        <f>TEXT(Table1[[#This Row],[Order Date]],"yyyy")</f>
        <v>2015</v>
      </c>
      <c r="AC373" s="10">
        <v>42007</v>
      </c>
      <c r="AD373" s="2">
        <v>-7.5800000000000409</v>
      </c>
      <c r="AE373" s="2">
        <v>3</v>
      </c>
      <c r="AF373" s="2">
        <v>485.01</v>
      </c>
      <c r="AG373" s="2">
        <v>88174</v>
      </c>
      <c r="AH373" s="7" t="str">
        <f>IF(COUNTIF(Returns!$A$2:$A$1635,Orders!AG373)&gt;0,"Returned","Not Returned")</f>
        <v>Not Returned</v>
      </c>
    </row>
    <row r="374" spans="5:34" ht="12.75" customHeight="1" thickTop="1" thickBot="1" x14ac:dyDescent="0.3">
      <c r="E374" s="11">
        <v>19326</v>
      </c>
      <c r="F374" s="12" t="s">
        <v>56</v>
      </c>
      <c r="G374" s="12">
        <v>0.04</v>
      </c>
      <c r="H374" s="12">
        <v>15.42</v>
      </c>
      <c r="I374" s="12">
        <v>10.68</v>
      </c>
      <c r="J374" s="12">
        <v>678</v>
      </c>
      <c r="K374" s="7" t="str">
        <f>IF(COUNTIF(Table1[Customer ID],Table1[[#This Row],[Customer ID]])&gt;1,"Repeat Customer","One-Time Customer")</f>
        <v>One-Time Customer</v>
      </c>
      <c r="L374" s="12" t="s">
        <v>798</v>
      </c>
      <c r="M374" s="12" t="s">
        <v>27</v>
      </c>
      <c r="N374" s="12" t="s">
        <v>28</v>
      </c>
      <c r="O374" s="12" t="s">
        <v>29</v>
      </c>
      <c r="P374" s="12" t="s">
        <v>141</v>
      </c>
      <c r="Q374" s="12" t="s">
        <v>59</v>
      </c>
      <c r="R374" s="12" t="s">
        <v>426</v>
      </c>
      <c r="S374" s="12">
        <v>0.57999999999999996</v>
      </c>
      <c r="T374" s="7">
        <f>Table1[[#This Row],[Profit]]/Table1[[#This Row],[Sales]]</f>
        <v>-1.3520335223071236</v>
      </c>
      <c r="U374" s="12" t="s">
        <v>33</v>
      </c>
      <c r="V374" s="12" t="s">
        <v>136</v>
      </c>
      <c r="W374" s="12" t="s">
        <v>137</v>
      </c>
      <c r="X374" s="12" t="s">
        <v>799</v>
      </c>
      <c r="Y374" s="12">
        <v>24281</v>
      </c>
      <c r="Z374" s="13">
        <v>42116</v>
      </c>
      <c r="AA374" s="14" t="str">
        <f>TEXT(Table1[[#This Row],[Order Date]],"mmmm")</f>
        <v>April</v>
      </c>
      <c r="AB374" s="8" t="str">
        <f>TEXT(Table1[[#This Row],[Order Date]],"yyyy")</f>
        <v>2015</v>
      </c>
      <c r="AC374" s="13">
        <v>42117</v>
      </c>
      <c r="AD374" s="12">
        <v>-109.70400000000001</v>
      </c>
      <c r="AE374" s="12">
        <v>5</v>
      </c>
      <c r="AF374" s="12">
        <v>81.14</v>
      </c>
      <c r="AG374" s="12">
        <v>88889</v>
      </c>
      <c r="AH374" s="7" t="str">
        <f>IF(COUNTIF(Returns!$A$2:$A$1635,Orders!AG374)&gt;0,"Returned","Not Returned")</f>
        <v>Not Returned</v>
      </c>
    </row>
    <row r="375" spans="5:34" ht="12.75" customHeight="1" thickTop="1" thickBot="1" x14ac:dyDescent="0.3">
      <c r="E375" s="9">
        <v>21609</v>
      </c>
      <c r="F375" s="2" t="s">
        <v>56</v>
      </c>
      <c r="G375" s="2">
        <v>0.01</v>
      </c>
      <c r="H375" s="2">
        <v>3.95</v>
      </c>
      <c r="I375" s="2">
        <v>5.13</v>
      </c>
      <c r="J375" s="2">
        <v>679</v>
      </c>
      <c r="K375" s="7" t="str">
        <f>IF(COUNTIF(Table1[Customer ID],Table1[[#This Row],[Customer ID]])&gt;1,"Repeat Customer","One-Time Customer")</f>
        <v>Repeat Customer</v>
      </c>
      <c r="L375" s="2" t="s">
        <v>800</v>
      </c>
      <c r="M375" s="2" t="s">
        <v>49</v>
      </c>
      <c r="N375" s="2" t="s">
        <v>28</v>
      </c>
      <c r="O375" s="2" t="s">
        <v>29</v>
      </c>
      <c r="P375" s="2" t="s">
        <v>257</v>
      </c>
      <c r="Q375" s="2" t="s">
        <v>59</v>
      </c>
      <c r="R375" s="2" t="s">
        <v>801</v>
      </c>
      <c r="S375" s="2">
        <v>0.59</v>
      </c>
      <c r="T375" s="7">
        <f>Table1[[#This Row],[Profit]]/Table1[[#This Row],[Sales]]</f>
        <v>-1.9713155291790307</v>
      </c>
      <c r="U375" s="2" t="s">
        <v>33</v>
      </c>
      <c r="V375" s="2" t="s">
        <v>34</v>
      </c>
      <c r="W375" s="2" t="s">
        <v>35</v>
      </c>
      <c r="X375" s="2" t="s">
        <v>802</v>
      </c>
      <c r="Y375" s="2">
        <v>98387</v>
      </c>
      <c r="Z375" s="10">
        <v>42067</v>
      </c>
      <c r="AA375" s="14" t="str">
        <f>TEXT(Table1[[#This Row],[Order Date]],"mmmm")</f>
        <v>March</v>
      </c>
      <c r="AB375" s="8" t="str">
        <f>TEXT(Table1[[#This Row],[Order Date]],"yyyy")</f>
        <v>2015</v>
      </c>
      <c r="AC375" s="10">
        <v>42068</v>
      </c>
      <c r="AD375" s="2">
        <v>-19.93</v>
      </c>
      <c r="AE375" s="2">
        <v>2</v>
      </c>
      <c r="AF375" s="2">
        <v>10.11</v>
      </c>
      <c r="AG375" s="2">
        <v>88890</v>
      </c>
      <c r="AH375" s="7" t="str">
        <f>IF(COUNTIF(Returns!$A$2:$A$1635,Orders!AG375)&gt;0,"Returned","Not Returned")</f>
        <v>Not Returned</v>
      </c>
    </row>
    <row r="376" spans="5:34" ht="12.75" customHeight="1" thickTop="1" thickBot="1" x14ac:dyDescent="0.3">
      <c r="E376" s="11">
        <v>21610</v>
      </c>
      <c r="F376" s="12" t="s">
        <v>56</v>
      </c>
      <c r="G376" s="12">
        <v>0.02</v>
      </c>
      <c r="H376" s="12">
        <v>367.99</v>
      </c>
      <c r="I376" s="12">
        <v>19.989999999999998</v>
      </c>
      <c r="J376" s="12">
        <v>679</v>
      </c>
      <c r="K376" s="7" t="str">
        <f>IF(COUNTIF(Table1[Customer ID],Table1[[#This Row],[Customer ID]])&gt;1,"Repeat Customer","One-Time Customer")</f>
        <v>Repeat Customer</v>
      </c>
      <c r="L376" s="12" t="s">
        <v>800</v>
      </c>
      <c r="M376" s="12" t="s">
        <v>49</v>
      </c>
      <c r="N376" s="12" t="s">
        <v>28</v>
      </c>
      <c r="O376" s="12" t="s">
        <v>29</v>
      </c>
      <c r="P376" s="12" t="s">
        <v>109</v>
      </c>
      <c r="Q376" s="12" t="s">
        <v>59</v>
      </c>
      <c r="R376" s="12" t="s">
        <v>803</v>
      </c>
      <c r="S376" s="12">
        <v>0.4</v>
      </c>
      <c r="T376" s="7">
        <f>Table1[[#This Row],[Profit]]/Table1[[#This Row],[Sales]]</f>
        <v>0.69</v>
      </c>
      <c r="U376" s="12" t="s">
        <v>33</v>
      </c>
      <c r="V376" s="12" t="s">
        <v>34</v>
      </c>
      <c r="W376" s="12" t="s">
        <v>35</v>
      </c>
      <c r="X376" s="12" t="s">
        <v>802</v>
      </c>
      <c r="Y376" s="12">
        <v>98387</v>
      </c>
      <c r="Z376" s="13">
        <v>42067</v>
      </c>
      <c r="AA376" s="14" t="str">
        <f>TEXT(Table1[[#This Row],[Order Date]],"mmmm")</f>
        <v>March</v>
      </c>
      <c r="AB376" s="8" t="str">
        <f>TEXT(Table1[[#This Row],[Order Date]],"yyyy")</f>
        <v>2015</v>
      </c>
      <c r="AC376" s="13">
        <v>42068</v>
      </c>
      <c r="AD376" s="12">
        <v>4568.6072999999997</v>
      </c>
      <c r="AE376" s="12">
        <v>17</v>
      </c>
      <c r="AF376" s="12">
        <v>6621.17</v>
      </c>
      <c r="AG376" s="12">
        <v>88890</v>
      </c>
      <c r="AH376" s="7" t="str">
        <f>IF(COUNTIF(Returns!$A$2:$A$1635,Orders!AG376)&gt;0,"Returned","Not Returned")</f>
        <v>Not Returned</v>
      </c>
    </row>
    <row r="377" spans="5:34" ht="12.75" customHeight="1" thickTop="1" thickBot="1" x14ac:dyDescent="0.3">
      <c r="E377" s="9">
        <v>21612</v>
      </c>
      <c r="F377" s="2" t="s">
        <v>56</v>
      </c>
      <c r="G377" s="2">
        <v>0.04</v>
      </c>
      <c r="H377" s="2">
        <v>95.99</v>
      </c>
      <c r="I377" s="2">
        <v>4.9000000000000004</v>
      </c>
      <c r="J377" s="2">
        <v>680</v>
      </c>
      <c r="K377" s="7" t="str">
        <f>IF(COUNTIF(Table1[Customer ID],Table1[[#This Row],[Customer ID]])&gt;1,"Repeat Customer","One-Time Customer")</f>
        <v>One-Time Customer</v>
      </c>
      <c r="L377" s="2" t="s">
        <v>804</v>
      </c>
      <c r="M377" s="2" t="s">
        <v>49</v>
      </c>
      <c r="N377" s="2" t="s">
        <v>28</v>
      </c>
      <c r="O377" s="2" t="s">
        <v>77</v>
      </c>
      <c r="P377" s="2" t="s">
        <v>78</v>
      </c>
      <c r="Q377" s="2" t="s">
        <v>59</v>
      </c>
      <c r="R377" s="2" t="s">
        <v>254</v>
      </c>
      <c r="S377" s="2">
        <v>0.56000000000000005</v>
      </c>
      <c r="T377" s="7">
        <f>Table1[[#This Row],[Profit]]/Table1[[#This Row],[Sales]]</f>
        <v>-1.0175151706202223</v>
      </c>
      <c r="U377" s="2" t="s">
        <v>33</v>
      </c>
      <c r="V377" s="2" t="s">
        <v>34</v>
      </c>
      <c r="W377" s="2" t="s">
        <v>35</v>
      </c>
      <c r="X377" s="2" t="s">
        <v>805</v>
      </c>
      <c r="Y377" s="2">
        <v>99207</v>
      </c>
      <c r="Z377" s="10">
        <v>42067</v>
      </c>
      <c r="AA377" s="14" t="str">
        <f>TEXT(Table1[[#This Row],[Order Date]],"mmmm")</f>
        <v>March</v>
      </c>
      <c r="AB377" s="8" t="str">
        <f>TEXT(Table1[[#This Row],[Order Date]],"yyyy")</f>
        <v>2015</v>
      </c>
      <c r="AC377" s="10">
        <v>42069</v>
      </c>
      <c r="AD377" s="2">
        <v>-258.22500000000002</v>
      </c>
      <c r="AE377" s="2">
        <v>3</v>
      </c>
      <c r="AF377" s="2">
        <v>253.78</v>
      </c>
      <c r="AG377" s="2">
        <v>88890</v>
      </c>
      <c r="AH377" s="7" t="str">
        <f>IF(COUNTIF(Returns!$A$2:$A$1635,Orders!AG377)&gt;0,"Returned","Not Returned")</f>
        <v>Not Returned</v>
      </c>
    </row>
    <row r="378" spans="5:34" ht="12.75" customHeight="1" thickTop="1" thickBot="1" x14ac:dyDescent="0.3">
      <c r="E378" s="11">
        <v>18555</v>
      </c>
      <c r="F378" s="12" t="s">
        <v>56</v>
      </c>
      <c r="G378" s="12">
        <v>0.06</v>
      </c>
      <c r="H378" s="12">
        <v>17.670000000000002</v>
      </c>
      <c r="I378" s="12">
        <v>8.99</v>
      </c>
      <c r="J378" s="12">
        <v>683</v>
      </c>
      <c r="K378" s="7" t="str">
        <f>IF(COUNTIF(Table1[Customer ID],Table1[[#This Row],[Customer ID]])&gt;1,"Repeat Customer","One-Time Customer")</f>
        <v>One-Time Customer</v>
      </c>
      <c r="L378" s="12" t="s">
        <v>806</v>
      </c>
      <c r="M378" s="12" t="s">
        <v>27</v>
      </c>
      <c r="N378" s="12" t="s">
        <v>58</v>
      </c>
      <c r="O378" s="12" t="s">
        <v>41</v>
      </c>
      <c r="P378" s="12" t="s">
        <v>50</v>
      </c>
      <c r="Q378" s="12" t="s">
        <v>51</v>
      </c>
      <c r="R378" s="12" t="s">
        <v>807</v>
      </c>
      <c r="S378" s="12">
        <v>0.47</v>
      </c>
      <c r="T378" s="7">
        <f>Table1[[#This Row],[Profit]]/Table1[[#This Row],[Sales]]</f>
        <v>0.5440251572327045</v>
      </c>
      <c r="U378" s="12" t="s">
        <v>33</v>
      </c>
      <c r="V378" s="12" t="s">
        <v>61</v>
      </c>
      <c r="W378" s="12" t="s">
        <v>496</v>
      </c>
      <c r="X378" s="12" t="s">
        <v>808</v>
      </c>
      <c r="Y378" s="12">
        <v>68046</v>
      </c>
      <c r="Z378" s="13">
        <v>42101</v>
      </c>
      <c r="AA378" s="14" t="str">
        <f>TEXT(Table1[[#This Row],[Order Date]],"mmmm")</f>
        <v>April</v>
      </c>
      <c r="AB378" s="8" t="str">
        <f>TEXT(Table1[[#This Row],[Order Date]],"yyyy")</f>
        <v>2015</v>
      </c>
      <c r="AC378" s="13">
        <v>42102</v>
      </c>
      <c r="AD378" s="12">
        <v>38.06</v>
      </c>
      <c r="AE378" s="12">
        <v>4</v>
      </c>
      <c r="AF378" s="12">
        <v>69.959999999999994</v>
      </c>
      <c r="AG378" s="12">
        <v>87765</v>
      </c>
      <c r="AH378" s="7" t="str">
        <f>IF(COUNTIF(Returns!$A$2:$A$1635,Orders!AG378)&gt;0,"Returned","Not Returned")</f>
        <v>Not Returned</v>
      </c>
    </row>
    <row r="379" spans="5:34" ht="12.75" customHeight="1" thickTop="1" thickBot="1" x14ac:dyDescent="0.3">
      <c r="E379" s="9">
        <v>21411</v>
      </c>
      <c r="F379" s="2" t="s">
        <v>47</v>
      </c>
      <c r="G379" s="2">
        <v>7.0000000000000007E-2</v>
      </c>
      <c r="H379" s="2">
        <v>279.48</v>
      </c>
      <c r="I379" s="2">
        <v>35</v>
      </c>
      <c r="J379" s="2">
        <v>688</v>
      </c>
      <c r="K379" s="7" t="str">
        <f>IF(COUNTIF(Table1[Customer ID],Table1[[#This Row],[Customer ID]])&gt;1,"Repeat Customer","One-Time Customer")</f>
        <v>Repeat Customer</v>
      </c>
      <c r="L379" s="2" t="s">
        <v>809</v>
      </c>
      <c r="M379" s="2" t="s">
        <v>49</v>
      </c>
      <c r="N379" s="2" t="s">
        <v>58</v>
      </c>
      <c r="O379" s="2" t="s">
        <v>29</v>
      </c>
      <c r="P379" s="2" t="s">
        <v>141</v>
      </c>
      <c r="Q379" s="2" t="s">
        <v>236</v>
      </c>
      <c r="R379" s="2" t="s">
        <v>810</v>
      </c>
      <c r="S379" s="2">
        <v>0.8</v>
      </c>
      <c r="T379" s="7">
        <f>Table1[[#This Row],[Profit]]/Table1[[#This Row],[Sales]]</f>
        <v>-7.6315586007827424E-2</v>
      </c>
      <c r="U379" s="2" t="s">
        <v>33</v>
      </c>
      <c r="V379" s="2" t="s">
        <v>61</v>
      </c>
      <c r="W379" s="2" t="s">
        <v>506</v>
      </c>
      <c r="X379" s="2" t="s">
        <v>811</v>
      </c>
      <c r="Y379" s="2">
        <v>63116</v>
      </c>
      <c r="Z379" s="10">
        <v>42140</v>
      </c>
      <c r="AA379" s="14" t="str">
        <f>TEXT(Table1[[#This Row],[Order Date]],"mmmm")</f>
        <v>May</v>
      </c>
      <c r="AB379" s="8" t="str">
        <f>TEXT(Table1[[#This Row],[Order Date]],"yyyy")</f>
        <v>2015</v>
      </c>
      <c r="AC379" s="10">
        <v>42140</v>
      </c>
      <c r="AD379" s="2">
        <v>-207.28</v>
      </c>
      <c r="AE379" s="2">
        <v>10</v>
      </c>
      <c r="AF379" s="2">
        <v>2716.09</v>
      </c>
      <c r="AG379" s="2">
        <v>88503</v>
      </c>
      <c r="AH379" s="7" t="str">
        <f>IF(COUNTIF(Returns!$A$2:$A$1635,Orders!AG379)&gt;0,"Returned","Not Returned")</f>
        <v>Not Returned</v>
      </c>
    </row>
    <row r="380" spans="5:34" ht="12.75" customHeight="1" thickTop="1" thickBot="1" x14ac:dyDescent="0.3">
      <c r="E380" s="11">
        <v>19325</v>
      </c>
      <c r="F380" s="12" t="s">
        <v>106</v>
      </c>
      <c r="G380" s="12">
        <v>0.06</v>
      </c>
      <c r="H380" s="12">
        <v>4.18</v>
      </c>
      <c r="I380" s="12">
        <v>2.99</v>
      </c>
      <c r="J380" s="12">
        <v>688</v>
      </c>
      <c r="K380" s="7" t="str">
        <f>IF(COUNTIF(Table1[Customer ID],Table1[[#This Row],[Customer ID]])&gt;1,"Repeat Customer","One-Time Customer")</f>
        <v>Repeat Customer</v>
      </c>
      <c r="L380" s="12" t="s">
        <v>809</v>
      </c>
      <c r="M380" s="12" t="s">
        <v>49</v>
      </c>
      <c r="N380" s="12" t="s">
        <v>58</v>
      </c>
      <c r="O380" s="12" t="s">
        <v>29</v>
      </c>
      <c r="P380" s="12" t="s">
        <v>109</v>
      </c>
      <c r="Q380" s="12" t="s">
        <v>59</v>
      </c>
      <c r="R380" s="12" t="s">
        <v>812</v>
      </c>
      <c r="S380" s="12">
        <v>0.37</v>
      </c>
      <c r="T380" s="7">
        <f>Table1[[#This Row],[Profit]]/Table1[[#This Row],[Sales]]</f>
        <v>-0.59601686972821</v>
      </c>
      <c r="U380" s="12" t="s">
        <v>33</v>
      </c>
      <c r="V380" s="12" t="s">
        <v>61</v>
      </c>
      <c r="W380" s="12" t="s">
        <v>506</v>
      </c>
      <c r="X380" s="12" t="s">
        <v>811</v>
      </c>
      <c r="Y380" s="12">
        <v>63116</v>
      </c>
      <c r="Z380" s="13">
        <v>42069</v>
      </c>
      <c r="AA380" s="14" t="str">
        <f>TEXT(Table1[[#This Row],[Order Date]],"mmmm")</f>
        <v>March</v>
      </c>
      <c r="AB380" s="8" t="str">
        <f>TEXT(Table1[[#This Row],[Order Date]],"yyyy")</f>
        <v>2015</v>
      </c>
      <c r="AC380" s="13">
        <v>42071</v>
      </c>
      <c r="AD380" s="12">
        <v>-12.719000000000001</v>
      </c>
      <c r="AE380" s="12">
        <v>5</v>
      </c>
      <c r="AF380" s="12">
        <v>21.34</v>
      </c>
      <c r="AG380" s="12">
        <v>88504</v>
      </c>
      <c r="AH380" s="7" t="str">
        <f>IF(COUNTIF(Returns!$A$2:$A$1635,Orders!AG380)&gt;0,"Returned","Not Returned")</f>
        <v>Not Returned</v>
      </c>
    </row>
    <row r="381" spans="5:34" ht="12.75" customHeight="1" thickTop="1" thickBot="1" x14ac:dyDescent="0.3">
      <c r="E381" s="9">
        <v>26321</v>
      </c>
      <c r="F381" s="2" t="s">
        <v>56</v>
      </c>
      <c r="G381" s="2">
        <v>7.0000000000000007E-2</v>
      </c>
      <c r="H381" s="2">
        <v>1.7</v>
      </c>
      <c r="I381" s="2">
        <v>1.99</v>
      </c>
      <c r="J381" s="2">
        <v>689</v>
      </c>
      <c r="K381" s="7" t="str">
        <f>IF(COUNTIF(Table1[Customer ID],Table1[[#This Row],[Customer ID]])&gt;1,"Repeat Customer","One-Time Customer")</f>
        <v>One-Time Customer</v>
      </c>
      <c r="L381" s="2" t="s">
        <v>813</v>
      </c>
      <c r="M381" s="2" t="s">
        <v>49</v>
      </c>
      <c r="N381" s="2" t="s">
        <v>58</v>
      </c>
      <c r="O381" s="2" t="s">
        <v>77</v>
      </c>
      <c r="P381" s="2" t="s">
        <v>180</v>
      </c>
      <c r="Q381" s="2" t="s">
        <v>51</v>
      </c>
      <c r="R381" s="2" t="s">
        <v>814</v>
      </c>
      <c r="S381" s="2">
        <v>0.51</v>
      </c>
      <c r="T381" s="7">
        <f>Table1[[#This Row],[Profit]]/Table1[[#This Row],[Sales]]</f>
        <v>-2.9517795637198621</v>
      </c>
      <c r="U381" s="2" t="s">
        <v>33</v>
      </c>
      <c r="V381" s="2" t="s">
        <v>61</v>
      </c>
      <c r="W381" s="2" t="s">
        <v>506</v>
      </c>
      <c r="X381" s="2" t="s">
        <v>815</v>
      </c>
      <c r="Y381" s="2">
        <v>63376</v>
      </c>
      <c r="Z381" s="10">
        <v>42039</v>
      </c>
      <c r="AA381" s="14" t="str">
        <f>TEXT(Table1[[#This Row],[Order Date]],"mmmm")</f>
        <v>February</v>
      </c>
      <c r="AB381" s="8" t="str">
        <f>TEXT(Table1[[#This Row],[Order Date]],"yyyy")</f>
        <v>2015</v>
      </c>
      <c r="AC381" s="10">
        <v>42040</v>
      </c>
      <c r="AD381" s="2">
        <v>-51.42</v>
      </c>
      <c r="AE381" s="2">
        <v>10</v>
      </c>
      <c r="AF381" s="2">
        <v>17.420000000000002</v>
      </c>
      <c r="AG381" s="2">
        <v>88502</v>
      </c>
      <c r="AH381" s="7" t="str">
        <f>IF(COUNTIF(Returns!$A$2:$A$1635,Orders!AG381)&gt;0,"Returned","Not Returned")</f>
        <v>Not Returned</v>
      </c>
    </row>
    <row r="382" spans="5:34" ht="12.75" customHeight="1" thickTop="1" thickBot="1" x14ac:dyDescent="0.3">
      <c r="E382" s="11">
        <v>19933</v>
      </c>
      <c r="F382" s="12" t="s">
        <v>25</v>
      </c>
      <c r="G382" s="12">
        <v>0.09</v>
      </c>
      <c r="H382" s="12">
        <v>6.48</v>
      </c>
      <c r="I382" s="12">
        <v>6.35</v>
      </c>
      <c r="J382" s="12">
        <v>691</v>
      </c>
      <c r="K382" s="7" t="str">
        <f>IF(COUNTIF(Table1[Customer ID],Table1[[#This Row],[Customer ID]])&gt;1,"Repeat Customer","One-Time Customer")</f>
        <v>One-Time Customer</v>
      </c>
      <c r="L382" s="12" t="s">
        <v>816</v>
      </c>
      <c r="M382" s="12" t="s">
        <v>49</v>
      </c>
      <c r="N382" s="12" t="s">
        <v>40</v>
      </c>
      <c r="O382" s="12" t="s">
        <v>29</v>
      </c>
      <c r="P382" s="12" t="s">
        <v>93</v>
      </c>
      <c r="Q382" s="12" t="s">
        <v>59</v>
      </c>
      <c r="R382" s="12" t="s">
        <v>817</v>
      </c>
      <c r="S382" s="12">
        <v>0.37</v>
      </c>
      <c r="T382" s="7">
        <f>Table1[[#This Row],[Profit]]/Table1[[#This Row],[Sales]]</f>
        <v>-1.7787592852840792</v>
      </c>
      <c r="U382" s="12" t="s">
        <v>33</v>
      </c>
      <c r="V382" s="12" t="s">
        <v>34</v>
      </c>
      <c r="W382" s="12" t="s">
        <v>35</v>
      </c>
      <c r="X382" s="12" t="s">
        <v>818</v>
      </c>
      <c r="Y382" s="12">
        <v>98408</v>
      </c>
      <c r="Z382" s="13">
        <v>42084</v>
      </c>
      <c r="AA382" s="14" t="str">
        <f>TEXT(Table1[[#This Row],[Order Date]],"mmmm")</f>
        <v>March</v>
      </c>
      <c r="AB382" s="8" t="str">
        <f>TEXT(Table1[[#This Row],[Order Date]],"yyyy")</f>
        <v>2015</v>
      </c>
      <c r="AC382" s="13">
        <v>42085</v>
      </c>
      <c r="AD382" s="12">
        <v>-88.6</v>
      </c>
      <c r="AE382" s="12">
        <v>8</v>
      </c>
      <c r="AF382" s="12">
        <v>49.81</v>
      </c>
      <c r="AG382" s="12">
        <v>89915</v>
      </c>
      <c r="AH382" s="7" t="str">
        <f>IF(COUNTIF(Returns!$A$2:$A$1635,Orders!AG382)&gt;0,"Returned","Not Returned")</f>
        <v>Not Returned</v>
      </c>
    </row>
    <row r="383" spans="5:34" ht="12.75" customHeight="1" thickTop="1" thickBot="1" x14ac:dyDescent="0.3">
      <c r="E383" s="9">
        <v>19400</v>
      </c>
      <c r="F383" s="2" t="s">
        <v>106</v>
      </c>
      <c r="G383" s="2">
        <v>0.02</v>
      </c>
      <c r="H383" s="2">
        <v>500.98</v>
      </c>
      <c r="I383" s="2">
        <v>41.44</v>
      </c>
      <c r="J383" s="2">
        <v>693</v>
      </c>
      <c r="K383" s="7" t="str">
        <f>IF(COUNTIF(Table1[Customer ID],Table1[[#This Row],[Customer ID]])&gt;1,"Repeat Customer","One-Time Customer")</f>
        <v>Repeat Customer</v>
      </c>
      <c r="L383" s="2" t="s">
        <v>819</v>
      </c>
      <c r="M383" s="2" t="s">
        <v>39</v>
      </c>
      <c r="N383" s="2" t="s">
        <v>58</v>
      </c>
      <c r="O383" s="2" t="s">
        <v>41</v>
      </c>
      <c r="P383" s="2" t="s">
        <v>191</v>
      </c>
      <c r="Q383" s="2" t="s">
        <v>121</v>
      </c>
      <c r="R383" s="2" t="s">
        <v>820</v>
      </c>
      <c r="S383" s="2">
        <v>0.66</v>
      </c>
      <c r="T383" s="7">
        <f>Table1[[#This Row],[Profit]]/Table1[[#This Row],[Sales]]</f>
        <v>0.69</v>
      </c>
      <c r="U383" s="2" t="s">
        <v>33</v>
      </c>
      <c r="V383" s="2" t="s">
        <v>34</v>
      </c>
      <c r="W383" s="2" t="s">
        <v>255</v>
      </c>
      <c r="X383" s="2" t="s">
        <v>821</v>
      </c>
      <c r="Y383" s="2">
        <v>80229</v>
      </c>
      <c r="Z383" s="10">
        <v>42088</v>
      </c>
      <c r="AA383" s="14" t="str">
        <f>TEXT(Table1[[#This Row],[Order Date]],"mmmm")</f>
        <v>March</v>
      </c>
      <c r="AB383" s="8" t="str">
        <f>TEXT(Table1[[#This Row],[Order Date]],"yyyy")</f>
        <v>2015</v>
      </c>
      <c r="AC383" s="10">
        <v>42088</v>
      </c>
      <c r="AD383" s="2">
        <v>2568.4628999999995</v>
      </c>
      <c r="AE383" s="2">
        <v>7</v>
      </c>
      <c r="AF383" s="2">
        <v>3722.41</v>
      </c>
      <c r="AG383" s="2">
        <v>87811</v>
      </c>
      <c r="AH383" s="7" t="str">
        <f>IF(COUNTIF(Returns!$A$2:$A$1635,Orders!AG383)&gt;0,"Returned","Not Returned")</f>
        <v>Not Returned</v>
      </c>
    </row>
    <row r="384" spans="5:34" ht="12.75" customHeight="1" thickTop="1" thickBot="1" x14ac:dyDescent="0.3">
      <c r="E384" s="11">
        <v>18736</v>
      </c>
      <c r="F384" s="12" t="s">
        <v>106</v>
      </c>
      <c r="G384" s="12">
        <v>0.09</v>
      </c>
      <c r="H384" s="12">
        <v>5.34</v>
      </c>
      <c r="I384" s="12">
        <v>2.99</v>
      </c>
      <c r="J384" s="12">
        <v>693</v>
      </c>
      <c r="K384" s="7" t="str">
        <f>IF(COUNTIF(Table1[Customer ID],Table1[[#This Row],[Customer ID]])&gt;1,"Repeat Customer","One-Time Customer")</f>
        <v>Repeat Customer</v>
      </c>
      <c r="L384" s="12" t="s">
        <v>819</v>
      </c>
      <c r="M384" s="12" t="s">
        <v>27</v>
      </c>
      <c r="N384" s="12" t="s">
        <v>58</v>
      </c>
      <c r="O384" s="12" t="s">
        <v>29</v>
      </c>
      <c r="P384" s="12" t="s">
        <v>109</v>
      </c>
      <c r="Q384" s="12" t="s">
        <v>59</v>
      </c>
      <c r="R384" s="12" t="s">
        <v>822</v>
      </c>
      <c r="S384" s="12">
        <v>0.38</v>
      </c>
      <c r="T384" s="7">
        <f>Table1[[#This Row],[Profit]]/Table1[[#This Row],[Sales]]</f>
        <v>9.974763406940064E-2</v>
      </c>
      <c r="U384" s="12" t="s">
        <v>33</v>
      </c>
      <c r="V384" s="12" t="s">
        <v>34</v>
      </c>
      <c r="W384" s="12" t="s">
        <v>255</v>
      </c>
      <c r="X384" s="12" t="s">
        <v>821</v>
      </c>
      <c r="Y384" s="12">
        <v>80229</v>
      </c>
      <c r="Z384" s="13">
        <v>42071</v>
      </c>
      <c r="AA384" s="14" t="str">
        <f>TEXT(Table1[[#This Row],[Order Date]],"mmmm")</f>
        <v>March</v>
      </c>
      <c r="AB384" s="8" t="str">
        <f>TEXT(Table1[[#This Row],[Order Date]],"yyyy")</f>
        <v>2015</v>
      </c>
      <c r="AC384" s="13">
        <v>42078</v>
      </c>
      <c r="AD384" s="12">
        <v>9.4860000000000007</v>
      </c>
      <c r="AE384" s="12">
        <v>17</v>
      </c>
      <c r="AF384" s="12">
        <v>95.1</v>
      </c>
      <c r="AG384" s="12">
        <v>87812</v>
      </c>
      <c r="AH384" s="7" t="str">
        <f>IF(COUNTIF(Returns!$A$2:$A$1635,Orders!AG384)&gt;0,"Returned","Not Returned")</f>
        <v>Not Returned</v>
      </c>
    </row>
    <row r="385" spans="5:34" ht="12.75" customHeight="1" thickTop="1" thickBot="1" x14ac:dyDescent="0.3">
      <c r="E385" s="9">
        <v>18737</v>
      </c>
      <c r="F385" s="2" t="s">
        <v>106</v>
      </c>
      <c r="G385" s="2">
        <v>7.0000000000000007E-2</v>
      </c>
      <c r="H385" s="2">
        <v>140.97999999999999</v>
      </c>
      <c r="I385" s="2">
        <v>53.48</v>
      </c>
      <c r="J385" s="2">
        <v>693</v>
      </c>
      <c r="K385" s="7" t="str">
        <f>IF(COUNTIF(Table1[Customer ID],Table1[[#This Row],[Customer ID]])&gt;1,"Repeat Customer","One-Time Customer")</f>
        <v>Repeat Customer</v>
      </c>
      <c r="L385" s="2" t="s">
        <v>819</v>
      </c>
      <c r="M385" s="2" t="s">
        <v>39</v>
      </c>
      <c r="N385" s="2" t="s">
        <v>58</v>
      </c>
      <c r="O385" s="2" t="s">
        <v>41</v>
      </c>
      <c r="P385" s="2" t="s">
        <v>191</v>
      </c>
      <c r="Q385" s="2" t="s">
        <v>121</v>
      </c>
      <c r="R385" s="2" t="s">
        <v>823</v>
      </c>
      <c r="S385" s="2">
        <v>0.65</v>
      </c>
      <c r="T385" s="7">
        <f>Table1[[#This Row],[Profit]]/Table1[[#This Row],[Sales]]</f>
        <v>-0.35883441761711621</v>
      </c>
      <c r="U385" s="2" t="s">
        <v>33</v>
      </c>
      <c r="V385" s="2" t="s">
        <v>34</v>
      </c>
      <c r="W385" s="2" t="s">
        <v>255</v>
      </c>
      <c r="X385" s="2" t="s">
        <v>821</v>
      </c>
      <c r="Y385" s="2">
        <v>80229</v>
      </c>
      <c r="Z385" s="10">
        <v>42071</v>
      </c>
      <c r="AA385" s="14" t="str">
        <f>TEXT(Table1[[#This Row],[Order Date]],"mmmm")</f>
        <v>March</v>
      </c>
      <c r="AB385" s="8" t="str">
        <f>TEXT(Table1[[#This Row],[Order Date]],"yyyy")</f>
        <v>2015</v>
      </c>
      <c r="AC385" s="10">
        <v>42078</v>
      </c>
      <c r="AD385" s="2">
        <v>-263.64999999999998</v>
      </c>
      <c r="AE385" s="2">
        <v>5</v>
      </c>
      <c r="AF385" s="2">
        <v>734.74</v>
      </c>
      <c r="AG385" s="2">
        <v>87812</v>
      </c>
      <c r="AH385" s="7" t="str">
        <f>IF(COUNTIF(Returns!$A$2:$A$1635,Orders!AG385)&gt;0,"Returned","Not Returned")</f>
        <v>Not Returned</v>
      </c>
    </row>
    <row r="386" spans="5:34" ht="12.75" customHeight="1" thickTop="1" thickBot="1" x14ac:dyDescent="0.3">
      <c r="E386" s="11">
        <v>18738</v>
      </c>
      <c r="F386" s="12" t="s">
        <v>106</v>
      </c>
      <c r="G386" s="12">
        <v>0.06</v>
      </c>
      <c r="H386" s="12">
        <v>205.99</v>
      </c>
      <c r="I386" s="12">
        <v>5.26</v>
      </c>
      <c r="J386" s="12">
        <v>693</v>
      </c>
      <c r="K386" s="7" t="str">
        <f>IF(COUNTIF(Table1[Customer ID],Table1[[#This Row],[Customer ID]])&gt;1,"Repeat Customer","One-Time Customer")</f>
        <v>Repeat Customer</v>
      </c>
      <c r="L386" s="12" t="s">
        <v>819</v>
      </c>
      <c r="M386" s="12" t="s">
        <v>49</v>
      </c>
      <c r="N386" s="12" t="s">
        <v>58</v>
      </c>
      <c r="O386" s="12" t="s">
        <v>77</v>
      </c>
      <c r="P386" s="12" t="s">
        <v>78</v>
      </c>
      <c r="Q386" s="12" t="s">
        <v>59</v>
      </c>
      <c r="R386" s="12" t="s">
        <v>824</v>
      </c>
      <c r="S386" s="12">
        <v>0.56000000000000005</v>
      </c>
      <c r="T386" s="7">
        <f>Table1[[#This Row],[Profit]]/Table1[[#This Row],[Sales]]</f>
        <v>0.47277878982616967</v>
      </c>
      <c r="U386" s="12" t="s">
        <v>33</v>
      </c>
      <c r="V386" s="12" t="s">
        <v>34</v>
      </c>
      <c r="W386" s="12" t="s">
        <v>255</v>
      </c>
      <c r="X386" s="12" t="s">
        <v>821</v>
      </c>
      <c r="Y386" s="12">
        <v>80229</v>
      </c>
      <c r="Z386" s="13">
        <v>42071</v>
      </c>
      <c r="AA386" s="14" t="str">
        <f>TEXT(Table1[[#This Row],[Order Date]],"mmmm")</f>
        <v>March</v>
      </c>
      <c r="AB386" s="8" t="str">
        <f>TEXT(Table1[[#This Row],[Order Date]],"yyyy")</f>
        <v>2015</v>
      </c>
      <c r="AC386" s="13">
        <v>42078</v>
      </c>
      <c r="AD386" s="12">
        <v>890.18100000000004</v>
      </c>
      <c r="AE386" s="12">
        <v>11</v>
      </c>
      <c r="AF386" s="12">
        <v>1882.87</v>
      </c>
      <c r="AG386" s="12">
        <v>87812</v>
      </c>
      <c r="AH386" s="7" t="str">
        <f>IF(COUNTIF(Returns!$A$2:$A$1635,Orders!AG386)&gt;0,"Returned","Not Returned")</f>
        <v>Not Returned</v>
      </c>
    </row>
    <row r="387" spans="5:34" ht="12.75" customHeight="1" thickTop="1" thickBot="1" x14ac:dyDescent="0.3">
      <c r="E387" s="9">
        <v>18810</v>
      </c>
      <c r="F387" s="2" t="s">
        <v>25</v>
      </c>
      <c r="G387" s="2">
        <v>0</v>
      </c>
      <c r="H387" s="2">
        <v>230.98</v>
      </c>
      <c r="I387" s="2">
        <v>23.78</v>
      </c>
      <c r="J387" s="2">
        <v>693</v>
      </c>
      <c r="K387" s="7" t="str">
        <f>IF(COUNTIF(Table1[Customer ID],Table1[[#This Row],[Customer ID]])&gt;1,"Repeat Customer","One-Time Customer")</f>
        <v>Repeat Customer</v>
      </c>
      <c r="L387" s="2" t="s">
        <v>819</v>
      </c>
      <c r="M387" s="2" t="s">
        <v>39</v>
      </c>
      <c r="N387" s="2" t="s">
        <v>58</v>
      </c>
      <c r="O387" s="2" t="s">
        <v>41</v>
      </c>
      <c r="P387" s="2" t="s">
        <v>152</v>
      </c>
      <c r="Q387" s="2" t="s">
        <v>121</v>
      </c>
      <c r="R387" s="2" t="s">
        <v>825</v>
      </c>
      <c r="S387" s="2">
        <v>0.6</v>
      </c>
      <c r="T387" s="7">
        <f>Table1[[#This Row],[Profit]]/Table1[[#This Row],[Sales]]</f>
        <v>0.69</v>
      </c>
      <c r="U387" s="2" t="s">
        <v>33</v>
      </c>
      <c r="V387" s="2" t="s">
        <v>34</v>
      </c>
      <c r="W387" s="2" t="s">
        <v>255</v>
      </c>
      <c r="X387" s="2" t="s">
        <v>821</v>
      </c>
      <c r="Y387" s="2">
        <v>80229</v>
      </c>
      <c r="Z387" s="10">
        <v>42129</v>
      </c>
      <c r="AA387" s="14" t="str">
        <f>TEXT(Table1[[#This Row],[Order Date]],"mmmm")</f>
        <v>May</v>
      </c>
      <c r="AB387" s="8" t="str">
        <f>TEXT(Table1[[#This Row],[Order Date]],"yyyy")</f>
        <v>2015</v>
      </c>
      <c r="AC387" s="10">
        <v>42131</v>
      </c>
      <c r="AD387" s="2">
        <v>6095.8601999999992</v>
      </c>
      <c r="AE387" s="2">
        <v>36</v>
      </c>
      <c r="AF387" s="2">
        <v>8834.58</v>
      </c>
      <c r="AG387" s="2">
        <v>87813</v>
      </c>
      <c r="AH387" s="7" t="str">
        <f>IF(COUNTIF(Returns!$A$2:$A$1635,Orders!AG387)&gt;0,"Returned","Not Returned")</f>
        <v>Not Returned</v>
      </c>
    </row>
    <row r="388" spans="5:34" ht="12.75" customHeight="1" thickTop="1" thickBot="1" x14ac:dyDescent="0.3">
      <c r="E388" s="11">
        <v>22613</v>
      </c>
      <c r="F388" s="12" t="s">
        <v>56</v>
      </c>
      <c r="G388" s="12">
        <v>0.06</v>
      </c>
      <c r="H388" s="12">
        <v>8.1199999999999992</v>
      </c>
      <c r="I388" s="12">
        <v>2.83</v>
      </c>
      <c r="J388" s="12">
        <v>696</v>
      </c>
      <c r="K388" s="7" t="str">
        <f>IF(COUNTIF(Table1[Customer ID],Table1[[#This Row],[Customer ID]])&gt;1,"Repeat Customer","One-Time Customer")</f>
        <v>Repeat Customer</v>
      </c>
      <c r="L388" s="12" t="s">
        <v>826</v>
      </c>
      <c r="M388" s="12" t="s">
        <v>49</v>
      </c>
      <c r="N388" s="12" t="s">
        <v>28</v>
      </c>
      <c r="O388" s="12" t="s">
        <v>77</v>
      </c>
      <c r="P388" s="12" t="s">
        <v>180</v>
      </c>
      <c r="Q388" s="12" t="s">
        <v>51</v>
      </c>
      <c r="R388" s="12" t="s">
        <v>827</v>
      </c>
      <c r="S388" s="12">
        <v>0.77</v>
      </c>
      <c r="T388" s="7">
        <f>Table1[[#This Row],[Profit]]/Table1[[#This Row],[Sales]]</f>
        <v>-1.0546218487394956</v>
      </c>
      <c r="U388" s="12" t="s">
        <v>33</v>
      </c>
      <c r="V388" s="12" t="s">
        <v>61</v>
      </c>
      <c r="W388" s="12" t="s">
        <v>703</v>
      </c>
      <c r="X388" s="12" t="s">
        <v>828</v>
      </c>
      <c r="Y388" s="12">
        <v>46307</v>
      </c>
      <c r="Z388" s="13">
        <v>42090</v>
      </c>
      <c r="AA388" s="14" t="str">
        <f>TEXT(Table1[[#This Row],[Order Date]],"mmmm")</f>
        <v>March</v>
      </c>
      <c r="AB388" s="8" t="str">
        <f>TEXT(Table1[[#This Row],[Order Date]],"yyyy")</f>
        <v>2015</v>
      </c>
      <c r="AC388" s="13">
        <v>42091</v>
      </c>
      <c r="AD388" s="12">
        <v>-82.83</v>
      </c>
      <c r="AE388" s="12">
        <v>10</v>
      </c>
      <c r="AF388" s="12">
        <v>78.540000000000006</v>
      </c>
      <c r="AG388" s="12">
        <v>89847</v>
      </c>
      <c r="AH388" s="7" t="str">
        <f>IF(COUNTIF(Returns!$A$2:$A$1635,Orders!AG388)&gt;0,"Returned","Not Returned")</f>
        <v>Not Returned</v>
      </c>
    </row>
    <row r="389" spans="5:34" ht="12.75" customHeight="1" thickTop="1" thickBot="1" x14ac:dyDescent="0.3">
      <c r="E389" s="9">
        <v>22614</v>
      </c>
      <c r="F389" s="2" t="s">
        <v>56</v>
      </c>
      <c r="G389" s="2">
        <v>0.05</v>
      </c>
      <c r="H389" s="2">
        <v>51.65</v>
      </c>
      <c r="I389" s="2">
        <v>18.45</v>
      </c>
      <c r="J389" s="2">
        <v>696</v>
      </c>
      <c r="K389" s="7" t="str">
        <f>IF(COUNTIF(Table1[Customer ID],Table1[[#This Row],[Customer ID]])&gt;1,"Repeat Customer","One-Time Customer")</f>
        <v>Repeat Customer</v>
      </c>
      <c r="L389" s="2" t="s">
        <v>826</v>
      </c>
      <c r="M389" s="2" t="s">
        <v>49</v>
      </c>
      <c r="N389" s="2" t="s">
        <v>28</v>
      </c>
      <c r="O389" s="2" t="s">
        <v>41</v>
      </c>
      <c r="P389" s="2" t="s">
        <v>50</v>
      </c>
      <c r="Q389" s="2" t="s">
        <v>86</v>
      </c>
      <c r="R389" s="2" t="s">
        <v>829</v>
      </c>
      <c r="S389" s="2">
        <v>0.65</v>
      </c>
      <c r="T389" s="7">
        <f>Table1[[#This Row],[Profit]]/Table1[[#This Row],[Sales]]</f>
        <v>4.1381589819864485E-2</v>
      </c>
      <c r="U389" s="2" t="s">
        <v>33</v>
      </c>
      <c r="V389" s="2" t="s">
        <v>61</v>
      </c>
      <c r="W389" s="2" t="s">
        <v>703</v>
      </c>
      <c r="X389" s="2" t="s">
        <v>828</v>
      </c>
      <c r="Y389" s="2">
        <v>46307</v>
      </c>
      <c r="Z389" s="10">
        <v>42090</v>
      </c>
      <c r="AA389" s="14" t="str">
        <f>TEXT(Table1[[#This Row],[Order Date]],"mmmm")</f>
        <v>March</v>
      </c>
      <c r="AB389" s="8" t="str">
        <f>TEXT(Table1[[#This Row],[Order Date]],"yyyy")</f>
        <v>2015</v>
      </c>
      <c r="AC389" s="10">
        <v>42091</v>
      </c>
      <c r="AD389" s="2">
        <v>25.04</v>
      </c>
      <c r="AE389" s="2">
        <v>12</v>
      </c>
      <c r="AF389" s="2">
        <v>605.1</v>
      </c>
      <c r="AG389" s="2">
        <v>89847</v>
      </c>
      <c r="AH389" s="7" t="str">
        <f>IF(COUNTIF(Returns!$A$2:$A$1635,Orders!AG389)&gt;0,"Returned","Not Returned")</f>
        <v>Not Returned</v>
      </c>
    </row>
    <row r="390" spans="5:34" ht="12.75" customHeight="1" thickTop="1" thickBot="1" x14ac:dyDescent="0.3">
      <c r="E390" s="11">
        <v>19225</v>
      </c>
      <c r="F390" s="12" t="s">
        <v>106</v>
      </c>
      <c r="G390" s="12">
        <v>0.1</v>
      </c>
      <c r="H390" s="12">
        <v>40.479999999999997</v>
      </c>
      <c r="I390" s="12">
        <v>19.989999999999998</v>
      </c>
      <c r="J390" s="12">
        <v>696</v>
      </c>
      <c r="K390" s="7" t="str">
        <f>IF(COUNTIF(Table1[Customer ID],Table1[[#This Row],[Customer ID]])&gt;1,"Repeat Customer","One-Time Customer")</f>
        <v>Repeat Customer</v>
      </c>
      <c r="L390" s="12" t="s">
        <v>826</v>
      </c>
      <c r="M390" s="12" t="s">
        <v>49</v>
      </c>
      <c r="N390" s="12" t="s">
        <v>28</v>
      </c>
      <c r="O390" s="12" t="s">
        <v>77</v>
      </c>
      <c r="P390" s="12" t="s">
        <v>180</v>
      </c>
      <c r="Q390" s="12" t="s">
        <v>59</v>
      </c>
      <c r="R390" s="12" t="s">
        <v>830</v>
      </c>
      <c r="S390" s="12">
        <v>0.77</v>
      </c>
      <c r="T390" s="7">
        <f>Table1[[#This Row],[Profit]]/Table1[[#This Row],[Sales]]</f>
        <v>-1.6308453237410074</v>
      </c>
      <c r="U390" s="12" t="s">
        <v>33</v>
      </c>
      <c r="V390" s="12" t="s">
        <v>61</v>
      </c>
      <c r="W390" s="12" t="s">
        <v>703</v>
      </c>
      <c r="X390" s="12" t="s">
        <v>828</v>
      </c>
      <c r="Y390" s="12">
        <v>46307</v>
      </c>
      <c r="Z390" s="13">
        <v>42101</v>
      </c>
      <c r="AA390" s="14" t="str">
        <f>TEXT(Table1[[#This Row],[Order Date]],"mmmm")</f>
        <v>April</v>
      </c>
      <c r="AB390" s="8" t="str">
        <f>TEXT(Table1[[#This Row],[Order Date]],"yyyy")</f>
        <v>2015</v>
      </c>
      <c r="AC390" s="13">
        <v>42103</v>
      </c>
      <c r="AD390" s="12">
        <v>-580.32000000000005</v>
      </c>
      <c r="AE390" s="12">
        <v>9</v>
      </c>
      <c r="AF390" s="12">
        <v>355.84</v>
      </c>
      <c r="AG390" s="12">
        <v>89848</v>
      </c>
      <c r="AH390" s="7" t="str">
        <f>IF(COUNTIF(Returns!$A$2:$A$1635,Orders!AG390)&gt;0,"Returned","Not Returned")</f>
        <v>Not Returned</v>
      </c>
    </row>
    <row r="391" spans="5:34" ht="12.75" customHeight="1" thickTop="1" thickBot="1" x14ac:dyDescent="0.3">
      <c r="E391" s="9">
        <v>22616</v>
      </c>
      <c r="F391" s="2" t="s">
        <v>56</v>
      </c>
      <c r="G391" s="2">
        <v>0.1</v>
      </c>
      <c r="H391" s="2">
        <v>175.99</v>
      </c>
      <c r="I391" s="2">
        <v>8.99</v>
      </c>
      <c r="J391" s="2">
        <v>697</v>
      </c>
      <c r="K391" s="7" t="str">
        <f>IF(COUNTIF(Table1[Customer ID],Table1[[#This Row],[Customer ID]])&gt;1,"Repeat Customer","One-Time Customer")</f>
        <v>Repeat Customer</v>
      </c>
      <c r="L391" s="2" t="s">
        <v>831</v>
      </c>
      <c r="M391" s="2" t="s">
        <v>49</v>
      </c>
      <c r="N391" s="2" t="s">
        <v>28</v>
      </c>
      <c r="O391" s="2" t="s">
        <v>77</v>
      </c>
      <c r="P391" s="2" t="s">
        <v>78</v>
      </c>
      <c r="Q391" s="2" t="s">
        <v>59</v>
      </c>
      <c r="R391" s="2" t="s">
        <v>168</v>
      </c>
      <c r="S391" s="2">
        <v>0.56999999999999995</v>
      </c>
      <c r="T391" s="7">
        <f>Table1[[#This Row],[Profit]]/Table1[[#This Row],[Sales]]</f>
        <v>0.69</v>
      </c>
      <c r="U391" s="2" t="s">
        <v>33</v>
      </c>
      <c r="V391" s="2" t="s">
        <v>61</v>
      </c>
      <c r="W391" s="2" t="s">
        <v>703</v>
      </c>
      <c r="X391" s="2" t="s">
        <v>832</v>
      </c>
      <c r="Y391" s="2">
        <v>46312</v>
      </c>
      <c r="Z391" s="10">
        <v>42090</v>
      </c>
      <c r="AA391" s="14" t="str">
        <f>TEXT(Table1[[#This Row],[Order Date]],"mmmm")</f>
        <v>March</v>
      </c>
      <c r="AB391" s="8" t="str">
        <f>TEXT(Table1[[#This Row],[Order Date]],"yyyy")</f>
        <v>2015</v>
      </c>
      <c r="AC391" s="10">
        <v>42091</v>
      </c>
      <c r="AD391" s="2">
        <v>928.96079999999984</v>
      </c>
      <c r="AE391" s="2">
        <v>10</v>
      </c>
      <c r="AF391" s="2">
        <v>1346.32</v>
      </c>
      <c r="AG391" s="2">
        <v>89847</v>
      </c>
      <c r="AH391" s="7" t="str">
        <f>IF(COUNTIF(Returns!$A$2:$A$1635,Orders!AG391)&gt;0,"Returned","Not Returned")</f>
        <v>Not Returned</v>
      </c>
    </row>
    <row r="392" spans="5:34" ht="12.75" customHeight="1" thickTop="1" thickBot="1" x14ac:dyDescent="0.3">
      <c r="E392" s="11">
        <v>25480</v>
      </c>
      <c r="F392" s="12" t="s">
        <v>47</v>
      </c>
      <c r="G392" s="12">
        <v>0.08</v>
      </c>
      <c r="H392" s="12">
        <v>14.81</v>
      </c>
      <c r="I392" s="12">
        <v>13.32</v>
      </c>
      <c r="J392" s="12">
        <v>697</v>
      </c>
      <c r="K392" s="7" t="str">
        <f>IF(COUNTIF(Table1[Customer ID],Table1[[#This Row],[Customer ID]])&gt;1,"Repeat Customer","One-Time Customer")</f>
        <v>Repeat Customer</v>
      </c>
      <c r="L392" s="12" t="s">
        <v>831</v>
      </c>
      <c r="M392" s="12" t="s">
        <v>49</v>
      </c>
      <c r="N392" s="12" t="s">
        <v>28</v>
      </c>
      <c r="O392" s="12" t="s">
        <v>29</v>
      </c>
      <c r="P392" s="12" t="s">
        <v>257</v>
      </c>
      <c r="Q392" s="12" t="s">
        <v>59</v>
      </c>
      <c r="R392" s="12" t="s">
        <v>833</v>
      </c>
      <c r="S392" s="12">
        <v>0.43</v>
      </c>
      <c r="T392" s="7">
        <f>Table1[[#This Row],[Profit]]/Table1[[#This Row],[Sales]]</f>
        <v>-0.45046615100280657</v>
      </c>
      <c r="U392" s="12" t="s">
        <v>33</v>
      </c>
      <c r="V392" s="12" t="s">
        <v>61</v>
      </c>
      <c r="W392" s="12" t="s">
        <v>703</v>
      </c>
      <c r="X392" s="12" t="s">
        <v>832</v>
      </c>
      <c r="Y392" s="12">
        <v>46312</v>
      </c>
      <c r="Z392" s="13">
        <v>42042</v>
      </c>
      <c r="AA392" s="14" t="str">
        <f>TEXT(Table1[[#This Row],[Order Date]],"mmmm")</f>
        <v>February</v>
      </c>
      <c r="AB392" s="8" t="str">
        <f>TEXT(Table1[[#This Row],[Order Date]],"yyyy")</f>
        <v>2015</v>
      </c>
      <c r="AC392" s="13">
        <v>42044</v>
      </c>
      <c r="AD392" s="12">
        <v>-131.61720000000003</v>
      </c>
      <c r="AE392" s="12">
        <v>20</v>
      </c>
      <c r="AF392" s="12">
        <v>292.18</v>
      </c>
      <c r="AG392" s="12">
        <v>89849</v>
      </c>
      <c r="AH392" s="7" t="str">
        <f>IF(COUNTIF(Returns!$A$2:$A$1635,Orders!AG392)&gt;0,"Returned","Not Returned")</f>
        <v>Not Returned</v>
      </c>
    </row>
    <row r="393" spans="5:34" ht="12.75" customHeight="1" thickTop="1" thickBot="1" x14ac:dyDescent="0.3">
      <c r="E393" s="9">
        <v>4613</v>
      </c>
      <c r="F393" s="2" t="s">
        <v>56</v>
      </c>
      <c r="G393" s="2">
        <v>0.06</v>
      </c>
      <c r="H393" s="2">
        <v>8.1199999999999992</v>
      </c>
      <c r="I393" s="2">
        <v>2.83</v>
      </c>
      <c r="J393" s="2">
        <v>698</v>
      </c>
      <c r="K393" s="7" t="str">
        <f>IF(COUNTIF(Table1[Customer ID],Table1[[#This Row],[Customer ID]])&gt;1,"Repeat Customer","One-Time Customer")</f>
        <v>Repeat Customer</v>
      </c>
      <c r="L393" s="2" t="s">
        <v>834</v>
      </c>
      <c r="M393" s="2" t="s">
        <v>49</v>
      </c>
      <c r="N393" s="2" t="s">
        <v>28</v>
      </c>
      <c r="O393" s="2" t="s">
        <v>77</v>
      </c>
      <c r="P393" s="2" t="s">
        <v>180</v>
      </c>
      <c r="Q393" s="2" t="s">
        <v>51</v>
      </c>
      <c r="R393" s="2" t="s">
        <v>827</v>
      </c>
      <c r="S393" s="2">
        <v>0.77</v>
      </c>
      <c r="T393" s="7">
        <f>Table1[[#This Row],[Profit]]/Table1[[#This Row],[Sales]]</f>
        <v>-0.25721206098810673</v>
      </c>
      <c r="U393" s="2" t="s">
        <v>33</v>
      </c>
      <c r="V393" s="2" t="s">
        <v>34</v>
      </c>
      <c r="W393" s="2" t="s">
        <v>35</v>
      </c>
      <c r="X393" s="2" t="s">
        <v>209</v>
      </c>
      <c r="Y393" s="2">
        <v>98105</v>
      </c>
      <c r="Z393" s="10">
        <v>42090</v>
      </c>
      <c r="AA393" s="14" t="str">
        <f>TEXT(Table1[[#This Row],[Order Date]],"mmmm")</f>
        <v>March</v>
      </c>
      <c r="AB393" s="8" t="str">
        <f>TEXT(Table1[[#This Row],[Order Date]],"yyyy")</f>
        <v>2015</v>
      </c>
      <c r="AC393" s="10">
        <v>42091</v>
      </c>
      <c r="AD393" s="2">
        <v>-82.83</v>
      </c>
      <c r="AE393" s="2">
        <v>41</v>
      </c>
      <c r="AF393" s="2">
        <v>322.02999999999997</v>
      </c>
      <c r="AG393" s="2">
        <v>32869</v>
      </c>
      <c r="AH393" s="7" t="str">
        <f>IF(COUNTIF(Returns!$A$2:$A$1635,Orders!AG393)&gt;0,"Returned","Not Returned")</f>
        <v>Not Returned</v>
      </c>
    </row>
    <row r="394" spans="5:34" ht="12.75" customHeight="1" thickTop="1" thickBot="1" x14ac:dyDescent="0.3">
      <c r="E394" s="11">
        <v>4614</v>
      </c>
      <c r="F394" s="12" t="s">
        <v>56</v>
      </c>
      <c r="G394" s="12">
        <v>0.05</v>
      </c>
      <c r="H394" s="12">
        <v>51.65</v>
      </c>
      <c r="I394" s="12">
        <v>18.45</v>
      </c>
      <c r="J394" s="12">
        <v>698</v>
      </c>
      <c r="K394" s="7" t="str">
        <f>IF(COUNTIF(Table1[Customer ID],Table1[[#This Row],[Customer ID]])&gt;1,"Repeat Customer","One-Time Customer")</f>
        <v>Repeat Customer</v>
      </c>
      <c r="L394" s="12" t="s">
        <v>834</v>
      </c>
      <c r="M394" s="12" t="s">
        <v>49</v>
      </c>
      <c r="N394" s="12" t="s">
        <v>28</v>
      </c>
      <c r="O394" s="12" t="s">
        <v>41</v>
      </c>
      <c r="P394" s="12" t="s">
        <v>50</v>
      </c>
      <c r="Q394" s="12" t="s">
        <v>86</v>
      </c>
      <c r="R394" s="12" t="s">
        <v>829</v>
      </c>
      <c r="S394" s="12">
        <v>0.65</v>
      </c>
      <c r="T394" s="7">
        <f>Table1[[#This Row],[Profit]]/Table1[[#This Row],[Sales]]</f>
        <v>1.0134205371452622E-2</v>
      </c>
      <c r="U394" s="12" t="s">
        <v>33</v>
      </c>
      <c r="V394" s="12" t="s">
        <v>34</v>
      </c>
      <c r="W394" s="12" t="s">
        <v>35</v>
      </c>
      <c r="X394" s="12" t="s">
        <v>209</v>
      </c>
      <c r="Y394" s="12">
        <v>98105</v>
      </c>
      <c r="Z394" s="13">
        <v>42090</v>
      </c>
      <c r="AA394" s="14" t="str">
        <f>TEXT(Table1[[#This Row],[Order Date]],"mmmm")</f>
        <v>March</v>
      </c>
      <c r="AB394" s="8" t="str">
        <f>TEXT(Table1[[#This Row],[Order Date]],"yyyy")</f>
        <v>2015</v>
      </c>
      <c r="AC394" s="13">
        <v>42091</v>
      </c>
      <c r="AD394" s="12">
        <v>25.04</v>
      </c>
      <c r="AE394" s="12">
        <v>49</v>
      </c>
      <c r="AF394" s="12">
        <v>2470.84</v>
      </c>
      <c r="AG394" s="12">
        <v>32869</v>
      </c>
      <c r="AH394" s="7" t="str">
        <f>IF(COUNTIF(Returns!$A$2:$A$1635,Orders!AG394)&gt;0,"Returned","Not Returned")</f>
        <v>Not Returned</v>
      </c>
    </row>
    <row r="395" spans="5:34" ht="12.75" customHeight="1" thickTop="1" thickBot="1" x14ac:dyDescent="0.3">
      <c r="E395" s="9">
        <v>4616</v>
      </c>
      <c r="F395" s="2" t="s">
        <v>56</v>
      </c>
      <c r="G395" s="2">
        <v>0.1</v>
      </c>
      <c r="H395" s="2">
        <v>175.99</v>
      </c>
      <c r="I395" s="2">
        <v>8.99</v>
      </c>
      <c r="J395" s="2">
        <v>698</v>
      </c>
      <c r="K395" s="7" t="str">
        <f>IF(COUNTIF(Table1[Customer ID],Table1[[#This Row],[Customer ID]])&gt;1,"Repeat Customer","One-Time Customer")</f>
        <v>Repeat Customer</v>
      </c>
      <c r="L395" s="2" t="s">
        <v>834</v>
      </c>
      <c r="M395" s="2" t="s">
        <v>49</v>
      </c>
      <c r="N395" s="2" t="s">
        <v>28</v>
      </c>
      <c r="O395" s="2" t="s">
        <v>77</v>
      </c>
      <c r="P395" s="2" t="s">
        <v>78</v>
      </c>
      <c r="Q395" s="2" t="s">
        <v>59</v>
      </c>
      <c r="R395" s="2" t="s">
        <v>168</v>
      </c>
      <c r="S395" s="2">
        <v>0.56999999999999995</v>
      </c>
      <c r="T395" s="7">
        <f>Table1[[#This Row],[Profit]]/Table1[[#This Row],[Sales]]</f>
        <v>0.17730856692301541</v>
      </c>
      <c r="U395" s="2" t="s">
        <v>33</v>
      </c>
      <c r="V395" s="2" t="s">
        <v>34</v>
      </c>
      <c r="W395" s="2" t="s">
        <v>35</v>
      </c>
      <c r="X395" s="2" t="s">
        <v>209</v>
      </c>
      <c r="Y395" s="2">
        <v>98105</v>
      </c>
      <c r="Z395" s="10">
        <v>42090</v>
      </c>
      <c r="AA395" s="14" t="str">
        <f>TEXT(Table1[[#This Row],[Order Date]],"mmmm")</f>
        <v>March</v>
      </c>
      <c r="AB395" s="8" t="str">
        <f>TEXT(Table1[[#This Row],[Order Date]],"yyyy")</f>
        <v>2015</v>
      </c>
      <c r="AC395" s="10">
        <v>42091</v>
      </c>
      <c r="AD395" s="2">
        <v>930.98700000000008</v>
      </c>
      <c r="AE395" s="2">
        <v>39</v>
      </c>
      <c r="AF395" s="2">
        <v>5250.66</v>
      </c>
      <c r="AG395" s="2">
        <v>32869</v>
      </c>
      <c r="AH395" s="7" t="str">
        <f>IF(COUNTIF(Returns!$A$2:$A$1635,Orders!AG395)&gt;0,"Returned","Not Returned")</f>
        <v>Not Returned</v>
      </c>
    </row>
    <row r="396" spans="5:34" ht="12.75" customHeight="1" thickTop="1" thickBot="1" x14ac:dyDescent="0.3">
      <c r="E396" s="11">
        <v>1225</v>
      </c>
      <c r="F396" s="12" t="s">
        <v>106</v>
      </c>
      <c r="G396" s="12">
        <v>0.1</v>
      </c>
      <c r="H396" s="12">
        <v>40.479999999999997</v>
      </c>
      <c r="I396" s="12">
        <v>19.989999999999998</v>
      </c>
      <c r="J396" s="12">
        <v>698</v>
      </c>
      <c r="K396" s="7" t="str">
        <f>IF(COUNTIF(Table1[Customer ID],Table1[[#This Row],[Customer ID]])&gt;1,"Repeat Customer","One-Time Customer")</f>
        <v>Repeat Customer</v>
      </c>
      <c r="L396" s="12" t="s">
        <v>834</v>
      </c>
      <c r="M396" s="12" t="s">
        <v>49</v>
      </c>
      <c r="N396" s="12" t="s">
        <v>28</v>
      </c>
      <c r="O396" s="12" t="s">
        <v>77</v>
      </c>
      <c r="P396" s="12" t="s">
        <v>180</v>
      </c>
      <c r="Q396" s="12" t="s">
        <v>59</v>
      </c>
      <c r="R396" s="12" t="s">
        <v>830</v>
      </c>
      <c r="S396" s="12">
        <v>0.77</v>
      </c>
      <c r="T396" s="7">
        <f>Table1[[#This Row],[Profit]]/Table1[[#This Row],[Sales]]</f>
        <v>-0.40771419538412906</v>
      </c>
      <c r="U396" s="12" t="s">
        <v>33</v>
      </c>
      <c r="V396" s="12" t="s">
        <v>34</v>
      </c>
      <c r="W396" s="12" t="s">
        <v>35</v>
      </c>
      <c r="X396" s="12" t="s">
        <v>209</v>
      </c>
      <c r="Y396" s="12">
        <v>98105</v>
      </c>
      <c r="Z396" s="13">
        <v>42101</v>
      </c>
      <c r="AA396" s="14" t="str">
        <f>TEXT(Table1[[#This Row],[Order Date]],"mmmm")</f>
        <v>April</v>
      </c>
      <c r="AB396" s="8" t="str">
        <f>TEXT(Table1[[#This Row],[Order Date]],"yyyy")</f>
        <v>2015</v>
      </c>
      <c r="AC396" s="13">
        <v>42103</v>
      </c>
      <c r="AD396" s="12">
        <v>-580.32000000000005</v>
      </c>
      <c r="AE396" s="12">
        <v>36</v>
      </c>
      <c r="AF396" s="12">
        <v>1423.35</v>
      </c>
      <c r="AG396" s="12">
        <v>8994</v>
      </c>
      <c r="AH396" s="7" t="str">
        <f>IF(COUNTIF(Returns!$A$2:$A$1635,Orders!AG396)&gt;0,"Returned","Not Returned")</f>
        <v>Not Returned</v>
      </c>
    </row>
    <row r="397" spans="5:34" ht="12.75" customHeight="1" thickTop="1" thickBot="1" x14ac:dyDescent="0.3">
      <c r="E397" s="9">
        <v>7480</v>
      </c>
      <c r="F397" s="2" t="s">
        <v>47</v>
      </c>
      <c r="G397" s="2">
        <v>0.08</v>
      </c>
      <c r="H397" s="2">
        <v>14.81</v>
      </c>
      <c r="I397" s="2">
        <v>13.32</v>
      </c>
      <c r="J397" s="2">
        <v>698</v>
      </c>
      <c r="K397" s="7" t="str">
        <f>IF(COUNTIF(Table1[Customer ID],Table1[[#This Row],[Customer ID]])&gt;1,"Repeat Customer","One-Time Customer")</f>
        <v>Repeat Customer</v>
      </c>
      <c r="L397" s="2" t="s">
        <v>834</v>
      </c>
      <c r="M397" s="2" t="s">
        <v>49</v>
      </c>
      <c r="N397" s="2" t="s">
        <v>28</v>
      </c>
      <c r="O397" s="2" t="s">
        <v>29</v>
      </c>
      <c r="P397" s="2" t="s">
        <v>257</v>
      </c>
      <c r="Q397" s="2" t="s">
        <v>59</v>
      </c>
      <c r="R397" s="2" t="s">
        <v>833</v>
      </c>
      <c r="S397" s="2">
        <v>0.43</v>
      </c>
      <c r="T397" s="7">
        <f>Table1[[#This Row],[Profit]]/Table1[[#This Row],[Sales]]</f>
        <v>-0.21930995043842932</v>
      </c>
      <c r="U397" s="2" t="s">
        <v>33</v>
      </c>
      <c r="V397" s="2" t="s">
        <v>34</v>
      </c>
      <c r="W397" s="2" t="s">
        <v>35</v>
      </c>
      <c r="X397" s="2" t="s">
        <v>209</v>
      </c>
      <c r="Y397" s="2">
        <v>98105</v>
      </c>
      <c r="Z397" s="10">
        <v>42042</v>
      </c>
      <c r="AA397" s="14" t="str">
        <f>TEXT(Table1[[#This Row],[Order Date]],"mmmm")</f>
        <v>February</v>
      </c>
      <c r="AB397" s="8" t="str">
        <f>TEXT(Table1[[#This Row],[Order Date]],"yyyy")</f>
        <v>2015</v>
      </c>
      <c r="AC397" s="10">
        <v>42044</v>
      </c>
      <c r="AD397" s="2">
        <v>-253.11</v>
      </c>
      <c r="AE397" s="2">
        <v>79</v>
      </c>
      <c r="AF397" s="2">
        <v>1154.1199999999999</v>
      </c>
      <c r="AG397" s="2">
        <v>53410</v>
      </c>
      <c r="AH397" s="7" t="str">
        <f>IF(COUNTIF(Returns!$A$2:$A$1635,Orders!AG397)&gt;0,"Returned","Not Returned")</f>
        <v>Not Returned</v>
      </c>
    </row>
    <row r="398" spans="5:34" ht="12.75" customHeight="1" thickTop="1" thickBot="1" x14ac:dyDescent="0.3">
      <c r="E398" s="11">
        <v>6289</v>
      </c>
      <c r="F398" s="12" t="s">
        <v>56</v>
      </c>
      <c r="G398" s="12">
        <v>0.03</v>
      </c>
      <c r="H398" s="12">
        <v>5.28</v>
      </c>
      <c r="I398" s="12">
        <v>5.61</v>
      </c>
      <c r="J398" s="12">
        <v>699</v>
      </c>
      <c r="K398" s="7" t="str">
        <f>IF(COUNTIF(Table1[Customer ID],Table1[[#This Row],[Customer ID]])&gt;1,"Repeat Customer","One-Time Customer")</f>
        <v>Repeat Customer</v>
      </c>
      <c r="L398" s="12" t="s">
        <v>835</v>
      </c>
      <c r="M398" s="12" t="s">
        <v>49</v>
      </c>
      <c r="N398" s="12" t="s">
        <v>114</v>
      </c>
      <c r="O398" s="12" t="s">
        <v>29</v>
      </c>
      <c r="P398" s="12" t="s">
        <v>93</v>
      </c>
      <c r="Q398" s="12" t="s">
        <v>59</v>
      </c>
      <c r="R398" s="12" t="s">
        <v>836</v>
      </c>
      <c r="S398" s="12">
        <v>0.4</v>
      </c>
      <c r="T398" s="7">
        <f>Table1[[#This Row],[Profit]]/Table1[[#This Row],[Sales]]</f>
        <v>-0.51292307692307693</v>
      </c>
      <c r="U398" s="12" t="s">
        <v>33</v>
      </c>
      <c r="V398" s="12" t="s">
        <v>34</v>
      </c>
      <c r="W398" s="12" t="s">
        <v>45</v>
      </c>
      <c r="X398" s="12" t="s">
        <v>663</v>
      </c>
      <c r="Y398" s="12">
        <v>90041</v>
      </c>
      <c r="Z398" s="13">
        <v>42117</v>
      </c>
      <c r="AA398" s="14" t="str">
        <f>TEXT(Table1[[#This Row],[Order Date]],"mmmm")</f>
        <v>April</v>
      </c>
      <c r="AB398" s="8" t="str">
        <f>TEXT(Table1[[#This Row],[Order Date]],"yyyy")</f>
        <v>2015</v>
      </c>
      <c r="AC398" s="13">
        <v>42118</v>
      </c>
      <c r="AD398" s="12">
        <v>-16.670000000000002</v>
      </c>
      <c r="AE398" s="12">
        <v>5</v>
      </c>
      <c r="AF398" s="12">
        <v>32.5</v>
      </c>
      <c r="AG398" s="12">
        <v>44517</v>
      </c>
      <c r="AH398" s="7" t="str">
        <f>IF(COUNTIF(Returns!$A$2:$A$1635,Orders!AG398)&gt;0,"Returned","Not Returned")</f>
        <v>Not Returned</v>
      </c>
    </row>
    <row r="399" spans="5:34" ht="12.75" customHeight="1" thickTop="1" thickBot="1" x14ac:dyDescent="0.3">
      <c r="E399" s="9">
        <v>7733</v>
      </c>
      <c r="F399" s="2" t="s">
        <v>47</v>
      </c>
      <c r="G399" s="2">
        <v>0.02</v>
      </c>
      <c r="H399" s="2">
        <v>6.47</v>
      </c>
      <c r="I399" s="2">
        <v>1.22</v>
      </c>
      <c r="J399" s="2">
        <v>699</v>
      </c>
      <c r="K399" s="7" t="str">
        <f>IF(COUNTIF(Table1[Customer ID],Table1[[#This Row],[Customer ID]])&gt;1,"Repeat Customer","One-Time Customer")</f>
        <v>Repeat Customer</v>
      </c>
      <c r="L399" s="2" t="s">
        <v>835</v>
      </c>
      <c r="M399" s="2" t="s">
        <v>49</v>
      </c>
      <c r="N399" s="2" t="s">
        <v>114</v>
      </c>
      <c r="O399" s="2" t="s">
        <v>29</v>
      </c>
      <c r="P399" s="2" t="s">
        <v>30</v>
      </c>
      <c r="Q399" s="2" t="s">
        <v>31</v>
      </c>
      <c r="R399" s="2" t="s">
        <v>837</v>
      </c>
      <c r="S399" s="2">
        <v>0.4</v>
      </c>
      <c r="T399" s="7">
        <f>Table1[[#This Row],[Profit]]/Table1[[#This Row],[Sales]]</f>
        <v>0.20726991492652749</v>
      </c>
      <c r="U399" s="2" t="s">
        <v>33</v>
      </c>
      <c r="V399" s="2" t="s">
        <v>34</v>
      </c>
      <c r="W399" s="2" t="s">
        <v>45</v>
      </c>
      <c r="X399" s="2" t="s">
        <v>663</v>
      </c>
      <c r="Y399" s="2">
        <v>90041</v>
      </c>
      <c r="Z399" s="10">
        <v>42161</v>
      </c>
      <c r="AA399" s="14" t="str">
        <f>TEXT(Table1[[#This Row],[Order Date]],"mmmm")</f>
        <v>June</v>
      </c>
      <c r="AB399" s="8" t="str">
        <f>TEXT(Table1[[#This Row],[Order Date]],"yyyy")</f>
        <v>2015</v>
      </c>
      <c r="AC399" s="10">
        <v>42162</v>
      </c>
      <c r="AD399" s="2">
        <v>40.200000000000003</v>
      </c>
      <c r="AE399" s="2">
        <v>30</v>
      </c>
      <c r="AF399" s="2">
        <v>193.95</v>
      </c>
      <c r="AG399" s="2">
        <v>55392</v>
      </c>
      <c r="AH399" s="7" t="str">
        <f>IF(COUNTIF(Returns!$A$2:$A$1635,Orders!AG399)&gt;0,"Returned","Not Returned")</f>
        <v>Not Returned</v>
      </c>
    </row>
    <row r="400" spans="5:34" ht="12.75" customHeight="1" thickTop="1" thickBot="1" x14ac:dyDescent="0.3">
      <c r="E400" s="11">
        <v>7734</v>
      </c>
      <c r="F400" s="12" t="s">
        <v>47</v>
      </c>
      <c r="G400" s="12">
        <v>7.0000000000000007E-2</v>
      </c>
      <c r="H400" s="12">
        <v>2.84</v>
      </c>
      <c r="I400" s="12">
        <v>0.93</v>
      </c>
      <c r="J400" s="12">
        <v>699</v>
      </c>
      <c r="K400" s="7" t="str">
        <f>IF(COUNTIF(Table1[Customer ID],Table1[[#This Row],[Customer ID]])&gt;1,"Repeat Customer","One-Time Customer")</f>
        <v>Repeat Customer</v>
      </c>
      <c r="L400" s="12" t="s">
        <v>835</v>
      </c>
      <c r="M400" s="12" t="s">
        <v>49</v>
      </c>
      <c r="N400" s="12" t="s">
        <v>114</v>
      </c>
      <c r="O400" s="12" t="s">
        <v>29</v>
      </c>
      <c r="P400" s="12" t="s">
        <v>30</v>
      </c>
      <c r="Q400" s="12" t="s">
        <v>31</v>
      </c>
      <c r="R400" s="12" t="s">
        <v>32</v>
      </c>
      <c r="S400" s="12">
        <v>0.54</v>
      </c>
      <c r="T400" s="7">
        <f>Table1[[#This Row],[Profit]]/Table1[[#This Row],[Sales]]</f>
        <v>2.0214105793450881E-2</v>
      </c>
      <c r="U400" s="12" t="s">
        <v>33</v>
      </c>
      <c r="V400" s="12" t="s">
        <v>34</v>
      </c>
      <c r="W400" s="12" t="s">
        <v>45</v>
      </c>
      <c r="X400" s="12" t="s">
        <v>663</v>
      </c>
      <c r="Y400" s="12">
        <v>90041</v>
      </c>
      <c r="Z400" s="13">
        <v>42161</v>
      </c>
      <c r="AA400" s="14" t="str">
        <f>TEXT(Table1[[#This Row],[Order Date]],"mmmm")</f>
        <v>June</v>
      </c>
      <c r="AB400" s="8" t="str">
        <f>TEXT(Table1[[#This Row],[Order Date]],"yyyy")</f>
        <v>2015</v>
      </c>
      <c r="AC400" s="13">
        <v>42163</v>
      </c>
      <c r="AD400" s="12">
        <v>3.21</v>
      </c>
      <c r="AE400" s="12">
        <v>59</v>
      </c>
      <c r="AF400" s="12">
        <v>158.80000000000001</v>
      </c>
      <c r="AG400" s="12">
        <v>55392</v>
      </c>
      <c r="AH400" s="7" t="str">
        <f>IF(COUNTIF(Returns!$A$2:$A$1635,Orders!AG400)&gt;0,"Returned","Not Returned")</f>
        <v>Not Returned</v>
      </c>
    </row>
    <row r="401" spans="5:34" ht="12.75" customHeight="1" thickTop="1" thickBot="1" x14ac:dyDescent="0.3">
      <c r="E401" s="9">
        <v>5140</v>
      </c>
      <c r="F401" s="2" t="s">
        <v>25</v>
      </c>
      <c r="G401" s="2">
        <v>0.01</v>
      </c>
      <c r="H401" s="2">
        <v>7.89</v>
      </c>
      <c r="I401" s="2">
        <v>2.82</v>
      </c>
      <c r="J401" s="2">
        <v>699</v>
      </c>
      <c r="K401" s="7" t="str">
        <f>IF(COUNTIF(Table1[Customer ID],Table1[[#This Row],[Customer ID]])&gt;1,"Repeat Customer","One-Time Customer")</f>
        <v>Repeat Customer</v>
      </c>
      <c r="L401" s="2" t="s">
        <v>835</v>
      </c>
      <c r="M401" s="2" t="s">
        <v>49</v>
      </c>
      <c r="N401" s="2" t="s">
        <v>114</v>
      </c>
      <c r="O401" s="2" t="s">
        <v>29</v>
      </c>
      <c r="P401" s="2" t="s">
        <v>66</v>
      </c>
      <c r="Q401" s="2" t="s">
        <v>31</v>
      </c>
      <c r="R401" s="2" t="s">
        <v>838</v>
      </c>
      <c r="S401" s="2">
        <v>0.4</v>
      </c>
      <c r="T401" s="7">
        <f>Table1[[#This Row],[Profit]]/Table1[[#This Row],[Sales]]</f>
        <v>0.14110697877926057</v>
      </c>
      <c r="U401" s="2" t="s">
        <v>33</v>
      </c>
      <c r="V401" s="2" t="s">
        <v>34</v>
      </c>
      <c r="W401" s="2" t="s">
        <v>45</v>
      </c>
      <c r="X401" s="2" t="s">
        <v>663</v>
      </c>
      <c r="Y401" s="2">
        <v>90041</v>
      </c>
      <c r="Z401" s="10">
        <v>42185</v>
      </c>
      <c r="AA401" s="14" t="str">
        <f>TEXT(Table1[[#This Row],[Order Date]],"mmmm")</f>
        <v>June</v>
      </c>
      <c r="AB401" s="8" t="str">
        <f>TEXT(Table1[[#This Row],[Order Date]],"yyyy")</f>
        <v>2015</v>
      </c>
      <c r="AC401" s="10">
        <v>42186</v>
      </c>
      <c r="AD401" s="2">
        <v>38.700000000000003</v>
      </c>
      <c r="AE401" s="2">
        <v>32</v>
      </c>
      <c r="AF401" s="2">
        <v>274.26</v>
      </c>
      <c r="AG401" s="2">
        <v>36647</v>
      </c>
      <c r="AH401" s="7" t="str">
        <f>IF(COUNTIF(Returns!$A$2:$A$1635,Orders!AG401)&gt;0,"Returned","Not Returned")</f>
        <v>Not Returned</v>
      </c>
    </row>
    <row r="402" spans="5:34" ht="12.75" customHeight="1" thickTop="1" thickBot="1" x14ac:dyDescent="0.3">
      <c r="E402" s="11">
        <v>5141</v>
      </c>
      <c r="F402" s="12" t="s">
        <v>25</v>
      </c>
      <c r="G402" s="12">
        <v>0.09</v>
      </c>
      <c r="H402" s="12">
        <v>3.68</v>
      </c>
      <c r="I402" s="12">
        <v>1.32</v>
      </c>
      <c r="J402" s="12">
        <v>699</v>
      </c>
      <c r="K402" s="7" t="str">
        <f>IF(COUNTIF(Table1[Customer ID],Table1[[#This Row],[Customer ID]])&gt;1,"Repeat Customer","One-Time Customer")</f>
        <v>Repeat Customer</v>
      </c>
      <c r="L402" s="12" t="s">
        <v>835</v>
      </c>
      <c r="M402" s="12" t="s">
        <v>49</v>
      </c>
      <c r="N402" s="12" t="s">
        <v>114</v>
      </c>
      <c r="O402" s="12" t="s">
        <v>29</v>
      </c>
      <c r="P402" s="12" t="s">
        <v>174</v>
      </c>
      <c r="Q402" s="12" t="s">
        <v>31</v>
      </c>
      <c r="R402" s="12" t="s">
        <v>839</v>
      </c>
      <c r="S402" s="12">
        <v>0.83</v>
      </c>
      <c r="T402" s="7">
        <f>Table1[[#This Row],[Profit]]/Table1[[#This Row],[Sales]]</f>
        <v>-0.26346801346801346</v>
      </c>
      <c r="U402" s="12" t="s">
        <v>33</v>
      </c>
      <c r="V402" s="12" t="s">
        <v>34</v>
      </c>
      <c r="W402" s="12" t="s">
        <v>45</v>
      </c>
      <c r="X402" s="12" t="s">
        <v>663</v>
      </c>
      <c r="Y402" s="12">
        <v>90041</v>
      </c>
      <c r="Z402" s="13">
        <v>42185</v>
      </c>
      <c r="AA402" s="14" t="str">
        <f>TEXT(Table1[[#This Row],[Order Date]],"mmmm")</f>
        <v>June</v>
      </c>
      <c r="AB402" s="8" t="str">
        <f>TEXT(Table1[[#This Row],[Order Date]],"yyyy")</f>
        <v>2015</v>
      </c>
      <c r="AC402" s="13">
        <v>42186</v>
      </c>
      <c r="AD402" s="12">
        <v>-21.91</v>
      </c>
      <c r="AE402" s="12">
        <v>24</v>
      </c>
      <c r="AF402" s="12">
        <v>83.16</v>
      </c>
      <c r="AG402" s="12">
        <v>36647</v>
      </c>
      <c r="AH402" s="7" t="str">
        <f>IF(COUNTIF(Returns!$A$2:$A$1635,Orders!AG402)&gt;0,"Returned","Not Returned")</f>
        <v>Not Returned</v>
      </c>
    </row>
    <row r="403" spans="5:34" ht="12.75" customHeight="1" thickTop="1" thickBot="1" x14ac:dyDescent="0.3">
      <c r="E403" s="9">
        <v>5142</v>
      </c>
      <c r="F403" s="2" t="s">
        <v>25</v>
      </c>
      <c r="G403" s="2">
        <v>0.1</v>
      </c>
      <c r="H403" s="2">
        <v>9.7100000000000009</v>
      </c>
      <c r="I403" s="2">
        <v>9.4499999999999993</v>
      </c>
      <c r="J403" s="2">
        <v>699</v>
      </c>
      <c r="K403" s="7" t="str">
        <f>IF(COUNTIF(Table1[Customer ID],Table1[[#This Row],[Customer ID]])&gt;1,"Repeat Customer","One-Time Customer")</f>
        <v>Repeat Customer</v>
      </c>
      <c r="L403" s="2" t="s">
        <v>835</v>
      </c>
      <c r="M403" s="2" t="s">
        <v>49</v>
      </c>
      <c r="N403" s="2" t="s">
        <v>114</v>
      </c>
      <c r="O403" s="2" t="s">
        <v>29</v>
      </c>
      <c r="P403" s="2" t="s">
        <v>141</v>
      </c>
      <c r="Q403" s="2" t="s">
        <v>59</v>
      </c>
      <c r="R403" s="2" t="s">
        <v>510</v>
      </c>
      <c r="S403" s="2">
        <v>0.6</v>
      </c>
      <c r="T403" s="7">
        <f>Table1[[#This Row],[Profit]]/Table1[[#This Row],[Sales]]</f>
        <v>-0.45725957316840377</v>
      </c>
      <c r="U403" s="2" t="s">
        <v>33</v>
      </c>
      <c r="V403" s="2" t="s">
        <v>34</v>
      </c>
      <c r="W403" s="2" t="s">
        <v>45</v>
      </c>
      <c r="X403" s="2" t="s">
        <v>663</v>
      </c>
      <c r="Y403" s="2">
        <v>90041</v>
      </c>
      <c r="Z403" s="10">
        <v>42185</v>
      </c>
      <c r="AA403" s="14" t="str">
        <f>TEXT(Table1[[#This Row],[Order Date]],"mmmm")</f>
        <v>June</v>
      </c>
      <c r="AB403" s="8" t="str">
        <f>TEXT(Table1[[#This Row],[Order Date]],"yyyy")</f>
        <v>2015</v>
      </c>
      <c r="AC403" s="10">
        <v>42188</v>
      </c>
      <c r="AD403" s="2">
        <v>-119.77</v>
      </c>
      <c r="AE403" s="2">
        <v>27</v>
      </c>
      <c r="AF403" s="2">
        <v>261.93</v>
      </c>
      <c r="AG403" s="2">
        <v>36647</v>
      </c>
      <c r="AH403" s="7" t="str">
        <f>IF(COUNTIF(Returns!$A$2:$A$1635,Orders!AG403)&gt;0,"Returned","Not Returned")</f>
        <v>Not Returned</v>
      </c>
    </row>
    <row r="404" spans="5:34" ht="12.75" customHeight="1" thickTop="1" thickBot="1" x14ac:dyDescent="0.3">
      <c r="E404" s="11">
        <v>4556</v>
      </c>
      <c r="F404" s="12" t="s">
        <v>56</v>
      </c>
      <c r="G404" s="12">
        <v>7.0000000000000007E-2</v>
      </c>
      <c r="H404" s="12">
        <v>5.0199999999999996</v>
      </c>
      <c r="I404" s="12">
        <v>5.14</v>
      </c>
      <c r="J404" s="12">
        <v>699</v>
      </c>
      <c r="K404" s="7" t="str">
        <f>IF(COUNTIF(Table1[Customer ID],Table1[[#This Row],[Customer ID]])&gt;1,"Repeat Customer","One-Time Customer")</f>
        <v>Repeat Customer</v>
      </c>
      <c r="L404" s="12" t="s">
        <v>835</v>
      </c>
      <c r="M404" s="12" t="s">
        <v>49</v>
      </c>
      <c r="N404" s="12" t="s">
        <v>114</v>
      </c>
      <c r="O404" s="12" t="s">
        <v>77</v>
      </c>
      <c r="P404" s="12" t="s">
        <v>180</v>
      </c>
      <c r="Q404" s="12" t="s">
        <v>51</v>
      </c>
      <c r="R404" s="12" t="s">
        <v>840</v>
      </c>
      <c r="S404" s="12">
        <v>0.79</v>
      </c>
      <c r="T404" s="7">
        <f>Table1[[#This Row],[Profit]]/Table1[[#This Row],[Sales]]</f>
        <v>-0.8030461684911947</v>
      </c>
      <c r="U404" s="12" t="s">
        <v>33</v>
      </c>
      <c r="V404" s="12" t="s">
        <v>34</v>
      </c>
      <c r="W404" s="12" t="s">
        <v>45</v>
      </c>
      <c r="X404" s="12" t="s">
        <v>663</v>
      </c>
      <c r="Y404" s="12">
        <v>90041</v>
      </c>
      <c r="Z404" s="13">
        <v>42033</v>
      </c>
      <c r="AA404" s="14" t="str">
        <f>TEXT(Table1[[#This Row],[Order Date]],"mmmm")</f>
        <v>January</v>
      </c>
      <c r="AB404" s="8" t="str">
        <f>TEXT(Table1[[#This Row],[Order Date]],"yyyy")</f>
        <v>2015</v>
      </c>
      <c r="AC404" s="13">
        <v>42035</v>
      </c>
      <c r="AD404" s="12">
        <v>-168.72</v>
      </c>
      <c r="AE404" s="12">
        <v>42</v>
      </c>
      <c r="AF404" s="12">
        <v>210.1</v>
      </c>
      <c r="AG404" s="12">
        <v>32420</v>
      </c>
      <c r="AH404" s="7" t="str">
        <f>IF(COUNTIF(Returns!$A$2:$A$1635,Orders!AG404)&gt;0,"Returned","Not Returned")</f>
        <v>Not Returned</v>
      </c>
    </row>
    <row r="405" spans="5:34" ht="12.75" customHeight="1" thickTop="1" thickBot="1" x14ac:dyDescent="0.3">
      <c r="E405" s="9">
        <v>4557</v>
      </c>
      <c r="F405" s="2" t="s">
        <v>56</v>
      </c>
      <c r="G405" s="2">
        <v>7.0000000000000007E-2</v>
      </c>
      <c r="H405" s="2">
        <v>280.98</v>
      </c>
      <c r="I405" s="2">
        <v>57</v>
      </c>
      <c r="J405" s="2">
        <v>699</v>
      </c>
      <c r="K405" s="7" t="str">
        <f>IF(COUNTIF(Table1[Customer ID],Table1[[#This Row],[Customer ID]])&gt;1,"Repeat Customer","One-Time Customer")</f>
        <v>Repeat Customer</v>
      </c>
      <c r="L405" s="2" t="s">
        <v>835</v>
      </c>
      <c r="M405" s="2" t="s">
        <v>39</v>
      </c>
      <c r="N405" s="2" t="s">
        <v>114</v>
      </c>
      <c r="O405" s="2" t="s">
        <v>41</v>
      </c>
      <c r="P405" s="2" t="s">
        <v>42</v>
      </c>
      <c r="Q405" s="2" t="s">
        <v>43</v>
      </c>
      <c r="R405" s="2" t="s">
        <v>670</v>
      </c>
      <c r="S405" s="2">
        <v>0.78</v>
      </c>
      <c r="T405" s="7">
        <f>Table1[[#This Row],[Profit]]/Table1[[#This Row],[Sales]]</f>
        <v>-6.7635198857823306E-2</v>
      </c>
      <c r="U405" s="2" t="s">
        <v>33</v>
      </c>
      <c r="V405" s="2" t="s">
        <v>34</v>
      </c>
      <c r="W405" s="2" t="s">
        <v>45</v>
      </c>
      <c r="X405" s="2" t="s">
        <v>663</v>
      </c>
      <c r="Y405" s="2">
        <v>90041</v>
      </c>
      <c r="Z405" s="10">
        <v>42033</v>
      </c>
      <c r="AA405" s="14" t="str">
        <f>TEXT(Table1[[#This Row],[Order Date]],"mmmm")</f>
        <v>January</v>
      </c>
      <c r="AB405" s="8" t="str">
        <f>TEXT(Table1[[#This Row],[Order Date]],"yyyy")</f>
        <v>2015</v>
      </c>
      <c r="AC405" s="10">
        <v>42035</v>
      </c>
      <c r="AD405" s="2">
        <v>-439.62</v>
      </c>
      <c r="AE405" s="2">
        <v>23</v>
      </c>
      <c r="AF405" s="2">
        <v>6499.87</v>
      </c>
      <c r="AG405" s="2">
        <v>32420</v>
      </c>
      <c r="AH405" s="7" t="str">
        <f>IF(COUNTIF(Returns!$A$2:$A$1635,Orders!AG405)&gt;0,"Returned","Not Returned")</f>
        <v>Not Returned</v>
      </c>
    </row>
    <row r="406" spans="5:34" ht="12.75" customHeight="1" thickTop="1" thickBot="1" x14ac:dyDescent="0.3">
      <c r="E406" s="11">
        <v>448</v>
      </c>
      <c r="F406" s="12" t="s">
        <v>56</v>
      </c>
      <c r="G406" s="12">
        <v>0.1</v>
      </c>
      <c r="H406" s="12">
        <v>4.26</v>
      </c>
      <c r="I406" s="12">
        <v>1.2</v>
      </c>
      <c r="J406" s="12">
        <v>699</v>
      </c>
      <c r="K406" s="7" t="str">
        <f>IF(COUNTIF(Table1[Customer ID],Table1[[#This Row],[Customer ID]])&gt;1,"Repeat Customer","One-Time Customer")</f>
        <v>Repeat Customer</v>
      </c>
      <c r="L406" s="12" t="s">
        <v>835</v>
      </c>
      <c r="M406" s="12" t="s">
        <v>49</v>
      </c>
      <c r="N406" s="12" t="s">
        <v>114</v>
      </c>
      <c r="O406" s="12" t="s">
        <v>29</v>
      </c>
      <c r="P406" s="12" t="s">
        <v>30</v>
      </c>
      <c r="Q406" s="12" t="s">
        <v>31</v>
      </c>
      <c r="R406" s="12" t="s">
        <v>202</v>
      </c>
      <c r="S406" s="12">
        <v>0.44</v>
      </c>
      <c r="T406" s="7">
        <f>Table1[[#This Row],[Profit]]/Table1[[#This Row],[Sales]]</f>
        <v>4.3861645238366137E-2</v>
      </c>
      <c r="U406" s="12" t="s">
        <v>33</v>
      </c>
      <c r="V406" s="12" t="s">
        <v>34</v>
      </c>
      <c r="W406" s="12" t="s">
        <v>45</v>
      </c>
      <c r="X406" s="12" t="s">
        <v>663</v>
      </c>
      <c r="Y406" s="12">
        <v>90041</v>
      </c>
      <c r="Z406" s="13">
        <v>42144</v>
      </c>
      <c r="AA406" s="14" t="str">
        <f>TEXT(Table1[[#This Row],[Order Date]],"mmmm")</f>
        <v>May</v>
      </c>
      <c r="AB406" s="8" t="str">
        <f>TEXT(Table1[[#This Row],[Order Date]],"yyyy")</f>
        <v>2015</v>
      </c>
      <c r="AC406" s="13">
        <v>42145</v>
      </c>
      <c r="AD406" s="12">
        <v>15.42</v>
      </c>
      <c r="AE406" s="12">
        <v>88</v>
      </c>
      <c r="AF406" s="12">
        <v>351.56</v>
      </c>
      <c r="AG406" s="12">
        <v>3042</v>
      </c>
      <c r="AH406" s="7" t="str">
        <f>IF(COUNTIF(Returns!$A$2:$A$1635,Orders!AG406)&gt;0,"Returned","Not Returned")</f>
        <v>Not Returned</v>
      </c>
    </row>
    <row r="407" spans="5:34" ht="12.75" customHeight="1" thickTop="1" thickBot="1" x14ac:dyDescent="0.3">
      <c r="E407" s="9">
        <v>18448</v>
      </c>
      <c r="F407" s="2" t="s">
        <v>56</v>
      </c>
      <c r="G407" s="2">
        <v>0.1</v>
      </c>
      <c r="H407" s="2">
        <v>4.26</v>
      </c>
      <c r="I407" s="2">
        <v>1.2</v>
      </c>
      <c r="J407" s="2">
        <v>700</v>
      </c>
      <c r="K407" s="7" t="str">
        <f>IF(COUNTIF(Table1[Customer ID],Table1[[#This Row],[Customer ID]])&gt;1,"Repeat Customer","One-Time Customer")</f>
        <v>One-Time Customer</v>
      </c>
      <c r="L407" s="2" t="s">
        <v>841</v>
      </c>
      <c r="M407" s="2" t="s">
        <v>49</v>
      </c>
      <c r="N407" s="2" t="s">
        <v>114</v>
      </c>
      <c r="O407" s="2" t="s">
        <v>29</v>
      </c>
      <c r="P407" s="2" t="s">
        <v>30</v>
      </c>
      <c r="Q407" s="2" t="s">
        <v>31</v>
      </c>
      <c r="R407" s="2" t="s">
        <v>202</v>
      </c>
      <c r="S407" s="2">
        <v>0.44</v>
      </c>
      <c r="T407" s="7">
        <f>Table1[[#This Row],[Profit]]/Table1[[#This Row],[Sales]]</f>
        <v>0.38598247809762204</v>
      </c>
      <c r="U407" s="2" t="s">
        <v>33</v>
      </c>
      <c r="V407" s="2" t="s">
        <v>34</v>
      </c>
      <c r="W407" s="2" t="s">
        <v>45</v>
      </c>
      <c r="X407" s="2" t="s">
        <v>756</v>
      </c>
      <c r="Y407" s="2">
        <v>93454</v>
      </c>
      <c r="Z407" s="10">
        <v>42144</v>
      </c>
      <c r="AA407" s="14" t="str">
        <f>TEXT(Table1[[#This Row],[Order Date]],"mmmm")</f>
        <v>May</v>
      </c>
      <c r="AB407" s="8" t="str">
        <f>TEXT(Table1[[#This Row],[Order Date]],"yyyy")</f>
        <v>2015</v>
      </c>
      <c r="AC407" s="10">
        <v>42145</v>
      </c>
      <c r="AD407" s="2">
        <v>33.923999999999999</v>
      </c>
      <c r="AE407" s="2">
        <v>22</v>
      </c>
      <c r="AF407" s="2">
        <v>87.89</v>
      </c>
      <c r="AG407" s="2">
        <v>87980</v>
      </c>
      <c r="AH407" s="7" t="str">
        <f>IF(COUNTIF(Returns!$A$2:$A$1635,Orders!AG407)&gt;0,"Returned","Not Returned")</f>
        <v>Not Returned</v>
      </c>
    </row>
    <row r="408" spans="5:34" ht="12.75" customHeight="1" thickTop="1" thickBot="1" x14ac:dyDescent="0.3">
      <c r="E408" s="11">
        <v>24289</v>
      </c>
      <c r="F408" s="12" t="s">
        <v>56</v>
      </c>
      <c r="G408" s="12">
        <v>0.03</v>
      </c>
      <c r="H408" s="12">
        <v>5.28</v>
      </c>
      <c r="I408" s="12">
        <v>5.61</v>
      </c>
      <c r="J408" s="12">
        <v>702</v>
      </c>
      <c r="K408" s="7" t="str">
        <f>IF(COUNTIF(Table1[Customer ID],Table1[[#This Row],[Customer ID]])&gt;1,"Repeat Customer","One-Time Customer")</f>
        <v>Repeat Customer</v>
      </c>
      <c r="L408" s="12" t="s">
        <v>842</v>
      </c>
      <c r="M408" s="12" t="s">
        <v>49</v>
      </c>
      <c r="N408" s="12" t="s">
        <v>114</v>
      </c>
      <c r="O408" s="12" t="s">
        <v>29</v>
      </c>
      <c r="P408" s="12" t="s">
        <v>93</v>
      </c>
      <c r="Q408" s="12" t="s">
        <v>59</v>
      </c>
      <c r="R408" s="12" t="s">
        <v>836</v>
      </c>
      <c r="S408" s="12">
        <v>0.4</v>
      </c>
      <c r="T408" s="7">
        <f>Table1[[#This Row],[Profit]]/Table1[[#This Row],[Sales]]</f>
        <v>-2.5646153846153847</v>
      </c>
      <c r="U408" s="12" t="s">
        <v>33</v>
      </c>
      <c r="V408" s="12" t="s">
        <v>34</v>
      </c>
      <c r="W408" s="12" t="s">
        <v>45</v>
      </c>
      <c r="X408" s="12" t="s">
        <v>843</v>
      </c>
      <c r="Y408" s="12">
        <v>95404</v>
      </c>
      <c r="Z408" s="13">
        <v>42117</v>
      </c>
      <c r="AA408" s="14" t="str">
        <f>TEXT(Table1[[#This Row],[Order Date]],"mmmm")</f>
        <v>April</v>
      </c>
      <c r="AB408" s="8" t="str">
        <f>TEXT(Table1[[#This Row],[Order Date]],"yyyy")</f>
        <v>2015</v>
      </c>
      <c r="AC408" s="13">
        <v>42118</v>
      </c>
      <c r="AD408" s="12">
        <v>-16.670000000000002</v>
      </c>
      <c r="AE408" s="12">
        <v>1</v>
      </c>
      <c r="AF408" s="12">
        <v>6.5</v>
      </c>
      <c r="AG408" s="12">
        <v>87977</v>
      </c>
      <c r="AH408" s="7" t="str">
        <f>IF(COUNTIF(Returns!$A$2:$A$1635,Orders!AG408)&gt;0,"Returned","Not Returned")</f>
        <v>Not Returned</v>
      </c>
    </row>
    <row r="409" spans="5:34" ht="12.75" customHeight="1" thickTop="1" thickBot="1" x14ac:dyDescent="0.3">
      <c r="E409" s="9">
        <v>23140</v>
      </c>
      <c r="F409" s="2" t="s">
        <v>25</v>
      </c>
      <c r="G409" s="2">
        <v>0.01</v>
      </c>
      <c r="H409" s="2">
        <v>7.89</v>
      </c>
      <c r="I409" s="2">
        <v>2.82</v>
      </c>
      <c r="J409" s="2">
        <v>702</v>
      </c>
      <c r="K409" s="7" t="str">
        <f>IF(COUNTIF(Table1[Customer ID],Table1[[#This Row],[Customer ID]])&gt;1,"Repeat Customer","One-Time Customer")</f>
        <v>Repeat Customer</v>
      </c>
      <c r="L409" s="2" t="s">
        <v>842</v>
      </c>
      <c r="M409" s="2" t="s">
        <v>49</v>
      </c>
      <c r="N409" s="2" t="s">
        <v>114</v>
      </c>
      <c r="O409" s="2" t="s">
        <v>29</v>
      </c>
      <c r="P409" s="2" t="s">
        <v>66</v>
      </c>
      <c r="Q409" s="2" t="s">
        <v>31</v>
      </c>
      <c r="R409" s="2" t="s">
        <v>838</v>
      </c>
      <c r="S409" s="2">
        <v>0.4</v>
      </c>
      <c r="T409" s="7">
        <f>Table1[[#This Row],[Profit]]/Table1[[#This Row],[Sales]]</f>
        <v>0.67736289381563597</v>
      </c>
      <c r="U409" s="2" t="s">
        <v>33</v>
      </c>
      <c r="V409" s="2" t="s">
        <v>34</v>
      </c>
      <c r="W409" s="2" t="s">
        <v>45</v>
      </c>
      <c r="X409" s="2" t="s">
        <v>843</v>
      </c>
      <c r="Y409" s="2">
        <v>95404</v>
      </c>
      <c r="Z409" s="10">
        <v>42185</v>
      </c>
      <c r="AA409" s="14" t="str">
        <f>TEXT(Table1[[#This Row],[Order Date]],"mmmm")</f>
        <v>June</v>
      </c>
      <c r="AB409" s="8" t="str">
        <f>TEXT(Table1[[#This Row],[Order Date]],"yyyy")</f>
        <v>2015</v>
      </c>
      <c r="AC409" s="10">
        <v>42186</v>
      </c>
      <c r="AD409" s="2">
        <v>46.440000000000005</v>
      </c>
      <c r="AE409" s="2">
        <v>8</v>
      </c>
      <c r="AF409" s="2">
        <v>68.56</v>
      </c>
      <c r="AG409" s="2">
        <v>87979</v>
      </c>
      <c r="AH409" s="7" t="str">
        <f>IF(COUNTIF(Returns!$A$2:$A$1635,Orders!AG409)&gt;0,"Returned","Not Returned")</f>
        <v>Not Returned</v>
      </c>
    </row>
    <row r="410" spans="5:34" ht="12.75" customHeight="1" thickTop="1" thickBot="1" x14ac:dyDescent="0.3">
      <c r="E410" s="11">
        <v>23141</v>
      </c>
      <c r="F410" s="12" t="s">
        <v>25</v>
      </c>
      <c r="G410" s="12">
        <v>0.09</v>
      </c>
      <c r="H410" s="12">
        <v>3.68</v>
      </c>
      <c r="I410" s="12">
        <v>1.32</v>
      </c>
      <c r="J410" s="12">
        <v>702</v>
      </c>
      <c r="K410" s="7" t="str">
        <f>IF(COUNTIF(Table1[Customer ID],Table1[[#This Row],[Customer ID]])&gt;1,"Repeat Customer","One-Time Customer")</f>
        <v>Repeat Customer</v>
      </c>
      <c r="L410" s="12" t="s">
        <v>842</v>
      </c>
      <c r="M410" s="12" t="s">
        <v>49</v>
      </c>
      <c r="N410" s="12" t="s">
        <v>114</v>
      </c>
      <c r="O410" s="12" t="s">
        <v>29</v>
      </c>
      <c r="P410" s="12" t="s">
        <v>174</v>
      </c>
      <c r="Q410" s="12" t="s">
        <v>31</v>
      </c>
      <c r="R410" s="12" t="s">
        <v>839</v>
      </c>
      <c r="S410" s="12">
        <v>0.83</v>
      </c>
      <c r="T410" s="7">
        <f>Table1[[#This Row],[Profit]]/Table1[[#This Row],[Sales]]</f>
        <v>-0.84309764309764312</v>
      </c>
      <c r="U410" s="12" t="s">
        <v>33</v>
      </c>
      <c r="V410" s="12" t="s">
        <v>34</v>
      </c>
      <c r="W410" s="12" t="s">
        <v>45</v>
      </c>
      <c r="X410" s="12" t="s">
        <v>843</v>
      </c>
      <c r="Y410" s="12">
        <v>95404</v>
      </c>
      <c r="Z410" s="13">
        <v>42185</v>
      </c>
      <c r="AA410" s="14" t="str">
        <f>TEXT(Table1[[#This Row],[Order Date]],"mmmm")</f>
        <v>June</v>
      </c>
      <c r="AB410" s="8" t="str">
        <f>TEXT(Table1[[#This Row],[Order Date]],"yyyy")</f>
        <v>2015</v>
      </c>
      <c r="AC410" s="13">
        <v>42186</v>
      </c>
      <c r="AD410" s="12">
        <v>-17.527999999999999</v>
      </c>
      <c r="AE410" s="12">
        <v>6</v>
      </c>
      <c r="AF410" s="12">
        <v>20.79</v>
      </c>
      <c r="AG410" s="12">
        <v>87979</v>
      </c>
      <c r="AH410" s="7" t="str">
        <f>IF(COUNTIF(Returns!$A$2:$A$1635,Orders!AG410)&gt;0,"Returned","Not Returned")</f>
        <v>Not Returned</v>
      </c>
    </row>
    <row r="411" spans="5:34" ht="12.75" customHeight="1" thickTop="1" thickBot="1" x14ac:dyDescent="0.3">
      <c r="E411" s="9">
        <v>23142</v>
      </c>
      <c r="F411" s="2" t="s">
        <v>25</v>
      </c>
      <c r="G411" s="2">
        <v>0.1</v>
      </c>
      <c r="H411" s="2">
        <v>9.7100000000000009</v>
      </c>
      <c r="I411" s="2">
        <v>9.4499999999999993</v>
      </c>
      <c r="J411" s="2">
        <v>702</v>
      </c>
      <c r="K411" s="7" t="str">
        <f>IF(COUNTIF(Table1[Customer ID],Table1[[#This Row],[Customer ID]])&gt;1,"Repeat Customer","One-Time Customer")</f>
        <v>Repeat Customer</v>
      </c>
      <c r="L411" s="2" t="s">
        <v>842</v>
      </c>
      <c r="M411" s="2" t="s">
        <v>49</v>
      </c>
      <c r="N411" s="2" t="s">
        <v>114</v>
      </c>
      <c r="O411" s="2" t="s">
        <v>29</v>
      </c>
      <c r="P411" s="2" t="s">
        <v>141</v>
      </c>
      <c r="Q411" s="2" t="s">
        <v>59</v>
      </c>
      <c r="R411" s="2" t="s">
        <v>510</v>
      </c>
      <c r="S411" s="2">
        <v>0.6</v>
      </c>
      <c r="T411" s="7">
        <f>Table1[[#This Row],[Profit]]/Table1[[#This Row],[Sales]]</f>
        <v>-1.4109262258872037</v>
      </c>
      <c r="U411" s="2" t="s">
        <v>33</v>
      </c>
      <c r="V411" s="2" t="s">
        <v>34</v>
      </c>
      <c r="W411" s="2" t="s">
        <v>45</v>
      </c>
      <c r="X411" s="2" t="s">
        <v>843</v>
      </c>
      <c r="Y411" s="2">
        <v>95404</v>
      </c>
      <c r="Z411" s="10">
        <v>42185</v>
      </c>
      <c r="AA411" s="14" t="str">
        <f>TEXT(Table1[[#This Row],[Order Date]],"mmmm")</f>
        <v>June</v>
      </c>
      <c r="AB411" s="8" t="str">
        <f>TEXT(Table1[[#This Row],[Order Date]],"yyyy")</f>
        <v>2015</v>
      </c>
      <c r="AC411" s="10">
        <v>42188</v>
      </c>
      <c r="AD411" s="2">
        <v>-95.816000000000003</v>
      </c>
      <c r="AE411" s="2">
        <v>7</v>
      </c>
      <c r="AF411" s="2">
        <v>67.91</v>
      </c>
      <c r="AG411" s="2">
        <v>87979</v>
      </c>
      <c r="AH411" s="7" t="str">
        <f>IF(COUNTIF(Returns!$A$2:$A$1635,Orders!AG411)&gt;0,"Returned","Not Returned")</f>
        <v>Not Returned</v>
      </c>
    </row>
    <row r="412" spans="5:34" ht="12.75" customHeight="1" thickTop="1" thickBot="1" x14ac:dyDescent="0.3">
      <c r="E412" s="11">
        <v>25734</v>
      </c>
      <c r="F412" s="12" t="s">
        <v>47</v>
      </c>
      <c r="G412" s="12">
        <v>7.0000000000000007E-2</v>
      </c>
      <c r="H412" s="12">
        <v>2.84</v>
      </c>
      <c r="I412" s="12">
        <v>0.93</v>
      </c>
      <c r="J412" s="12">
        <v>711</v>
      </c>
      <c r="K412" s="7" t="str">
        <f>IF(COUNTIF(Table1[Customer ID],Table1[[#This Row],[Customer ID]])&gt;1,"Repeat Customer","One-Time Customer")</f>
        <v>One-Time Customer</v>
      </c>
      <c r="L412" s="12" t="s">
        <v>844</v>
      </c>
      <c r="M412" s="12" t="s">
        <v>49</v>
      </c>
      <c r="N412" s="12" t="s">
        <v>114</v>
      </c>
      <c r="O412" s="12" t="s">
        <v>29</v>
      </c>
      <c r="P412" s="12" t="s">
        <v>30</v>
      </c>
      <c r="Q412" s="12" t="s">
        <v>31</v>
      </c>
      <c r="R412" s="12" t="s">
        <v>32</v>
      </c>
      <c r="S412" s="12">
        <v>0.54</v>
      </c>
      <c r="T412" s="7">
        <f>Table1[[#This Row],[Profit]]/Table1[[#This Row],[Sales]]</f>
        <v>9.5417389150359175E-2</v>
      </c>
      <c r="U412" s="12" t="s">
        <v>33</v>
      </c>
      <c r="V412" s="12" t="s">
        <v>53</v>
      </c>
      <c r="W412" s="12" t="s">
        <v>193</v>
      </c>
      <c r="X412" s="12" t="s">
        <v>845</v>
      </c>
      <c r="Y412" s="12">
        <v>2152</v>
      </c>
      <c r="Z412" s="13">
        <v>42161</v>
      </c>
      <c r="AA412" s="14" t="str">
        <f>TEXT(Table1[[#This Row],[Order Date]],"mmmm")</f>
        <v>June</v>
      </c>
      <c r="AB412" s="8" t="str">
        <f>TEXT(Table1[[#This Row],[Order Date]],"yyyy")</f>
        <v>2015</v>
      </c>
      <c r="AC412" s="13">
        <v>42163</v>
      </c>
      <c r="AD412" s="12">
        <v>3.8519999999999999</v>
      </c>
      <c r="AE412" s="12">
        <v>15</v>
      </c>
      <c r="AF412" s="12">
        <v>40.369999999999997</v>
      </c>
      <c r="AG412" s="12">
        <v>87978</v>
      </c>
      <c r="AH412" s="7" t="str">
        <f>IF(COUNTIF(Returns!$A$2:$A$1635,Orders!AG412)&gt;0,"Returned","Not Returned")</f>
        <v>Not Returned</v>
      </c>
    </row>
    <row r="413" spans="5:34" ht="12.75" customHeight="1" thickTop="1" thickBot="1" x14ac:dyDescent="0.3">
      <c r="E413" s="9">
        <v>20789</v>
      </c>
      <c r="F413" s="2" t="s">
        <v>37</v>
      </c>
      <c r="G413" s="2">
        <v>0</v>
      </c>
      <c r="H413" s="2">
        <v>8.5</v>
      </c>
      <c r="I413" s="2">
        <v>1.99</v>
      </c>
      <c r="J413" s="2">
        <v>719</v>
      </c>
      <c r="K413" s="7" t="str">
        <f>IF(COUNTIF(Table1[Customer ID],Table1[[#This Row],[Customer ID]])&gt;1,"Repeat Customer","One-Time Customer")</f>
        <v>Repeat Customer</v>
      </c>
      <c r="L413" s="2" t="s">
        <v>846</v>
      </c>
      <c r="M413" s="2" t="s">
        <v>49</v>
      </c>
      <c r="N413" s="2" t="s">
        <v>28</v>
      </c>
      <c r="O413" s="2" t="s">
        <v>77</v>
      </c>
      <c r="P413" s="2" t="s">
        <v>180</v>
      </c>
      <c r="Q413" s="2" t="s">
        <v>51</v>
      </c>
      <c r="R413" s="2" t="s">
        <v>847</v>
      </c>
      <c r="S413" s="2">
        <v>0.49</v>
      </c>
      <c r="T413" s="7">
        <f>Table1[[#This Row],[Profit]]/Table1[[#This Row],[Sales]]</f>
        <v>0.58679427402862994</v>
      </c>
      <c r="U413" s="2" t="s">
        <v>33</v>
      </c>
      <c r="V413" s="2" t="s">
        <v>34</v>
      </c>
      <c r="W413" s="2" t="s">
        <v>533</v>
      </c>
      <c r="X413" s="2" t="s">
        <v>848</v>
      </c>
      <c r="Y413" s="2">
        <v>89041</v>
      </c>
      <c r="Z413" s="10">
        <v>42063</v>
      </c>
      <c r="AA413" s="14" t="str">
        <f>TEXT(Table1[[#This Row],[Order Date]],"mmmm")</f>
        <v>February</v>
      </c>
      <c r="AB413" s="8" t="str">
        <f>TEXT(Table1[[#This Row],[Order Date]],"yyyy")</f>
        <v>2015</v>
      </c>
      <c r="AC413" s="10">
        <v>42065</v>
      </c>
      <c r="AD413" s="2">
        <v>71.735600000000005</v>
      </c>
      <c r="AE413" s="2">
        <v>14</v>
      </c>
      <c r="AF413" s="2">
        <v>122.25</v>
      </c>
      <c r="AG413" s="2">
        <v>89344</v>
      </c>
      <c r="AH413" s="7" t="str">
        <f>IF(COUNTIF(Returns!$A$2:$A$1635,Orders!AG413)&gt;0,"Returned","Not Returned")</f>
        <v>Not Returned</v>
      </c>
    </row>
    <row r="414" spans="5:34" ht="12.75" customHeight="1" thickTop="1" thickBot="1" x14ac:dyDescent="0.3">
      <c r="E414" s="11">
        <v>20790</v>
      </c>
      <c r="F414" s="12" t="s">
        <v>37</v>
      </c>
      <c r="G414" s="12">
        <v>0.03</v>
      </c>
      <c r="H414" s="12">
        <v>95.43</v>
      </c>
      <c r="I414" s="12">
        <v>19.989999999999998</v>
      </c>
      <c r="J414" s="12">
        <v>719</v>
      </c>
      <c r="K414" s="7" t="str">
        <f>IF(COUNTIF(Table1[Customer ID],Table1[[#This Row],[Customer ID]])&gt;1,"Repeat Customer","One-Time Customer")</f>
        <v>Repeat Customer</v>
      </c>
      <c r="L414" s="12" t="s">
        <v>846</v>
      </c>
      <c r="M414" s="12" t="s">
        <v>49</v>
      </c>
      <c r="N414" s="12" t="s">
        <v>28</v>
      </c>
      <c r="O414" s="12" t="s">
        <v>29</v>
      </c>
      <c r="P414" s="12" t="s">
        <v>141</v>
      </c>
      <c r="Q414" s="12" t="s">
        <v>59</v>
      </c>
      <c r="R414" s="12" t="s">
        <v>849</v>
      </c>
      <c r="S414" s="12">
        <v>0.79</v>
      </c>
      <c r="T414" s="7">
        <f>Table1[[#This Row],[Profit]]/Table1[[#This Row],[Sales]]</f>
        <v>-0.38488427386093454</v>
      </c>
      <c r="U414" s="12" t="s">
        <v>33</v>
      </c>
      <c r="V414" s="12" t="s">
        <v>34</v>
      </c>
      <c r="W414" s="12" t="s">
        <v>533</v>
      </c>
      <c r="X414" s="12" t="s">
        <v>848</v>
      </c>
      <c r="Y414" s="12">
        <v>89041</v>
      </c>
      <c r="Z414" s="13">
        <v>42063</v>
      </c>
      <c r="AA414" s="14" t="str">
        <f>TEXT(Table1[[#This Row],[Order Date]],"mmmm")</f>
        <v>February</v>
      </c>
      <c r="AB414" s="8" t="str">
        <f>TEXT(Table1[[#This Row],[Order Date]],"yyyy")</f>
        <v>2015</v>
      </c>
      <c r="AC414" s="13">
        <v>42065</v>
      </c>
      <c r="AD414" s="12">
        <v>-79.320800000000006</v>
      </c>
      <c r="AE414" s="12">
        <v>2</v>
      </c>
      <c r="AF414" s="12">
        <v>206.09</v>
      </c>
      <c r="AG414" s="12">
        <v>89344</v>
      </c>
      <c r="AH414" s="7" t="str">
        <f>IF(COUNTIF(Returns!$A$2:$A$1635,Orders!AG414)&gt;0,"Returned","Not Returned")</f>
        <v>Not Returned</v>
      </c>
    </row>
    <row r="415" spans="5:34" ht="12.75" customHeight="1" thickTop="1" thickBot="1" x14ac:dyDescent="0.3">
      <c r="E415" s="9">
        <v>20633</v>
      </c>
      <c r="F415" s="2" t="s">
        <v>37</v>
      </c>
      <c r="G415" s="2">
        <v>0.04</v>
      </c>
      <c r="H415" s="2">
        <v>10.64</v>
      </c>
      <c r="I415" s="2">
        <v>5.16</v>
      </c>
      <c r="J415" s="2">
        <v>721</v>
      </c>
      <c r="K415" s="7" t="str">
        <f>IF(COUNTIF(Table1[Customer ID],Table1[[#This Row],[Customer ID]])&gt;1,"Repeat Customer","One-Time Customer")</f>
        <v>Repeat Customer</v>
      </c>
      <c r="L415" s="2" t="s">
        <v>850</v>
      </c>
      <c r="M415" s="2" t="s">
        <v>49</v>
      </c>
      <c r="N415" s="2" t="s">
        <v>28</v>
      </c>
      <c r="O415" s="2" t="s">
        <v>41</v>
      </c>
      <c r="P415" s="2" t="s">
        <v>50</v>
      </c>
      <c r="Q415" s="2" t="s">
        <v>59</v>
      </c>
      <c r="R415" s="2" t="s">
        <v>851</v>
      </c>
      <c r="S415" s="2">
        <v>0.56999999999999995</v>
      </c>
      <c r="T415" s="7">
        <f>Table1[[#This Row],[Profit]]/Table1[[#This Row],[Sales]]</f>
        <v>0.36017937219730933</v>
      </c>
      <c r="U415" s="2" t="s">
        <v>33</v>
      </c>
      <c r="V415" s="2" t="s">
        <v>61</v>
      </c>
      <c r="W415" s="2" t="s">
        <v>703</v>
      </c>
      <c r="X415" s="2" t="s">
        <v>852</v>
      </c>
      <c r="Y415" s="2">
        <v>46041</v>
      </c>
      <c r="Z415" s="10">
        <v>42179</v>
      </c>
      <c r="AA415" s="14" t="str">
        <f>TEXT(Table1[[#This Row],[Order Date]],"mmmm")</f>
        <v>June</v>
      </c>
      <c r="AB415" s="8" t="str">
        <f>TEXT(Table1[[#This Row],[Order Date]],"yyyy")</f>
        <v>2015</v>
      </c>
      <c r="AC415" s="10">
        <v>42180</v>
      </c>
      <c r="AD415" s="2">
        <v>24.095999999999997</v>
      </c>
      <c r="AE415" s="2">
        <v>6</v>
      </c>
      <c r="AF415" s="2">
        <v>66.900000000000006</v>
      </c>
      <c r="AG415" s="2">
        <v>91053</v>
      </c>
      <c r="AH415" s="7" t="str">
        <f>IF(COUNTIF(Returns!$A$2:$A$1635,Orders!AG415)&gt;0,"Returned","Not Returned")</f>
        <v>Not Returned</v>
      </c>
    </row>
    <row r="416" spans="5:34" ht="12.75" customHeight="1" thickTop="1" thickBot="1" x14ac:dyDescent="0.3">
      <c r="E416" s="11">
        <v>20634</v>
      </c>
      <c r="F416" s="12" t="s">
        <v>37</v>
      </c>
      <c r="G416" s="12">
        <v>0.03</v>
      </c>
      <c r="H416" s="12">
        <v>2.78</v>
      </c>
      <c r="I416" s="12">
        <v>1.34</v>
      </c>
      <c r="J416" s="12">
        <v>721</v>
      </c>
      <c r="K416" s="7" t="str">
        <f>IF(COUNTIF(Table1[Customer ID],Table1[[#This Row],[Customer ID]])&gt;1,"Repeat Customer","One-Time Customer")</f>
        <v>Repeat Customer</v>
      </c>
      <c r="L416" s="12" t="s">
        <v>850</v>
      </c>
      <c r="M416" s="12" t="s">
        <v>27</v>
      </c>
      <c r="N416" s="12" t="s">
        <v>28</v>
      </c>
      <c r="O416" s="12" t="s">
        <v>29</v>
      </c>
      <c r="P416" s="12" t="s">
        <v>30</v>
      </c>
      <c r="Q416" s="12" t="s">
        <v>31</v>
      </c>
      <c r="R416" s="12" t="s">
        <v>853</v>
      </c>
      <c r="S416" s="12">
        <v>0.45</v>
      </c>
      <c r="T416" s="7">
        <f>Table1[[#This Row],[Profit]]/Table1[[#This Row],[Sales]]</f>
        <v>0.16165082309297471</v>
      </c>
      <c r="U416" s="12" t="s">
        <v>33</v>
      </c>
      <c r="V416" s="12" t="s">
        <v>61</v>
      </c>
      <c r="W416" s="12" t="s">
        <v>703</v>
      </c>
      <c r="X416" s="12" t="s">
        <v>852</v>
      </c>
      <c r="Y416" s="12">
        <v>46041</v>
      </c>
      <c r="Z416" s="13">
        <v>42179</v>
      </c>
      <c r="AA416" s="14" t="str">
        <f>TEXT(Table1[[#This Row],[Order Date]],"mmmm")</f>
        <v>June</v>
      </c>
      <c r="AB416" s="8" t="str">
        <f>TEXT(Table1[[#This Row],[Order Date]],"yyyy")</f>
        <v>2015</v>
      </c>
      <c r="AC416" s="13">
        <v>42181</v>
      </c>
      <c r="AD416" s="12">
        <v>6.9719999999999995</v>
      </c>
      <c r="AE416" s="12">
        <v>15</v>
      </c>
      <c r="AF416" s="12">
        <v>43.13</v>
      </c>
      <c r="AG416" s="12">
        <v>91053</v>
      </c>
      <c r="AH416" s="7" t="str">
        <f>IF(COUNTIF(Returns!$A$2:$A$1635,Orders!AG416)&gt;0,"Returned","Not Returned")</f>
        <v>Not Returned</v>
      </c>
    </row>
    <row r="417" spans="5:34" ht="12.75" customHeight="1" thickTop="1" thickBot="1" x14ac:dyDescent="0.3">
      <c r="E417" s="9">
        <v>24574</v>
      </c>
      <c r="F417" s="2" t="s">
        <v>56</v>
      </c>
      <c r="G417" s="2">
        <v>0.01</v>
      </c>
      <c r="H417" s="2">
        <v>7.28</v>
      </c>
      <c r="I417" s="2">
        <v>11.15</v>
      </c>
      <c r="J417" s="2">
        <v>721</v>
      </c>
      <c r="K417" s="7" t="str">
        <f>IF(COUNTIF(Table1[Customer ID],Table1[[#This Row],[Customer ID]])&gt;1,"Repeat Customer","One-Time Customer")</f>
        <v>Repeat Customer</v>
      </c>
      <c r="L417" s="2" t="s">
        <v>850</v>
      </c>
      <c r="M417" s="2" t="s">
        <v>49</v>
      </c>
      <c r="N417" s="2" t="s">
        <v>28</v>
      </c>
      <c r="O417" s="2" t="s">
        <v>29</v>
      </c>
      <c r="P417" s="2" t="s">
        <v>93</v>
      </c>
      <c r="Q417" s="2" t="s">
        <v>59</v>
      </c>
      <c r="R417" s="2" t="s">
        <v>854</v>
      </c>
      <c r="S417" s="2">
        <v>0.37</v>
      </c>
      <c r="T417" s="7">
        <f>Table1[[#This Row],[Profit]]/Table1[[#This Row],[Sales]]</f>
        <v>-2.1628902765388043</v>
      </c>
      <c r="U417" s="2" t="s">
        <v>33</v>
      </c>
      <c r="V417" s="2" t="s">
        <v>61</v>
      </c>
      <c r="W417" s="2" t="s">
        <v>703</v>
      </c>
      <c r="X417" s="2" t="s">
        <v>852</v>
      </c>
      <c r="Y417" s="2">
        <v>46041</v>
      </c>
      <c r="Z417" s="10">
        <v>42105</v>
      </c>
      <c r="AA417" s="14" t="str">
        <f>TEXT(Table1[[#This Row],[Order Date]],"mmmm")</f>
        <v>April</v>
      </c>
      <c r="AB417" s="8" t="str">
        <f>TEXT(Table1[[#This Row],[Order Date]],"yyyy")</f>
        <v>2015</v>
      </c>
      <c r="AC417" s="10">
        <v>42107</v>
      </c>
      <c r="AD417" s="2">
        <v>-24.245999999999999</v>
      </c>
      <c r="AE417" s="2">
        <v>1</v>
      </c>
      <c r="AF417" s="2">
        <v>11.21</v>
      </c>
      <c r="AG417" s="2">
        <v>91054</v>
      </c>
      <c r="AH417" s="7" t="str">
        <f>IF(COUNTIF(Returns!$A$2:$A$1635,Orders!AG417)&gt;0,"Returned","Not Returned")</f>
        <v>Not Returned</v>
      </c>
    </row>
    <row r="418" spans="5:34" ht="12.75" customHeight="1" thickTop="1" thickBot="1" x14ac:dyDescent="0.3">
      <c r="E418" s="11">
        <v>19601</v>
      </c>
      <c r="F418" s="12" t="s">
        <v>56</v>
      </c>
      <c r="G418" s="12">
        <v>0.09</v>
      </c>
      <c r="H418" s="12">
        <v>125.99</v>
      </c>
      <c r="I418" s="12">
        <v>8.99</v>
      </c>
      <c r="J418" s="12">
        <v>724</v>
      </c>
      <c r="K418" s="7" t="str">
        <f>IF(COUNTIF(Table1[Customer ID],Table1[[#This Row],[Customer ID]])&gt;1,"Repeat Customer","One-Time Customer")</f>
        <v>One-Time Customer</v>
      </c>
      <c r="L418" s="12" t="s">
        <v>855</v>
      </c>
      <c r="M418" s="12" t="s">
        <v>49</v>
      </c>
      <c r="N418" s="12" t="s">
        <v>114</v>
      </c>
      <c r="O418" s="12" t="s">
        <v>77</v>
      </c>
      <c r="P418" s="12" t="s">
        <v>78</v>
      </c>
      <c r="Q418" s="12" t="s">
        <v>59</v>
      </c>
      <c r="R418" s="12" t="s">
        <v>856</v>
      </c>
      <c r="S418" s="12">
        <v>0.55000000000000004</v>
      </c>
      <c r="T418" s="7">
        <f>Table1[[#This Row],[Profit]]/Table1[[#This Row],[Sales]]</f>
        <v>-6.0308228730822879</v>
      </c>
      <c r="U418" s="12" t="s">
        <v>33</v>
      </c>
      <c r="V418" s="12" t="s">
        <v>53</v>
      </c>
      <c r="W418" s="12" t="s">
        <v>228</v>
      </c>
      <c r="X418" s="12" t="s">
        <v>857</v>
      </c>
      <c r="Y418" s="12">
        <v>6614</v>
      </c>
      <c r="Z418" s="13">
        <v>42078</v>
      </c>
      <c r="AA418" s="14" t="str">
        <f>TEXT(Table1[[#This Row],[Order Date]],"mmmm")</f>
        <v>March</v>
      </c>
      <c r="AB418" s="8" t="str">
        <f>TEXT(Table1[[#This Row],[Order Date]],"yyyy")</f>
        <v>2015</v>
      </c>
      <c r="AC418" s="13">
        <v>42079</v>
      </c>
      <c r="AD418" s="12">
        <v>-605.37400000000002</v>
      </c>
      <c r="AE418" s="12">
        <v>1</v>
      </c>
      <c r="AF418" s="12">
        <v>100.38</v>
      </c>
      <c r="AG418" s="12">
        <v>90359</v>
      </c>
      <c r="AH418" s="7" t="str">
        <f>IF(COUNTIF(Returns!$A$2:$A$1635,Orders!AG418)&gt;0,"Returned","Not Returned")</f>
        <v>Not Returned</v>
      </c>
    </row>
    <row r="419" spans="5:34" ht="12.75" customHeight="1" thickTop="1" thickBot="1" x14ac:dyDescent="0.3">
      <c r="E419" s="9">
        <v>19600</v>
      </c>
      <c r="F419" s="2" t="s">
        <v>56</v>
      </c>
      <c r="G419" s="2">
        <v>0.1</v>
      </c>
      <c r="H419" s="2">
        <v>17.98</v>
      </c>
      <c r="I419" s="2">
        <v>4</v>
      </c>
      <c r="J419" s="2">
        <v>727</v>
      </c>
      <c r="K419" s="7" t="str">
        <f>IF(COUNTIF(Table1[Customer ID],Table1[[#This Row],[Customer ID]])&gt;1,"Repeat Customer","One-Time Customer")</f>
        <v>One-Time Customer</v>
      </c>
      <c r="L419" s="2" t="s">
        <v>858</v>
      </c>
      <c r="M419" s="2" t="s">
        <v>49</v>
      </c>
      <c r="N419" s="2" t="s">
        <v>114</v>
      </c>
      <c r="O419" s="2" t="s">
        <v>77</v>
      </c>
      <c r="P419" s="2" t="s">
        <v>180</v>
      </c>
      <c r="Q419" s="2" t="s">
        <v>59</v>
      </c>
      <c r="R419" s="2" t="s">
        <v>181</v>
      </c>
      <c r="S419" s="2">
        <v>0.79</v>
      </c>
      <c r="T419" s="7">
        <f>Table1[[#This Row],[Profit]]/Table1[[#This Row],[Sales]]</f>
        <v>-1.5010554885404102</v>
      </c>
      <c r="U419" s="2" t="s">
        <v>33</v>
      </c>
      <c r="V419" s="2" t="s">
        <v>53</v>
      </c>
      <c r="W419" s="2" t="s">
        <v>188</v>
      </c>
      <c r="X419" s="2" t="s">
        <v>476</v>
      </c>
      <c r="Y419" s="2">
        <v>4240</v>
      </c>
      <c r="Z419" s="10">
        <v>42078</v>
      </c>
      <c r="AA419" s="14" t="str">
        <f>TEXT(Table1[[#This Row],[Order Date]],"mmmm")</f>
        <v>March</v>
      </c>
      <c r="AB419" s="8" t="str">
        <f>TEXT(Table1[[#This Row],[Order Date]],"yyyy")</f>
        <v>2015</v>
      </c>
      <c r="AC419" s="10">
        <v>42079</v>
      </c>
      <c r="AD419" s="2">
        <v>-99.55</v>
      </c>
      <c r="AE419" s="2">
        <v>4</v>
      </c>
      <c r="AF419" s="2">
        <v>66.319999999999993</v>
      </c>
      <c r="AG419" s="2">
        <v>90359</v>
      </c>
      <c r="AH419" s="7" t="str">
        <f>IF(COUNTIF(Returns!$A$2:$A$1635,Orders!AG419)&gt;0,"Returned","Not Returned")</f>
        <v>Not Returned</v>
      </c>
    </row>
    <row r="420" spans="5:34" ht="12.75" customHeight="1" thickTop="1" thickBot="1" x14ac:dyDescent="0.3">
      <c r="E420" s="11">
        <v>23436</v>
      </c>
      <c r="F420" s="12" t="s">
        <v>25</v>
      </c>
      <c r="G420" s="12">
        <v>0.09</v>
      </c>
      <c r="H420" s="12">
        <v>101.41</v>
      </c>
      <c r="I420" s="12">
        <v>35</v>
      </c>
      <c r="J420" s="12">
        <v>731</v>
      </c>
      <c r="K420" s="7" t="str">
        <f>IF(COUNTIF(Table1[Customer ID],Table1[[#This Row],[Customer ID]])&gt;1,"Repeat Customer","One-Time Customer")</f>
        <v>One-Time Customer</v>
      </c>
      <c r="L420" s="12" t="s">
        <v>859</v>
      </c>
      <c r="M420" s="12" t="s">
        <v>49</v>
      </c>
      <c r="N420" s="12" t="s">
        <v>114</v>
      </c>
      <c r="O420" s="12" t="s">
        <v>29</v>
      </c>
      <c r="P420" s="12" t="s">
        <v>141</v>
      </c>
      <c r="Q420" s="12" t="s">
        <v>236</v>
      </c>
      <c r="R420" s="12" t="s">
        <v>860</v>
      </c>
      <c r="S420" s="12">
        <v>0.82</v>
      </c>
      <c r="T420" s="7">
        <f>Table1[[#This Row],[Profit]]/Table1[[#This Row],[Sales]]</f>
        <v>-0.67991275714576682</v>
      </c>
      <c r="U420" s="12" t="s">
        <v>33</v>
      </c>
      <c r="V420" s="12" t="s">
        <v>53</v>
      </c>
      <c r="W420" s="12" t="s">
        <v>193</v>
      </c>
      <c r="X420" s="12" t="s">
        <v>150</v>
      </c>
      <c r="Y420" s="12">
        <v>1803</v>
      </c>
      <c r="Z420" s="13">
        <v>42120</v>
      </c>
      <c r="AA420" s="14" t="str">
        <f>TEXT(Table1[[#This Row],[Order Date]],"mmmm")</f>
        <v>April</v>
      </c>
      <c r="AB420" s="8" t="str">
        <f>TEXT(Table1[[#This Row],[Order Date]],"yyyy")</f>
        <v>2015</v>
      </c>
      <c r="AC420" s="13">
        <v>42121</v>
      </c>
      <c r="AD420" s="12">
        <v>-801.15479999999991</v>
      </c>
      <c r="AE420" s="12">
        <v>12</v>
      </c>
      <c r="AF420" s="12">
        <v>1178.32</v>
      </c>
      <c r="AG420" s="12">
        <v>90362</v>
      </c>
      <c r="AH420" s="7" t="str">
        <f>IF(COUNTIF(Returns!$A$2:$A$1635,Orders!AG420)&gt;0,"Returned","Not Returned")</f>
        <v>Not Returned</v>
      </c>
    </row>
    <row r="421" spans="5:34" ht="12.75" customHeight="1" thickTop="1" thickBot="1" x14ac:dyDescent="0.3">
      <c r="E421" s="9">
        <v>21950</v>
      </c>
      <c r="F421" s="2" t="s">
        <v>37</v>
      </c>
      <c r="G421" s="2">
        <v>0.06</v>
      </c>
      <c r="H421" s="2">
        <v>350.98</v>
      </c>
      <c r="I421" s="2">
        <v>30</v>
      </c>
      <c r="J421" s="2">
        <v>736</v>
      </c>
      <c r="K421" s="7" t="str">
        <f>IF(COUNTIF(Table1[Customer ID],Table1[[#This Row],[Customer ID]])&gt;1,"Repeat Customer","One-Time Customer")</f>
        <v>One-Time Customer</v>
      </c>
      <c r="L421" s="2" t="s">
        <v>861</v>
      </c>
      <c r="M421" s="2" t="s">
        <v>39</v>
      </c>
      <c r="N421" s="2" t="s">
        <v>114</v>
      </c>
      <c r="O421" s="2" t="s">
        <v>41</v>
      </c>
      <c r="P421" s="2" t="s">
        <v>42</v>
      </c>
      <c r="Q421" s="2" t="s">
        <v>43</v>
      </c>
      <c r="R421" s="2" t="s">
        <v>862</v>
      </c>
      <c r="S421" s="2">
        <v>0.61</v>
      </c>
      <c r="T421" s="7">
        <f>Table1[[#This Row],[Profit]]/Table1[[#This Row],[Sales]]</f>
        <v>0.39569909538168546</v>
      </c>
      <c r="U421" s="2" t="s">
        <v>33</v>
      </c>
      <c r="V421" s="2" t="s">
        <v>53</v>
      </c>
      <c r="W421" s="2" t="s">
        <v>197</v>
      </c>
      <c r="X421" s="2" t="s">
        <v>138</v>
      </c>
      <c r="Y421" s="2">
        <v>3079</v>
      </c>
      <c r="Z421" s="10">
        <v>42170</v>
      </c>
      <c r="AA421" s="14" t="str">
        <f>TEXT(Table1[[#This Row],[Order Date]],"mmmm")</f>
        <v>June</v>
      </c>
      <c r="AB421" s="8" t="str">
        <f>TEXT(Table1[[#This Row],[Order Date]],"yyyy")</f>
        <v>2015</v>
      </c>
      <c r="AC421" s="10">
        <v>42172</v>
      </c>
      <c r="AD421" s="2">
        <v>797.85599999999999</v>
      </c>
      <c r="AE421" s="2">
        <v>6</v>
      </c>
      <c r="AF421" s="2">
        <v>2016.32</v>
      </c>
      <c r="AG421" s="2">
        <v>90361</v>
      </c>
      <c r="AH421" s="7" t="str">
        <f>IF(COUNTIF(Returns!$A$2:$A$1635,Orders!AG421)&gt;0,"Returned","Not Returned")</f>
        <v>Not Returned</v>
      </c>
    </row>
    <row r="422" spans="5:34" ht="12.75" customHeight="1" thickTop="1" thickBot="1" x14ac:dyDescent="0.3">
      <c r="E422" s="11">
        <v>23613</v>
      </c>
      <c r="F422" s="12" t="s">
        <v>106</v>
      </c>
      <c r="G422" s="12">
        <v>0.02</v>
      </c>
      <c r="H422" s="12">
        <v>48.04</v>
      </c>
      <c r="I422" s="12">
        <v>5.79</v>
      </c>
      <c r="J422" s="12">
        <v>737</v>
      </c>
      <c r="K422" s="7" t="str">
        <f>IF(COUNTIF(Table1[Customer ID],Table1[[#This Row],[Customer ID]])&gt;1,"Repeat Customer","One-Time Customer")</f>
        <v>One-Time Customer</v>
      </c>
      <c r="L422" s="12" t="s">
        <v>863</v>
      </c>
      <c r="M422" s="12" t="s">
        <v>49</v>
      </c>
      <c r="N422" s="12" t="s">
        <v>114</v>
      </c>
      <c r="O422" s="12" t="s">
        <v>29</v>
      </c>
      <c r="P422" s="12" t="s">
        <v>93</v>
      </c>
      <c r="Q422" s="12" t="s">
        <v>59</v>
      </c>
      <c r="R422" s="12" t="s">
        <v>864</v>
      </c>
      <c r="S422" s="12">
        <v>0.37</v>
      </c>
      <c r="T422" s="7">
        <f>Table1[[#This Row],[Profit]]/Table1[[#This Row],[Sales]]</f>
        <v>0.69</v>
      </c>
      <c r="U422" s="12" t="s">
        <v>33</v>
      </c>
      <c r="V422" s="12" t="s">
        <v>53</v>
      </c>
      <c r="W422" s="12" t="s">
        <v>54</v>
      </c>
      <c r="X422" s="12" t="s">
        <v>865</v>
      </c>
      <c r="Y422" s="12">
        <v>7003</v>
      </c>
      <c r="Z422" s="13">
        <v>42162</v>
      </c>
      <c r="AA422" s="14" t="str">
        <f>TEXT(Table1[[#This Row],[Order Date]],"mmmm")</f>
        <v>June</v>
      </c>
      <c r="AB422" s="8" t="str">
        <f>TEXT(Table1[[#This Row],[Order Date]],"yyyy")</f>
        <v>2015</v>
      </c>
      <c r="AC422" s="13">
        <v>42169</v>
      </c>
      <c r="AD422" s="12">
        <v>422.45249999999999</v>
      </c>
      <c r="AE422" s="12">
        <v>12</v>
      </c>
      <c r="AF422" s="12">
        <v>612.25</v>
      </c>
      <c r="AG422" s="12">
        <v>90360</v>
      </c>
      <c r="AH422" s="7" t="str">
        <f>IF(COUNTIF(Returns!$A$2:$A$1635,Orders!AG422)&gt;0,"Returned","Not Returned")</f>
        <v>Not Returned</v>
      </c>
    </row>
    <row r="423" spans="5:34" ht="12.75" customHeight="1" thickTop="1" thickBot="1" x14ac:dyDescent="0.3">
      <c r="E423" s="9">
        <v>21949</v>
      </c>
      <c r="F423" s="2" t="s">
        <v>37</v>
      </c>
      <c r="G423" s="2">
        <v>0.02</v>
      </c>
      <c r="H423" s="2">
        <v>70.98</v>
      </c>
      <c r="I423" s="2">
        <v>46.74</v>
      </c>
      <c r="J423" s="2">
        <v>738</v>
      </c>
      <c r="K423" s="7" t="str">
        <f>IF(COUNTIF(Table1[Customer ID],Table1[[#This Row],[Customer ID]])&gt;1,"Repeat Customer","One-Time Customer")</f>
        <v>One-Time Customer</v>
      </c>
      <c r="L423" s="2" t="s">
        <v>866</v>
      </c>
      <c r="M423" s="2" t="s">
        <v>39</v>
      </c>
      <c r="N423" s="2" t="s">
        <v>114</v>
      </c>
      <c r="O423" s="2" t="s">
        <v>41</v>
      </c>
      <c r="P423" s="2" t="s">
        <v>191</v>
      </c>
      <c r="Q423" s="2" t="s">
        <v>121</v>
      </c>
      <c r="R423" s="2" t="s">
        <v>867</v>
      </c>
      <c r="S423" s="2">
        <v>0.56000000000000005</v>
      </c>
      <c r="T423" s="7">
        <f>Table1[[#This Row],[Profit]]/Table1[[#This Row],[Sales]]</f>
        <v>-0.56823645697159075</v>
      </c>
      <c r="U423" s="2" t="s">
        <v>33</v>
      </c>
      <c r="V423" s="2" t="s">
        <v>53</v>
      </c>
      <c r="W423" s="2" t="s">
        <v>54</v>
      </c>
      <c r="X423" s="2" t="s">
        <v>868</v>
      </c>
      <c r="Y423" s="2">
        <v>7016</v>
      </c>
      <c r="Z423" s="10">
        <v>42170</v>
      </c>
      <c r="AA423" s="14" t="str">
        <f>TEXT(Table1[[#This Row],[Order Date]],"mmmm")</f>
        <v>June</v>
      </c>
      <c r="AB423" s="8" t="str">
        <f>TEXT(Table1[[#This Row],[Order Date]],"yyyy")</f>
        <v>2015</v>
      </c>
      <c r="AC423" s="10">
        <v>42171</v>
      </c>
      <c r="AD423" s="2">
        <v>-178.21600000000001</v>
      </c>
      <c r="AE423" s="2">
        <v>4</v>
      </c>
      <c r="AF423" s="2">
        <v>313.63</v>
      </c>
      <c r="AG423" s="2">
        <v>90361</v>
      </c>
      <c r="AH423" s="7" t="str">
        <f>IF(COUNTIF(Returns!$A$2:$A$1635,Orders!AG423)&gt;0,"Returned","Not Returned")</f>
        <v>Not Returned</v>
      </c>
    </row>
    <row r="424" spans="5:34" ht="12.75" customHeight="1" thickTop="1" thickBot="1" x14ac:dyDescent="0.3">
      <c r="E424" s="11">
        <v>21951</v>
      </c>
      <c r="F424" s="12" t="s">
        <v>37</v>
      </c>
      <c r="G424" s="12">
        <v>0.04</v>
      </c>
      <c r="H424" s="12">
        <v>27.48</v>
      </c>
      <c r="I424" s="12">
        <v>4</v>
      </c>
      <c r="J424" s="12">
        <v>741</v>
      </c>
      <c r="K424" s="7" t="str">
        <f>IF(COUNTIF(Table1[Customer ID],Table1[[#This Row],[Customer ID]])&gt;1,"Repeat Customer","One-Time Customer")</f>
        <v>One-Time Customer</v>
      </c>
      <c r="L424" s="12" t="s">
        <v>869</v>
      </c>
      <c r="M424" s="12" t="s">
        <v>49</v>
      </c>
      <c r="N424" s="12" t="s">
        <v>114</v>
      </c>
      <c r="O424" s="12" t="s">
        <v>77</v>
      </c>
      <c r="P424" s="12" t="s">
        <v>180</v>
      </c>
      <c r="Q424" s="12" t="s">
        <v>59</v>
      </c>
      <c r="R424" s="12" t="s">
        <v>870</v>
      </c>
      <c r="S424" s="12">
        <v>0.75</v>
      </c>
      <c r="T424" s="7">
        <f>Table1[[#This Row],[Profit]]/Table1[[#This Row],[Sales]]</f>
        <v>-6.7114837475136579E-2</v>
      </c>
      <c r="U424" s="12" t="s">
        <v>33</v>
      </c>
      <c r="V424" s="12" t="s">
        <v>53</v>
      </c>
      <c r="W424" s="12" t="s">
        <v>54</v>
      </c>
      <c r="X424" s="12" t="s">
        <v>871</v>
      </c>
      <c r="Y424" s="12">
        <v>7901</v>
      </c>
      <c r="Z424" s="13">
        <v>42170</v>
      </c>
      <c r="AA424" s="14" t="str">
        <f>TEXT(Table1[[#This Row],[Order Date]],"mmmm")</f>
        <v>June</v>
      </c>
      <c r="AB424" s="8" t="str">
        <f>TEXT(Table1[[#This Row],[Order Date]],"yyyy")</f>
        <v>2015</v>
      </c>
      <c r="AC424" s="13">
        <v>42172</v>
      </c>
      <c r="AD424" s="12">
        <v>-26.655999999999999</v>
      </c>
      <c r="AE424" s="12">
        <v>15</v>
      </c>
      <c r="AF424" s="12">
        <v>397.17</v>
      </c>
      <c r="AG424" s="12">
        <v>90361</v>
      </c>
      <c r="AH424" s="7" t="str">
        <f>IF(COUNTIF(Returns!$A$2:$A$1635,Orders!AG424)&gt;0,"Returned","Not Returned")</f>
        <v>Not Returned</v>
      </c>
    </row>
    <row r="425" spans="5:34" ht="13.8" thickTop="1" thickBot="1" x14ac:dyDescent="0.3">
      <c r="E425" s="9">
        <v>19209</v>
      </c>
      <c r="F425" s="2" t="s">
        <v>106</v>
      </c>
      <c r="G425" s="2">
        <v>0.02</v>
      </c>
      <c r="H425" s="2">
        <v>59.98</v>
      </c>
      <c r="I425" s="2">
        <v>3.99</v>
      </c>
      <c r="J425" s="2">
        <v>744</v>
      </c>
      <c r="K425" s="7" t="str">
        <f>IF(COUNTIF(Table1[Customer ID],Table1[[#This Row],[Customer ID]])&gt;1,"Repeat Customer","One-Time Customer")</f>
        <v>Repeat Customer</v>
      </c>
      <c r="L425" s="2" t="s">
        <v>872</v>
      </c>
      <c r="M425" s="2" t="s">
        <v>49</v>
      </c>
      <c r="N425" s="2" t="s">
        <v>28</v>
      </c>
      <c r="O425" s="2" t="s">
        <v>29</v>
      </c>
      <c r="P425" s="2" t="s">
        <v>257</v>
      </c>
      <c r="Q425" s="2" t="s">
        <v>59</v>
      </c>
      <c r="R425" s="2" t="s">
        <v>873</v>
      </c>
      <c r="S425" s="2">
        <v>0.56999999999999995</v>
      </c>
      <c r="T425" s="7">
        <f>Table1[[#This Row],[Profit]]/Table1[[#This Row],[Sales]]</f>
        <v>-0.86045998739760554</v>
      </c>
      <c r="U425" s="2" t="s">
        <v>33</v>
      </c>
      <c r="V425" s="2" t="s">
        <v>34</v>
      </c>
      <c r="W425" s="2" t="s">
        <v>378</v>
      </c>
      <c r="X425" s="2" t="s">
        <v>874</v>
      </c>
      <c r="Y425" s="2">
        <v>85737</v>
      </c>
      <c r="Z425" s="10">
        <v>42032</v>
      </c>
      <c r="AA425" s="14" t="str">
        <f>TEXT(Table1[[#This Row],[Order Date]],"mmmm")</f>
        <v>January</v>
      </c>
      <c r="AB425" s="8" t="str">
        <f>TEXT(Table1[[#This Row],[Order Date]],"yyyy")</f>
        <v>2015</v>
      </c>
      <c r="AC425" s="10">
        <v>42041</v>
      </c>
      <c r="AD425" s="2">
        <v>-54.622</v>
      </c>
      <c r="AE425" s="2">
        <v>1</v>
      </c>
      <c r="AF425" s="2">
        <v>63.48</v>
      </c>
      <c r="AG425" s="2">
        <v>87725</v>
      </c>
      <c r="AH425" s="7" t="str">
        <f>IF(COUNTIF(Returns!$A$2:$A$1635,Orders!AG425)&gt;0,"Returned","Not Returned")</f>
        <v>Not Returned</v>
      </c>
    </row>
    <row r="426" spans="5:34" ht="13.8" thickTop="1" thickBot="1" x14ac:dyDescent="0.3">
      <c r="E426" s="11">
        <v>19210</v>
      </c>
      <c r="F426" s="12" t="s">
        <v>106</v>
      </c>
      <c r="G426" s="12">
        <v>0.03</v>
      </c>
      <c r="H426" s="12">
        <v>5.18</v>
      </c>
      <c r="I426" s="12">
        <v>5.74</v>
      </c>
      <c r="J426" s="12">
        <v>744</v>
      </c>
      <c r="K426" s="7" t="str">
        <f>IF(COUNTIF(Table1[Customer ID],Table1[[#This Row],[Customer ID]])&gt;1,"Repeat Customer","One-Time Customer")</f>
        <v>Repeat Customer</v>
      </c>
      <c r="L426" s="12" t="s">
        <v>872</v>
      </c>
      <c r="M426" s="12" t="s">
        <v>49</v>
      </c>
      <c r="N426" s="12" t="s">
        <v>28</v>
      </c>
      <c r="O426" s="12" t="s">
        <v>29</v>
      </c>
      <c r="P426" s="12" t="s">
        <v>109</v>
      </c>
      <c r="Q426" s="12" t="s">
        <v>59</v>
      </c>
      <c r="R426" s="12" t="s">
        <v>875</v>
      </c>
      <c r="S426" s="12">
        <v>0.36</v>
      </c>
      <c r="T426" s="7">
        <f>Table1[[#This Row],[Profit]]/Table1[[#This Row],[Sales]]</f>
        <v>-2.6619265323257766</v>
      </c>
      <c r="U426" s="12" t="s">
        <v>33</v>
      </c>
      <c r="V426" s="12" t="s">
        <v>34</v>
      </c>
      <c r="W426" s="12" t="s">
        <v>378</v>
      </c>
      <c r="X426" s="12" t="s">
        <v>874</v>
      </c>
      <c r="Y426" s="12">
        <v>85737</v>
      </c>
      <c r="Z426" s="13">
        <v>42032</v>
      </c>
      <c r="AA426" s="14" t="str">
        <f>TEXT(Table1[[#This Row],[Order Date]],"mmmm")</f>
        <v>January</v>
      </c>
      <c r="AB426" s="8" t="str">
        <f>TEXT(Table1[[#This Row],[Order Date]],"yyyy")</f>
        <v>2015</v>
      </c>
      <c r="AC426" s="13">
        <v>42036</v>
      </c>
      <c r="AD426" s="12">
        <v>-126.81418000000001</v>
      </c>
      <c r="AE426" s="12">
        <v>9</v>
      </c>
      <c r="AF426" s="12">
        <v>47.64</v>
      </c>
      <c r="AG426" s="12">
        <v>87725</v>
      </c>
      <c r="AH426" s="7" t="str">
        <f>IF(COUNTIF(Returns!$A$2:$A$1635,Orders!AG426)&gt;0,"Returned","Not Returned")</f>
        <v>Not Returned</v>
      </c>
    </row>
    <row r="427" spans="5:34" ht="13.8" thickTop="1" thickBot="1" x14ac:dyDescent="0.3">
      <c r="E427" s="9">
        <v>19638</v>
      </c>
      <c r="F427" s="2" t="s">
        <v>56</v>
      </c>
      <c r="G427" s="2">
        <v>0.03</v>
      </c>
      <c r="H427" s="2">
        <v>119.99</v>
      </c>
      <c r="I427" s="2">
        <v>56.14</v>
      </c>
      <c r="J427" s="2">
        <v>744</v>
      </c>
      <c r="K427" s="7" t="str">
        <f>IF(COUNTIF(Table1[Customer ID],Table1[[#This Row],[Customer ID]])&gt;1,"Repeat Customer","One-Time Customer")</f>
        <v>Repeat Customer</v>
      </c>
      <c r="L427" s="2" t="s">
        <v>872</v>
      </c>
      <c r="M427" s="2" t="s">
        <v>39</v>
      </c>
      <c r="N427" s="2" t="s">
        <v>114</v>
      </c>
      <c r="O427" s="2" t="s">
        <v>77</v>
      </c>
      <c r="P427" s="2" t="s">
        <v>85</v>
      </c>
      <c r="Q427" s="2" t="s">
        <v>121</v>
      </c>
      <c r="R427" s="2" t="s">
        <v>318</v>
      </c>
      <c r="S427" s="2">
        <v>0.39</v>
      </c>
      <c r="T427" s="7">
        <f>Table1[[#This Row],[Profit]]/Table1[[#This Row],[Sales]]</f>
        <v>0.90587352320811598</v>
      </c>
      <c r="U427" s="2" t="s">
        <v>33</v>
      </c>
      <c r="V427" s="2" t="s">
        <v>34</v>
      </c>
      <c r="W427" s="2" t="s">
        <v>378</v>
      </c>
      <c r="X427" s="2" t="s">
        <v>874</v>
      </c>
      <c r="Y427" s="2">
        <v>85737</v>
      </c>
      <c r="Z427" s="10">
        <v>42021</v>
      </c>
      <c r="AA427" s="14" t="str">
        <f>TEXT(Table1[[#This Row],[Order Date]],"mmmm")</f>
        <v>January</v>
      </c>
      <c r="AB427" s="8" t="str">
        <f>TEXT(Table1[[#This Row],[Order Date]],"yyyy")</f>
        <v>2015</v>
      </c>
      <c r="AC427" s="10">
        <v>42023</v>
      </c>
      <c r="AD427" s="2">
        <v>1400.1</v>
      </c>
      <c r="AE427" s="2">
        <v>13</v>
      </c>
      <c r="AF427" s="2">
        <v>1545.58</v>
      </c>
      <c r="AG427" s="2">
        <v>87726</v>
      </c>
      <c r="AH427" s="7" t="str">
        <f>IF(COUNTIF(Returns!$A$2:$A$1635,Orders!AG427)&gt;0,"Returned","Not Returned")</f>
        <v>Not Returned</v>
      </c>
    </row>
    <row r="428" spans="5:34" ht="13.8" thickTop="1" thickBot="1" x14ac:dyDescent="0.3">
      <c r="E428" s="11">
        <v>19505</v>
      </c>
      <c r="F428" s="12" t="s">
        <v>106</v>
      </c>
      <c r="G428" s="12">
        <v>0.09</v>
      </c>
      <c r="H428" s="12">
        <v>125.99</v>
      </c>
      <c r="I428" s="12">
        <v>8.99</v>
      </c>
      <c r="J428" s="12">
        <v>744</v>
      </c>
      <c r="K428" s="7" t="str">
        <f>IF(COUNTIF(Table1[Customer ID],Table1[[#This Row],[Customer ID]])&gt;1,"Repeat Customer","One-Time Customer")</f>
        <v>Repeat Customer</v>
      </c>
      <c r="L428" s="12" t="s">
        <v>872</v>
      </c>
      <c r="M428" s="12" t="s">
        <v>49</v>
      </c>
      <c r="N428" s="12" t="s">
        <v>114</v>
      </c>
      <c r="O428" s="12" t="s">
        <v>77</v>
      </c>
      <c r="P428" s="12" t="s">
        <v>78</v>
      </c>
      <c r="Q428" s="12" t="s">
        <v>59</v>
      </c>
      <c r="R428" s="12" t="s">
        <v>856</v>
      </c>
      <c r="S428" s="12">
        <v>0.55000000000000004</v>
      </c>
      <c r="T428" s="7">
        <f>Table1[[#This Row],[Profit]]/Table1[[#This Row],[Sales]]</f>
        <v>0.43547978850255831</v>
      </c>
      <c r="U428" s="12" t="s">
        <v>33</v>
      </c>
      <c r="V428" s="12" t="s">
        <v>34</v>
      </c>
      <c r="W428" s="12" t="s">
        <v>378</v>
      </c>
      <c r="X428" s="12" t="s">
        <v>874</v>
      </c>
      <c r="Y428" s="12">
        <v>85737</v>
      </c>
      <c r="Z428" s="13">
        <v>42149</v>
      </c>
      <c r="AA428" s="14" t="str">
        <f>TEXT(Table1[[#This Row],[Order Date]],"mmmm")</f>
        <v>May</v>
      </c>
      <c r="AB428" s="8" t="str">
        <f>TEXT(Table1[[#This Row],[Order Date]],"yyyy")</f>
        <v>2015</v>
      </c>
      <c r="AC428" s="13">
        <v>42157</v>
      </c>
      <c r="AD428" s="12">
        <v>916.68060000000014</v>
      </c>
      <c r="AE428" s="12">
        <v>20</v>
      </c>
      <c r="AF428" s="12">
        <v>2104.9899999999998</v>
      </c>
      <c r="AG428" s="12">
        <v>87727</v>
      </c>
      <c r="AH428" s="7" t="str">
        <f>IF(COUNTIF(Returns!$A$2:$A$1635,Orders!AG428)&gt;0,"Returned","Not Returned")</f>
        <v>Not Returned</v>
      </c>
    </row>
    <row r="429" spans="5:34" ht="13.8" thickTop="1" thickBot="1" x14ac:dyDescent="0.3">
      <c r="E429" s="9">
        <v>19639</v>
      </c>
      <c r="F429" s="2" t="s">
        <v>56</v>
      </c>
      <c r="G429" s="2">
        <v>0.05</v>
      </c>
      <c r="H429" s="2">
        <v>115.79</v>
      </c>
      <c r="I429" s="2">
        <v>1.99</v>
      </c>
      <c r="J429" s="2">
        <v>745</v>
      </c>
      <c r="K429" s="7" t="str">
        <f>IF(COUNTIF(Table1[Customer ID],Table1[[#This Row],[Customer ID]])&gt;1,"Repeat Customer","One-Time Customer")</f>
        <v>One-Time Customer</v>
      </c>
      <c r="L429" s="2" t="s">
        <v>876</v>
      </c>
      <c r="M429" s="2" t="s">
        <v>49</v>
      </c>
      <c r="N429" s="2" t="s">
        <v>114</v>
      </c>
      <c r="O429" s="2" t="s">
        <v>77</v>
      </c>
      <c r="P429" s="2" t="s">
        <v>180</v>
      </c>
      <c r="Q429" s="2" t="s">
        <v>51</v>
      </c>
      <c r="R429" s="2" t="s">
        <v>877</v>
      </c>
      <c r="S429" s="2">
        <v>0.49</v>
      </c>
      <c r="T429" s="7">
        <f>Table1[[#This Row],[Profit]]/Table1[[#This Row],[Sales]]</f>
        <v>0.19144718210138748</v>
      </c>
      <c r="U429" s="2" t="s">
        <v>33</v>
      </c>
      <c r="V429" s="2" t="s">
        <v>34</v>
      </c>
      <c r="W429" s="2" t="s">
        <v>378</v>
      </c>
      <c r="X429" s="2" t="s">
        <v>878</v>
      </c>
      <c r="Y429" s="2">
        <v>85345</v>
      </c>
      <c r="Z429" s="10">
        <v>42021</v>
      </c>
      <c r="AA429" s="14" t="str">
        <f>TEXT(Table1[[#This Row],[Order Date]],"mmmm")</f>
        <v>January</v>
      </c>
      <c r="AB429" s="8" t="str">
        <f>TEXT(Table1[[#This Row],[Order Date]],"yyyy")</f>
        <v>2015</v>
      </c>
      <c r="AC429" s="10">
        <v>42023</v>
      </c>
      <c r="AD429" s="2">
        <v>67.599999999999923</v>
      </c>
      <c r="AE429" s="2">
        <v>3</v>
      </c>
      <c r="AF429" s="2">
        <v>353.1</v>
      </c>
      <c r="AG429" s="2">
        <v>87726</v>
      </c>
      <c r="AH429" s="7" t="str">
        <f>IF(COUNTIF(Returns!$A$2:$A$1635,Orders!AG429)&gt;0,"Returned","Not Returned")</f>
        <v>Not Returned</v>
      </c>
    </row>
    <row r="430" spans="5:34" ht="12.75" customHeight="1" thickTop="1" thickBot="1" x14ac:dyDescent="0.3">
      <c r="E430" s="11">
        <v>20855</v>
      </c>
      <c r="F430" s="12" t="s">
        <v>37</v>
      </c>
      <c r="G430" s="12">
        <v>0.09</v>
      </c>
      <c r="H430" s="12">
        <v>27.75</v>
      </c>
      <c r="I430" s="12">
        <v>19.989999999999998</v>
      </c>
      <c r="J430" s="12">
        <v>750</v>
      </c>
      <c r="K430" s="7" t="str">
        <f>IF(COUNTIF(Table1[Customer ID],Table1[[#This Row],[Customer ID]])&gt;1,"Repeat Customer","One-Time Customer")</f>
        <v>One-Time Customer</v>
      </c>
      <c r="L430" s="12" t="s">
        <v>879</v>
      </c>
      <c r="M430" s="12" t="s">
        <v>49</v>
      </c>
      <c r="N430" s="12" t="s">
        <v>28</v>
      </c>
      <c r="O430" s="12" t="s">
        <v>29</v>
      </c>
      <c r="P430" s="12" t="s">
        <v>141</v>
      </c>
      <c r="Q430" s="12" t="s">
        <v>59</v>
      </c>
      <c r="R430" s="12" t="s">
        <v>880</v>
      </c>
      <c r="S430" s="12">
        <v>0.67</v>
      </c>
      <c r="T430" s="7">
        <f>Table1[[#This Row],[Profit]]/Table1[[#This Row],[Sales]]</f>
        <v>-0.872336129232681</v>
      </c>
      <c r="U430" s="12" t="s">
        <v>33</v>
      </c>
      <c r="V430" s="12" t="s">
        <v>136</v>
      </c>
      <c r="W430" s="12" t="s">
        <v>613</v>
      </c>
      <c r="X430" s="12" t="s">
        <v>881</v>
      </c>
      <c r="Y430" s="12">
        <v>41042</v>
      </c>
      <c r="Z430" s="13">
        <v>42016</v>
      </c>
      <c r="AA430" s="14" t="str">
        <f>TEXT(Table1[[#This Row],[Order Date]],"mmmm")</f>
        <v>January</v>
      </c>
      <c r="AB430" s="8" t="str">
        <f>TEXT(Table1[[#This Row],[Order Date]],"yyyy")</f>
        <v>2015</v>
      </c>
      <c r="AC430" s="13">
        <v>42017</v>
      </c>
      <c r="AD430" s="12">
        <v>-224.64400000000001</v>
      </c>
      <c r="AE430" s="12">
        <v>10</v>
      </c>
      <c r="AF430" s="12">
        <v>257.52</v>
      </c>
      <c r="AG430" s="12">
        <v>91200</v>
      </c>
      <c r="AH430" s="7" t="str">
        <f>IF(COUNTIF(Returns!$A$2:$A$1635,Orders!AG430)&gt;0,"Returned","Not Returned")</f>
        <v>Not Returned</v>
      </c>
    </row>
    <row r="431" spans="5:34" ht="12.75" customHeight="1" thickTop="1" thickBot="1" x14ac:dyDescent="0.3">
      <c r="E431" s="9">
        <v>23629</v>
      </c>
      <c r="F431" s="2" t="s">
        <v>106</v>
      </c>
      <c r="G431" s="2">
        <v>0.06</v>
      </c>
      <c r="H431" s="2">
        <v>130.97999999999999</v>
      </c>
      <c r="I431" s="2">
        <v>54.74</v>
      </c>
      <c r="J431" s="2">
        <v>751</v>
      </c>
      <c r="K431" s="7" t="str">
        <f>IF(COUNTIF(Table1[Customer ID],Table1[[#This Row],[Customer ID]])&gt;1,"Repeat Customer","One-Time Customer")</f>
        <v>One-Time Customer</v>
      </c>
      <c r="L431" s="2" t="s">
        <v>882</v>
      </c>
      <c r="M431" s="2" t="s">
        <v>39</v>
      </c>
      <c r="N431" s="2" t="s">
        <v>28</v>
      </c>
      <c r="O431" s="2" t="s">
        <v>41</v>
      </c>
      <c r="P431" s="2" t="s">
        <v>191</v>
      </c>
      <c r="Q431" s="2" t="s">
        <v>121</v>
      </c>
      <c r="R431" s="2" t="s">
        <v>405</v>
      </c>
      <c r="S431" s="2">
        <v>0.69</v>
      </c>
      <c r="T431" s="7">
        <f>Table1[[#This Row],[Profit]]/Table1[[#This Row],[Sales]]</f>
        <v>3.5856573705179286E-2</v>
      </c>
      <c r="U431" s="2" t="s">
        <v>33</v>
      </c>
      <c r="V431" s="2" t="s">
        <v>136</v>
      </c>
      <c r="W431" s="2" t="s">
        <v>613</v>
      </c>
      <c r="X431" s="2" t="s">
        <v>883</v>
      </c>
      <c r="Y431" s="2">
        <v>40324</v>
      </c>
      <c r="Z431" s="10">
        <v>42062</v>
      </c>
      <c r="AA431" s="14" t="str">
        <f>TEXT(Table1[[#This Row],[Order Date]],"mmmm")</f>
        <v>February</v>
      </c>
      <c r="AB431" s="8" t="str">
        <f>TEXT(Table1[[#This Row],[Order Date]],"yyyy")</f>
        <v>2015</v>
      </c>
      <c r="AC431" s="10">
        <v>42069</v>
      </c>
      <c r="AD431" s="2">
        <v>14.76</v>
      </c>
      <c r="AE431" s="2">
        <v>3</v>
      </c>
      <c r="AF431" s="2">
        <v>411.64</v>
      </c>
      <c r="AG431" s="2">
        <v>91201</v>
      </c>
      <c r="AH431" s="7" t="str">
        <f>IF(COUNTIF(Returns!$A$2:$A$1635,Orders!AG431)&gt;0,"Returned","Not Returned")</f>
        <v>Not Returned</v>
      </c>
    </row>
    <row r="432" spans="5:34" ht="13.8" thickTop="1" thickBot="1" x14ac:dyDescent="0.3">
      <c r="E432" s="11">
        <v>19679</v>
      </c>
      <c r="F432" s="12" t="s">
        <v>47</v>
      </c>
      <c r="G432" s="12">
        <v>0.06</v>
      </c>
      <c r="H432" s="12">
        <v>2.61</v>
      </c>
      <c r="I432" s="12">
        <v>0.5</v>
      </c>
      <c r="J432" s="12">
        <v>753</v>
      </c>
      <c r="K432" s="7" t="str">
        <f>IF(COUNTIF(Table1[Customer ID],Table1[[#This Row],[Customer ID]])&gt;1,"Repeat Customer","One-Time Customer")</f>
        <v>Repeat Customer</v>
      </c>
      <c r="L432" s="12" t="s">
        <v>884</v>
      </c>
      <c r="M432" s="12" t="s">
        <v>27</v>
      </c>
      <c r="N432" s="12" t="s">
        <v>28</v>
      </c>
      <c r="O432" s="12" t="s">
        <v>29</v>
      </c>
      <c r="P432" s="12" t="s">
        <v>134</v>
      </c>
      <c r="Q432" s="12" t="s">
        <v>59</v>
      </c>
      <c r="R432" s="12" t="s">
        <v>885</v>
      </c>
      <c r="S432" s="12">
        <v>0.39</v>
      </c>
      <c r="T432" s="7">
        <f>Table1[[#This Row],[Profit]]/Table1[[#This Row],[Sales]]</f>
        <v>0.61682774303581578</v>
      </c>
      <c r="U432" s="12" t="s">
        <v>33</v>
      </c>
      <c r="V432" s="12" t="s">
        <v>34</v>
      </c>
      <c r="W432" s="12" t="s">
        <v>378</v>
      </c>
      <c r="X432" s="12" t="s">
        <v>886</v>
      </c>
      <c r="Y432" s="12">
        <v>86301</v>
      </c>
      <c r="Z432" s="13">
        <v>42074</v>
      </c>
      <c r="AA432" s="14" t="str">
        <f>TEXT(Table1[[#This Row],[Order Date]],"mmmm")</f>
        <v>March</v>
      </c>
      <c r="AB432" s="8" t="str">
        <f>TEXT(Table1[[#This Row],[Order Date]],"yyyy")</f>
        <v>2015</v>
      </c>
      <c r="AC432" s="13">
        <v>42074</v>
      </c>
      <c r="AD432" s="12">
        <v>10.85</v>
      </c>
      <c r="AE432" s="12">
        <v>1</v>
      </c>
      <c r="AF432" s="12">
        <v>17.59</v>
      </c>
      <c r="AG432" s="12">
        <v>90438</v>
      </c>
      <c r="AH432" s="7" t="str">
        <f>IF(COUNTIF(Returns!$A$2:$A$1635,Orders!AG432)&gt;0,"Returned","Not Returned")</f>
        <v>Not Returned</v>
      </c>
    </row>
    <row r="433" spans="5:34" ht="13.8" thickTop="1" thickBot="1" x14ac:dyDescent="0.3">
      <c r="E433" s="9">
        <v>19680</v>
      </c>
      <c r="F433" s="2" t="s">
        <v>47</v>
      </c>
      <c r="G433" s="2">
        <v>0.01</v>
      </c>
      <c r="H433" s="2">
        <v>6.35</v>
      </c>
      <c r="I433" s="2">
        <v>1.02</v>
      </c>
      <c r="J433" s="2">
        <v>753</v>
      </c>
      <c r="K433" s="7" t="str">
        <f>IF(COUNTIF(Table1[Customer ID],Table1[[#This Row],[Customer ID]])&gt;1,"Repeat Customer","One-Time Customer")</f>
        <v>Repeat Customer</v>
      </c>
      <c r="L433" s="2" t="s">
        <v>884</v>
      </c>
      <c r="M433" s="2" t="s">
        <v>49</v>
      </c>
      <c r="N433" s="2" t="s">
        <v>28</v>
      </c>
      <c r="O433" s="2" t="s">
        <v>29</v>
      </c>
      <c r="P433" s="2" t="s">
        <v>93</v>
      </c>
      <c r="Q433" s="2" t="s">
        <v>31</v>
      </c>
      <c r="R433" s="2" t="s">
        <v>887</v>
      </c>
      <c r="S433" s="2">
        <v>0.39</v>
      </c>
      <c r="T433" s="7">
        <f>Table1[[#This Row],[Profit]]/Table1[[#This Row],[Sales]]</f>
        <v>0.69</v>
      </c>
      <c r="U433" s="2" t="s">
        <v>33</v>
      </c>
      <c r="V433" s="2" t="s">
        <v>34</v>
      </c>
      <c r="W433" s="2" t="s">
        <v>378</v>
      </c>
      <c r="X433" s="2" t="s">
        <v>886</v>
      </c>
      <c r="Y433" s="2">
        <v>86301</v>
      </c>
      <c r="Z433" s="10">
        <v>42074</v>
      </c>
      <c r="AA433" s="14" t="str">
        <f>TEXT(Table1[[#This Row],[Order Date]],"mmmm")</f>
        <v>March</v>
      </c>
      <c r="AB433" s="8" t="str">
        <f>TEXT(Table1[[#This Row],[Order Date]],"yyyy")</f>
        <v>2015</v>
      </c>
      <c r="AC433" s="10">
        <v>42076</v>
      </c>
      <c r="AD433" s="2">
        <v>97.662599999999983</v>
      </c>
      <c r="AE433" s="2">
        <v>22</v>
      </c>
      <c r="AF433" s="2">
        <v>141.54</v>
      </c>
      <c r="AG433" s="2">
        <v>90438</v>
      </c>
      <c r="AH433" s="7" t="str">
        <f>IF(COUNTIF(Returns!$A$2:$A$1635,Orders!AG433)&gt;0,"Returned","Not Returned")</f>
        <v>Not Returned</v>
      </c>
    </row>
    <row r="434" spans="5:34" ht="13.8" thickTop="1" thickBot="1" x14ac:dyDescent="0.3">
      <c r="E434" s="11">
        <v>25291</v>
      </c>
      <c r="F434" s="12" t="s">
        <v>25</v>
      </c>
      <c r="G434" s="12">
        <v>0.06</v>
      </c>
      <c r="H434" s="12">
        <v>218.75</v>
      </c>
      <c r="I434" s="12">
        <v>69.64</v>
      </c>
      <c r="J434" s="12">
        <v>754</v>
      </c>
      <c r="K434" s="7" t="str">
        <f>IF(COUNTIF(Table1[Customer ID],Table1[[#This Row],[Customer ID]])&gt;1,"Repeat Customer","One-Time Customer")</f>
        <v>Repeat Customer</v>
      </c>
      <c r="L434" s="12" t="s">
        <v>888</v>
      </c>
      <c r="M434" s="12" t="s">
        <v>39</v>
      </c>
      <c r="N434" s="12" t="s">
        <v>28</v>
      </c>
      <c r="O434" s="12" t="s">
        <v>41</v>
      </c>
      <c r="P434" s="12" t="s">
        <v>152</v>
      </c>
      <c r="Q434" s="12" t="s">
        <v>121</v>
      </c>
      <c r="R434" s="12" t="s">
        <v>655</v>
      </c>
      <c r="S434" s="12">
        <v>0.77</v>
      </c>
      <c r="T434" s="7">
        <f>Table1[[#This Row],[Profit]]/Table1[[#This Row],[Sales]]</f>
        <v>-0.50055224210293792</v>
      </c>
      <c r="U434" s="12" t="s">
        <v>33</v>
      </c>
      <c r="V434" s="12" t="s">
        <v>34</v>
      </c>
      <c r="W434" s="12" t="s">
        <v>378</v>
      </c>
      <c r="X434" s="12" t="s">
        <v>889</v>
      </c>
      <c r="Y434" s="12">
        <v>86314</v>
      </c>
      <c r="Z434" s="13">
        <v>42159</v>
      </c>
      <c r="AA434" s="14" t="str">
        <f>TEXT(Table1[[#This Row],[Order Date]],"mmmm")</f>
        <v>June</v>
      </c>
      <c r="AB434" s="8" t="str">
        <f>TEXT(Table1[[#This Row],[Order Date]],"yyyy")</f>
        <v>2015</v>
      </c>
      <c r="AC434" s="13">
        <v>42160</v>
      </c>
      <c r="AD434" s="12">
        <v>-453.2</v>
      </c>
      <c r="AE434" s="12">
        <v>4</v>
      </c>
      <c r="AF434" s="12">
        <v>905.4</v>
      </c>
      <c r="AG434" s="12">
        <v>90437</v>
      </c>
      <c r="AH434" s="7" t="str">
        <f>IF(COUNTIF(Returns!$A$2:$A$1635,Orders!AG434)&gt;0,"Returned","Not Returned")</f>
        <v>Not Returned</v>
      </c>
    </row>
    <row r="435" spans="5:34" ht="13.8" thickTop="1" thickBot="1" x14ac:dyDescent="0.3">
      <c r="E435" s="9">
        <v>25117</v>
      </c>
      <c r="F435" s="2" t="s">
        <v>106</v>
      </c>
      <c r="G435" s="2">
        <v>0.06</v>
      </c>
      <c r="H435" s="2">
        <v>119.99</v>
      </c>
      <c r="I435" s="2">
        <v>14</v>
      </c>
      <c r="J435" s="2">
        <v>754</v>
      </c>
      <c r="K435" s="7" t="str">
        <f>IF(COUNTIF(Table1[Customer ID],Table1[[#This Row],[Customer ID]])&gt;1,"Repeat Customer","One-Time Customer")</f>
        <v>Repeat Customer</v>
      </c>
      <c r="L435" s="2" t="s">
        <v>888</v>
      </c>
      <c r="M435" s="2" t="s">
        <v>39</v>
      </c>
      <c r="N435" s="2" t="s">
        <v>114</v>
      </c>
      <c r="O435" s="2" t="s">
        <v>77</v>
      </c>
      <c r="P435" s="2" t="s">
        <v>85</v>
      </c>
      <c r="Q435" s="2" t="s">
        <v>43</v>
      </c>
      <c r="R435" s="2" t="s">
        <v>890</v>
      </c>
      <c r="S435" s="2">
        <v>0.36</v>
      </c>
      <c r="T435" s="7">
        <f>Table1[[#This Row],[Profit]]/Table1[[#This Row],[Sales]]</f>
        <v>-0.85163531534486991</v>
      </c>
      <c r="U435" s="2" t="s">
        <v>33</v>
      </c>
      <c r="V435" s="2" t="s">
        <v>34</v>
      </c>
      <c r="W435" s="2" t="s">
        <v>378</v>
      </c>
      <c r="X435" s="2" t="s">
        <v>889</v>
      </c>
      <c r="Y435" s="2">
        <v>86314</v>
      </c>
      <c r="Z435" s="10">
        <v>42106</v>
      </c>
      <c r="AA435" s="14" t="str">
        <f>TEXT(Table1[[#This Row],[Order Date]],"mmmm")</f>
        <v>April</v>
      </c>
      <c r="AB435" s="8" t="str">
        <f>TEXT(Table1[[#This Row],[Order Date]],"yyyy")</f>
        <v>2015</v>
      </c>
      <c r="AC435" s="10">
        <v>42113</v>
      </c>
      <c r="AD435" s="2">
        <v>-207.679788</v>
      </c>
      <c r="AE435" s="2">
        <v>2</v>
      </c>
      <c r="AF435" s="2">
        <v>243.86</v>
      </c>
      <c r="AG435" s="2">
        <v>90439</v>
      </c>
      <c r="AH435" s="7" t="str">
        <f>IF(COUNTIF(Returns!$A$2:$A$1635,Orders!AG435)&gt;0,"Returned","Not Returned")</f>
        <v>Not Returned</v>
      </c>
    </row>
    <row r="436" spans="5:34" ht="12.75" customHeight="1" thickTop="1" thickBot="1" x14ac:dyDescent="0.3">
      <c r="E436" s="11">
        <v>25856</v>
      </c>
      <c r="F436" s="12" t="s">
        <v>37</v>
      </c>
      <c r="G436" s="12">
        <v>0.03</v>
      </c>
      <c r="H436" s="12">
        <v>37.94</v>
      </c>
      <c r="I436" s="12">
        <v>5.08</v>
      </c>
      <c r="J436" s="12">
        <v>757</v>
      </c>
      <c r="K436" s="7" t="str">
        <f>IF(COUNTIF(Table1[Customer ID],Table1[[#This Row],[Customer ID]])&gt;1,"Repeat Customer","One-Time Customer")</f>
        <v>One-Time Customer</v>
      </c>
      <c r="L436" s="12" t="s">
        <v>891</v>
      </c>
      <c r="M436" s="12" t="s">
        <v>49</v>
      </c>
      <c r="N436" s="12" t="s">
        <v>40</v>
      </c>
      <c r="O436" s="12" t="s">
        <v>29</v>
      </c>
      <c r="P436" s="12" t="s">
        <v>93</v>
      </c>
      <c r="Q436" s="12" t="s">
        <v>31</v>
      </c>
      <c r="R436" s="12" t="s">
        <v>892</v>
      </c>
      <c r="S436" s="12">
        <v>0.38</v>
      </c>
      <c r="T436" s="7">
        <f>Table1[[#This Row],[Profit]]/Table1[[#This Row],[Sales]]</f>
        <v>-0.18825118839129348</v>
      </c>
      <c r="U436" s="12" t="s">
        <v>33</v>
      </c>
      <c r="V436" s="12" t="s">
        <v>34</v>
      </c>
      <c r="W436" s="12" t="s">
        <v>102</v>
      </c>
      <c r="X436" s="12" t="s">
        <v>893</v>
      </c>
      <c r="Y436" s="12">
        <v>97062</v>
      </c>
      <c r="Z436" s="13">
        <v>42046</v>
      </c>
      <c r="AA436" s="14" t="str">
        <f>TEXT(Table1[[#This Row],[Order Date]],"mmmm")</f>
        <v>February</v>
      </c>
      <c r="AB436" s="8" t="str">
        <f>TEXT(Table1[[#This Row],[Order Date]],"yyyy")</f>
        <v>2015</v>
      </c>
      <c r="AC436" s="13">
        <v>42048</v>
      </c>
      <c r="AD436" s="12">
        <v>-7.5244000000000009</v>
      </c>
      <c r="AE436" s="12">
        <v>1</v>
      </c>
      <c r="AF436" s="12">
        <v>39.97</v>
      </c>
      <c r="AG436" s="12">
        <v>90258</v>
      </c>
      <c r="AH436" s="7" t="str">
        <f>IF(COUNTIF(Returns!$A$2:$A$1635,Orders!AG436)&gt;0,"Returned","Not Returned")</f>
        <v>Not Returned</v>
      </c>
    </row>
    <row r="437" spans="5:34" ht="12.75" customHeight="1" thickTop="1" thickBot="1" x14ac:dyDescent="0.3">
      <c r="E437" s="9">
        <v>21110</v>
      </c>
      <c r="F437" s="2" t="s">
        <v>106</v>
      </c>
      <c r="G437" s="2">
        <v>0</v>
      </c>
      <c r="H437" s="2">
        <v>20.99</v>
      </c>
      <c r="I437" s="2">
        <v>3.3</v>
      </c>
      <c r="J437" s="2">
        <v>759</v>
      </c>
      <c r="K437" s="7" t="str">
        <f>IF(COUNTIF(Table1[Customer ID],Table1[[#This Row],[Customer ID]])&gt;1,"Repeat Customer","One-Time Customer")</f>
        <v>One-Time Customer</v>
      </c>
      <c r="L437" s="2" t="s">
        <v>894</v>
      </c>
      <c r="M437" s="2" t="s">
        <v>49</v>
      </c>
      <c r="N437" s="2" t="s">
        <v>58</v>
      </c>
      <c r="O437" s="2" t="s">
        <v>77</v>
      </c>
      <c r="P437" s="2" t="s">
        <v>78</v>
      </c>
      <c r="Q437" s="2" t="s">
        <v>51</v>
      </c>
      <c r="R437" s="2" t="s">
        <v>895</v>
      </c>
      <c r="S437" s="2">
        <v>0.81</v>
      </c>
      <c r="T437" s="7">
        <f>Table1[[#This Row],[Profit]]/Table1[[#This Row],[Sales]]</f>
        <v>-1.0000107573149744</v>
      </c>
      <c r="U437" s="2" t="s">
        <v>33</v>
      </c>
      <c r="V437" s="2" t="s">
        <v>61</v>
      </c>
      <c r="W437" s="2" t="s">
        <v>178</v>
      </c>
      <c r="X437" s="2" t="s">
        <v>896</v>
      </c>
      <c r="Y437" s="2">
        <v>62301</v>
      </c>
      <c r="Z437" s="10">
        <v>42153</v>
      </c>
      <c r="AA437" s="14" t="str">
        <f>TEXT(Table1[[#This Row],[Order Date]],"mmmm")</f>
        <v>May</v>
      </c>
      <c r="AB437" s="8" t="str">
        <f>TEXT(Table1[[#This Row],[Order Date]],"yyyy")</f>
        <v>2015</v>
      </c>
      <c r="AC437" s="10">
        <v>42160</v>
      </c>
      <c r="AD437" s="2">
        <v>-92.961000000000013</v>
      </c>
      <c r="AE437" s="2">
        <v>5</v>
      </c>
      <c r="AF437" s="2">
        <v>92.96</v>
      </c>
      <c r="AG437" s="2">
        <v>86639</v>
      </c>
      <c r="AH437" s="7" t="str">
        <f>IF(COUNTIF(Returns!$A$2:$A$1635,Orders!AG437)&gt;0,"Returned","Not Returned")</f>
        <v>Not Returned</v>
      </c>
    </row>
    <row r="438" spans="5:34" ht="12.75" customHeight="1" thickTop="1" thickBot="1" x14ac:dyDescent="0.3">
      <c r="E438" s="11">
        <v>20377</v>
      </c>
      <c r="F438" s="12" t="s">
        <v>37</v>
      </c>
      <c r="G438" s="12">
        <v>0</v>
      </c>
      <c r="H438" s="12">
        <v>125.99</v>
      </c>
      <c r="I438" s="12">
        <v>8.99</v>
      </c>
      <c r="J438" s="12">
        <v>762</v>
      </c>
      <c r="K438" s="7" t="str">
        <f>IF(COUNTIF(Table1[Customer ID],Table1[[#This Row],[Customer ID]])&gt;1,"Repeat Customer","One-Time Customer")</f>
        <v>One-Time Customer</v>
      </c>
      <c r="L438" s="12" t="s">
        <v>897</v>
      </c>
      <c r="M438" s="12" t="s">
        <v>49</v>
      </c>
      <c r="N438" s="12" t="s">
        <v>58</v>
      </c>
      <c r="O438" s="12" t="s">
        <v>77</v>
      </c>
      <c r="P438" s="12" t="s">
        <v>78</v>
      </c>
      <c r="Q438" s="12" t="s">
        <v>59</v>
      </c>
      <c r="R438" s="12" t="s">
        <v>898</v>
      </c>
      <c r="S438" s="12">
        <v>0.56999999999999995</v>
      </c>
      <c r="T438" s="7">
        <f>Table1[[#This Row],[Profit]]/Table1[[#This Row],[Sales]]</f>
        <v>0.45066492438702099</v>
      </c>
      <c r="U438" s="12" t="s">
        <v>33</v>
      </c>
      <c r="V438" s="12" t="s">
        <v>34</v>
      </c>
      <c r="W438" s="12" t="s">
        <v>35</v>
      </c>
      <c r="X438" s="12" t="s">
        <v>899</v>
      </c>
      <c r="Y438" s="12">
        <v>98661</v>
      </c>
      <c r="Z438" s="13">
        <v>42121</v>
      </c>
      <c r="AA438" s="14" t="str">
        <f>TEXT(Table1[[#This Row],[Order Date]],"mmmm")</f>
        <v>April</v>
      </c>
      <c r="AB438" s="8" t="str">
        <f>TEXT(Table1[[#This Row],[Order Date]],"yyyy")</f>
        <v>2015</v>
      </c>
      <c r="AC438" s="13">
        <v>42123</v>
      </c>
      <c r="AD438" s="12">
        <v>613.89576</v>
      </c>
      <c r="AE438" s="12">
        <v>12</v>
      </c>
      <c r="AF438" s="12">
        <v>1362.2</v>
      </c>
      <c r="AG438" s="12">
        <v>87525</v>
      </c>
      <c r="AH438" s="7" t="str">
        <f>IF(COUNTIF(Returns!$A$2:$A$1635,Orders!AG438)&gt;0,"Returned","Not Returned")</f>
        <v>Not Returned</v>
      </c>
    </row>
    <row r="439" spans="5:34" ht="12.75" customHeight="1" thickTop="1" thickBot="1" x14ac:dyDescent="0.3">
      <c r="E439" s="9">
        <v>18735</v>
      </c>
      <c r="F439" s="2" t="s">
        <v>47</v>
      </c>
      <c r="G439" s="2">
        <v>0.1</v>
      </c>
      <c r="H439" s="2">
        <v>31.78</v>
      </c>
      <c r="I439" s="2">
        <v>1.99</v>
      </c>
      <c r="J439" s="2">
        <v>767</v>
      </c>
      <c r="K439" s="7" t="str">
        <f>IF(COUNTIF(Table1[Customer ID],Table1[[#This Row],[Customer ID]])&gt;1,"Repeat Customer","One-Time Customer")</f>
        <v>One-Time Customer</v>
      </c>
      <c r="L439" s="2" t="s">
        <v>900</v>
      </c>
      <c r="M439" s="2" t="s">
        <v>49</v>
      </c>
      <c r="N439" s="2" t="s">
        <v>28</v>
      </c>
      <c r="O439" s="2" t="s">
        <v>77</v>
      </c>
      <c r="P439" s="2" t="s">
        <v>180</v>
      </c>
      <c r="Q439" s="2" t="s">
        <v>51</v>
      </c>
      <c r="R439" s="2" t="s">
        <v>901</v>
      </c>
      <c r="S439" s="2">
        <v>0.42</v>
      </c>
      <c r="T439" s="7">
        <f>Table1[[#This Row],[Profit]]/Table1[[#This Row],[Sales]]</f>
        <v>0.69</v>
      </c>
      <c r="U439" s="2" t="s">
        <v>33</v>
      </c>
      <c r="V439" s="2" t="s">
        <v>61</v>
      </c>
      <c r="W439" s="2" t="s">
        <v>178</v>
      </c>
      <c r="X439" s="2" t="s">
        <v>902</v>
      </c>
      <c r="Y439" s="2">
        <v>61201</v>
      </c>
      <c r="Z439" s="10">
        <v>42034</v>
      </c>
      <c r="AA439" s="14" t="str">
        <f>TEXT(Table1[[#This Row],[Order Date]],"mmmm")</f>
        <v>January</v>
      </c>
      <c r="AB439" s="8" t="str">
        <f>TEXT(Table1[[#This Row],[Order Date]],"yyyy")</f>
        <v>2015</v>
      </c>
      <c r="AC439" s="10">
        <v>42036</v>
      </c>
      <c r="AD439" s="2">
        <v>232.28159999999997</v>
      </c>
      <c r="AE439" s="2">
        <v>11</v>
      </c>
      <c r="AF439" s="2">
        <v>336.64</v>
      </c>
      <c r="AG439" s="2">
        <v>86279</v>
      </c>
      <c r="AH439" s="7" t="str">
        <f>IF(COUNTIF(Returns!$A$2:$A$1635,Orders!AG439)&gt;0,"Returned","Not Returned")</f>
        <v>Not Returned</v>
      </c>
    </row>
    <row r="440" spans="5:34" ht="12.75" customHeight="1" thickTop="1" thickBot="1" x14ac:dyDescent="0.3">
      <c r="E440" s="11">
        <v>18659</v>
      </c>
      <c r="F440" s="12" t="s">
        <v>47</v>
      </c>
      <c r="G440" s="12">
        <v>0.08</v>
      </c>
      <c r="H440" s="12">
        <v>30.73</v>
      </c>
      <c r="I440" s="12">
        <v>4</v>
      </c>
      <c r="J440" s="12">
        <v>770</v>
      </c>
      <c r="K440" s="7" t="str">
        <f>IF(COUNTIF(Table1[Customer ID],Table1[[#This Row],[Customer ID]])&gt;1,"Repeat Customer","One-Time Customer")</f>
        <v>One-Time Customer</v>
      </c>
      <c r="L440" s="12" t="s">
        <v>903</v>
      </c>
      <c r="M440" s="12" t="s">
        <v>49</v>
      </c>
      <c r="N440" s="12" t="s">
        <v>58</v>
      </c>
      <c r="O440" s="12" t="s">
        <v>77</v>
      </c>
      <c r="P440" s="12" t="s">
        <v>180</v>
      </c>
      <c r="Q440" s="12" t="s">
        <v>59</v>
      </c>
      <c r="R440" s="12" t="s">
        <v>288</v>
      </c>
      <c r="S440" s="12">
        <v>0.75</v>
      </c>
      <c r="T440" s="7">
        <f>Table1[[#This Row],[Profit]]/Table1[[#This Row],[Sales]]</f>
        <v>-0.10497752311741551</v>
      </c>
      <c r="U440" s="12" t="s">
        <v>33</v>
      </c>
      <c r="V440" s="12" t="s">
        <v>34</v>
      </c>
      <c r="W440" s="12" t="s">
        <v>102</v>
      </c>
      <c r="X440" s="12" t="s">
        <v>893</v>
      </c>
      <c r="Y440" s="12">
        <v>97062</v>
      </c>
      <c r="Z440" s="13">
        <v>42082</v>
      </c>
      <c r="AA440" s="14" t="str">
        <f>TEXT(Table1[[#This Row],[Order Date]],"mmmm")</f>
        <v>March</v>
      </c>
      <c r="AB440" s="8" t="str">
        <f>TEXT(Table1[[#This Row],[Order Date]],"yyyy")</f>
        <v>2015</v>
      </c>
      <c r="AC440" s="13">
        <v>42082</v>
      </c>
      <c r="AD440" s="12">
        <v>-45.07</v>
      </c>
      <c r="AE440" s="12">
        <v>14</v>
      </c>
      <c r="AF440" s="12">
        <v>429.33</v>
      </c>
      <c r="AG440" s="12">
        <v>88667</v>
      </c>
      <c r="AH440" s="7" t="str">
        <f>IF(COUNTIF(Returns!$A$2:$A$1635,Orders!AG440)&gt;0,"Returned","Not Returned")</f>
        <v>Not Returned</v>
      </c>
    </row>
    <row r="441" spans="5:34" ht="12.75" customHeight="1" thickTop="1" thickBot="1" x14ac:dyDescent="0.3">
      <c r="E441" s="9">
        <v>18660</v>
      </c>
      <c r="F441" s="2" t="s">
        <v>47</v>
      </c>
      <c r="G441" s="2">
        <v>0.05</v>
      </c>
      <c r="H441" s="2">
        <v>14.56</v>
      </c>
      <c r="I441" s="2">
        <v>3.5</v>
      </c>
      <c r="J441" s="2">
        <v>771</v>
      </c>
      <c r="K441" s="7" t="str">
        <f>IF(COUNTIF(Table1[Customer ID],Table1[[#This Row],[Customer ID]])&gt;1,"Repeat Customer","One-Time Customer")</f>
        <v>Repeat Customer</v>
      </c>
      <c r="L441" s="2" t="s">
        <v>904</v>
      </c>
      <c r="M441" s="2" t="s">
        <v>49</v>
      </c>
      <c r="N441" s="2" t="s">
        <v>58</v>
      </c>
      <c r="O441" s="2" t="s">
        <v>29</v>
      </c>
      <c r="P441" s="2" t="s">
        <v>257</v>
      </c>
      <c r="Q441" s="2" t="s">
        <v>59</v>
      </c>
      <c r="R441" s="2" t="s">
        <v>905</v>
      </c>
      <c r="S441" s="2">
        <v>0.57999999999999996</v>
      </c>
      <c r="T441" s="7">
        <f>Table1[[#This Row],[Profit]]/Table1[[#This Row],[Sales]]</f>
        <v>-0.1909986565158979</v>
      </c>
      <c r="U441" s="2" t="s">
        <v>33</v>
      </c>
      <c r="V441" s="2" t="s">
        <v>34</v>
      </c>
      <c r="W441" s="2" t="s">
        <v>102</v>
      </c>
      <c r="X441" s="2" t="s">
        <v>906</v>
      </c>
      <c r="Y441" s="2">
        <v>97068</v>
      </c>
      <c r="Z441" s="10">
        <v>42082</v>
      </c>
      <c r="AA441" s="14" t="str">
        <f>TEXT(Table1[[#This Row],[Order Date]],"mmmm")</f>
        <v>March</v>
      </c>
      <c r="AB441" s="8" t="str">
        <f>TEXT(Table1[[#This Row],[Order Date]],"yyyy")</f>
        <v>2015</v>
      </c>
      <c r="AC441" s="10">
        <v>42084</v>
      </c>
      <c r="AD441" s="2">
        <v>-8.5299999999999994</v>
      </c>
      <c r="AE441" s="2">
        <v>3</v>
      </c>
      <c r="AF441" s="2">
        <v>44.66</v>
      </c>
      <c r="AG441" s="2">
        <v>88667</v>
      </c>
      <c r="AH441" s="7" t="str">
        <f>IF(COUNTIF(Returns!$A$2:$A$1635,Orders!AG441)&gt;0,"Returned","Not Returned")</f>
        <v>Not Returned</v>
      </c>
    </row>
    <row r="442" spans="5:34" ht="12.75" customHeight="1" thickTop="1" thickBot="1" x14ac:dyDescent="0.3">
      <c r="E442" s="11">
        <v>18661</v>
      </c>
      <c r="F442" s="12" t="s">
        <v>47</v>
      </c>
      <c r="G442" s="12">
        <v>0</v>
      </c>
      <c r="H442" s="12">
        <v>299.99</v>
      </c>
      <c r="I442" s="12">
        <v>11.64</v>
      </c>
      <c r="J442" s="12">
        <v>771</v>
      </c>
      <c r="K442" s="7" t="str">
        <f>IF(COUNTIF(Table1[Customer ID],Table1[[#This Row],[Customer ID]])&gt;1,"Repeat Customer","One-Time Customer")</f>
        <v>Repeat Customer</v>
      </c>
      <c r="L442" s="12" t="s">
        <v>904</v>
      </c>
      <c r="M442" s="12" t="s">
        <v>49</v>
      </c>
      <c r="N442" s="12" t="s">
        <v>58</v>
      </c>
      <c r="O442" s="12" t="s">
        <v>77</v>
      </c>
      <c r="P442" s="12" t="s">
        <v>587</v>
      </c>
      <c r="Q442" s="12" t="s">
        <v>236</v>
      </c>
      <c r="R442" s="12" t="s">
        <v>907</v>
      </c>
      <c r="S442" s="12">
        <v>0.5</v>
      </c>
      <c r="T442" s="7">
        <f>Table1[[#This Row],[Profit]]/Table1[[#This Row],[Sales]]</f>
        <v>0.17651779375906662</v>
      </c>
      <c r="U442" s="12" t="s">
        <v>33</v>
      </c>
      <c r="V442" s="12" t="s">
        <v>34</v>
      </c>
      <c r="W442" s="12" t="s">
        <v>102</v>
      </c>
      <c r="X442" s="12" t="s">
        <v>906</v>
      </c>
      <c r="Y442" s="12">
        <v>97068</v>
      </c>
      <c r="Z442" s="13">
        <v>42082</v>
      </c>
      <c r="AA442" s="14" t="str">
        <f>TEXT(Table1[[#This Row],[Order Date]],"mmmm")</f>
        <v>March</v>
      </c>
      <c r="AB442" s="8" t="str">
        <f>TEXT(Table1[[#This Row],[Order Date]],"yyyy")</f>
        <v>2015</v>
      </c>
      <c r="AC442" s="13">
        <v>42084</v>
      </c>
      <c r="AD442" s="12">
        <v>285.95</v>
      </c>
      <c r="AE442" s="12">
        <v>5</v>
      </c>
      <c r="AF442" s="12">
        <v>1619.95</v>
      </c>
      <c r="AG442" s="12">
        <v>88667</v>
      </c>
      <c r="AH442" s="7" t="str">
        <f>IF(COUNTIF(Returns!$A$2:$A$1635,Orders!AG442)&gt;0,"Returned","Not Returned")</f>
        <v>Not Returned</v>
      </c>
    </row>
    <row r="443" spans="5:34" ht="12.75" customHeight="1" thickTop="1" thickBot="1" x14ac:dyDescent="0.3">
      <c r="E443" s="9">
        <v>22875</v>
      </c>
      <c r="F443" s="2" t="s">
        <v>47</v>
      </c>
      <c r="G443" s="2">
        <v>0.08</v>
      </c>
      <c r="H443" s="2">
        <v>7.77</v>
      </c>
      <c r="I443" s="2">
        <v>9.23</v>
      </c>
      <c r="J443" s="2">
        <v>772</v>
      </c>
      <c r="K443" s="7" t="str">
        <f>IF(COUNTIF(Table1[Customer ID],Table1[[#This Row],[Customer ID]])&gt;1,"Repeat Customer","One-Time Customer")</f>
        <v>Repeat Customer</v>
      </c>
      <c r="L443" s="2" t="s">
        <v>908</v>
      </c>
      <c r="M443" s="2" t="s">
        <v>49</v>
      </c>
      <c r="N443" s="2" t="s">
        <v>58</v>
      </c>
      <c r="O443" s="2" t="s">
        <v>29</v>
      </c>
      <c r="P443" s="2" t="s">
        <v>257</v>
      </c>
      <c r="Q443" s="2" t="s">
        <v>59</v>
      </c>
      <c r="R443" s="2" t="s">
        <v>442</v>
      </c>
      <c r="S443" s="2">
        <v>0.57999999999999996</v>
      </c>
      <c r="T443" s="7">
        <f>Table1[[#This Row],[Profit]]/Table1[[#This Row],[Sales]]</f>
        <v>-3.7074769666902907</v>
      </c>
      <c r="U443" s="2" t="s">
        <v>33</v>
      </c>
      <c r="V443" s="2" t="s">
        <v>53</v>
      </c>
      <c r="W443" s="2" t="s">
        <v>234</v>
      </c>
      <c r="X443" s="2" t="s">
        <v>909</v>
      </c>
      <c r="Y443" s="2">
        <v>18103</v>
      </c>
      <c r="Z443" s="10">
        <v>42018</v>
      </c>
      <c r="AA443" s="14" t="str">
        <f>TEXT(Table1[[#This Row],[Order Date]],"mmmm")</f>
        <v>January</v>
      </c>
      <c r="AB443" s="8" t="str">
        <f>TEXT(Table1[[#This Row],[Order Date]],"yyyy")</f>
        <v>2015</v>
      </c>
      <c r="AC443" s="10">
        <v>42020</v>
      </c>
      <c r="AD443" s="2">
        <v>-209.25</v>
      </c>
      <c r="AE443" s="2">
        <v>7</v>
      </c>
      <c r="AF443" s="2">
        <v>56.44</v>
      </c>
      <c r="AG443" s="2">
        <v>88666</v>
      </c>
      <c r="AH443" s="7" t="str">
        <f>IF(COUNTIF(Returns!$A$2:$A$1635,Orders!AG443)&gt;0,"Returned","Not Returned")</f>
        <v>Not Returned</v>
      </c>
    </row>
    <row r="444" spans="5:34" ht="12.75" customHeight="1" thickTop="1" thickBot="1" x14ac:dyDescent="0.3">
      <c r="E444" s="11">
        <v>22877</v>
      </c>
      <c r="F444" s="12" t="s">
        <v>47</v>
      </c>
      <c r="G444" s="12">
        <v>0.1</v>
      </c>
      <c r="H444" s="12">
        <v>18.97</v>
      </c>
      <c r="I444" s="12">
        <v>9.5399999999999991</v>
      </c>
      <c r="J444" s="12">
        <v>772</v>
      </c>
      <c r="K444" s="7" t="str">
        <f>IF(COUNTIF(Table1[Customer ID],Table1[[#This Row],[Customer ID]])&gt;1,"Repeat Customer","One-Time Customer")</f>
        <v>Repeat Customer</v>
      </c>
      <c r="L444" s="12" t="s">
        <v>908</v>
      </c>
      <c r="M444" s="12" t="s">
        <v>27</v>
      </c>
      <c r="N444" s="12" t="s">
        <v>58</v>
      </c>
      <c r="O444" s="12" t="s">
        <v>29</v>
      </c>
      <c r="P444" s="12" t="s">
        <v>93</v>
      </c>
      <c r="Q444" s="12" t="s">
        <v>59</v>
      </c>
      <c r="R444" s="12" t="s">
        <v>223</v>
      </c>
      <c r="S444" s="12">
        <v>0.37</v>
      </c>
      <c r="T444" s="7">
        <f>Table1[[#This Row],[Profit]]/Table1[[#This Row],[Sales]]</f>
        <v>-0.16153005464480874</v>
      </c>
      <c r="U444" s="12" t="s">
        <v>33</v>
      </c>
      <c r="V444" s="12" t="s">
        <v>53</v>
      </c>
      <c r="W444" s="12" t="s">
        <v>234</v>
      </c>
      <c r="X444" s="12" t="s">
        <v>909</v>
      </c>
      <c r="Y444" s="12">
        <v>18103</v>
      </c>
      <c r="Z444" s="13">
        <v>42018</v>
      </c>
      <c r="AA444" s="14" t="str">
        <f>TEXT(Table1[[#This Row],[Order Date]],"mmmm")</f>
        <v>January</v>
      </c>
      <c r="AB444" s="8" t="str">
        <f>TEXT(Table1[[#This Row],[Order Date]],"yyyy")</f>
        <v>2015</v>
      </c>
      <c r="AC444" s="13">
        <v>42020</v>
      </c>
      <c r="AD444" s="12">
        <v>-9.1635999999999989</v>
      </c>
      <c r="AE444" s="12">
        <v>3</v>
      </c>
      <c r="AF444" s="12">
        <v>56.73</v>
      </c>
      <c r="AG444" s="12">
        <v>88666</v>
      </c>
      <c r="AH444" s="7" t="str">
        <f>IF(COUNTIF(Returns!$A$2:$A$1635,Orders!AG444)&gt;0,"Returned","Not Returned")</f>
        <v>Not Returned</v>
      </c>
    </row>
    <row r="445" spans="5:34" ht="12.75" customHeight="1" thickTop="1" thickBot="1" x14ac:dyDescent="0.3">
      <c r="E445" s="9">
        <v>20967</v>
      </c>
      <c r="F445" s="2" t="s">
        <v>106</v>
      </c>
      <c r="G445" s="2">
        <v>0.02</v>
      </c>
      <c r="H445" s="2">
        <v>4.0599999999999996</v>
      </c>
      <c r="I445" s="2">
        <v>6.89</v>
      </c>
      <c r="J445" s="2">
        <v>772</v>
      </c>
      <c r="K445" s="7" t="str">
        <f>IF(COUNTIF(Table1[Customer ID],Table1[[#This Row],[Customer ID]])&gt;1,"Repeat Customer","One-Time Customer")</f>
        <v>Repeat Customer</v>
      </c>
      <c r="L445" s="2" t="s">
        <v>908</v>
      </c>
      <c r="M445" s="2" t="s">
        <v>27</v>
      </c>
      <c r="N445" s="2" t="s">
        <v>58</v>
      </c>
      <c r="O445" s="2" t="s">
        <v>29</v>
      </c>
      <c r="P445" s="2" t="s">
        <v>257</v>
      </c>
      <c r="Q445" s="2" t="s">
        <v>59</v>
      </c>
      <c r="R445" s="2" t="s">
        <v>910</v>
      </c>
      <c r="S445" s="2">
        <v>0.6</v>
      </c>
      <c r="T445" s="7">
        <f>Table1[[#This Row],[Profit]]/Table1[[#This Row],[Sales]]</f>
        <v>0.19726750504580062</v>
      </c>
      <c r="U445" s="2" t="s">
        <v>33</v>
      </c>
      <c r="V445" s="2" t="s">
        <v>53</v>
      </c>
      <c r="W445" s="2" t="s">
        <v>234</v>
      </c>
      <c r="X445" s="2" t="s">
        <v>909</v>
      </c>
      <c r="Y445" s="2">
        <v>18103</v>
      </c>
      <c r="Z445" s="10">
        <v>42141</v>
      </c>
      <c r="AA445" s="14" t="str">
        <f>TEXT(Table1[[#This Row],[Order Date]],"mmmm")</f>
        <v>May</v>
      </c>
      <c r="AB445" s="8" t="str">
        <f>TEXT(Table1[[#This Row],[Order Date]],"yyyy")</f>
        <v>2015</v>
      </c>
      <c r="AC445" s="10">
        <v>42145</v>
      </c>
      <c r="AD445" s="2">
        <v>12.706000000000017</v>
      </c>
      <c r="AE445" s="2">
        <v>12</v>
      </c>
      <c r="AF445" s="2">
        <v>64.41</v>
      </c>
      <c r="AG445" s="2">
        <v>88668</v>
      </c>
      <c r="AH445" s="7" t="str">
        <f>IF(COUNTIF(Returns!$A$2:$A$1635,Orders!AG445)&gt;0,"Returned","Not Returned")</f>
        <v>Not Returned</v>
      </c>
    </row>
    <row r="446" spans="5:34" ht="12.75" customHeight="1" thickTop="1" thickBot="1" x14ac:dyDescent="0.3">
      <c r="E446" s="11">
        <v>20968</v>
      </c>
      <c r="F446" s="12" t="s">
        <v>106</v>
      </c>
      <c r="G446" s="12">
        <v>7.0000000000000007E-2</v>
      </c>
      <c r="H446" s="12">
        <v>9.49</v>
      </c>
      <c r="I446" s="12">
        <v>5.76</v>
      </c>
      <c r="J446" s="12">
        <v>772</v>
      </c>
      <c r="K446" s="7" t="str">
        <f>IF(COUNTIF(Table1[Customer ID],Table1[[#This Row],[Customer ID]])&gt;1,"Repeat Customer","One-Time Customer")</f>
        <v>Repeat Customer</v>
      </c>
      <c r="L446" s="12" t="s">
        <v>908</v>
      </c>
      <c r="M446" s="12" t="s">
        <v>49</v>
      </c>
      <c r="N446" s="12" t="s">
        <v>58</v>
      </c>
      <c r="O446" s="12" t="s">
        <v>77</v>
      </c>
      <c r="P446" s="12" t="s">
        <v>85</v>
      </c>
      <c r="Q446" s="12" t="s">
        <v>86</v>
      </c>
      <c r="R446" s="12" t="s">
        <v>911</v>
      </c>
      <c r="S446" s="12">
        <v>0.39</v>
      </c>
      <c r="T446" s="7">
        <f>Table1[[#This Row],[Profit]]/Table1[[#This Row],[Sales]]</f>
        <v>2.2390689845314463E-2</v>
      </c>
      <c r="U446" s="12" t="s">
        <v>33</v>
      </c>
      <c r="V446" s="12" t="s">
        <v>53</v>
      </c>
      <c r="W446" s="12" t="s">
        <v>234</v>
      </c>
      <c r="X446" s="12" t="s">
        <v>909</v>
      </c>
      <c r="Y446" s="12">
        <v>18103</v>
      </c>
      <c r="Z446" s="13">
        <v>42141</v>
      </c>
      <c r="AA446" s="14" t="str">
        <f>TEXT(Table1[[#This Row],[Order Date]],"mmmm")</f>
        <v>May</v>
      </c>
      <c r="AB446" s="8" t="str">
        <f>TEXT(Table1[[#This Row],[Order Date]],"yyyy")</f>
        <v>2015</v>
      </c>
      <c r="AC446" s="13">
        <v>42145</v>
      </c>
      <c r="AD446" s="12">
        <v>7.7151600000000045</v>
      </c>
      <c r="AE446" s="12">
        <v>37</v>
      </c>
      <c r="AF446" s="12">
        <v>344.57</v>
      </c>
      <c r="AG446" s="12">
        <v>88668</v>
      </c>
      <c r="AH446" s="7" t="str">
        <f>IF(COUNTIF(Returns!$A$2:$A$1635,Orders!AG446)&gt;0,"Returned","Not Returned")</f>
        <v>Not Returned</v>
      </c>
    </row>
    <row r="447" spans="5:34" ht="12.75" customHeight="1" thickTop="1" thickBot="1" x14ac:dyDescent="0.3">
      <c r="E447" s="9">
        <v>20434</v>
      </c>
      <c r="F447" s="2" t="s">
        <v>25</v>
      </c>
      <c r="G447" s="2">
        <v>0.04</v>
      </c>
      <c r="H447" s="2">
        <v>34.76</v>
      </c>
      <c r="I447" s="2">
        <v>5.49</v>
      </c>
      <c r="J447" s="2">
        <v>782</v>
      </c>
      <c r="K447" s="7" t="str">
        <f>IF(COUNTIF(Table1[Customer ID],Table1[[#This Row],[Customer ID]])&gt;1,"Repeat Customer","One-Time Customer")</f>
        <v>One-Time Customer</v>
      </c>
      <c r="L447" s="2" t="s">
        <v>912</v>
      </c>
      <c r="M447" s="2" t="s">
        <v>49</v>
      </c>
      <c r="N447" s="2" t="s">
        <v>58</v>
      </c>
      <c r="O447" s="2" t="s">
        <v>29</v>
      </c>
      <c r="P447" s="2" t="s">
        <v>141</v>
      </c>
      <c r="Q447" s="2" t="s">
        <v>59</v>
      </c>
      <c r="R447" s="2" t="s">
        <v>913</v>
      </c>
      <c r="S447" s="2">
        <v>0.6</v>
      </c>
      <c r="T447" s="7">
        <f>Table1[[#This Row],[Profit]]/Table1[[#This Row],[Sales]]</f>
        <v>0.69</v>
      </c>
      <c r="U447" s="2" t="s">
        <v>33</v>
      </c>
      <c r="V447" s="2" t="s">
        <v>34</v>
      </c>
      <c r="W447" s="2" t="s">
        <v>45</v>
      </c>
      <c r="X447" s="2" t="s">
        <v>914</v>
      </c>
      <c r="Y447" s="2">
        <v>90604</v>
      </c>
      <c r="Z447" s="10">
        <v>42123</v>
      </c>
      <c r="AA447" s="14" t="str">
        <f>TEXT(Table1[[#This Row],[Order Date]],"mmmm")</f>
        <v>April</v>
      </c>
      <c r="AB447" s="8" t="str">
        <f>TEXT(Table1[[#This Row],[Order Date]],"yyyy")</f>
        <v>2015</v>
      </c>
      <c r="AC447" s="10">
        <v>42124</v>
      </c>
      <c r="AD447" s="2">
        <v>192.51689999999999</v>
      </c>
      <c r="AE447" s="2">
        <v>8</v>
      </c>
      <c r="AF447" s="2">
        <v>279.01</v>
      </c>
      <c r="AG447" s="2">
        <v>90962</v>
      </c>
      <c r="AH447" s="7" t="str">
        <f>IF(COUNTIF(Returns!$A$2:$A$1635,Orders!AG447)&gt;0,"Returned","Not Returned")</f>
        <v>Not Returned</v>
      </c>
    </row>
    <row r="448" spans="5:34" ht="12.75" customHeight="1" thickTop="1" thickBot="1" x14ac:dyDescent="0.3">
      <c r="E448" s="11">
        <v>24773</v>
      </c>
      <c r="F448" s="12" t="s">
        <v>106</v>
      </c>
      <c r="G448" s="12">
        <v>0.02</v>
      </c>
      <c r="H448" s="12">
        <v>100.98</v>
      </c>
      <c r="I448" s="12">
        <v>35.840000000000003</v>
      </c>
      <c r="J448" s="12">
        <v>783</v>
      </c>
      <c r="K448" s="7" t="str">
        <f>IF(COUNTIF(Table1[Customer ID],Table1[[#This Row],[Customer ID]])&gt;1,"Repeat Customer","One-Time Customer")</f>
        <v>One-Time Customer</v>
      </c>
      <c r="L448" s="12" t="s">
        <v>915</v>
      </c>
      <c r="M448" s="12" t="s">
        <v>39</v>
      </c>
      <c r="N448" s="12" t="s">
        <v>58</v>
      </c>
      <c r="O448" s="12" t="s">
        <v>41</v>
      </c>
      <c r="P448" s="12" t="s">
        <v>191</v>
      </c>
      <c r="Q448" s="12" t="s">
        <v>121</v>
      </c>
      <c r="R448" s="12" t="s">
        <v>260</v>
      </c>
      <c r="S448" s="12">
        <v>0.62</v>
      </c>
      <c r="T448" s="7">
        <f>Table1[[#This Row],[Profit]]/Table1[[#This Row],[Sales]]</f>
        <v>-0.2193726727263858</v>
      </c>
      <c r="U448" s="12" t="s">
        <v>33</v>
      </c>
      <c r="V448" s="12" t="s">
        <v>53</v>
      </c>
      <c r="W448" s="12" t="s">
        <v>228</v>
      </c>
      <c r="X448" s="12" t="s">
        <v>916</v>
      </c>
      <c r="Y448" s="12">
        <v>6010</v>
      </c>
      <c r="Z448" s="13">
        <v>42010</v>
      </c>
      <c r="AA448" s="14" t="str">
        <f>TEXT(Table1[[#This Row],[Order Date]],"mmmm")</f>
        <v>January</v>
      </c>
      <c r="AB448" s="8" t="str">
        <f>TEXT(Table1[[#This Row],[Order Date]],"yyyy")</f>
        <v>2015</v>
      </c>
      <c r="AC448" s="13">
        <v>42010</v>
      </c>
      <c r="AD448" s="12">
        <v>-134.91200000000001</v>
      </c>
      <c r="AE448" s="12">
        <v>6</v>
      </c>
      <c r="AF448" s="12">
        <v>614.99</v>
      </c>
      <c r="AG448" s="12">
        <v>90961</v>
      </c>
      <c r="AH448" s="7" t="str">
        <f>IF(COUNTIF(Returns!$A$2:$A$1635,Orders!AG448)&gt;0,"Returned","Not Returned")</f>
        <v>Not Returned</v>
      </c>
    </row>
    <row r="449" spans="5:34" ht="12.75" customHeight="1" thickTop="1" thickBot="1" x14ac:dyDescent="0.3">
      <c r="E449" s="9">
        <v>22969</v>
      </c>
      <c r="F449" s="2" t="s">
        <v>56</v>
      </c>
      <c r="G449" s="2">
        <v>0</v>
      </c>
      <c r="H449" s="2">
        <v>8.34</v>
      </c>
      <c r="I449" s="2">
        <v>4.82</v>
      </c>
      <c r="J449" s="2">
        <v>786</v>
      </c>
      <c r="K449" s="7" t="str">
        <f>IF(COUNTIF(Table1[Customer ID],Table1[[#This Row],[Customer ID]])&gt;1,"Repeat Customer","One-Time Customer")</f>
        <v>One-Time Customer</v>
      </c>
      <c r="L449" s="2" t="s">
        <v>917</v>
      </c>
      <c r="M449" s="2" t="s">
        <v>49</v>
      </c>
      <c r="N449" s="2" t="s">
        <v>40</v>
      </c>
      <c r="O449" s="2" t="s">
        <v>29</v>
      </c>
      <c r="P449" s="2" t="s">
        <v>93</v>
      </c>
      <c r="Q449" s="2" t="s">
        <v>59</v>
      </c>
      <c r="R449" s="2" t="s">
        <v>918</v>
      </c>
      <c r="S449" s="2">
        <v>0.4</v>
      </c>
      <c r="T449" s="7">
        <f>Table1[[#This Row],[Profit]]/Table1[[#This Row],[Sales]]</f>
        <v>-6.6246884428702607E-2</v>
      </c>
      <c r="U449" s="2" t="s">
        <v>33</v>
      </c>
      <c r="V449" s="2" t="s">
        <v>34</v>
      </c>
      <c r="W449" s="2" t="s">
        <v>45</v>
      </c>
      <c r="X449" s="2" t="s">
        <v>919</v>
      </c>
      <c r="Y449" s="2">
        <v>92691</v>
      </c>
      <c r="Z449" s="10">
        <v>42100</v>
      </c>
      <c r="AA449" s="14" t="str">
        <f>TEXT(Table1[[#This Row],[Order Date]],"mmmm")</f>
        <v>April</v>
      </c>
      <c r="AB449" s="8" t="str">
        <f>TEXT(Table1[[#This Row],[Order Date]],"yyyy")</f>
        <v>2015</v>
      </c>
      <c r="AC449" s="10">
        <v>42101</v>
      </c>
      <c r="AD449" s="2">
        <v>-5.05</v>
      </c>
      <c r="AE449" s="2">
        <v>9</v>
      </c>
      <c r="AF449" s="2">
        <v>76.23</v>
      </c>
      <c r="AG449" s="2">
        <v>91513</v>
      </c>
      <c r="AH449" s="7" t="str">
        <f>IF(COUNTIF(Returns!$A$2:$A$1635,Orders!AG449)&gt;0,"Returned","Not Returned")</f>
        <v>Not Returned</v>
      </c>
    </row>
    <row r="450" spans="5:34" ht="12.75" customHeight="1" thickTop="1" thickBot="1" x14ac:dyDescent="0.3">
      <c r="E450" s="11">
        <v>24629</v>
      </c>
      <c r="F450" s="12" t="s">
        <v>37</v>
      </c>
      <c r="G450" s="12">
        <v>0.09</v>
      </c>
      <c r="H450" s="12">
        <v>6.48</v>
      </c>
      <c r="I450" s="12">
        <v>9.68</v>
      </c>
      <c r="J450" s="12">
        <v>792</v>
      </c>
      <c r="K450" s="7" t="str">
        <f>IF(COUNTIF(Table1[Customer ID],Table1[[#This Row],[Customer ID]])&gt;1,"Repeat Customer","One-Time Customer")</f>
        <v>One-Time Customer</v>
      </c>
      <c r="L450" s="12" t="s">
        <v>920</v>
      </c>
      <c r="M450" s="12" t="s">
        <v>49</v>
      </c>
      <c r="N450" s="12" t="s">
        <v>28</v>
      </c>
      <c r="O450" s="12" t="s">
        <v>29</v>
      </c>
      <c r="P450" s="12" t="s">
        <v>93</v>
      </c>
      <c r="Q450" s="12" t="s">
        <v>59</v>
      </c>
      <c r="R450" s="12" t="s">
        <v>921</v>
      </c>
      <c r="S450" s="12">
        <v>0.36</v>
      </c>
      <c r="T450" s="7">
        <f>Table1[[#This Row],[Profit]]/Table1[[#This Row],[Sales]]</f>
        <v>-2.0432345876701361</v>
      </c>
      <c r="U450" s="12" t="s">
        <v>33</v>
      </c>
      <c r="V450" s="12" t="s">
        <v>61</v>
      </c>
      <c r="W450" s="12" t="s">
        <v>304</v>
      </c>
      <c r="X450" s="12" t="s">
        <v>922</v>
      </c>
      <c r="Y450" s="12">
        <v>73064</v>
      </c>
      <c r="Z450" s="13">
        <v>42176</v>
      </c>
      <c r="AA450" s="14" t="str">
        <f>TEXT(Table1[[#This Row],[Order Date]],"mmmm")</f>
        <v>June</v>
      </c>
      <c r="AB450" s="8" t="str">
        <f>TEXT(Table1[[#This Row],[Order Date]],"yyyy")</f>
        <v>2015</v>
      </c>
      <c r="AC450" s="13">
        <v>42177</v>
      </c>
      <c r="AD450" s="12">
        <v>-204.16</v>
      </c>
      <c r="AE450" s="12">
        <v>16</v>
      </c>
      <c r="AF450" s="12">
        <v>99.92</v>
      </c>
      <c r="AG450" s="12">
        <v>88753</v>
      </c>
      <c r="AH450" s="7" t="str">
        <f>IF(COUNTIF(Returns!$A$2:$A$1635,Orders!AG450)&gt;0,"Returned","Not Returned")</f>
        <v>Not Returned</v>
      </c>
    </row>
    <row r="451" spans="5:34" ht="12.75" customHeight="1" thickTop="1" thickBot="1" x14ac:dyDescent="0.3">
      <c r="E451" s="9">
        <v>18347</v>
      </c>
      <c r="F451" s="2" t="s">
        <v>37</v>
      </c>
      <c r="G451" s="2">
        <v>0.06</v>
      </c>
      <c r="H451" s="2">
        <v>8.6</v>
      </c>
      <c r="I451" s="2">
        <v>6.19</v>
      </c>
      <c r="J451" s="2">
        <v>796</v>
      </c>
      <c r="K451" s="7" t="str">
        <f>IF(COUNTIF(Table1[Customer ID],Table1[[#This Row],[Customer ID]])&gt;1,"Repeat Customer","One-Time Customer")</f>
        <v>Repeat Customer</v>
      </c>
      <c r="L451" s="2" t="s">
        <v>923</v>
      </c>
      <c r="M451" s="2" t="s">
        <v>49</v>
      </c>
      <c r="N451" s="2" t="s">
        <v>28</v>
      </c>
      <c r="O451" s="2" t="s">
        <v>29</v>
      </c>
      <c r="P451" s="2" t="s">
        <v>109</v>
      </c>
      <c r="Q451" s="2" t="s">
        <v>59</v>
      </c>
      <c r="R451" s="2" t="s">
        <v>924</v>
      </c>
      <c r="S451" s="2">
        <v>0.38</v>
      </c>
      <c r="T451" s="7">
        <f>Table1[[#This Row],[Profit]]/Table1[[#This Row],[Sales]]</f>
        <v>-0.58079345088161205</v>
      </c>
      <c r="U451" s="2" t="s">
        <v>33</v>
      </c>
      <c r="V451" s="2" t="s">
        <v>61</v>
      </c>
      <c r="W451" s="2" t="s">
        <v>496</v>
      </c>
      <c r="X451" s="2" t="s">
        <v>808</v>
      </c>
      <c r="Y451" s="2">
        <v>68046</v>
      </c>
      <c r="Z451" s="10">
        <v>42074</v>
      </c>
      <c r="AA451" s="14" t="str">
        <f>TEXT(Table1[[#This Row],[Order Date]],"mmmm")</f>
        <v>March</v>
      </c>
      <c r="AB451" s="8" t="str">
        <f>TEXT(Table1[[#This Row],[Order Date]],"yyyy")</f>
        <v>2015</v>
      </c>
      <c r="AC451" s="10">
        <v>42075</v>
      </c>
      <c r="AD451" s="2">
        <v>-46.115000000000002</v>
      </c>
      <c r="AE451" s="2">
        <v>9</v>
      </c>
      <c r="AF451" s="2">
        <v>79.400000000000006</v>
      </c>
      <c r="AG451" s="2">
        <v>86867</v>
      </c>
      <c r="AH451" s="7" t="str">
        <f>IF(COUNTIF(Returns!$A$2:$A$1635,Orders!AG451)&gt;0,"Returned","Not Returned")</f>
        <v>Not Returned</v>
      </c>
    </row>
    <row r="452" spans="5:34" ht="12.75" customHeight="1" thickTop="1" thickBot="1" x14ac:dyDescent="0.3">
      <c r="E452" s="11">
        <v>18184</v>
      </c>
      <c r="F452" s="12" t="s">
        <v>37</v>
      </c>
      <c r="G452" s="12">
        <v>0.1</v>
      </c>
      <c r="H452" s="12">
        <v>14.42</v>
      </c>
      <c r="I452" s="12">
        <v>6.75</v>
      </c>
      <c r="J452" s="12">
        <v>796</v>
      </c>
      <c r="K452" s="7" t="str">
        <f>IF(COUNTIF(Table1[Customer ID],Table1[[#This Row],[Customer ID]])&gt;1,"Repeat Customer","One-Time Customer")</f>
        <v>Repeat Customer</v>
      </c>
      <c r="L452" s="12" t="s">
        <v>923</v>
      </c>
      <c r="M452" s="12" t="s">
        <v>49</v>
      </c>
      <c r="N452" s="12" t="s">
        <v>28</v>
      </c>
      <c r="O452" s="12" t="s">
        <v>29</v>
      </c>
      <c r="P452" s="12" t="s">
        <v>257</v>
      </c>
      <c r="Q452" s="12" t="s">
        <v>86</v>
      </c>
      <c r="R452" s="12" t="s">
        <v>571</v>
      </c>
      <c r="S452" s="12">
        <v>0.52</v>
      </c>
      <c r="T452" s="7">
        <f>Table1[[#This Row],[Profit]]/Table1[[#This Row],[Sales]]</f>
        <v>-1.2978695932859909</v>
      </c>
      <c r="U452" s="12" t="s">
        <v>33</v>
      </c>
      <c r="V452" s="12" t="s">
        <v>61</v>
      </c>
      <c r="W452" s="12" t="s">
        <v>496</v>
      </c>
      <c r="X452" s="12" t="s">
        <v>808</v>
      </c>
      <c r="Y452" s="12">
        <v>68046</v>
      </c>
      <c r="Z452" s="13">
        <v>42174</v>
      </c>
      <c r="AA452" s="14" t="str">
        <f>TEXT(Table1[[#This Row],[Order Date]],"mmmm")</f>
        <v>June</v>
      </c>
      <c r="AB452" s="8" t="str">
        <f>TEXT(Table1[[#This Row],[Order Date]],"yyyy")</f>
        <v>2015</v>
      </c>
      <c r="AC452" s="13">
        <v>42177</v>
      </c>
      <c r="AD452" s="12">
        <v>-20.103999999999999</v>
      </c>
      <c r="AE452" s="12">
        <v>1</v>
      </c>
      <c r="AF452" s="12">
        <v>15.49</v>
      </c>
      <c r="AG452" s="12">
        <v>86869</v>
      </c>
      <c r="AH452" s="7" t="str">
        <f>IF(COUNTIF(Returns!$A$2:$A$1635,Orders!AG452)&gt;0,"Returned","Not Returned")</f>
        <v>Not Returned</v>
      </c>
    </row>
    <row r="453" spans="5:34" ht="12.75" customHeight="1" thickTop="1" thickBot="1" x14ac:dyDescent="0.3">
      <c r="E453" s="9">
        <v>19011</v>
      </c>
      <c r="F453" s="2" t="s">
        <v>37</v>
      </c>
      <c r="G453" s="2">
        <v>0.04</v>
      </c>
      <c r="H453" s="2">
        <v>9.11</v>
      </c>
      <c r="I453" s="2">
        <v>2.25</v>
      </c>
      <c r="J453" s="2">
        <v>797</v>
      </c>
      <c r="K453" s="7" t="str">
        <f>IF(COUNTIF(Table1[Customer ID],Table1[[#This Row],[Customer ID]])&gt;1,"Repeat Customer","One-Time Customer")</f>
        <v>Repeat Customer</v>
      </c>
      <c r="L453" s="2" t="s">
        <v>925</v>
      </c>
      <c r="M453" s="2" t="s">
        <v>49</v>
      </c>
      <c r="N453" s="2" t="s">
        <v>28</v>
      </c>
      <c r="O453" s="2" t="s">
        <v>29</v>
      </c>
      <c r="P453" s="2" t="s">
        <v>30</v>
      </c>
      <c r="Q453" s="2" t="s">
        <v>31</v>
      </c>
      <c r="R453" s="2" t="s">
        <v>926</v>
      </c>
      <c r="S453" s="2">
        <v>0.52</v>
      </c>
      <c r="T453" s="7">
        <f>Table1[[#This Row],[Profit]]/Table1[[#This Row],[Sales]]</f>
        <v>-0.18805809575040344</v>
      </c>
      <c r="U453" s="2" t="s">
        <v>33</v>
      </c>
      <c r="V453" s="2" t="s">
        <v>34</v>
      </c>
      <c r="W453" s="2" t="s">
        <v>212</v>
      </c>
      <c r="X453" s="2" t="s">
        <v>927</v>
      </c>
      <c r="Y453" s="2">
        <v>84067</v>
      </c>
      <c r="Z453" s="10">
        <v>42156</v>
      </c>
      <c r="AA453" s="14" t="str">
        <f>TEXT(Table1[[#This Row],[Order Date]],"mmmm")</f>
        <v>June</v>
      </c>
      <c r="AB453" s="8" t="str">
        <f>TEXT(Table1[[#This Row],[Order Date]],"yyyy")</f>
        <v>2015</v>
      </c>
      <c r="AC453" s="10">
        <v>42159</v>
      </c>
      <c r="AD453" s="2">
        <v>-3.496</v>
      </c>
      <c r="AE453" s="2">
        <v>2</v>
      </c>
      <c r="AF453" s="2">
        <v>18.59</v>
      </c>
      <c r="AG453" s="2">
        <v>86868</v>
      </c>
      <c r="AH453" s="7" t="str">
        <f>IF(COUNTIF(Returns!$A$2:$A$1635,Orders!AG453)&gt;0,"Returned","Not Returned")</f>
        <v>Not Returned</v>
      </c>
    </row>
    <row r="454" spans="5:34" ht="12.75" customHeight="1" thickTop="1" thickBot="1" x14ac:dyDescent="0.3">
      <c r="E454" s="11">
        <v>19012</v>
      </c>
      <c r="F454" s="12" t="s">
        <v>37</v>
      </c>
      <c r="G454" s="12">
        <v>7.0000000000000007E-2</v>
      </c>
      <c r="H454" s="12">
        <v>64.650000000000006</v>
      </c>
      <c r="I454" s="12">
        <v>35</v>
      </c>
      <c r="J454" s="12">
        <v>797</v>
      </c>
      <c r="K454" s="7" t="str">
        <f>IF(COUNTIF(Table1[Customer ID],Table1[[#This Row],[Customer ID]])&gt;1,"Repeat Customer","One-Time Customer")</f>
        <v>Repeat Customer</v>
      </c>
      <c r="L454" s="12" t="s">
        <v>925</v>
      </c>
      <c r="M454" s="12" t="s">
        <v>49</v>
      </c>
      <c r="N454" s="12" t="s">
        <v>28</v>
      </c>
      <c r="O454" s="12" t="s">
        <v>29</v>
      </c>
      <c r="P454" s="12" t="s">
        <v>141</v>
      </c>
      <c r="Q454" s="12" t="s">
        <v>236</v>
      </c>
      <c r="R454" s="12" t="s">
        <v>928</v>
      </c>
      <c r="S454" s="12">
        <v>0.8</v>
      </c>
      <c r="T454" s="7">
        <f>Table1[[#This Row],[Profit]]/Table1[[#This Row],[Sales]]</f>
        <v>-0.85971609437943597</v>
      </c>
      <c r="U454" s="12" t="s">
        <v>33</v>
      </c>
      <c r="V454" s="12" t="s">
        <v>34</v>
      </c>
      <c r="W454" s="12" t="s">
        <v>212</v>
      </c>
      <c r="X454" s="12" t="s">
        <v>927</v>
      </c>
      <c r="Y454" s="12">
        <v>84067</v>
      </c>
      <c r="Z454" s="13">
        <v>42156</v>
      </c>
      <c r="AA454" s="14" t="str">
        <f>TEXT(Table1[[#This Row],[Order Date]],"mmmm")</f>
        <v>June</v>
      </c>
      <c r="AB454" s="8" t="str">
        <f>TEXT(Table1[[#This Row],[Order Date]],"yyyy")</f>
        <v>2015</v>
      </c>
      <c r="AC454" s="13">
        <v>42158</v>
      </c>
      <c r="AD454" s="12">
        <v>-717.072</v>
      </c>
      <c r="AE454" s="12">
        <v>13</v>
      </c>
      <c r="AF454" s="12">
        <v>834.08</v>
      </c>
      <c r="AG454" s="12">
        <v>86868</v>
      </c>
      <c r="AH454" s="7" t="str">
        <f>IF(COUNTIF(Returns!$A$2:$A$1635,Orders!AG454)&gt;0,"Returned","Not Returned")</f>
        <v>Not Returned</v>
      </c>
    </row>
    <row r="455" spans="5:34" ht="12.75" customHeight="1" thickTop="1" thickBot="1" x14ac:dyDescent="0.3">
      <c r="E455" s="9">
        <v>24851</v>
      </c>
      <c r="F455" s="2" t="s">
        <v>106</v>
      </c>
      <c r="G455" s="2">
        <v>0.09</v>
      </c>
      <c r="H455" s="2">
        <v>6.48</v>
      </c>
      <c r="I455" s="2">
        <v>6.86</v>
      </c>
      <c r="J455" s="2">
        <v>797</v>
      </c>
      <c r="K455" s="7" t="str">
        <f>IF(COUNTIF(Table1[Customer ID],Table1[[#This Row],[Customer ID]])&gt;1,"Repeat Customer","One-Time Customer")</f>
        <v>Repeat Customer</v>
      </c>
      <c r="L455" s="2" t="s">
        <v>925</v>
      </c>
      <c r="M455" s="2" t="s">
        <v>49</v>
      </c>
      <c r="N455" s="2" t="s">
        <v>28</v>
      </c>
      <c r="O455" s="2" t="s">
        <v>29</v>
      </c>
      <c r="P455" s="2" t="s">
        <v>93</v>
      </c>
      <c r="Q455" s="2" t="s">
        <v>59</v>
      </c>
      <c r="R455" s="2" t="s">
        <v>929</v>
      </c>
      <c r="S455" s="2">
        <v>0.37</v>
      </c>
      <c r="T455" s="7">
        <f>Table1[[#This Row],[Profit]]/Table1[[#This Row],[Sales]]</f>
        <v>-1.223073899371069</v>
      </c>
      <c r="U455" s="2" t="s">
        <v>33</v>
      </c>
      <c r="V455" s="2" t="s">
        <v>34</v>
      </c>
      <c r="W455" s="2" t="s">
        <v>212</v>
      </c>
      <c r="X455" s="2" t="s">
        <v>927</v>
      </c>
      <c r="Y455" s="2">
        <v>84067</v>
      </c>
      <c r="Z455" s="10">
        <v>42069</v>
      </c>
      <c r="AA455" s="14" t="str">
        <f>TEXT(Table1[[#This Row],[Order Date]],"mmmm")</f>
        <v>March</v>
      </c>
      <c r="AB455" s="8" t="str">
        <f>TEXT(Table1[[#This Row],[Order Date]],"yyyy")</f>
        <v>2015</v>
      </c>
      <c r="AC455" s="10">
        <v>42071</v>
      </c>
      <c r="AD455" s="2">
        <v>-62.23</v>
      </c>
      <c r="AE455" s="2">
        <v>8</v>
      </c>
      <c r="AF455" s="2">
        <v>50.88</v>
      </c>
      <c r="AG455" s="2">
        <v>86870</v>
      </c>
      <c r="AH455" s="7" t="str">
        <f>IF(COUNTIF(Returns!$A$2:$A$1635,Orders!AG455)&gt;0,"Returned","Not Returned")</f>
        <v>Not Returned</v>
      </c>
    </row>
    <row r="456" spans="5:34" ht="12.75" customHeight="1" thickTop="1" thickBot="1" x14ac:dyDescent="0.3">
      <c r="E456" s="11">
        <v>20001</v>
      </c>
      <c r="F456" s="12" t="s">
        <v>37</v>
      </c>
      <c r="G456" s="12">
        <v>0.01</v>
      </c>
      <c r="H456" s="12">
        <v>150.97999999999999</v>
      </c>
      <c r="I456" s="12">
        <v>30</v>
      </c>
      <c r="J456" s="12">
        <v>799</v>
      </c>
      <c r="K456" s="7" t="str">
        <f>IF(COUNTIF(Table1[Customer ID],Table1[[#This Row],[Customer ID]])&gt;1,"Repeat Customer","One-Time Customer")</f>
        <v>Repeat Customer</v>
      </c>
      <c r="L456" s="12" t="s">
        <v>930</v>
      </c>
      <c r="M456" s="12" t="s">
        <v>39</v>
      </c>
      <c r="N456" s="12" t="s">
        <v>114</v>
      </c>
      <c r="O456" s="12" t="s">
        <v>41</v>
      </c>
      <c r="P456" s="12" t="s">
        <v>42</v>
      </c>
      <c r="Q456" s="12" t="s">
        <v>43</v>
      </c>
      <c r="R456" s="12" t="s">
        <v>931</v>
      </c>
      <c r="S456" s="12">
        <v>0.74</v>
      </c>
      <c r="T456" s="7">
        <f>Table1[[#This Row],[Profit]]/Table1[[#This Row],[Sales]]</f>
        <v>0.13707614297936271</v>
      </c>
      <c r="U456" s="12" t="s">
        <v>33</v>
      </c>
      <c r="V456" s="12" t="s">
        <v>136</v>
      </c>
      <c r="W456" s="12" t="s">
        <v>932</v>
      </c>
      <c r="X456" s="12" t="s">
        <v>933</v>
      </c>
      <c r="Y456" s="12">
        <v>29915</v>
      </c>
      <c r="Z456" s="13">
        <v>42010</v>
      </c>
      <c r="AA456" s="14" t="str">
        <f>TEXT(Table1[[#This Row],[Order Date]],"mmmm")</f>
        <v>January</v>
      </c>
      <c r="AB456" s="8" t="str">
        <f>TEXT(Table1[[#This Row],[Order Date]],"yyyy")</f>
        <v>2015</v>
      </c>
      <c r="AC456" s="13">
        <v>42012</v>
      </c>
      <c r="AD456" s="12">
        <v>131.38200000000001</v>
      </c>
      <c r="AE456" s="12">
        <v>6</v>
      </c>
      <c r="AF456" s="12">
        <v>958.46</v>
      </c>
      <c r="AG456" s="12">
        <v>89909</v>
      </c>
      <c r="AH456" s="7" t="str">
        <f>IF(COUNTIF(Returns!$A$2:$A$1635,Orders!AG456)&gt;0,"Returned","Not Returned")</f>
        <v>Not Returned</v>
      </c>
    </row>
    <row r="457" spans="5:34" ht="12.75" customHeight="1" thickTop="1" thickBot="1" x14ac:dyDescent="0.3">
      <c r="E457" s="9">
        <v>20002</v>
      </c>
      <c r="F457" s="2" t="s">
        <v>37</v>
      </c>
      <c r="G457" s="2">
        <v>0.01</v>
      </c>
      <c r="H457" s="2">
        <v>28.28</v>
      </c>
      <c r="I457" s="2">
        <v>13.99</v>
      </c>
      <c r="J457" s="2">
        <v>799</v>
      </c>
      <c r="K457" s="7" t="str">
        <f>IF(COUNTIF(Table1[Customer ID],Table1[[#This Row],[Customer ID]])&gt;1,"Repeat Customer","One-Time Customer")</f>
        <v>Repeat Customer</v>
      </c>
      <c r="L457" s="2" t="s">
        <v>930</v>
      </c>
      <c r="M457" s="2" t="s">
        <v>27</v>
      </c>
      <c r="N457" s="2" t="s">
        <v>114</v>
      </c>
      <c r="O457" s="2" t="s">
        <v>29</v>
      </c>
      <c r="P457" s="2" t="s">
        <v>141</v>
      </c>
      <c r="Q457" s="2" t="s">
        <v>86</v>
      </c>
      <c r="R457" s="2" t="s">
        <v>934</v>
      </c>
      <c r="S457" s="2">
        <v>0.57999999999999996</v>
      </c>
      <c r="T457" s="7">
        <f>Table1[[#This Row],[Profit]]/Table1[[#This Row],[Sales]]</f>
        <v>-0.2420887105520009</v>
      </c>
      <c r="U457" s="2" t="s">
        <v>33</v>
      </c>
      <c r="V457" s="2" t="s">
        <v>136</v>
      </c>
      <c r="W457" s="2" t="s">
        <v>932</v>
      </c>
      <c r="X457" s="2" t="s">
        <v>933</v>
      </c>
      <c r="Y457" s="2">
        <v>29915</v>
      </c>
      <c r="Z457" s="10">
        <v>42010</v>
      </c>
      <c r="AA457" s="14" t="str">
        <f>TEXT(Table1[[#This Row],[Order Date]],"mmmm")</f>
        <v>January</v>
      </c>
      <c r="AB457" s="8" t="str">
        <f>TEXT(Table1[[#This Row],[Order Date]],"yyyy")</f>
        <v>2015</v>
      </c>
      <c r="AC457" s="10">
        <v>42012</v>
      </c>
      <c r="AD457" s="2">
        <v>-89.292000000000002</v>
      </c>
      <c r="AE457" s="2">
        <v>12</v>
      </c>
      <c r="AF457" s="2">
        <v>368.84</v>
      </c>
      <c r="AG457" s="2">
        <v>89909</v>
      </c>
      <c r="AH457" s="7" t="str">
        <f>IF(COUNTIF(Returns!$A$2:$A$1635,Orders!AG457)&gt;0,"Returned","Not Returned")</f>
        <v>Not Returned</v>
      </c>
    </row>
    <row r="458" spans="5:34" ht="12.75" customHeight="1" thickTop="1" thickBot="1" x14ac:dyDescent="0.3">
      <c r="E458" s="11">
        <v>20003</v>
      </c>
      <c r="F458" s="12" t="s">
        <v>37</v>
      </c>
      <c r="G458" s="12">
        <v>0.03</v>
      </c>
      <c r="H458" s="12">
        <v>35.99</v>
      </c>
      <c r="I458" s="12">
        <v>1.1000000000000001</v>
      </c>
      <c r="J458" s="12">
        <v>799</v>
      </c>
      <c r="K458" s="7" t="str">
        <f>IF(COUNTIF(Table1[Customer ID],Table1[[#This Row],[Customer ID]])&gt;1,"Repeat Customer","One-Time Customer")</f>
        <v>Repeat Customer</v>
      </c>
      <c r="L458" s="12" t="s">
        <v>930</v>
      </c>
      <c r="M458" s="12" t="s">
        <v>49</v>
      </c>
      <c r="N458" s="12" t="s">
        <v>114</v>
      </c>
      <c r="O458" s="12" t="s">
        <v>77</v>
      </c>
      <c r="P458" s="12" t="s">
        <v>78</v>
      </c>
      <c r="Q458" s="12" t="s">
        <v>59</v>
      </c>
      <c r="R458" s="12" t="s">
        <v>935</v>
      </c>
      <c r="S458" s="12">
        <v>0.55000000000000004</v>
      </c>
      <c r="T458" s="7">
        <f>Table1[[#This Row],[Profit]]/Table1[[#This Row],[Sales]]</f>
        <v>-6.8384964355152302</v>
      </c>
      <c r="U458" s="12" t="s">
        <v>33</v>
      </c>
      <c r="V458" s="12" t="s">
        <v>136</v>
      </c>
      <c r="W458" s="12" t="s">
        <v>932</v>
      </c>
      <c r="X458" s="12" t="s">
        <v>933</v>
      </c>
      <c r="Y458" s="12">
        <v>29915</v>
      </c>
      <c r="Z458" s="13">
        <v>42010</v>
      </c>
      <c r="AA458" s="14" t="str">
        <f>TEXT(Table1[[#This Row],[Order Date]],"mmmm")</f>
        <v>January</v>
      </c>
      <c r="AB458" s="8" t="str">
        <f>TEXT(Table1[[#This Row],[Order Date]],"yyyy")</f>
        <v>2015</v>
      </c>
      <c r="AC458" s="13">
        <v>42011</v>
      </c>
      <c r="AD458" s="12">
        <v>-211.036</v>
      </c>
      <c r="AE458" s="12">
        <v>1</v>
      </c>
      <c r="AF458" s="12">
        <v>30.86</v>
      </c>
      <c r="AG458" s="12">
        <v>89909</v>
      </c>
      <c r="AH458" s="7" t="str">
        <f>IF(COUNTIF(Returns!$A$2:$A$1635,Orders!AG458)&gt;0,"Returned","Not Returned")</f>
        <v>Not Returned</v>
      </c>
    </row>
    <row r="459" spans="5:34" ht="12.75" customHeight="1" thickTop="1" thickBot="1" x14ac:dyDescent="0.3">
      <c r="E459" s="9">
        <v>19265</v>
      </c>
      <c r="F459" s="2" t="s">
        <v>106</v>
      </c>
      <c r="G459" s="2">
        <v>0.04</v>
      </c>
      <c r="H459" s="2">
        <v>50.98</v>
      </c>
      <c r="I459" s="2">
        <v>6.5</v>
      </c>
      <c r="J459" s="2">
        <v>800</v>
      </c>
      <c r="K459" s="7" t="str">
        <f>IF(COUNTIF(Table1[Customer ID],Table1[[#This Row],[Customer ID]])&gt;1,"Repeat Customer","One-Time Customer")</f>
        <v>Repeat Customer</v>
      </c>
      <c r="L459" s="2" t="s">
        <v>936</v>
      </c>
      <c r="M459" s="2" t="s">
        <v>49</v>
      </c>
      <c r="N459" s="2" t="s">
        <v>114</v>
      </c>
      <c r="O459" s="2" t="s">
        <v>77</v>
      </c>
      <c r="P459" s="2" t="s">
        <v>180</v>
      </c>
      <c r="Q459" s="2" t="s">
        <v>59</v>
      </c>
      <c r="R459" s="2" t="s">
        <v>937</v>
      </c>
      <c r="S459" s="2">
        <v>0.73</v>
      </c>
      <c r="T459" s="7">
        <f>Table1[[#This Row],[Profit]]/Table1[[#This Row],[Sales]]</f>
        <v>-2.3369995600527934E-2</v>
      </c>
      <c r="U459" s="2" t="s">
        <v>33</v>
      </c>
      <c r="V459" s="2" t="s">
        <v>34</v>
      </c>
      <c r="W459" s="2" t="s">
        <v>212</v>
      </c>
      <c r="X459" s="2" t="s">
        <v>927</v>
      </c>
      <c r="Y459" s="2">
        <v>84067</v>
      </c>
      <c r="Z459" s="10">
        <v>42091</v>
      </c>
      <c r="AA459" s="14" t="str">
        <f>TEXT(Table1[[#This Row],[Order Date]],"mmmm")</f>
        <v>March</v>
      </c>
      <c r="AB459" s="8" t="str">
        <f>TEXT(Table1[[#This Row],[Order Date]],"yyyy")</f>
        <v>2015</v>
      </c>
      <c r="AC459" s="10">
        <v>42097</v>
      </c>
      <c r="AD459" s="2">
        <v>-13.28</v>
      </c>
      <c r="AE459" s="2">
        <v>11</v>
      </c>
      <c r="AF459" s="2">
        <v>568.25</v>
      </c>
      <c r="AG459" s="2">
        <v>89910</v>
      </c>
      <c r="AH459" s="7" t="str">
        <f>IF(COUNTIF(Returns!$A$2:$A$1635,Orders!AG459)&gt;0,"Returned","Not Returned")</f>
        <v>Not Returned</v>
      </c>
    </row>
    <row r="460" spans="5:34" ht="12.75" customHeight="1" thickTop="1" thickBot="1" x14ac:dyDescent="0.3">
      <c r="E460" s="11">
        <v>19266</v>
      </c>
      <c r="F460" s="12" t="s">
        <v>106</v>
      </c>
      <c r="G460" s="12">
        <v>0.02</v>
      </c>
      <c r="H460" s="12">
        <v>6.48</v>
      </c>
      <c r="I460" s="12">
        <v>5.14</v>
      </c>
      <c r="J460" s="12">
        <v>800</v>
      </c>
      <c r="K460" s="7" t="str">
        <f>IF(COUNTIF(Table1[Customer ID],Table1[[#This Row],[Customer ID]])&gt;1,"Repeat Customer","One-Time Customer")</f>
        <v>Repeat Customer</v>
      </c>
      <c r="L460" s="12" t="s">
        <v>936</v>
      </c>
      <c r="M460" s="12" t="s">
        <v>49</v>
      </c>
      <c r="N460" s="12" t="s">
        <v>114</v>
      </c>
      <c r="O460" s="12" t="s">
        <v>29</v>
      </c>
      <c r="P460" s="12" t="s">
        <v>93</v>
      </c>
      <c r="Q460" s="12" t="s">
        <v>59</v>
      </c>
      <c r="R460" s="12" t="s">
        <v>938</v>
      </c>
      <c r="S460" s="12">
        <v>0.37</v>
      </c>
      <c r="T460" s="7">
        <f>Table1[[#This Row],[Profit]]/Table1[[#This Row],[Sales]]</f>
        <v>-0.38433601768514131</v>
      </c>
      <c r="U460" s="12" t="s">
        <v>33</v>
      </c>
      <c r="V460" s="12" t="s">
        <v>34</v>
      </c>
      <c r="W460" s="12" t="s">
        <v>212</v>
      </c>
      <c r="X460" s="12" t="s">
        <v>927</v>
      </c>
      <c r="Y460" s="12">
        <v>84067</v>
      </c>
      <c r="Z460" s="13">
        <v>42091</v>
      </c>
      <c r="AA460" s="14" t="str">
        <f>TEXT(Table1[[#This Row],[Order Date]],"mmmm")</f>
        <v>March</v>
      </c>
      <c r="AB460" s="8" t="str">
        <f>TEXT(Table1[[#This Row],[Order Date]],"yyyy")</f>
        <v>2015</v>
      </c>
      <c r="AC460" s="13">
        <v>42093</v>
      </c>
      <c r="AD460" s="12">
        <v>-48.68</v>
      </c>
      <c r="AE460" s="12">
        <v>19</v>
      </c>
      <c r="AF460" s="12">
        <v>126.66</v>
      </c>
      <c r="AG460" s="12">
        <v>89910</v>
      </c>
      <c r="AH460" s="7" t="str">
        <f>IF(COUNTIF(Returns!$A$2:$A$1635,Orders!AG460)&gt;0,"Returned","Not Returned")</f>
        <v>Not Returned</v>
      </c>
    </row>
    <row r="461" spans="5:34" ht="12.75" customHeight="1" thickTop="1" thickBot="1" x14ac:dyDescent="0.3">
      <c r="E461" s="9">
        <v>22484</v>
      </c>
      <c r="F461" s="2" t="s">
        <v>56</v>
      </c>
      <c r="G461" s="2">
        <v>0.03</v>
      </c>
      <c r="H461" s="2">
        <v>35.99</v>
      </c>
      <c r="I461" s="2">
        <v>5</v>
      </c>
      <c r="J461" s="2">
        <v>803</v>
      </c>
      <c r="K461" s="7" t="str">
        <f>IF(COUNTIF(Table1[Customer ID],Table1[[#This Row],[Customer ID]])&gt;1,"Repeat Customer","One-Time Customer")</f>
        <v>One-Time Customer</v>
      </c>
      <c r="L461" s="2" t="s">
        <v>939</v>
      </c>
      <c r="M461" s="2" t="s">
        <v>49</v>
      </c>
      <c r="N461" s="2" t="s">
        <v>58</v>
      </c>
      <c r="O461" s="2" t="s">
        <v>77</v>
      </c>
      <c r="P461" s="2" t="s">
        <v>78</v>
      </c>
      <c r="Q461" s="2" t="s">
        <v>59</v>
      </c>
      <c r="R461" s="2" t="s">
        <v>717</v>
      </c>
      <c r="S461" s="2">
        <v>0.85</v>
      </c>
      <c r="T461" s="7">
        <f>Table1[[#This Row],[Profit]]/Table1[[#This Row],[Sales]]</f>
        <v>-1.9670432743551483</v>
      </c>
      <c r="U461" s="2" t="s">
        <v>33</v>
      </c>
      <c r="V461" s="2" t="s">
        <v>136</v>
      </c>
      <c r="W461" s="2" t="s">
        <v>362</v>
      </c>
      <c r="X461" s="2" t="s">
        <v>940</v>
      </c>
      <c r="Y461" s="2">
        <v>32168</v>
      </c>
      <c r="Z461" s="10">
        <v>42123</v>
      </c>
      <c r="AA461" s="14" t="str">
        <f>TEXT(Table1[[#This Row],[Order Date]],"mmmm")</f>
        <v>April</v>
      </c>
      <c r="AB461" s="8" t="str">
        <f>TEXT(Table1[[#This Row],[Order Date]],"yyyy")</f>
        <v>2015</v>
      </c>
      <c r="AC461" s="10">
        <v>42124</v>
      </c>
      <c r="AD461" s="2">
        <v>-184.548</v>
      </c>
      <c r="AE461" s="2">
        <v>3</v>
      </c>
      <c r="AF461" s="2">
        <v>93.82</v>
      </c>
      <c r="AG461" s="2">
        <v>90048</v>
      </c>
      <c r="AH461" s="7" t="str">
        <f>IF(COUNTIF(Returns!$A$2:$A$1635,Orders!AG461)&gt;0,"Returned","Not Returned")</f>
        <v>Not Returned</v>
      </c>
    </row>
    <row r="462" spans="5:34" ht="12.75" customHeight="1" thickTop="1" thickBot="1" x14ac:dyDescent="0.3">
      <c r="E462" s="11">
        <v>5722</v>
      </c>
      <c r="F462" s="12" t="s">
        <v>47</v>
      </c>
      <c r="G462" s="12">
        <v>0.06</v>
      </c>
      <c r="H462" s="12">
        <v>179.99</v>
      </c>
      <c r="I462" s="12">
        <v>13.99</v>
      </c>
      <c r="J462" s="12">
        <v>806</v>
      </c>
      <c r="K462" s="7" t="str">
        <f>IF(COUNTIF(Table1[Customer ID],Table1[[#This Row],[Customer ID]])&gt;1,"Repeat Customer","One-Time Customer")</f>
        <v>One-Time Customer</v>
      </c>
      <c r="L462" s="12" t="s">
        <v>941</v>
      </c>
      <c r="M462" s="12" t="s">
        <v>27</v>
      </c>
      <c r="N462" s="12" t="s">
        <v>58</v>
      </c>
      <c r="O462" s="12" t="s">
        <v>77</v>
      </c>
      <c r="P462" s="12" t="s">
        <v>78</v>
      </c>
      <c r="Q462" s="12" t="s">
        <v>86</v>
      </c>
      <c r="R462" s="12" t="s">
        <v>942</v>
      </c>
      <c r="S462" s="12">
        <v>0.56999999999999995</v>
      </c>
      <c r="T462" s="7">
        <f>Table1[[#This Row],[Profit]]/Table1[[#This Row],[Sales]]</f>
        <v>0.14641197852850923</v>
      </c>
      <c r="U462" s="12" t="s">
        <v>33</v>
      </c>
      <c r="V462" s="12" t="s">
        <v>136</v>
      </c>
      <c r="W462" s="12" t="s">
        <v>362</v>
      </c>
      <c r="X462" s="12" t="s">
        <v>447</v>
      </c>
      <c r="Y462" s="12">
        <v>33132</v>
      </c>
      <c r="Z462" s="13">
        <v>42013</v>
      </c>
      <c r="AA462" s="14" t="str">
        <f>TEXT(Table1[[#This Row],[Order Date]],"mmmm")</f>
        <v>January</v>
      </c>
      <c r="AB462" s="8" t="str">
        <f>TEXT(Table1[[#This Row],[Order Date]],"yyyy")</f>
        <v>2015</v>
      </c>
      <c r="AC462" s="13">
        <v>42015</v>
      </c>
      <c r="AD462" s="12">
        <v>1220.03784</v>
      </c>
      <c r="AE462" s="12">
        <v>54</v>
      </c>
      <c r="AF462" s="12">
        <v>8332.91</v>
      </c>
      <c r="AG462" s="12">
        <v>40547</v>
      </c>
      <c r="AH462" s="7" t="str">
        <f>IF(COUNTIF(Returns!$A$2:$A$1635,Orders!AG462)&gt;0,"Returned","Not Returned")</f>
        <v>Not Returned</v>
      </c>
    </row>
    <row r="463" spans="5:34" ht="12.75" customHeight="1" thickTop="1" thickBot="1" x14ac:dyDescent="0.3">
      <c r="E463" s="9">
        <v>21942</v>
      </c>
      <c r="F463" s="2" t="s">
        <v>106</v>
      </c>
      <c r="G463" s="2">
        <v>0.09</v>
      </c>
      <c r="H463" s="2">
        <v>5.84</v>
      </c>
      <c r="I463" s="2">
        <v>0.83</v>
      </c>
      <c r="J463" s="2">
        <v>820</v>
      </c>
      <c r="K463" s="7" t="str">
        <f>IF(COUNTIF(Table1[Customer ID],Table1[[#This Row],[Customer ID]])&gt;1,"Repeat Customer","One-Time Customer")</f>
        <v>One-Time Customer</v>
      </c>
      <c r="L463" s="2" t="s">
        <v>943</v>
      </c>
      <c r="M463" s="2" t="s">
        <v>49</v>
      </c>
      <c r="N463" s="2" t="s">
        <v>58</v>
      </c>
      <c r="O463" s="2" t="s">
        <v>29</v>
      </c>
      <c r="P463" s="2" t="s">
        <v>30</v>
      </c>
      <c r="Q463" s="2" t="s">
        <v>31</v>
      </c>
      <c r="R463" s="2" t="s">
        <v>944</v>
      </c>
      <c r="S463" s="2">
        <v>0.49</v>
      </c>
      <c r="T463" s="7">
        <f>Table1[[#This Row],[Profit]]/Table1[[#This Row],[Sales]]</f>
        <v>-0.48644067796610169</v>
      </c>
      <c r="U463" s="2" t="s">
        <v>33</v>
      </c>
      <c r="V463" s="2" t="s">
        <v>34</v>
      </c>
      <c r="W463" s="2" t="s">
        <v>35</v>
      </c>
      <c r="X463" s="2" t="s">
        <v>945</v>
      </c>
      <c r="Y463" s="2">
        <v>99362</v>
      </c>
      <c r="Z463" s="10">
        <v>42145</v>
      </c>
      <c r="AA463" s="14" t="str">
        <f>TEXT(Table1[[#This Row],[Order Date]],"mmmm")</f>
        <v>May</v>
      </c>
      <c r="AB463" s="8" t="str">
        <f>TEXT(Table1[[#This Row],[Order Date]],"yyyy")</f>
        <v>2015</v>
      </c>
      <c r="AC463" s="10">
        <v>42149</v>
      </c>
      <c r="AD463" s="2">
        <v>-2.87</v>
      </c>
      <c r="AE463" s="2">
        <v>1</v>
      </c>
      <c r="AF463" s="2">
        <v>5.9</v>
      </c>
      <c r="AG463" s="2">
        <v>90244</v>
      </c>
      <c r="AH463" s="7" t="str">
        <f>IF(COUNTIF(Returns!$A$2:$A$1635,Orders!AG463)&gt;0,"Returned","Not Returned")</f>
        <v>Not Returned</v>
      </c>
    </row>
    <row r="464" spans="5:34" ht="12.75" customHeight="1" thickTop="1" thickBot="1" x14ac:dyDescent="0.3">
      <c r="E464" s="11">
        <v>20661</v>
      </c>
      <c r="F464" s="12" t="s">
        <v>106</v>
      </c>
      <c r="G464" s="12">
        <v>0.04</v>
      </c>
      <c r="H464" s="12">
        <v>6.24</v>
      </c>
      <c r="I464" s="12">
        <v>5.22</v>
      </c>
      <c r="J464" s="12">
        <v>823</v>
      </c>
      <c r="K464" s="7" t="str">
        <f>IF(COUNTIF(Table1[Customer ID],Table1[[#This Row],[Customer ID]])&gt;1,"Repeat Customer","One-Time Customer")</f>
        <v>One-Time Customer</v>
      </c>
      <c r="L464" s="12" t="s">
        <v>946</v>
      </c>
      <c r="M464" s="12" t="s">
        <v>49</v>
      </c>
      <c r="N464" s="12" t="s">
        <v>58</v>
      </c>
      <c r="O464" s="12" t="s">
        <v>41</v>
      </c>
      <c r="P464" s="12" t="s">
        <v>50</v>
      </c>
      <c r="Q464" s="12" t="s">
        <v>59</v>
      </c>
      <c r="R464" s="12" t="s">
        <v>947</v>
      </c>
      <c r="S464" s="12">
        <v>0.6</v>
      </c>
      <c r="T464" s="7">
        <f>Table1[[#This Row],[Profit]]/Table1[[#This Row],[Sales]]</f>
        <v>5.4604262744609243E-2</v>
      </c>
      <c r="U464" s="12" t="s">
        <v>33</v>
      </c>
      <c r="V464" s="12" t="s">
        <v>136</v>
      </c>
      <c r="W464" s="12" t="s">
        <v>244</v>
      </c>
      <c r="X464" s="12" t="s">
        <v>948</v>
      </c>
      <c r="Y464" s="12">
        <v>37167</v>
      </c>
      <c r="Z464" s="13">
        <v>42016</v>
      </c>
      <c r="AA464" s="14" t="str">
        <f>TEXT(Table1[[#This Row],[Order Date]],"mmmm")</f>
        <v>January</v>
      </c>
      <c r="AB464" s="8" t="str">
        <f>TEXT(Table1[[#This Row],[Order Date]],"yyyy")</f>
        <v>2015</v>
      </c>
      <c r="AC464" s="13">
        <v>42021</v>
      </c>
      <c r="AD464" s="12">
        <v>4.3808999999999996</v>
      </c>
      <c r="AE464" s="12">
        <v>13</v>
      </c>
      <c r="AF464" s="12">
        <v>80.23</v>
      </c>
      <c r="AG464" s="12">
        <v>89257</v>
      </c>
      <c r="AH464" s="7" t="str">
        <f>IF(COUNTIF(Returns!$A$2:$A$1635,Orders!AG464)&gt;0,"Returned","Not Returned")</f>
        <v>Not Returned</v>
      </c>
    </row>
    <row r="465" spans="5:34" ht="12.75" customHeight="1" thickTop="1" thickBot="1" x14ac:dyDescent="0.3">
      <c r="E465" s="9">
        <v>20663</v>
      </c>
      <c r="F465" s="2" t="s">
        <v>106</v>
      </c>
      <c r="G465" s="2">
        <v>0.09</v>
      </c>
      <c r="H465" s="2">
        <v>260.98</v>
      </c>
      <c r="I465" s="2">
        <v>41.91</v>
      </c>
      <c r="J465" s="2">
        <v>824</v>
      </c>
      <c r="K465" s="7" t="str">
        <f>IF(COUNTIF(Table1[Customer ID],Table1[[#This Row],[Customer ID]])&gt;1,"Repeat Customer","One-Time Customer")</f>
        <v>One-Time Customer</v>
      </c>
      <c r="L465" s="2" t="s">
        <v>949</v>
      </c>
      <c r="M465" s="2" t="s">
        <v>39</v>
      </c>
      <c r="N465" s="2" t="s">
        <v>58</v>
      </c>
      <c r="O465" s="2" t="s">
        <v>41</v>
      </c>
      <c r="P465" s="2" t="s">
        <v>191</v>
      </c>
      <c r="Q465" s="2" t="s">
        <v>121</v>
      </c>
      <c r="R465" s="2" t="s">
        <v>950</v>
      </c>
      <c r="S465" s="2">
        <v>0.59</v>
      </c>
      <c r="T465" s="7">
        <f>Table1[[#This Row],[Profit]]/Table1[[#This Row],[Sales]]</f>
        <v>-4.9265978776468287E-2</v>
      </c>
      <c r="U465" s="2" t="s">
        <v>33</v>
      </c>
      <c r="V465" s="2" t="s">
        <v>136</v>
      </c>
      <c r="W465" s="2" t="s">
        <v>244</v>
      </c>
      <c r="X465" s="2" t="s">
        <v>951</v>
      </c>
      <c r="Y465" s="2">
        <v>37174</v>
      </c>
      <c r="Z465" s="10">
        <v>42016</v>
      </c>
      <c r="AA465" s="14" t="str">
        <f>TEXT(Table1[[#This Row],[Order Date]],"mmmm")</f>
        <v>January</v>
      </c>
      <c r="AB465" s="8" t="str">
        <f>TEXT(Table1[[#This Row],[Order Date]],"yyyy")</f>
        <v>2015</v>
      </c>
      <c r="AC465" s="10">
        <v>42023</v>
      </c>
      <c r="AD465" s="2">
        <v>-100.744</v>
      </c>
      <c r="AE465" s="2">
        <v>8</v>
      </c>
      <c r="AF465" s="2">
        <v>2044.9</v>
      </c>
      <c r="AG465" s="2">
        <v>89257</v>
      </c>
      <c r="AH465" s="7" t="str">
        <f>IF(COUNTIF(Returns!$A$2:$A$1635,Orders!AG465)&gt;0,"Returned","Not Returned")</f>
        <v>Not Returned</v>
      </c>
    </row>
    <row r="466" spans="5:34" ht="12.75" customHeight="1" thickTop="1" thickBot="1" x14ac:dyDescent="0.3">
      <c r="E466" s="11">
        <v>21350</v>
      </c>
      <c r="F466" s="12" t="s">
        <v>47</v>
      </c>
      <c r="G466" s="12">
        <v>0</v>
      </c>
      <c r="H466" s="12">
        <v>11.97</v>
      </c>
      <c r="I466" s="12">
        <v>4.9800000000000004</v>
      </c>
      <c r="J466" s="12">
        <v>825</v>
      </c>
      <c r="K466" s="7" t="str">
        <f>IF(COUNTIF(Table1[Customer ID],Table1[[#This Row],[Customer ID]])&gt;1,"Repeat Customer","One-Time Customer")</f>
        <v>One-Time Customer</v>
      </c>
      <c r="L466" s="12" t="s">
        <v>952</v>
      </c>
      <c r="M466" s="12" t="s">
        <v>49</v>
      </c>
      <c r="N466" s="12" t="s">
        <v>40</v>
      </c>
      <c r="O466" s="12" t="s">
        <v>29</v>
      </c>
      <c r="P466" s="12" t="s">
        <v>257</v>
      </c>
      <c r="Q466" s="12" t="s">
        <v>59</v>
      </c>
      <c r="R466" s="12" t="s">
        <v>584</v>
      </c>
      <c r="S466" s="12">
        <v>0.57999999999999996</v>
      </c>
      <c r="T466" s="7">
        <f>Table1[[#This Row],[Profit]]/Table1[[#This Row],[Sales]]</f>
        <v>6.3489681050656735E-2</v>
      </c>
      <c r="U466" s="12" t="s">
        <v>33</v>
      </c>
      <c r="V466" s="12" t="s">
        <v>61</v>
      </c>
      <c r="W466" s="12" t="s">
        <v>130</v>
      </c>
      <c r="X466" s="12" t="s">
        <v>953</v>
      </c>
      <c r="Y466" s="12">
        <v>79605</v>
      </c>
      <c r="Z466" s="13">
        <v>42145</v>
      </c>
      <c r="AA466" s="14" t="str">
        <f>TEXT(Table1[[#This Row],[Order Date]],"mmmm")</f>
        <v>May</v>
      </c>
      <c r="AB466" s="8" t="str">
        <f>TEXT(Table1[[#This Row],[Order Date]],"yyyy")</f>
        <v>2015</v>
      </c>
      <c r="AC466" s="13">
        <v>42148</v>
      </c>
      <c r="AD466" s="12">
        <v>3.3840000000000039</v>
      </c>
      <c r="AE466" s="12">
        <v>4</v>
      </c>
      <c r="AF466" s="12">
        <v>53.3</v>
      </c>
      <c r="AG466" s="12">
        <v>89258</v>
      </c>
      <c r="AH466" s="7" t="str">
        <f>IF(COUNTIF(Returns!$A$2:$A$1635,Orders!AG466)&gt;0,"Returned","Not Returned")</f>
        <v>Not Returned</v>
      </c>
    </row>
    <row r="467" spans="5:34" ht="12.75" customHeight="1" thickTop="1" thickBot="1" x14ac:dyDescent="0.3">
      <c r="E467" s="9">
        <v>24842</v>
      </c>
      <c r="F467" s="2" t="s">
        <v>56</v>
      </c>
      <c r="G467" s="2">
        <v>0.01</v>
      </c>
      <c r="H467" s="2">
        <v>6.98</v>
      </c>
      <c r="I467" s="2">
        <v>1.6</v>
      </c>
      <c r="J467" s="2">
        <v>827</v>
      </c>
      <c r="K467" s="7" t="str">
        <f>IF(COUNTIF(Table1[Customer ID],Table1[[#This Row],[Customer ID]])&gt;1,"Repeat Customer","One-Time Customer")</f>
        <v>One-Time Customer</v>
      </c>
      <c r="L467" s="2" t="s">
        <v>954</v>
      </c>
      <c r="M467" s="2" t="s">
        <v>49</v>
      </c>
      <c r="N467" s="2" t="s">
        <v>40</v>
      </c>
      <c r="O467" s="2" t="s">
        <v>29</v>
      </c>
      <c r="P467" s="2" t="s">
        <v>93</v>
      </c>
      <c r="Q467" s="2" t="s">
        <v>31</v>
      </c>
      <c r="R467" s="2" t="s">
        <v>955</v>
      </c>
      <c r="S467" s="2">
        <v>0.38</v>
      </c>
      <c r="T467" s="7">
        <f>Table1[[#This Row],[Profit]]/Table1[[#This Row],[Sales]]</f>
        <v>1.5777473780209762E-2</v>
      </c>
      <c r="U467" s="2" t="s">
        <v>33</v>
      </c>
      <c r="V467" s="2" t="s">
        <v>61</v>
      </c>
      <c r="W467" s="2" t="s">
        <v>130</v>
      </c>
      <c r="X467" s="2" t="s">
        <v>956</v>
      </c>
      <c r="Y467" s="2">
        <v>79109</v>
      </c>
      <c r="Z467" s="10">
        <v>42149</v>
      </c>
      <c r="AA467" s="14" t="str">
        <f>TEXT(Table1[[#This Row],[Order Date]],"mmmm")</f>
        <v>May</v>
      </c>
      <c r="AB467" s="8" t="str">
        <f>TEXT(Table1[[#This Row],[Order Date]],"yyyy")</f>
        <v>2015</v>
      </c>
      <c r="AC467" s="10">
        <v>42150</v>
      </c>
      <c r="AD467" s="2">
        <v>0.34600000000000009</v>
      </c>
      <c r="AE467" s="2">
        <v>3</v>
      </c>
      <c r="AF467" s="2">
        <v>21.93</v>
      </c>
      <c r="AG467" s="2">
        <v>89259</v>
      </c>
      <c r="AH467" s="7" t="str">
        <f>IF(COUNTIF(Returns!$A$2:$A$1635,Orders!AG467)&gt;0,"Returned","Not Returned")</f>
        <v>Not Returned</v>
      </c>
    </row>
    <row r="468" spans="5:34" ht="12.75" customHeight="1" thickTop="1" thickBot="1" x14ac:dyDescent="0.3">
      <c r="E468" s="11">
        <v>24236</v>
      </c>
      <c r="F468" s="12" t="s">
        <v>37</v>
      </c>
      <c r="G468" s="12">
        <v>0.01</v>
      </c>
      <c r="H468" s="12">
        <v>5.18</v>
      </c>
      <c r="I468" s="12">
        <v>2.04</v>
      </c>
      <c r="J468" s="12">
        <v>829</v>
      </c>
      <c r="K468" s="7" t="str">
        <f>IF(COUNTIF(Table1[Customer ID],Table1[[#This Row],[Customer ID]])&gt;1,"Repeat Customer","One-Time Customer")</f>
        <v>One-Time Customer</v>
      </c>
      <c r="L468" s="12" t="s">
        <v>957</v>
      </c>
      <c r="M468" s="12" t="s">
        <v>49</v>
      </c>
      <c r="N468" s="12" t="s">
        <v>28</v>
      </c>
      <c r="O468" s="12" t="s">
        <v>29</v>
      </c>
      <c r="P468" s="12" t="s">
        <v>93</v>
      </c>
      <c r="Q468" s="12" t="s">
        <v>31</v>
      </c>
      <c r="R468" s="12" t="s">
        <v>167</v>
      </c>
      <c r="S468" s="12">
        <v>0.36</v>
      </c>
      <c r="T468" s="7">
        <f>Table1[[#This Row],[Profit]]/Table1[[#This Row],[Sales]]</f>
        <v>-0.62030920590302174</v>
      </c>
      <c r="U468" s="12" t="s">
        <v>33</v>
      </c>
      <c r="V468" s="12" t="s">
        <v>136</v>
      </c>
      <c r="W468" s="12" t="s">
        <v>958</v>
      </c>
      <c r="X468" s="12" t="s">
        <v>959</v>
      </c>
      <c r="Y468" s="12">
        <v>71854</v>
      </c>
      <c r="Z468" s="13">
        <v>42057</v>
      </c>
      <c r="AA468" s="14" t="str">
        <f>TEXT(Table1[[#This Row],[Order Date]],"mmmm")</f>
        <v>February</v>
      </c>
      <c r="AB468" s="8" t="str">
        <f>TEXT(Table1[[#This Row],[Order Date]],"yyyy")</f>
        <v>2015</v>
      </c>
      <c r="AC468" s="13">
        <v>42059</v>
      </c>
      <c r="AD468" s="12">
        <v>-17.654</v>
      </c>
      <c r="AE468" s="12">
        <v>5</v>
      </c>
      <c r="AF468" s="12">
        <v>28.46</v>
      </c>
      <c r="AG468" s="12">
        <v>90271</v>
      </c>
      <c r="AH468" s="7" t="str">
        <f>IF(COUNTIF(Returns!$A$2:$A$1635,Orders!AG468)&gt;0,"Returned","Not Returned")</f>
        <v>Not Returned</v>
      </c>
    </row>
    <row r="469" spans="5:34" ht="12.75" customHeight="1" thickTop="1" thickBot="1" x14ac:dyDescent="0.3">
      <c r="E469" s="9">
        <v>20664</v>
      </c>
      <c r="F469" s="2" t="s">
        <v>25</v>
      </c>
      <c r="G469" s="2">
        <v>0.01</v>
      </c>
      <c r="H469" s="2">
        <v>14.42</v>
      </c>
      <c r="I469" s="2">
        <v>6.75</v>
      </c>
      <c r="J469" s="2">
        <v>830</v>
      </c>
      <c r="K469" s="7" t="str">
        <f>IF(COUNTIF(Table1[Customer ID],Table1[[#This Row],[Customer ID]])&gt;1,"Repeat Customer","One-Time Customer")</f>
        <v>One-Time Customer</v>
      </c>
      <c r="L469" s="2" t="s">
        <v>960</v>
      </c>
      <c r="M469" s="2" t="s">
        <v>49</v>
      </c>
      <c r="N469" s="2" t="s">
        <v>28</v>
      </c>
      <c r="O469" s="2" t="s">
        <v>29</v>
      </c>
      <c r="P469" s="2" t="s">
        <v>257</v>
      </c>
      <c r="Q469" s="2" t="s">
        <v>86</v>
      </c>
      <c r="R469" s="2" t="s">
        <v>571</v>
      </c>
      <c r="S469" s="2">
        <v>0.52</v>
      </c>
      <c r="T469" s="7">
        <f>Table1[[#This Row],[Profit]]/Table1[[#This Row],[Sales]]</f>
        <v>-0.15377599822044269</v>
      </c>
      <c r="U469" s="2" t="s">
        <v>33</v>
      </c>
      <c r="V469" s="2" t="s">
        <v>34</v>
      </c>
      <c r="W469" s="2" t="s">
        <v>255</v>
      </c>
      <c r="X469" s="2" t="s">
        <v>961</v>
      </c>
      <c r="Y469" s="2">
        <v>80033</v>
      </c>
      <c r="Z469" s="10">
        <v>42028</v>
      </c>
      <c r="AA469" s="14" t="str">
        <f>TEXT(Table1[[#This Row],[Order Date]],"mmmm")</f>
        <v>January</v>
      </c>
      <c r="AB469" s="8" t="str">
        <f>TEXT(Table1[[#This Row],[Order Date]],"yyyy")</f>
        <v>2015</v>
      </c>
      <c r="AC469" s="10">
        <v>42028</v>
      </c>
      <c r="AD469" s="2">
        <v>-13.826000000000001</v>
      </c>
      <c r="AE469" s="2">
        <v>6</v>
      </c>
      <c r="AF469" s="2">
        <v>89.91</v>
      </c>
      <c r="AG469" s="2">
        <v>90270</v>
      </c>
      <c r="AH469" s="7" t="str">
        <f>IF(COUNTIF(Returns!$A$2:$A$1635,Orders!AG469)&gt;0,"Returned","Not Returned")</f>
        <v>Not Returned</v>
      </c>
    </row>
    <row r="470" spans="5:34" ht="12.75" customHeight="1" thickTop="1" thickBot="1" x14ac:dyDescent="0.3">
      <c r="E470" s="11">
        <v>19173</v>
      </c>
      <c r="F470" s="12" t="s">
        <v>25</v>
      </c>
      <c r="G470" s="12">
        <v>0</v>
      </c>
      <c r="H470" s="12">
        <v>11.66</v>
      </c>
      <c r="I470" s="12">
        <v>8.99</v>
      </c>
      <c r="J470" s="12">
        <v>833</v>
      </c>
      <c r="K470" s="7" t="str">
        <f>IF(COUNTIF(Table1[Customer ID],Table1[[#This Row],[Customer ID]])&gt;1,"Repeat Customer","One-Time Customer")</f>
        <v>One-Time Customer</v>
      </c>
      <c r="L470" s="12" t="s">
        <v>962</v>
      </c>
      <c r="M470" s="12" t="s">
        <v>27</v>
      </c>
      <c r="N470" s="12" t="s">
        <v>28</v>
      </c>
      <c r="O470" s="12" t="s">
        <v>29</v>
      </c>
      <c r="P470" s="12" t="s">
        <v>30</v>
      </c>
      <c r="Q470" s="12" t="s">
        <v>51</v>
      </c>
      <c r="R470" s="12" t="s">
        <v>963</v>
      </c>
      <c r="S470" s="12">
        <v>0.59</v>
      </c>
      <c r="T470" s="7">
        <f>Table1[[#This Row],[Profit]]/Table1[[#This Row],[Sales]]</f>
        <v>-1.4704353476283303</v>
      </c>
      <c r="U470" s="12" t="s">
        <v>33</v>
      </c>
      <c r="V470" s="12" t="s">
        <v>34</v>
      </c>
      <c r="W470" s="12" t="s">
        <v>45</v>
      </c>
      <c r="X470" s="12" t="s">
        <v>964</v>
      </c>
      <c r="Y470" s="12">
        <v>95020</v>
      </c>
      <c r="Z470" s="13">
        <v>42013</v>
      </c>
      <c r="AA470" s="14" t="str">
        <f>TEXT(Table1[[#This Row],[Order Date]],"mmmm")</f>
        <v>January</v>
      </c>
      <c r="AB470" s="8" t="str">
        <f>TEXT(Table1[[#This Row],[Order Date]],"yyyy")</f>
        <v>2015</v>
      </c>
      <c r="AC470" s="13">
        <v>42015</v>
      </c>
      <c r="AD470" s="12">
        <v>-203.67000000000002</v>
      </c>
      <c r="AE470" s="12">
        <v>11</v>
      </c>
      <c r="AF470" s="12">
        <v>138.51</v>
      </c>
      <c r="AG470" s="12">
        <v>89770</v>
      </c>
      <c r="AH470" s="7" t="str">
        <f>IF(COUNTIF(Returns!$A$2:$A$1635,Orders!AG470)&gt;0,"Returned","Not Returned")</f>
        <v>Not Returned</v>
      </c>
    </row>
    <row r="471" spans="5:34" ht="12.75" customHeight="1" thickTop="1" thickBot="1" x14ac:dyDescent="0.3">
      <c r="E471" s="9">
        <v>19383</v>
      </c>
      <c r="F471" s="2" t="s">
        <v>37</v>
      </c>
      <c r="G471" s="2">
        <v>7.0000000000000007E-2</v>
      </c>
      <c r="H471" s="2">
        <v>6.08</v>
      </c>
      <c r="I471" s="2">
        <v>0.91</v>
      </c>
      <c r="J471" s="2">
        <v>850</v>
      </c>
      <c r="K471" s="7" t="str">
        <f>IF(COUNTIF(Table1[Customer ID],Table1[[#This Row],[Customer ID]])&gt;1,"Repeat Customer","One-Time Customer")</f>
        <v>One-Time Customer</v>
      </c>
      <c r="L471" s="2" t="s">
        <v>965</v>
      </c>
      <c r="M471" s="2" t="s">
        <v>49</v>
      </c>
      <c r="N471" s="2" t="s">
        <v>28</v>
      </c>
      <c r="O471" s="2" t="s">
        <v>29</v>
      </c>
      <c r="P471" s="2" t="s">
        <v>30</v>
      </c>
      <c r="Q471" s="2" t="s">
        <v>31</v>
      </c>
      <c r="R471" s="2" t="s">
        <v>966</v>
      </c>
      <c r="S471" s="2">
        <v>0.51</v>
      </c>
      <c r="T471" s="7">
        <f>Table1[[#This Row],[Profit]]/Table1[[#This Row],[Sales]]</f>
        <v>0.46639656816015251</v>
      </c>
      <c r="U471" s="2" t="s">
        <v>33</v>
      </c>
      <c r="V471" s="2" t="s">
        <v>34</v>
      </c>
      <c r="W471" s="2" t="s">
        <v>45</v>
      </c>
      <c r="X471" s="2" t="s">
        <v>967</v>
      </c>
      <c r="Y471" s="2">
        <v>93117</v>
      </c>
      <c r="Z471" s="10">
        <v>42070</v>
      </c>
      <c r="AA471" s="14" t="str">
        <f>TEXT(Table1[[#This Row],[Order Date]],"mmmm")</f>
        <v>March</v>
      </c>
      <c r="AB471" s="8" t="str">
        <f>TEXT(Table1[[#This Row],[Order Date]],"yyyy")</f>
        <v>2015</v>
      </c>
      <c r="AC471" s="10">
        <v>42071</v>
      </c>
      <c r="AD471" s="2">
        <v>19.57</v>
      </c>
      <c r="AE471" s="2">
        <v>7</v>
      </c>
      <c r="AF471" s="2">
        <v>41.96</v>
      </c>
      <c r="AG471" s="2">
        <v>88569</v>
      </c>
      <c r="AH471" s="7" t="str">
        <f>IF(COUNTIF(Returns!$A$2:$A$1635,Orders!AG471)&gt;0,"Returned","Not Returned")</f>
        <v>Not Returned</v>
      </c>
    </row>
    <row r="472" spans="5:34" ht="12.75" customHeight="1" thickTop="1" thickBot="1" x14ac:dyDescent="0.3">
      <c r="E472" s="11">
        <v>20604</v>
      </c>
      <c r="F472" s="12" t="s">
        <v>106</v>
      </c>
      <c r="G472" s="12">
        <v>0.1</v>
      </c>
      <c r="H472" s="12">
        <v>50.98</v>
      </c>
      <c r="I472" s="12">
        <v>22.24</v>
      </c>
      <c r="J472" s="12">
        <v>851</v>
      </c>
      <c r="K472" s="7" t="str">
        <f>IF(COUNTIF(Table1[Customer ID],Table1[[#This Row],[Customer ID]])&gt;1,"Repeat Customer","One-Time Customer")</f>
        <v>Repeat Customer</v>
      </c>
      <c r="L472" s="12" t="s">
        <v>968</v>
      </c>
      <c r="M472" s="12" t="s">
        <v>49</v>
      </c>
      <c r="N472" s="12" t="s">
        <v>28</v>
      </c>
      <c r="O472" s="12" t="s">
        <v>41</v>
      </c>
      <c r="P472" s="12" t="s">
        <v>50</v>
      </c>
      <c r="Q472" s="12" t="s">
        <v>236</v>
      </c>
      <c r="R472" s="12" t="s">
        <v>969</v>
      </c>
      <c r="S472" s="12">
        <v>0.55000000000000004</v>
      </c>
      <c r="T472" s="7">
        <f>Table1[[#This Row],[Profit]]/Table1[[#This Row],[Sales]]</f>
        <v>0.32638126600804979</v>
      </c>
      <c r="U472" s="12" t="s">
        <v>33</v>
      </c>
      <c r="V472" s="12" t="s">
        <v>34</v>
      </c>
      <c r="W472" s="12" t="s">
        <v>45</v>
      </c>
      <c r="X472" s="12" t="s">
        <v>970</v>
      </c>
      <c r="Y472" s="12">
        <v>91745</v>
      </c>
      <c r="Z472" s="13">
        <v>42060</v>
      </c>
      <c r="AA472" s="14" t="str">
        <f>TEXT(Table1[[#This Row],[Order Date]],"mmmm")</f>
        <v>February</v>
      </c>
      <c r="AB472" s="8" t="str">
        <f>TEXT(Table1[[#This Row],[Order Date]],"yyyy")</f>
        <v>2015</v>
      </c>
      <c r="AC472" s="13">
        <v>42062</v>
      </c>
      <c r="AD472" s="12">
        <v>98.12</v>
      </c>
      <c r="AE472" s="12">
        <v>6</v>
      </c>
      <c r="AF472" s="12">
        <v>300.63</v>
      </c>
      <c r="AG472" s="12">
        <v>88568</v>
      </c>
      <c r="AH472" s="7" t="str">
        <f>IF(COUNTIF(Returns!$A$2:$A$1635,Orders!AG472)&gt;0,"Returned","Not Returned")</f>
        <v>Not Returned</v>
      </c>
    </row>
    <row r="473" spans="5:34" ht="12.75" customHeight="1" thickTop="1" thickBot="1" x14ac:dyDescent="0.3">
      <c r="E473" s="9">
        <v>19384</v>
      </c>
      <c r="F473" s="2" t="s">
        <v>37</v>
      </c>
      <c r="G473" s="2">
        <v>0.08</v>
      </c>
      <c r="H473" s="2">
        <v>19.899999999999999</v>
      </c>
      <c r="I473" s="2">
        <v>5.29</v>
      </c>
      <c r="J473" s="2">
        <v>851</v>
      </c>
      <c r="K473" s="7" t="str">
        <f>IF(COUNTIF(Table1[Customer ID],Table1[[#This Row],[Customer ID]])&gt;1,"Repeat Customer","One-Time Customer")</f>
        <v>Repeat Customer</v>
      </c>
      <c r="L473" s="2" t="s">
        <v>968</v>
      </c>
      <c r="M473" s="2" t="s">
        <v>49</v>
      </c>
      <c r="N473" s="2" t="s">
        <v>28</v>
      </c>
      <c r="O473" s="2" t="s">
        <v>29</v>
      </c>
      <c r="P473" s="2" t="s">
        <v>257</v>
      </c>
      <c r="Q473" s="2" t="s">
        <v>86</v>
      </c>
      <c r="R473" s="2" t="s">
        <v>971</v>
      </c>
      <c r="S473" s="2">
        <v>0.4</v>
      </c>
      <c r="T473" s="7">
        <f>Table1[[#This Row],[Profit]]/Table1[[#This Row],[Sales]]</f>
        <v>0.44543791067121347</v>
      </c>
      <c r="U473" s="2" t="s">
        <v>33</v>
      </c>
      <c r="V473" s="2" t="s">
        <v>34</v>
      </c>
      <c r="W473" s="2" t="s">
        <v>45</v>
      </c>
      <c r="X473" s="2" t="s">
        <v>970</v>
      </c>
      <c r="Y473" s="2">
        <v>91745</v>
      </c>
      <c r="Z473" s="10">
        <v>42070</v>
      </c>
      <c r="AA473" s="14" t="str">
        <f>TEXT(Table1[[#This Row],[Order Date]],"mmmm")</f>
        <v>March</v>
      </c>
      <c r="AB473" s="8" t="str">
        <f>TEXT(Table1[[#This Row],[Order Date]],"yyyy")</f>
        <v>2015</v>
      </c>
      <c r="AC473" s="10">
        <v>42072</v>
      </c>
      <c r="AD473" s="2">
        <v>107.11</v>
      </c>
      <c r="AE473" s="2">
        <v>13</v>
      </c>
      <c r="AF473" s="2">
        <v>240.46</v>
      </c>
      <c r="AG473" s="2">
        <v>88569</v>
      </c>
      <c r="AH473" s="7" t="str">
        <f>IF(COUNTIF(Returns!$A$2:$A$1635,Orders!AG473)&gt;0,"Returned","Not Returned")</f>
        <v>Not Returned</v>
      </c>
    </row>
    <row r="474" spans="5:34" ht="12.75" customHeight="1" thickTop="1" thickBot="1" x14ac:dyDescent="0.3">
      <c r="E474" s="11">
        <v>19385</v>
      </c>
      <c r="F474" s="12" t="s">
        <v>37</v>
      </c>
      <c r="G474" s="12">
        <v>0.02</v>
      </c>
      <c r="H474" s="12">
        <v>3.36</v>
      </c>
      <c r="I474" s="12">
        <v>6.27</v>
      </c>
      <c r="J474" s="12">
        <v>851</v>
      </c>
      <c r="K474" s="7" t="str">
        <f>IF(COUNTIF(Table1[Customer ID],Table1[[#This Row],[Customer ID]])&gt;1,"Repeat Customer","One-Time Customer")</f>
        <v>Repeat Customer</v>
      </c>
      <c r="L474" s="12" t="s">
        <v>968</v>
      </c>
      <c r="M474" s="12" t="s">
        <v>49</v>
      </c>
      <c r="N474" s="12" t="s">
        <v>28</v>
      </c>
      <c r="O474" s="12" t="s">
        <v>29</v>
      </c>
      <c r="P474" s="12" t="s">
        <v>109</v>
      </c>
      <c r="Q474" s="12" t="s">
        <v>59</v>
      </c>
      <c r="R474" s="12" t="s">
        <v>586</v>
      </c>
      <c r="S474" s="12">
        <v>0.4</v>
      </c>
      <c r="T474" s="7">
        <f>Table1[[#This Row],[Profit]]/Table1[[#This Row],[Sales]]</f>
        <v>-2.9178455723542118</v>
      </c>
      <c r="U474" s="12" t="s">
        <v>33</v>
      </c>
      <c r="V474" s="12" t="s">
        <v>34</v>
      </c>
      <c r="W474" s="12" t="s">
        <v>45</v>
      </c>
      <c r="X474" s="12" t="s">
        <v>970</v>
      </c>
      <c r="Y474" s="12">
        <v>91745</v>
      </c>
      <c r="Z474" s="13">
        <v>42070</v>
      </c>
      <c r="AA474" s="14" t="str">
        <f>TEXT(Table1[[#This Row],[Order Date]],"mmmm")</f>
        <v>March</v>
      </c>
      <c r="AB474" s="8" t="str">
        <f>TEXT(Table1[[#This Row],[Order Date]],"yyyy")</f>
        <v>2015</v>
      </c>
      <c r="AC474" s="13">
        <v>42072</v>
      </c>
      <c r="AD474" s="12">
        <v>-216.154</v>
      </c>
      <c r="AE474" s="12">
        <v>21</v>
      </c>
      <c r="AF474" s="12">
        <v>74.08</v>
      </c>
      <c r="AG474" s="12">
        <v>88569</v>
      </c>
      <c r="AH474" s="7" t="str">
        <f>IF(COUNTIF(Returns!$A$2:$A$1635,Orders!AG474)&gt;0,"Returned","Not Returned")</f>
        <v>Not Returned</v>
      </c>
    </row>
    <row r="475" spans="5:34" ht="12.75" customHeight="1" thickTop="1" thickBot="1" x14ac:dyDescent="0.3">
      <c r="E475" s="9">
        <v>21353</v>
      </c>
      <c r="F475" s="2" t="s">
        <v>47</v>
      </c>
      <c r="G475" s="2">
        <v>0.06</v>
      </c>
      <c r="H475" s="2">
        <v>1.26</v>
      </c>
      <c r="I475" s="2">
        <v>0.7</v>
      </c>
      <c r="J475" s="2">
        <v>851</v>
      </c>
      <c r="K475" s="7" t="str">
        <f>IF(COUNTIF(Table1[Customer ID],Table1[[#This Row],[Customer ID]])&gt;1,"Repeat Customer","One-Time Customer")</f>
        <v>Repeat Customer</v>
      </c>
      <c r="L475" s="2" t="s">
        <v>968</v>
      </c>
      <c r="M475" s="2" t="s">
        <v>49</v>
      </c>
      <c r="N475" s="2" t="s">
        <v>28</v>
      </c>
      <c r="O475" s="2" t="s">
        <v>29</v>
      </c>
      <c r="P475" s="2" t="s">
        <v>66</v>
      </c>
      <c r="Q475" s="2" t="s">
        <v>31</v>
      </c>
      <c r="R475" s="2" t="s">
        <v>972</v>
      </c>
      <c r="S475" s="2">
        <v>0.81</v>
      </c>
      <c r="T475" s="7">
        <f>Table1[[#This Row],[Profit]]/Table1[[#This Row],[Sales]]</f>
        <v>-1.2518181818181817</v>
      </c>
      <c r="U475" s="2" t="s">
        <v>33</v>
      </c>
      <c r="V475" s="2" t="s">
        <v>34</v>
      </c>
      <c r="W475" s="2" t="s">
        <v>45</v>
      </c>
      <c r="X475" s="2" t="s">
        <v>970</v>
      </c>
      <c r="Y475" s="2">
        <v>91745</v>
      </c>
      <c r="Z475" s="10">
        <v>42124</v>
      </c>
      <c r="AA475" s="14" t="str">
        <f>TEXT(Table1[[#This Row],[Order Date]],"mmmm")</f>
        <v>April</v>
      </c>
      <c r="AB475" s="8" t="str">
        <f>TEXT(Table1[[#This Row],[Order Date]],"yyyy")</f>
        <v>2015</v>
      </c>
      <c r="AC475" s="10">
        <v>42124</v>
      </c>
      <c r="AD475" s="2">
        <v>-6.6096000000000004</v>
      </c>
      <c r="AE475" s="2">
        <v>4</v>
      </c>
      <c r="AF475" s="2">
        <v>5.28</v>
      </c>
      <c r="AG475" s="2">
        <v>88571</v>
      </c>
      <c r="AH475" s="7" t="str">
        <f>IF(COUNTIF(Returns!$A$2:$A$1635,Orders!AG475)&gt;0,"Returned","Not Returned")</f>
        <v>Not Returned</v>
      </c>
    </row>
    <row r="476" spans="5:34" ht="12.75" customHeight="1" thickTop="1" thickBot="1" x14ac:dyDescent="0.3">
      <c r="E476" s="11">
        <v>26093</v>
      </c>
      <c r="F476" s="12" t="s">
        <v>25</v>
      </c>
      <c r="G476" s="12">
        <v>0.05</v>
      </c>
      <c r="H476" s="12">
        <v>4.24</v>
      </c>
      <c r="I476" s="12">
        <v>5.41</v>
      </c>
      <c r="J476" s="12">
        <v>853</v>
      </c>
      <c r="K476" s="7" t="str">
        <f>IF(COUNTIF(Table1[Customer ID],Table1[[#This Row],[Customer ID]])&gt;1,"Repeat Customer","One-Time Customer")</f>
        <v>One-Time Customer</v>
      </c>
      <c r="L476" s="12" t="s">
        <v>973</v>
      </c>
      <c r="M476" s="12" t="s">
        <v>49</v>
      </c>
      <c r="N476" s="12" t="s">
        <v>58</v>
      </c>
      <c r="O476" s="12" t="s">
        <v>29</v>
      </c>
      <c r="P476" s="12" t="s">
        <v>109</v>
      </c>
      <c r="Q476" s="12" t="s">
        <v>59</v>
      </c>
      <c r="R476" s="12" t="s">
        <v>110</v>
      </c>
      <c r="S476" s="12">
        <v>0.35</v>
      </c>
      <c r="T476" s="7">
        <f>Table1[[#This Row],[Profit]]/Table1[[#This Row],[Sales]]</f>
        <v>-1.7552036199095022</v>
      </c>
      <c r="U476" s="12" t="s">
        <v>33</v>
      </c>
      <c r="V476" s="12" t="s">
        <v>34</v>
      </c>
      <c r="W476" s="12" t="s">
        <v>45</v>
      </c>
      <c r="X476" s="12" t="s">
        <v>974</v>
      </c>
      <c r="Y476" s="12">
        <v>92345</v>
      </c>
      <c r="Z476" s="13">
        <v>42079</v>
      </c>
      <c r="AA476" s="14" t="str">
        <f>TEXT(Table1[[#This Row],[Order Date]],"mmmm")</f>
        <v>March</v>
      </c>
      <c r="AB476" s="8" t="str">
        <f>TEXT(Table1[[#This Row],[Order Date]],"yyyy")</f>
        <v>2015</v>
      </c>
      <c r="AC476" s="13">
        <v>42081</v>
      </c>
      <c r="AD476" s="12">
        <v>-89.216999999999999</v>
      </c>
      <c r="AE476" s="12">
        <v>12</v>
      </c>
      <c r="AF476" s="12">
        <v>50.83</v>
      </c>
      <c r="AG476" s="12">
        <v>88570</v>
      </c>
      <c r="AH476" s="7" t="str">
        <f>IF(COUNTIF(Returns!$A$2:$A$1635,Orders!AG476)&gt;0,"Returned","Not Returned")</f>
        <v>Not Returned</v>
      </c>
    </row>
    <row r="477" spans="5:34" ht="12.75" customHeight="1" thickTop="1" thickBot="1" x14ac:dyDescent="0.3">
      <c r="E477" s="9">
        <v>21351</v>
      </c>
      <c r="F477" s="2" t="s">
        <v>47</v>
      </c>
      <c r="G477" s="2">
        <v>0.06</v>
      </c>
      <c r="H477" s="2">
        <v>1.76</v>
      </c>
      <c r="I477" s="2">
        <v>0.7</v>
      </c>
      <c r="J477" s="2">
        <v>854</v>
      </c>
      <c r="K477" s="7" t="str">
        <f>IF(COUNTIF(Table1[Customer ID],Table1[[#This Row],[Customer ID]])&gt;1,"Repeat Customer","One-Time Customer")</f>
        <v>One-Time Customer</v>
      </c>
      <c r="L477" s="2" t="s">
        <v>975</v>
      </c>
      <c r="M477" s="2" t="s">
        <v>49</v>
      </c>
      <c r="N477" s="2" t="s">
        <v>28</v>
      </c>
      <c r="O477" s="2" t="s">
        <v>29</v>
      </c>
      <c r="P477" s="2" t="s">
        <v>30</v>
      </c>
      <c r="Q477" s="2" t="s">
        <v>31</v>
      </c>
      <c r="R477" s="2" t="s">
        <v>127</v>
      </c>
      <c r="S477" s="2">
        <v>0.56000000000000005</v>
      </c>
      <c r="T477" s="7">
        <f>Table1[[#This Row],[Profit]]/Table1[[#This Row],[Sales]]</f>
        <v>3.1166581762608253E-2</v>
      </c>
      <c r="U477" s="2" t="s">
        <v>33</v>
      </c>
      <c r="V477" s="2" t="s">
        <v>53</v>
      </c>
      <c r="W477" s="2" t="s">
        <v>228</v>
      </c>
      <c r="X477" s="2" t="s">
        <v>976</v>
      </c>
      <c r="Y477" s="2">
        <v>6405</v>
      </c>
      <c r="Z477" s="10">
        <v>42124</v>
      </c>
      <c r="AA477" s="14" t="str">
        <f>TEXT(Table1[[#This Row],[Order Date]],"mmmm")</f>
        <v>April</v>
      </c>
      <c r="AB477" s="8" t="str">
        <f>TEXT(Table1[[#This Row],[Order Date]],"yyyy")</f>
        <v>2015</v>
      </c>
      <c r="AC477" s="10">
        <v>42126</v>
      </c>
      <c r="AD477" s="2">
        <v>1.2236</v>
      </c>
      <c r="AE477" s="2">
        <v>22</v>
      </c>
      <c r="AF477" s="2">
        <v>39.26</v>
      </c>
      <c r="AG477" s="2">
        <v>88571</v>
      </c>
      <c r="AH477" s="7" t="str">
        <f>IF(COUNTIF(Returns!$A$2:$A$1635,Orders!AG477)&gt;0,"Returned","Not Returned")</f>
        <v>Not Returned</v>
      </c>
    </row>
    <row r="478" spans="5:34" ht="12.75" customHeight="1" thickTop="1" thickBot="1" x14ac:dyDescent="0.3">
      <c r="E478" s="11">
        <v>21352</v>
      </c>
      <c r="F478" s="12" t="s">
        <v>47</v>
      </c>
      <c r="G478" s="12">
        <v>0.02</v>
      </c>
      <c r="H478" s="12">
        <v>24.98</v>
      </c>
      <c r="I478" s="12">
        <v>8.7899999999999991</v>
      </c>
      <c r="J478" s="12">
        <v>855</v>
      </c>
      <c r="K478" s="7" t="str">
        <f>IF(COUNTIF(Table1[Customer ID],Table1[[#This Row],[Customer ID]])&gt;1,"Repeat Customer","One-Time Customer")</f>
        <v>One-Time Customer</v>
      </c>
      <c r="L478" s="12" t="s">
        <v>977</v>
      </c>
      <c r="M478" s="12" t="s">
        <v>49</v>
      </c>
      <c r="N478" s="12" t="s">
        <v>28</v>
      </c>
      <c r="O478" s="12" t="s">
        <v>29</v>
      </c>
      <c r="P478" s="12" t="s">
        <v>141</v>
      </c>
      <c r="Q478" s="12" t="s">
        <v>59</v>
      </c>
      <c r="R478" s="12" t="s">
        <v>978</v>
      </c>
      <c r="S478" s="12">
        <v>0.66</v>
      </c>
      <c r="T478" s="7">
        <f>Table1[[#This Row],[Profit]]/Table1[[#This Row],[Sales]]</f>
        <v>7.114144861585135E-3</v>
      </c>
      <c r="U478" s="12" t="s">
        <v>33</v>
      </c>
      <c r="V478" s="12" t="s">
        <v>53</v>
      </c>
      <c r="W478" s="12" t="s">
        <v>228</v>
      </c>
      <c r="X478" s="12" t="s">
        <v>979</v>
      </c>
      <c r="Y478" s="12">
        <v>6810</v>
      </c>
      <c r="Z478" s="13">
        <v>42124</v>
      </c>
      <c r="AA478" s="14" t="str">
        <f>TEXT(Table1[[#This Row],[Order Date]],"mmmm")</f>
        <v>April</v>
      </c>
      <c r="AB478" s="8" t="str">
        <f>TEXT(Table1[[#This Row],[Order Date]],"yyyy")</f>
        <v>2015</v>
      </c>
      <c r="AC478" s="13">
        <v>42125</v>
      </c>
      <c r="AD478" s="12">
        <v>4.3148</v>
      </c>
      <c r="AE478" s="12">
        <v>23</v>
      </c>
      <c r="AF478" s="12">
        <v>606.51</v>
      </c>
      <c r="AG478" s="12">
        <v>88571</v>
      </c>
      <c r="AH478" s="7" t="str">
        <f>IF(COUNTIF(Returns!$A$2:$A$1635,Orders!AG478)&gt;0,"Returned","Not Returned")</f>
        <v>Not Returned</v>
      </c>
    </row>
    <row r="479" spans="5:34" ht="12.75" customHeight="1" thickTop="1" thickBot="1" x14ac:dyDescent="0.3">
      <c r="E479" s="9">
        <v>21354</v>
      </c>
      <c r="F479" s="2" t="s">
        <v>47</v>
      </c>
      <c r="G479" s="2">
        <v>0.05</v>
      </c>
      <c r="H479" s="2">
        <v>35.99</v>
      </c>
      <c r="I479" s="2">
        <v>5.99</v>
      </c>
      <c r="J479" s="2">
        <v>858</v>
      </c>
      <c r="K479" s="7" t="str">
        <f>IF(COUNTIF(Table1[Customer ID],Table1[[#This Row],[Customer ID]])&gt;1,"Repeat Customer","One-Time Customer")</f>
        <v>One-Time Customer</v>
      </c>
      <c r="L479" s="2" t="s">
        <v>980</v>
      </c>
      <c r="M479" s="2" t="s">
        <v>27</v>
      </c>
      <c r="N479" s="2" t="s">
        <v>28</v>
      </c>
      <c r="O479" s="2" t="s">
        <v>77</v>
      </c>
      <c r="P479" s="2" t="s">
        <v>78</v>
      </c>
      <c r="Q479" s="2" t="s">
        <v>31</v>
      </c>
      <c r="R479" s="2" t="s">
        <v>981</v>
      </c>
      <c r="S479" s="2">
        <v>0.38</v>
      </c>
      <c r="T479" s="7">
        <f>Table1[[#This Row],[Profit]]/Table1[[#This Row],[Sales]]</f>
        <v>-1.9391733703190013</v>
      </c>
      <c r="U479" s="2" t="s">
        <v>33</v>
      </c>
      <c r="V479" s="2" t="s">
        <v>53</v>
      </c>
      <c r="W479" s="2" t="s">
        <v>188</v>
      </c>
      <c r="X479" s="2" t="s">
        <v>476</v>
      </c>
      <c r="Y479" s="2">
        <v>4240</v>
      </c>
      <c r="Z479" s="10">
        <v>42124</v>
      </c>
      <c r="AA479" s="14" t="str">
        <f>TEXT(Table1[[#This Row],[Order Date]],"mmmm")</f>
        <v>April</v>
      </c>
      <c r="AB479" s="8" t="str">
        <f>TEXT(Table1[[#This Row],[Order Date]],"yyyy")</f>
        <v>2015</v>
      </c>
      <c r="AC479" s="10">
        <v>42126</v>
      </c>
      <c r="AD479" s="2">
        <v>-125.83296</v>
      </c>
      <c r="AE479" s="2">
        <v>2</v>
      </c>
      <c r="AF479" s="2">
        <v>64.89</v>
      </c>
      <c r="AG479" s="2">
        <v>88571</v>
      </c>
      <c r="AH479" s="7" t="str">
        <f>IF(COUNTIF(Returns!$A$2:$A$1635,Orders!AG479)&gt;0,"Returned","Not Returned")</f>
        <v>Not Returned</v>
      </c>
    </row>
    <row r="480" spans="5:34" ht="12.75" customHeight="1" thickTop="1" thickBot="1" x14ac:dyDescent="0.3">
      <c r="E480" s="11">
        <v>21214</v>
      </c>
      <c r="F480" s="12" t="s">
        <v>47</v>
      </c>
      <c r="G480" s="12">
        <v>0.03</v>
      </c>
      <c r="H480" s="12">
        <v>14.2</v>
      </c>
      <c r="I480" s="12">
        <v>5.3</v>
      </c>
      <c r="J480" s="12">
        <v>865</v>
      </c>
      <c r="K480" s="7" t="str">
        <f>IF(COUNTIF(Table1[Customer ID],Table1[[#This Row],[Customer ID]])&gt;1,"Repeat Customer","One-Time Customer")</f>
        <v>Repeat Customer</v>
      </c>
      <c r="L480" s="12" t="s">
        <v>982</v>
      </c>
      <c r="M480" s="12" t="s">
        <v>49</v>
      </c>
      <c r="N480" s="12" t="s">
        <v>28</v>
      </c>
      <c r="O480" s="12" t="s">
        <v>41</v>
      </c>
      <c r="P480" s="12" t="s">
        <v>50</v>
      </c>
      <c r="Q480" s="12" t="s">
        <v>31</v>
      </c>
      <c r="R480" s="12" t="s">
        <v>730</v>
      </c>
      <c r="S480" s="12">
        <v>0.46</v>
      </c>
      <c r="T480" s="7">
        <f>Table1[[#This Row],[Profit]]/Table1[[#This Row],[Sales]]</f>
        <v>0.45737275449101794</v>
      </c>
      <c r="U480" s="12" t="s">
        <v>33</v>
      </c>
      <c r="V480" s="12" t="s">
        <v>61</v>
      </c>
      <c r="W480" s="12" t="s">
        <v>703</v>
      </c>
      <c r="X480" s="12" t="s">
        <v>832</v>
      </c>
      <c r="Y480" s="12">
        <v>46312</v>
      </c>
      <c r="Z480" s="13">
        <v>42151</v>
      </c>
      <c r="AA480" s="14" t="str">
        <f>TEXT(Table1[[#This Row],[Order Date]],"mmmm")</f>
        <v>May</v>
      </c>
      <c r="AB480" s="8" t="str">
        <f>TEXT(Table1[[#This Row],[Order Date]],"yyyy")</f>
        <v>2015</v>
      </c>
      <c r="AC480" s="13">
        <v>42152</v>
      </c>
      <c r="AD480" s="12">
        <v>122.21</v>
      </c>
      <c r="AE480" s="12">
        <v>18</v>
      </c>
      <c r="AF480" s="12">
        <v>267.2</v>
      </c>
      <c r="AG480" s="12">
        <v>90674</v>
      </c>
      <c r="AH480" s="7" t="str">
        <f>IF(COUNTIF(Returns!$A$2:$A$1635,Orders!AG480)&gt;0,"Returned","Not Returned")</f>
        <v>Not Returned</v>
      </c>
    </row>
    <row r="481" spans="5:34" ht="12.75" customHeight="1" thickTop="1" thickBot="1" x14ac:dyDescent="0.3">
      <c r="E481" s="9">
        <v>19947</v>
      </c>
      <c r="F481" s="2" t="s">
        <v>106</v>
      </c>
      <c r="G481" s="2">
        <v>0.04</v>
      </c>
      <c r="H481" s="2">
        <v>6.48</v>
      </c>
      <c r="I481" s="2">
        <v>5.16</v>
      </c>
      <c r="J481" s="2">
        <v>865</v>
      </c>
      <c r="K481" s="7" t="str">
        <f>IF(COUNTIF(Table1[Customer ID],Table1[[#This Row],[Customer ID]])&gt;1,"Repeat Customer","One-Time Customer")</f>
        <v>Repeat Customer</v>
      </c>
      <c r="L481" s="2" t="s">
        <v>982</v>
      </c>
      <c r="M481" s="2" t="s">
        <v>27</v>
      </c>
      <c r="N481" s="2" t="s">
        <v>28</v>
      </c>
      <c r="O481" s="2" t="s">
        <v>29</v>
      </c>
      <c r="P481" s="2" t="s">
        <v>93</v>
      </c>
      <c r="Q481" s="2" t="s">
        <v>59</v>
      </c>
      <c r="R481" s="2" t="s">
        <v>983</v>
      </c>
      <c r="S481" s="2">
        <v>0.37</v>
      </c>
      <c r="T481" s="7">
        <f>Table1[[#This Row],[Profit]]/Table1[[#This Row],[Sales]]</f>
        <v>-0.1282774513192764</v>
      </c>
      <c r="U481" s="2" t="s">
        <v>33</v>
      </c>
      <c r="V481" s="2" t="s">
        <v>61</v>
      </c>
      <c r="W481" s="2" t="s">
        <v>703</v>
      </c>
      <c r="X481" s="2" t="s">
        <v>832</v>
      </c>
      <c r="Y481" s="2">
        <v>46312</v>
      </c>
      <c r="Z481" s="10">
        <v>42061</v>
      </c>
      <c r="AA481" s="14" t="str">
        <f>TEXT(Table1[[#This Row],[Order Date]],"mmmm")</f>
        <v>February</v>
      </c>
      <c r="AB481" s="8" t="str">
        <f>TEXT(Table1[[#This Row],[Order Date]],"yyyy")</f>
        <v>2015</v>
      </c>
      <c r="AC481" s="10">
        <v>42065</v>
      </c>
      <c r="AD481" s="2">
        <v>-11.1332</v>
      </c>
      <c r="AE481" s="2">
        <v>12</v>
      </c>
      <c r="AF481" s="2">
        <v>86.79</v>
      </c>
      <c r="AG481" s="2">
        <v>90675</v>
      </c>
      <c r="AH481" s="7" t="str">
        <f>IF(COUNTIF(Returns!$A$2:$A$1635,Orders!AG481)&gt;0,"Returned","Not Returned")</f>
        <v>Not Returned</v>
      </c>
    </row>
    <row r="482" spans="5:34" ht="12.75" customHeight="1" thickTop="1" thickBot="1" x14ac:dyDescent="0.3">
      <c r="E482" s="11">
        <v>24774</v>
      </c>
      <c r="F482" s="12" t="s">
        <v>37</v>
      </c>
      <c r="G482" s="12">
        <v>0.04</v>
      </c>
      <c r="H482" s="12">
        <v>29.18</v>
      </c>
      <c r="I482" s="12">
        <v>8.5500000000000007</v>
      </c>
      <c r="J482" s="12">
        <v>868</v>
      </c>
      <c r="K482" s="7" t="str">
        <f>IF(COUNTIF(Table1[Customer ID],Table1[[#This Row],[Customer ID]])&gt;1,"Repeat Customer","One-Time Customer")</f>
        <v>Repeat Customer</v>
      </c>
      <c r="L482" s="12" t="s">
        <v>984</v>
      </c>
      <c r="M482" s="12" t="s">
        <v>27</v>
      </c>
      <c r="N482" s="12" t="s">
        <v>28</v>
      </c>
      <c r="O482" s="12" t="s">
        <v>41</v>
      </c>
      <c r="P482" s="12" t="s">
        <v>50</v>
      </c>
      <c r="Q482" s="12" t="s">
        <v>59</v>
      </c>
      <c r="R482" s="12" t="s">
        <v>985</v>
      </c>
      <c r="S482" s="12">
        <v>0.42</v>
      </c>
      <c r="T482" s="7">
        <f>Table1[[#This Row],[Profit]]/Table1[[#This Row],[Sales]]</f>
        <v>0.69</v>
      </c>
      <c r="U482" s="12" t="s">
        <v>33</v>
      </c>
      <c r="V482" s="12" t="s">
        <v>61</v>
      </c>
      <c r="W482" s="12" t="s">
        <v>62</v>
      </c>
      <c r="X482" s="12" t="s">
        <v>986</v>
      </c>
      <c r="Y482" s="12">
        <v>55126</v>
      </c>
      <c r="Z482" s="13">
        <v>42060</v>
      </c>
      <c r="AA482" s="14" t="str">
        <f>TEXT(Table1[[#This Row],[Order Date]],"mmmm")</f>
        <v>February</v>
      </c>
      <c r="AB482" s="8" t="str">
        <f>TEXT(Table1[[#This Row],[Order Date]],"yyyy")</f>
        <v>2015</v>
      </c>
      <c r="AC482" s="13">
        <v>42062</v>
      </c>
      <c r="AD482" s="12">
        <v>201.7353</v>
      </c>
      <c r="AE482" s="12">
        <v>10</v>
      </c>
      <c r="AF482" s="12">
        <v>292.37</v>
      </c>
      <c r="AG482" s="12">
        <v>91194</v>
      </c>
      <c r="AH482" s="7" t="str">
        <f>IF(COUNTIF(Returns!$A$2:$A$1635,Orders!AG482)&gt;0,"Returned","Not Returned")</f>
        <v>Not Returned</v>
      </c>
    </row>
    <row r="483" spans="5:34" ht="12.75" customHeight="1" thickTop="1" thickBot="1" x14ac:dyDescent="0.3">
      <c r="E483" s="9">
        <v>24775</v>
      </c>
      <c r="F483" s="2" t="s">
        <v>37</v>
      </c>
      <c r="G483" s="2">
        <v>0</v>
      </c>
      <c r="H483" s="2">
        <v>80.98</v>
      </c>
      <c r="I483" s="2">
        <v>35</v>
      </c>
      <c r="J483" s="2">
        <v>868</v>
      </c>
      <c r="K483" s="7" t="str">
        <f>IF(COUNTIF(Table1[Customer ID],Table1[[#This Row],[Customer ID]])&gt;1,"Repeat Customer","One-Time Customer")</f>
        <v>Repeat Customer</v>
      </c>
      <c r="L483" s="2" t="s">
        <v>984</v>
      </c>
      <c r="M483" s="2" t="s">
        <v>49</v>
      </c>
      <c r="N483" s="2" t="s">
        <v>28</v>
      </c>
      <c r="O483" s="2" t="s">
        <v>29</v>
      </c>
      <c r="P483" s="2" t="s">
        <v>141</v>
      </c>
      <c r="Q483" s="2" t="s">
        <v>236</v>
      </c>
      <c r="R483" s="2" t="s">
        <v>987</v>
      </c>
      <c r="S483" s="2">
        <v>0.83</v>
      </c>
      <c r="T483" s="7">
        <f>Table1[[#This Row],[Profit]]/Table1[[#This Row],[Sales]]</f>
        <v>-1.0029145125148289</v>
      </c>
      <c r="U483" s="2" t="s">
        <v>33</v>
      </c>
      <c r="V483" s="2" t="s">
        <v>61</v>
      </c>
      <c r="W483" s="2" t="s">
        <v>62</v>
      </c>
      <c r="X483" s="2" t="s">
        <v>986</v>
      </c>
      <c r="Y483" s="2">
        <v>55126</v>
      </c>
      <c r="Z483" s="10">
        <v>42060</v>
      </c>
      <c r="AA483" s="14" t="str">
        <f>TEXT(Table1[[#This Row],[Order Date]],"mmmm")</f>
        <v>February</v>
      </c>
      <c r="AB483" s="8" t="str">
        <f>TEXT(Table1[[#This Row],[Order Date]],"yyyy")</f>
        <v>2015</v>
      </c>
      <c r="AC483" s="10">
        <v>42062</v>
      </c>
      <c r="AD483" s="2">
        <v>-684.78</v>
      </c>
      <c r="AE483" s="2">
        <v>8</v>
      </c>
      <c r="AF483" s="2">
        <v>682.79</v>
      </c>
      <c r="AG483" s="2">
        <v>91194</v>
      </c>
      <c r="AH483" s="7" t="str">
        <f>IF(COUNTIF(Returns!$A$2:$A$1635,Orders!AG483)&gt;0,"Returned","Not Returned")</f>
        <v>Not Returned</v>
      </c>
    </row>
    <row r="484" spans="5:34" ht="12.75" customHeight="1" thickTop="1" thickBot="1" x14ac:dyDescent="0.3">
      <c r="E484" s="11">
        <v>24763</v>
      </c>
      <c r="F484" s="12" t="s">
        <v>47</v>
      </c>
      <c r="G484" s="12">
        <v>0.06</v>
      </c>
      <c r="H484" s="12">
        <v>6.48</v>
      </c>
      <c r="I484" s="12">
        <v>8.8800000000000008</v>
      </c>
      <c r="J484" s="12">
        <v>868</v>
      </c>
      <c r="K484" s="7" t="str">
        <f>IF(COUNTIF(Table1[Customer ID],Table1[[#This Row],[Customer ID]])&gt;1,"Repeat Customer","One-Time Customer")</f>
        <v>Repeat Customer</v>
      </c>
      <c r="L484" s="12" t="s">
        <v>984</v>
      </c>
      <c r="M484" s="12" t="s">
        <v>49</v>
      </c>
      <c r="N484" s="12" t="s">
        <v>28</v>
      </c>
      <c r="O484" s="12" t="s">
        <v>29</v>
      </c>
      <c r="P484" s="12" t="s">
        <v>93</v>
      </c>
      <c r="Q484" s="12" t="s">
        <v>59</v>
      </c>
      <c r="R484" s="12" t="s">
        <v>988</v>
      </c>
      <c r="S484" s="12">
        <v>0.37</v>
      </c>
      <c r="T484" s="7">
        <f>Table1[[#This Row],[Profit]]/Table1[[#This Row],[Sales]]</f>
        <v>-1.8881291245925103</v>
      </c>
      <c r="U484" s="12" t="s">
        <v>33</v>
      </c>
      <c r="V484" s="12" t="s">
        <v>61</v>
      </c>
      <c r="W484" s="12" t="s">
        <v>62</v>
      </c>
      <c r="X484" s="12" t="s">
        <v>986</v>
      </c>
      <c r="Y484" s="12">
        <v>55126</v>
      </c>
      <c r="Z484" s="13">
        <v>42069</v>
      </c>
      <c r="AA484" s="14" t="str">
        <f>TEXT(Table1[[#This Row],[Order Date]],"mmmm")</f>
        <v>March</v>
      </c>
      <c r="AB484" s="8" t="str">
        <f>TEXT(Table1[[#This Row],[Order Date]],"yyyy")</f>
        <v>2015</v>
      </c>
      <c r="AC484" s="13">
        <v>42070</v>
      </c>
      <c r="AD484" s="12">
        <v>-237.47</v>
      </c>
      <c r="AE484" s="12">
        <v>20</v>
      </c>
      <c r="AF484" s="12">
        <v>125.77</v>
      </c>
      <c r="AG484" s="12">
        <v>91195</v>
      </c>
      <c r="AH484" s="7" t="str">
        <f>IF(COUNTIF(Returns!$A$2:$A$1635,Orders!AG484)&gt;0,"Returned","Not Returned")</f>
        <v>Not Returned</v>
      </c>
    </row>
    <row r="485" spans="5:34" ht="12.75" customHeight="1" thickTop="1" thickBot="1" x14ac:dyDescent="0.3">
      <c r="E485" s="9">
        <v>24764</v>
      </c>
      <c r="F485" s="2" t="s">
        <v>47</v>
      </c>
      <c r="G485" s="2">
        <v>0.09</v>
      </c>
      <c r="H485" s="2">
        <v>349.45</v>
      </c>
      <c r="I485" s="2">
        <v>60</v>
      </c>
      <c r="J485" s="2">
        <v>868</v>
      </c>
      <c r="K485" s="7" t="str">
        <f>IF(COUNTIF(Table1[Customer ID],Table1[[#This Row],[Customer ID]])&gt;1,"Repeat Customer","One-Time Customer")</f>
        <v>Repeat Customer</v>
      </c>
      <c r="L485" s="2" t="s">
        <v>984</v>
      </c>
      <c r="M485" s="2" t="s">
        <v>39</v>
      </c>
      <c r="N485" s="2" t="s">
        <v>28</v>
      </c>
      <c r="O485" s="2" t="s">
        <v>41</v>
      </c>
      <c r="P485" s="2" t="s">
        <v>152</v>
      </c>
      <c r="Q485" s="2" t="s">
        <v>43</v>
      </c>
      <c r="R485" s="2" t="s">
        <v>989</v>
      </c>
      <c r="S485" s="2"/>
      <c r="T485" s="7">
        <f>Table1[[#This Row],[Profit]]/Table1[[#This Row],[Sales]]</f>
        <v>-0.75173922806444526</v>
      </c>
      <c r="U485" s="2" t="s">
        <v>33</v>
      </c>
      <c r="V485" s="2" t="s">
        <v>61</v>
      </c>
      <c r="W485" s="2" t="s">
        <v>62</v>
      </c>
      <c r="X485" s="2" t="s">
        <v>986</v>
      </c>
      <c r="Y485" s="2">
        <v>55126</v>
      </c>
      <c r="Z485" s="10">
        <v>42069</v>
      </c>
      <c r="AA485" s="14" t="str">
        <f>TEXT(Table1[[#This Row],[Order Date]],"mmmm")</f>
        <v>March</v>
      </c>
      <c r="AB485" s="8" t="str">
        <f>TEXT(Table1[[#This Row],[Order Date]],"yyyy")</f>
        <v>2015</v>
      </c>
      <c r="AC485" s="10">
        <v>42070</v>
      </c>
      <c r="AD485" s="2">
        <v>-2946.0509999999999</v>
      </c>
      <c r="AE485" s="2">
        <v>12</v>
      </c>
      <c r="AF485" s="2">
        <v>3918.98</v>
      </c>
      <c r="AG485" s="2">
        <v>91195</v>
      </c>
      <c r="AH485" s="7" t="str">
        <f>IF(COUNTIF(Returns!$A$2:$A$1635,Orders!AG485)&gt;0,"Returned","Not Returned")</f>
        <v>Not Returned</v>
      </c>
    </row>
    <row r="486" spans="5:34" ht="12.75" customHeight="1" thickTop="1" thickBot="1" x14ac:dyDescent="0.3">
      <c r="E486" s="11">
        <v>25507</v>
      </c>
      <c r="F486" s="12" t="s">
        <v>37</v>
      </c>
      <c r="G486" s="12">
        <v>0.03</v>
      </c>
      <c r="H486" s="12">
        <v>14.2</v>
      </c>
      <c r="I486" s="12">
        <v>5.3</v>
      </c>
      <c r="J486" s="12">
        <v>871</v>
      </c>
      <c r="K486" s="7" t="str">
        <f>IF(COUNTIF(Table1[Customer ID],Table1[[#This Row],[Customer ID]])&gt;1,"Repeat Customer","One-Time Customer")</f>
        <v>Repeat Customer</v>
      </c>
      <c r="L486" s="12" t="s">
        <v>990</v>
      </c>
      <c r="M486" s="12" t="s">
        <v>49</v>
      </c>
      <c r="N486" s="12" t="s">
        <v>40</v>
      </c>
      <c r="O486" s="12" t="s">
        <v>41</v>
      </c>
      <c r="P486" s="12" t="s">
        <v>50</v>
      </c>
      <c r="Q486" s="12" t="s">
        <v>31</v>
      </c>
      <c r="R486" s="12" t="s">
        <v>730</v>
      </c>
      <c r="S486" s="12">
        <v>0.46</v>
      </c>
      <c r="T486" s="7">
        <f>Table1[[#This Row],[Profit]]/Table1[[#This Row],[Sales]]</f>
        <v>0.69</v>
      </c>
      <c r="U486" s="12" t="s">
        <v>33</v>
      </c>
      <c r="V486" s="12" t="s">
        <v>34</v>
      </c>
      <c r="W486" s="12" t="s">
        <v>533</v>
      </c>
      <c r="X486" s="12" t="s">
        <v>991</v>
      </c>
      <c r="Y486" s="12">
        <v>89502</v>
      </c>
      <c r="Z486" s="13">
        <v>42078</v>
      </c>
      <c r="AA486" s="14" t="str">
        <f>TEXT(Table1[[#This Row],[Order Date]],"mmmm")</f>
        <v>March</v>
      </c>
      <c r="AB486" s="8" t="str">
        <f>TEXT(Table1[[#This Row],[Order Date]],"yyyy")</f>
        <v>2015</v>
      </c>
      <c r="AC486" s="13">
        <v>42080</v>
      </c>
      <c r="AD486" s="12">
        <v>21.555599999999998</v>
      </c>
      <c r="AE486" s="12">
        <v>2</v>
      </c>
      <c r="AF486" s="12">
        <v>31.24</v>
      </c>
      <c r="AG486" s="12">
        <v>90577</v>
      </c>
      <c r="AH486" s="7" t="str">
        <f>IF(COUNTIF(Returns!$A$2:$A$1635,Orders!AG486)&gt;0,"Returned","Not Returned")</f>
        <v>Not Returned</v>
      </c>
    </row>
    <row r="487" spans="5:34" ht="12.75" customHeight="1" thickTop="1" thickBot="1" x14ac:dyDescent="0.3">
      <c r="E487" s="9">
        <v>22547</v>
      </c>
      <c r="F487" s="2" t="s">
        <v>37</v>
      </c>
      <c r="G487" s="2">
        <v>0.01</v>
      </c>
      <c r="H487" s="2">
        <v>5.94</v>
      </c>
      <c r="I487" s="2">
        <v>9.92</v>
      </c>
      <c r="J487" s="2">
        <v>871</v>
      </c>
      <c r="K487" s="7" t="str">
        <f>IF(COUNTIF(Table1[Customer ID],Table1[[#This Row],[Customer ID]])&gt;1,"Repeat Customer","One-Time Customer")</f>
        <v>Repeat Customer</v>
      </c>
      <c r="L487" s="2" t="s">
        <v>990</v>
      </c>
      <c r="M487" s="2" t="s">
        <v>49</v>
      </c>
      <c r="N487" s="2" t="s">
        <v>40</v>
      </c>
      <c r="O487" s="2" t="s">
        <v>29</v>
      </c>
      <c r="P487" s="2" t="s">
        <v>109</v>
      </c>
      <c r="Q487" s="2" t="s">
        <v>59</v>
      </c>
      <c r="R487" s="2" t="s">
        <v>344</v>
      </c>
      <c r="S487" s="2">
        <v>0.38</v>
      </c>
      <c r="T487" s="7">
        <f>Table1[[#This Row],[Profit]]/Table1[[#This Row],[Sales]]</f>
        <v>-3.2006820917480274</v>
      </c>
      <c r="U487" s="2" t="s">
        <v>33</v>
      </c>
      <c r="V487" s="2" t="s">
        <v>34</v>
      </c>
      <c r="W487" s="2" t="s">
        <v>533</v>
      </c>
      <c r="X487" s="2" t="s">
        <v>991</v>
      </c>
      <c r="Y487" s="2">
        <v>89502</v>
      </c>
      <c r="Z487" s="10">
        <v>42144</v>
      </c>
      <c r="AA487" s="14" t="str">
        <f>TEXT(Table1[[#This Row],[Order Date]],"mmmm")</f>
        <v>May</v>
      </c>
      <c r="AB487" s="8" t="str">
        <f>TEXT(Table1[[#This Row],[Order Date]],"yyyy")</f>
        <v>2015</v>
      </c>
      <c r="AC487" s="10">
        <v>42147</v>
      </c>
      <c r="AD487" s="2">
        <v>-239.315</v>
      </c>
      <c r="AE487" s="2">
        <v>12</v>
      </c>
      <c r="AF487" s="2">
        <v>74.77</v>
      </c>
      <c r="AG487" s="2">
        <v>90578</v>
      </c>
      <c r="AH487" s="7" t="str">
        <f>IF(COUNTIF(Returns!$A$2:$A$1635,Orders!AG487)&gt;0,"Returned","Not Returned")</f>
        <v>Not Returned</v>
      </c>
    </row>
    <row r="488" spans="5:34" ht="12.75" customHeight="1" thickTop="1" thickBot="1" x14ac:dyDescent="0.3">
      <c r="E488" s="11">
        <v>22548</v>
      </c>
      <c r="F488" s="12" t="s">
        <v>37</v>
      </c>
      <c r="G488" s="12">
        <v>0</v>
      </c>
      <c r="H488" s="12">
        <v>6.48</v>
      </c>
      <c r="I488" s="12">
        <v>5.1100000000000003</v>
      </c>
      <c r="J488" s="12">
        <v>871</v>
      </c>
      <c r="K488" s="7" t="str">
        <f>IF(COUNTIF(Table1[Customer ID],Table1[[#This Row],[Customer ID]])&gt;1,"Repeat Customer","One-Time Customer")</f>
        <v>Repeat Customer</v>
      </c>
      <c r="L488" s="12" t="s">
        <v>990</v>
      </c>
      <c r="M488" s="12" t="s">
        <v>49</v>
      </c>
      <c r="N488" s="12" t="s">
        <v>40</v>
      </c>
      <c r="O488" s="12" t="s">
        <v>29</v>
      </c>
      <c r="P488" s="12" t="s">
        <v>93</v>
      </c>
      <c r="Q488" s="12" t="s">
        <v>59</v>
      </c>
      <c r="R488" s="12" t="s">
        <v>992</v>
      </c>
      <c r="S488" s="12">
        <v>0.37</v>
      </c>
      <c r="T488" s="7">
        <f>Table1[[#This Row],[Profit]]/Table1[[#This Row],[Sales]]</f>
        <v>-0.26062123464517645</v>
      </c>
      <c r="U488" s="12" t="s">
        <v>33</v>
      </c>
      <c r="V488" s="12" t="s">
        <v>34</v>
      </c>
      <c r="W488" s="12" t="s">
        <v>533</v>
      </c>
      <c r="X488" s="12" t="s">
        <v>991</v>
      </c>
      <c r="Y488" s="12">
        <v>89502</v>
      </c>
      <c r="Z488" s="13">
        <v>42144</v>
      </c>
      <c r="AA488" s="14" t="str">
        <f>TEXT(Table1[[#This Row],[Order Date]],"mmmm")</f>
        <v>May</v>
      </c>
      <c r="AB488" s="8" t="str">
        <f>TEXT(Table1[[#This Row],[Order Date]],"yyyy")</f>
        <v>2015</v>
      </c>
      <c r="AC488" s="13">
        <v>42146</v>
      </c>
      <c r="AD488" s="12">
        <v>-33.31</v>
      </c>
      <c r="AE488" s="12">
        <v>18</v>
      </c>
      <c r="AF488" s="12">
        <v>127.81</v>
      </c>
      <c r="AG488" s="12">
        <v>90578</v>
      </c>
      <c r="AH488" s="7" t="str">
        <f>IF(COUNTIF(Returns!$A$2:$A$1635,Orders!AG488)&gt;0,"Returned","Not Returned")</f>
        <v>Not Returned</v>
      </c>
    </row>
    <row r="489" spans="5:34" ht="12.75" customHeight="1" thickTop="1" thickBot="1" x14ac:dyDescent="0.3">
      <c r="E489" s="9">
        <v>19262</v>
      </c>
      <c r="F489" s="2" t="s">
        <v>25</v>
      </c>
      <c r="G489" s="2">
        <v>0.04</v>
      </c>
      <c r="H489" s="2">
        <v>4.37</v>
      </c>
      <c r="I489" s="2">
        <v>5.15</v>
      </c>
      <c r="J489" s="2">
        <v>875</v>
      </c>
      <c r="K489" s="7" t="str">
        <f>IF(COUNTIF(Table1[Customer ID],Table1[[#This Row],[Customer ID]])&gt;1,"Repeat Customer","One-Time Customer")</f>
        <v>Repeat Customer</v>
      </c>
      <c r="L489" s="2" t="s">
        <v>993</v>
      </c>
      <c r="M489" s="2" t="s">
        <v>49</v>
      </c>
      <c r="N489" s="2" t="s">
        <v>58</v>
      </c>
      <c r="O489" s="2" t="s">
        <v>29</v>
      </c>
      <c r="P489" s="2" t="s">
        <v>257</v>
      </c>
      <c r="Q489" s="2" t="s">
        <v>59</v>
      </c>
      <c r="R489" s="2" t="s">
        <v>994</v>
      </c>
      <c r="S489" s="2">
        <v>0.59</v>
      </c>
      <c r="T489" s="7">
        <f>Table1[[#This Row],[Profit]]/Table1[[#This Row],[Sales]]</f>
        <v>-0.94769818043008003</v>
      </c>
      <c r="U489" s="2" t="s">
        <v>33</v>
      </c>
      <c r="V489" s="2" t="s">
        <v>34</v>
      </c>
      <c r="W489" s="2" t="s">
        <v>212</v>
      </c>
      <c r="X489" s="2" t="s">
        <v>995</v>
      </c>
      <c r="Y489" s="2">
        <v>84106</v>
      </c>
      <c r="Z489" s="10">
        <v>42056</v>
      </c>
      <c r="AA489" s="14" t="str">
        <f>TEXT(Table1[[#This Row],[Order Date]],"mmmm")</f>
        <v>February</v>
      </c>
      <c r="AB489" s="8" t="str">
        <f>TEXT(Table1[[#This Row],[Order Date]],"yyyy")</f>
        <v>2015</v>
      </c>
      <c r="AC489" s="10">
        <v>42057</v>
      </c>
      <c r="AD489" s="2">
        <v>-74.479599999999991</v>
      </c>
      <c r="AE489" s="2">
        <v>18</v>
      </c>
      <c r="AF489" s="2">
        <v>78.59</v>
      </c>
      <c r="AG489" s="2">
        <v>89059</v>
      </c>
      <c r="AH489" s="7" t="str">
        <f>IF(COUNTIF(Returns!$A$2:$A$1635,Orders!AG489)&gt;0,"Returned","Not Returned")</f>
        <v>Not Returned</v>
      </c>
    </row>
    <row r="490" spans="5:34" ht="12.75" customHeight="1" thickTop="1" thickBot="1" x14ac:dyDescent="0.3">
      <c r="E490" s="11">
        <v>19263</v>
      </c>
      <c r="F490" s="12" t="s">
        <v>25</v>
      </c>
      <c r="G490" s="12">
        <v>0.09</v>
      </c>
      <c r="H490" s="12">
        <v>155.99</v>
      </c>
      <c r="I490" s="12">
        <v>8.99</v>
      </c>
      <c r="J490" s="12">
        <v>875</v>
      </c>
      <c r="K490" s="7" t="str">
        <f>IF(COUNTIF(Table1[Customer ID],Table1[[#This Row],[Customer ID]])&gt;1,"Repeat Customer","One-Time Customer")</f>
        <v>Repeat Customer</v>
      </c>
      <c r="L490" s="12" t="s">
        <v>993</v>
      </c>
      <c r="M490" s="12" t="s">
        <v>49</v>
      </c>
      <c r="N490" s="12" t="s">
        <v>58</v>
      </c>
      <c r="O490" s="12" t="s">
        <v>77</v>
      </c>
      <c r="P490" s="12" t="s">
        <v>78</v>
      </c>
      <c r="Q490" s="12" t="s">
        <v>59</v>
      </c>
      <c r="R490" s="12" t="s">
        <v>996</v>
      </c>
      <c r="S490" s="12">
        <v>0.57999999999999996</v>
      </c>
      <c r="T490" s="7">
        <f>Table1[[#This Row],[Profit]]/Table1[[#This Row],[Sales]]</f>
        <v>-0.46714119611353627</v>
      </c>
      <c r="U490" s="12" t="s">
        <v>33</v>
      </c>
      <c r="V490" s="12" t="s">
        <v>34</v>
      </c>
      <c r="W490" s="12" t="s">
        <v>212</v>
      </c>
      <c r="X490" s="12" t="s">
        <v>995</v>
      </c>
      <c r="Y490" s="12">
        <v>84106</v>
      </c>
      <c r="Z490" s="13">
        <v>42056</v>
      </c>
      <c r="AA490" s="14" t="str">
        <f>TEXT(Table1[[#This Row],[Order Date]],"mmmm")</f>
        <v>February</v>
      </c>
      <c r="AB490" s="8" t="str">
        <f>TEXT(Table1[[#This Row],[Order Date]],"yyyy")</f>
        <v>2015</v>
      </c>
      <c r="AC490" s="13">
        <v>42058</v>
      </c>
      <c r="AD490" s="12">
        <v>-232.22056000000003</v>
      </c>
      <c r="AE490" s="12">
        <v>4</v>
      </c>
      <c r="AF490" s="12">
        <v>497.11</v>
      </c>
      <c r="AG490" s="12">
        <v>89059</v>
      </c>
      <c r="AH490" s="7" t="str">
        <f>IF(COUNTIF(Returns!$A$2:$A$1635,Orders!AG490)&gt;0,"Returned","Not Returned")</f>
        <v>Not Returned</v>
      </c>
    </row>
    <row r="491" spans="5:34" ht="13.8" thickTop="1" thickBot="1" x14ac:dyDescent="0.3">
      <c r="E491" s="9">
        <v>18054</v>
      </c>
      <c r="F491" s="2" t="s">
        <v>47</v>
      </c>
      <c r="G491" s="2">
        <v>7.0000000000000007E-2</v>
      </c>
      <c r="H491" s="2">
        <v>5.68</v>
      </c>
      <c r="I491" s="2">
        <v>1.39</v>
      </c>
      <c r="J491" s="2">
        <v>880</v>
      </c>
      <c r="K491" s="7" t="str">
        <f>IF(COUNTIF(Table1[Customer ID],Table1[[#This Row],[Customer ID]])&gt;1,"Repeat Customer","One-Time Customer")</f>
        <v>Repeat Customer</v>
      </c>
      <c r="L491" s="2" t="s">
        <v>997</v>
      </c>
      <c r="M491" s="2" t="s">
        <v>49</v>
      </c>
      <c r="N491" s="2" t="s">
        <v>58</v>
      </c>
      <c r="O491" s="2" t="s">
        <v>29</v>
      </c>
      <c r="P491" s="2" t="s">
        <v>69</v>
      </c>
      <c r="Q491" s="2" t="s">
        <v>59</v>
      </c>
      <c r="R491" s="2" t="s">
        <v>998</v>
      </c>
      <c r="S491" s="2">
        <v>0.38</v>
      </c>
      <c r="T491" s="7">
        <f>Table1[[#This Row],[Profit]]/Table1[[#This Row],[Sales]]</f>
        <v>0.69</v>
      </c>
      <c r="U491" s="2" t="s">
        <v>33</v>
      </c>
      <c r="V491" s="2" t="s">
        <v>34</v>
      </c>
      <c r="W491" s="2" t="s">
        <v>378</v>
      </c>
      <c r="X491" s="2" t="s">
        <v>999</v>
      </c>
      <c r="Y491" s="2">
        <v>85254</v>
      </c>
      <c r="Z491" s="10">
        <v>42088</v>
      </c>
      <c r="AA491" s="14" t="str">
        <f>TEXT(Table1[[#This Row],[Order Date]],"mmmm")</f>
        <v>March</v>
      </c>
      <c r="AB491" s="8" t="str">
        <f>TEXT(Table1[[#This Row],[Order Date]],"yyyy")</f>
        <v>2015</v>
      </c>
      <c r="AC491" s="10">
        <v>42090</v>
      </c>
      <c r="AD491" s="2">
        <v>18.643799999999999</v>
      </c>
      <c r="AE491" s="2">
        <v>5</v>
      </c>
      <c r="AF491" s="2">
        <v>27.02</v>
      </c>
      <c r="AG491" s="2">
        <v>86153</v>
      </c>
      <c r="AH491" s="7" t="str">
        <f>IF(COUNTIF(Returns!$A$2:$A$1635,Orders!AG491)&gt;0,"Returned","Not Returned")</f>
        <v>Not Returned</v>
      </c>
    </row>
    <row r="492" spans="5:34" ht="13.8" thickTop="1" thickBot="1" x14ac:dyDescent="0.3">
      <c r="E492" s="11">
        <v>18055</v>
      </c>
      <c r="F492" s="12" t="s">
        <v>47</v>
      </c>
      <c r="G492" s="12">
        <v>0.06</v>
      </c>
      <c r="H492" s="12">
        <v>22.84</v>
      </c>
      <c r="I492" s="12">
        <v>11.54</v>
      </c>
      <c r="J492" s="12">
        <v>880</v>
      </c>
      <c r="K492" s="7" t="str">
        <f>IF(COUNTIF(Table1[Customer ID],Table1[[#This Row],[Customer ID]])&gt;1,"Repeat Customer","One-Time Customer")</f>
        <v>Repeat Customer</v>
      </c>
      <c r="L492" s="12" t="s">
        <v>997</v>
      </c>
      <c r="M492" s="12" t="s">
        <v>49</v>
      </c>
      <c r="N492" s="12" t="s">
        <v>58</v>
      </c>
      <c r="O492" s="12" t="s">
        <v>29</v>
      </c>
      <c r="P492" s="12" t="s">
        <v>93</v>
      </c>
      <c r="Q492" s="12" t="s">
        <v>59</v>
      </c>
      <c r="R492" s="12" t="s">
        <v>227</v>
      </c>
      <c r="S492" s="12">
        <v>0.39</v>
      </c>
      <c r="T492" s="7">
        <f>Table1[[#This Row],[Profit]]/Table1[[#This Row],[Sales]]</f>
        <v>-1.1290205999277194</v>
      </c>
      <c r="U492" s="12" t="s">
        <v>33</v>
      </c>
      <c r="V492" s="12" t="s">
        <v>34</v>
      </c>
      <c r="W492" s="12" t="s">
        <v>378</v>
      </c>
      <c r="X492" s="12" t="s">
        <v>999</v>
      </c>
      <c r="Y492" s="12">
        <v>85254</v>
      </c>
      <c r="Z492" s="13">
        <v>42088</v>
      </c>
      <c r="AA492" s="14" t="str">
        <f>TEXT(Table1[[#This Row],[Order Date]],"mmmm")</f>
        <v>March</v>
      </c>
      <c r="AB492" s="8" t="str">
        <f>TEXT(Table1[[#This Row],[Order Date]],"yyyy")</f>
        <v>2015</v>
      </c>
      <c r="AC492" s="13">
        <v>42090</v>
      </c>
      <c r="AD492" s="12">
        <v>-31.24</v>
      </c>
      <c r="AE492" s="12">
        <v>1</v>
      </c>
      <c r="AF492" s="12">
        <v>27.67</v>
      </c>
      <c r="AG492" s="12">
        <v>86153</v>
      </c>
      <c r="AH492" s="7" t="str">
        <f>IF(COUNTIF(Returns!$A$2:$A$1635,Orders!AG492)&gt;0,"Returned","Not Returned")</f>
        <v>Not Returned</v>
      </c>
    </row>
    <row r="493" spans="5:34" ht="12.75" customHeight="1" thickTop="1" thickBot="1" x14ac:dyDescent="0.3">
      <c r="E493" s="9">
        <v>19401</v>
      </c>
      <c r="F493" s="2" t="s">
        <v>47</v>
      </c>
      <c r="G493" s="2">
        <v>0.06</v>
      </c>
      <c r="H493" s="2">
        <v>25.98</v>
      </c>
      <c r="I493" s="2">
        <v>14.36</v>
      </c>
      <c r="J493" s="2">
        <v>885</v>
      </c>
      <c r="K493" s="7" t="str">
        <f>IF(COUNTIF(Table1[Customer ID],Table1[[#This Row],[Customer ID]])&gt;1,"Repeat Customer","One-Time Customer")</f>
        <v>One-Time Customer</v>
      </c>
      <c r="L493" s="2" t="s">
        <v>1000</v>
      </c>
      <c r="M493" s="2" t="s">
        <v>39</v>
      </c>
      <c r="N493" s="2" t="s">
        <v>28</v>
      </c>
      <c r="O493" s="2" t="s">
        <v>41</v>
      </c>
      <c r="P493" s="2" t="s">
        <v>42</v>
      </c>
      <c r="Q493" s="2" t="s">
        <v>43</v>
      </c>
      <c r="R493" s="2" t="s">
        <v>1001</v>
      </c>
      <c r="S493" s="2">
        <v>0.6</v>
      </c>
      <c r="T493" s="7">
        <f>Table1[[#This Row],[Profit]]/Table1[[#This Row],[Sales]]</f>
        <v>5.4073300050311579E-2</v>
      </c>
      <c r="U493" s="2" t="s">
        <v>33</v>
      </c>
      <c r="V493" s="2" t="s">
        <v>61</v>
      </c>
      <c r="W493" s="2" t="s">
        <v>130</v>
      </c>
      <c r="X493" s="2" t="s">
        <v>956</v>
      </c>
      <c r="Y493" s="2">
        <v>79109</v>
      </c>
      <c r="Z493" s="10">
        <v>42148</v>
      </c>
      <c r="AA493" s="14" t="str">
        <f>TEXT(Table1[[#This Row],[Order Date]],"mmmm")</f>
        <v>May</v>
      </c>
      <c r="AB493" s="8" t="str">
        <f>TEXT(Table1[[#This Row],[Order Date]],"yyyy")</f>
        <v>2015</v>
      </c>
      <c r="AC493" s="10">
        <v>42149</v>
      </c>
      <c r="AD493" s="2">
        <v>55.888000000000034</v>
      </c>
      <c r="AE493" s="2">
        <v>41</v>
      </c>
      <c r="AF493" s="2">
        <v>1033.56</v>
      </c>
      <c r="AG493" s="2">
        <v>89537</v>
      </c>
      <c r="AH493" s="7" t="str">
        <f>IF(COUNTIF(Returns!$A$2:$A$1635,Orders!AG493)&gt;0,"Returned","Not Returned")</f>
        <v>Not Returned</v>
      </c>
    </row>
    <row r="494" spans="5:34" ht="12.75" customHeight="1" thickTop="1" thickBot="1" x14ac:dyDescent="0.3">
      <c r="E494" s="11">
        <v>26011</v>
      </c>
      <c r="F494" s="12" t="s">
        <v>47</v>
      </c>
      <c r="G494" s="12">
        <v>0.08</v>
      </c>
      <c r="H494" s="12">
        <v>1.81</v>
      </c>
      <c r="I494" s="12">
        <v>0.75</v>
      </c>
      <c r="J494" s="12">
        <v>890</v>
      </c>
      <c r="K494" s="7" t="str">
        <f>IF(COUNTIF(Table1[Customer ID],Table1[[#This Row],[Customer ID]])&gt;1,"Repeat Customer","One-Time Customer")</f>
        <v>Repeat Customer</v>
      </c>
      <c r="L494" s="12" t="s">
        <v>1002</v>
      </c>
      <c r="M494" s="12" t="s">
        <v>49</v>
      </c>
      <c r="N494" s="12" t="s">
        <v>114</v>
      </c>
      <c r="O494" s="12" t="s">
        <v>41</v>
      </c>
      <c r="P494" s="12" t="s">
        <v>42</v>
      </c>
      <c r="Q494" s="12" t="s">
        <v>43</v>
      </c>
      <c r="R494" s="12" t="s">
        <v>1003</v>
      </c>
      <c r="S494" s="12">
        <v>0.57999999999999996</v>
      </c>
      <c r="T494" s="7">
        <f>Table1[[#This Row],[Profit]]/Table1[[#This Row],[Sales]]</f>
        <v>6.6219328993490242E-2</v>
      </c>
      <c r="U494" s="12" t="s">
        <v>33</v>
      </c>
      <c r="V494" s="12" t="s">
        <v>61</v>
      </c>
      <c r="W494" s="12" t="s">
        <v>130</v>
      </c>
      <c r="X494" s="12" t="s">
        <v>1004</v>
      </c>
      <c r="Y494" s="12">
        <v>76021</v>
      </c>
      <c r="Z494" s="13">
        <v>42009</v>
      </c>
      <c r="AA494" s="14" t="str">
        <f>TEXT(Table1[[#This Row],[Order Date]],"mmmm")</f>
        <v>January</v>
      </c>
      <c r="AB494" s="8" t="str">
        <f>TEXT(Table1[[#This Row],[Order Date]],"yyyy")</f>
        <v>2015</v>
      </c>
      <c r="AC494" s="13">
        <v>42010</v>
      </c>
      <c r="AD494" s="12">
        <v>1.3224</v>
      </c>
      <c r="AE494" s="12">
        <v>11</v>
      </c>
      <c r="AF494" s="12">
        <v>19.97</v>
      </c>
      <c r="AG494" s="12">
        <v>89536</v>
      </c>
      <c r="AH494" s="7" t="str">
        <f>IF(COUNTIF(Returns!$A$2:$A$1635,Orders!AG494)&gt;0,"Returned","Not Returned")</f>
        <v>Not Returned</v>
      </c>
    </row>
    <row r="495" spans="5:34" ht="12.75" customHeight="1" thickTop="1" thickBot="1" x14ac:dyDescent="0.3">
      <c r="E495" s="9">
        <v>26015</v>
      </c>
      <c r="F495" s="2" t="s">
        <v>47</v>
      </c>
      <c r="G495" s="2">
        <v>0.04</v>
      </c>
      <c r="H495" s="2">
        <v>125.99</v>
      </c>
      <c r="I495" s="2">
        <v>5.26</v>
      </c>
      <c r="J495" s="2">
        <v>890</v>
      </c>
      <c r="K495" s="7" t="str">
        <f>IF(COUNTIF(Table1[Customer ID],Table1[[#This Row],[Customer ID]])&gt;1,"Repeat Customer","One-Time Customer")</f>
        <v>Repeat Customer</v>
      </c>
      <c r="L495" s="2" t="s">
        <v>1002</v>
      </c>
      <c r="M495" s="2" t="s">
        <v>49</v>
      </c>
      <c r="N495" s="2" t="s">
        <v>114</v>
      </c>
      <c r="O495" s="2" t="s">
        <v>77</v>
      </c>
      <c r="P495" s="2" t="s">
        <v>78</v>
      </c>
      <c r="Q495" s="2" t="s">
        <v>59</v>
      </c>
      <c r="R495" s="2" t="s">
        <v>1005</v>
      </c>
      <c r="S495" s="2">
        <v>0.55000000000000004</v>
      </c>
      <c r="T495" s="7">
        <f>Table1[[#This Row],[Profit]]/Table1[[#This Row],[Sales]]</f>
        <v>0.69</v>
      </c>
      <c r="U495" s="2" t="s">
        <v>33</v>
      </c>
      <c r="V495" s="2" t="s">
        <v>61</v>
      </c>
      <c r="W495" s="2" t="s">
        <v>130</v>
      </c>
      <c r="X495" s="2" t="s">
        <v>1004</v>
      </c>
      <c r="Y495" s="2">
        <v>76021</v>
      </c>
      <c r="Z495" s="10">
        <v>42009</v>
      </c>
      <c r="AA495" s="14" t="str">
        <f>TEXT(Table1[[#This Row],[Order Date]],"mmmm")</f>
        <v>January</v>
      </c>
      <c r="AB495" s="8" t="str">
        <f>TEXT(Table1[[#This Row],[Order Date]],"yyyy")</f>
        <v>2015</v>
      </c>
      <c r="AC495" s="10">
        <v>42009</v>
      </c>
      <c r="AD495" s="2">
        <v>455.42069999999995</v>
      </c>
      <c r="AE495" s="2">
        <v>6</v>
      </c>
      <c r="AF495" s="2">
        <v>660.03</v>
      </c>
      <c r="AG495" s="2">
        <v>89536</v>
      </c>
      <c r="AH495" s="7" t="str">
        <f>IF(COUNTIF(Returns!$A$2:$A$1635,Orders!AG495)&gt;0,"Returned","Not Returned")</f>
        <v>Not Returned</v>
      </c>
    </row>
    <row r="496" spans="5:34" ht="12.75" customHeight="1" thickTop="1" thickBot="1" x14ac:dyDescent="0.3">
      <c r="E496" s="11">
        <v>2045</v>
      </c>
      <c r="F496" s="12" t="s">
        <v>47</v>
      </c>
      <c r="G496" s="12">
        <v>0.01</v>
      </c>
      <c r="H496" s="12">
        <v>8.34</v>
      </c>
      <c r="I496" s="12">
        <v>0.96</v>
      </c>
      <c r="J496" s="12">
        <v>894</v>
      </c>
      <c r="K496" s="7" t="str">
        <f>IF(COUNTIF(Table1[Customer ID],Table1[[#This Row],[Customer ID]])&gt;1,"Repeat Customer","One-Time Customer")</f>
        <v>Repeat Customer</v>
      </c>
      <c r="L496" s="12" t="s">
        <v>1006</v>
      </c>
      <c r="M496" s="12" t="s">
        <v>49</v>
      </c>
      <c r="N496" s="12" t="s">
        <v>28</v>
      </c>
      <c r="O496" s="12" t="s">
        <v>41</v>
      </c>
      <c r="P496" s="12" t="s">
        <v>50</v>
      </c>
      <c r="Q496" s="12" t="s">
        <v>31</v>
      </c>
      <c r="R496" s="12" t="s">
        <v>1007</v>
      </c>
      <c r="S496" s="12">
        <v>0.43</v>
      </c>
      <c r="T496" s="7">
        <f>Table1[[#This Row],[Profit]]/Table1[[#This Row],[Sales]]</f>
        <v>0.14730815588589796</v>
      </c>
      <c r="U496" s="12" t="s">
        <v>33</v>
      </c>
      <c r="V496" s="12" t="s">
        <v>53</v>
      </c>
      <c r="W496" s="12" t="s">
        <v>1008</v>
      </c>
      <c r="X496" s="12" t="s">
        <v>35</v>
      </c>
      <c r="Y496" s="12">
        <v>20024</v>
      </c>
      <c r="Z496" s="13">
        <v>42014</v>
      </c>
      <c r="AA496" s="14" t="str">
        <f>TEXT(Table1[[#This Row],[Order Date]],"mmmm")</f>
        <v>January</v>
      </c>
      <c r="AB496" s="8" t="str">
        <f>TEXT(Table1[[#This Row],[Order Date]],"yyyy")</f>
        <v>2015</v>
      </c>
      <c r="AC496" s="13">
        <v>42016</v>
      </c>
      <c r="AD496" s="12">
        <v>29.332000000000001</v>
      </c>
      <c r="AE496" s="12">
        <v>24</v>
      </c>
      <c r="AF496" s="12">
        <v>199.12</v>
      </c>
      <c r="AG496" s="12">
        <v>14596</v>
      </c>
      <c r="AH496" s="7" t="str">
        <f>IF(COUNTIF(Returns!$A$2:$A$1635,Orders!AG496)&gt;0,"Returned","Not Returned")</f>
        <v>Not Returned</v>
      </c>
    </row>
    <row r="497" spans="5:34" ht="12.75" customHeight="1" thickTop="1" thickBot="1" x14ac:dyDescent="0.3">
      <c r="E497" s="9">
        <v>2046</v>
      </c>
      <c r="F497" s="2" t="s">
        <v>47</v>
      </c>
      <c r="G497" s="2">
        <v>0.06</v>
      </c>
      <c r="H497" s="2">
        <v>3.28</v>
      </c>
      <c r="I497" s="2">
        <v>3.97</v>
      </c>
      <c r="J497" s="2">
        <v>894</v>
      </c>
      <c r="K497" s="7" t="str">
        <f>IF(COUNTIF(Table1[Customer ID],Table1[[#This Row],[Customer ID]])&gt;1,"Repeat Customer","One-Time Customer")</f>
        <v>Repeat Customer</v>
      </c>
      <c r="L497" s="2" t="s">
        <v>1006</v>
      </c>
      <c r="M497" s="2" t="s">
        <v>49</v>
      </c>
      <c r="N497" s="2" t="s">
        <v>28</v>
      </c>
      <c r="O497" s="2" t="s">
        <v>29</v>
      </c>
      <c r="P497" s="2" t="s">
        <v>30</v>
      </c>
      <c r="Q497" s="2" t="s">
        <v>31</v>
      </c>
      <c r="R497" s="2" t="s">
        <v>1009</v>
      </c>
      <c r="S497" s="2">
        <v>0.56000000000000005</v>
      </c>
      <c r="T497" s="7">
        <f>Table1[[#This Row],[Profit]]/Table1[[#This Row],[Sales]]</f>
        <v>-1.3620525815647766</v>
      </c>
      <c r="U497" s="2" t="s">
        <v>33</v>
      </c>
      <c r="V497" s="2" t="s">
        <v>53</v>
      </c>
      <c r="W497" s="2" t="s">
        <v>1008</v>
      </c>
      <c r="X497" s="2" t="s">
        <v>35</v>
      </c>
      <c r="Y497" s="2">
        <v>20024</v>
      </c>
      <c r="Z497" s="10">
        <v>42014</v>
      </c>
      <c r="AA497" s="14" t="str">
        <f>TEXT(Table1[[#This Row],[Order Date]],"mmmm")</f>
        <v>January</v>
      </c>
      <c r="AB497" s="8" t="str">
        <f>TEXT(Table1[[#This Row],[Order Date]],"yyyy")</f>
        <v>2015</v>
      </c>
      <c r="AC497" s="10">
        <v>42015</v>
      </c>
      <c r="AD497" s="2">
        <v>-86</v>
      </c>
      <c r="AE497" s="2">
        <v>19</v>
      </c>
      <c r="AF497" s="2">
        <v>63.14</v>
      </c>
      <c r="AG497" s="2">
        <v>14596</v>
      </c>
      <c r="AH497" s="7" t="str">
        <f>IF(COUNTIF(Returns!$A$2:$A$1635,Orders!AG497)&gt;0,"Returned","Not Returned")</f>
        <v>Not Returned</v>
      </c>
    </row>
    <row r="498" spans="5:34" ht="12.75" customHeight="1" thickTop="1" thickBot="1" x14ac:dyDescent="0.3">
      <c r="E498" s="11">
        <v>5421</v>
      </c>
      <c r="F498" s="12" t="s">
        <v>106</v>
      </c>
      <c r="G498" s="12">
        <v>0.02</v>
      </c>
      <c r="H498" s="12">
        <v>1.1399999999999999</v>
      </c>
      <c r="I498" s="12">
        <v>0.7</v>
      </c>
      <c r="J498" s="12">
        <v>894</v>
      </c>
      <c r="K498" s="7" t="str">
        <f>IF(COUNTIF(Table1[Customer ID],Table1[[#This Row],[Customer ID]])&gt;1,"Repeat Customer","One-Time Customer")</f>
        <v>Repeat Customer</v>
      </c>
      <c r="L498" s="12" t="s">
        <v>1006</v>
      </c>
      <c r="M498" s="12" t="s">
        <v>49</v>
      </c>
      <c r="N498" s="12" t="s">
        <v>28</v>
      </c>
      <c r="O498" s="12" t="s">
        <v>29</v>
      </c>
      <c r="P498" s="12" t="s">
        <v>66</v>
      </c>
      <c r="Q498" s="12" t="s">
        <v>31</v>
      </c>
      <c r="R498" s="12" t="s">
        <v>1010</v>
      </c>
      <c r="S498" s="12">
        <v>0.38</v>
      </c>
      <c r="T498" s="7">
        <f>Table1[[#This Row],[Profit]]/Table1[[#This Row],[Sales]]</f>
        <v>-1.092530657748049E-2</v>
      </c>
      <c r="U498" s="12" t="s">
        <v>33</v>
      </c>
      <c r="V498" s="12" t="s">
        <v>53</v>
      </c>
      <c r="W498" s="12" t="s">
        <v>1008</v>
      </c>
      <c r="X498" s="12" t="s">
        <v>35</v>
      </c>
      <c r="Y498" s="12">
        <v>20024</v>
      </c>
      <c r="Z498" s="13">
        <v>42037</v>
      </c>
      <c r="AA498" s="14" t="str">
        <f>TEXT(Table1[[#This Row],[Order Date]],"mmmm")</f>
        <v>February</v>
      </c>
      <c r="AB498" s="8" t="str">
        <f>TEXT(Table1[[#This Row],[Order Date]],"yyyy")</f>
        <v>2015</v>
      </c>
      <c r="AC498" s="13">
        <v>42037</v>
      </c>
      <c r="AD498" s="12">
        <v>-0.49</v>
      </c>
      <c r="AE498" s="12">
        <v>38</v>
      </c>
      <c r="AF498" s="12">
        <v>44.85</v>
      </c>
      <c r="AG498" s="12">
        <v>38529</v>
      </c>
      <c r="AH498" s="7" t="str">
        <f>IF(COUNTIF(Returns!$A$2:$A$1635,Orders!AG498)&gt;0,"Returned","Not Returned")</f>
        <v>Not Returned</v>
      </c>
    </row>
    <row r="499" spans="5:34" ht="12.75" customHeight="1" thickTop="1" thickBot="1" x14ac:dyDescent="0.3">
      <c r="E499" s="9">
        <v>20045</v>
      </c>
      <c r="F499" s="2" t="s">
        <v>47</v>
      </c>
      <c r="G499" s="2">
        <v>0.01</v>
      </c>
      <c r="H499" s="2">
        <v>8.34</v>
      </c>
      <c r="I499" s="2">
        <v>0.96</v>
      </c>
      <c r="J499" s="2">
        <v>896</v>
      </c>
      <c r="K499" s="7" t="str">
        <f>IF(COUNTIF(Table1[Customer ID],Table1[[#This Row],[Customer ID]])&gt;1,"Repeat Customer","One-Time Customer")</f>
        <v>Repeat Customer</v>
      </c>
      <c r="L499" s="2" t="s">
        <v>1011</v>
      </c>
      <c r="M499" s="2" t="s">
        <v>49</v>
      </c>
      <c r="N499" s="2" t="s">
        <v>28</v>
      </c>
      <c r="O499" s="2" t="s">
        <v>41</v>
      </c>
      <c r="P499" s="2" t="s">
        <v>50</v>
      </c>
      <c r="Q499" s="2" t="s">
        <v>31</v>
      </c>
      <c r="R499" s="2" t="s">
        <v>1007</v>
      </c>
      <c r="S499" s="2">
        <v>0.43</v>
      </c>
      <c r="T499" s="7">
        <f>Table1[[#This Row],[Profit]]/Table1[[#This Row],[Sales]]</f>
        <v>0.69</v>
      </c>
      <c r="U499" s="2" t="s">
        <v>33</v>
      </c>
      <c r="V499" s="2" t="s">
        <v>61</v>
      </c>
      <c r="W499" s="2" t="s">
        <v>130</v>
      </c>
      <c r="X499" s="2" t="s">
        <v>1012</v>
      </c>
      <c r="Y499" s="2">
        <v>76201</v>
      </c>
      <c r="Z499" s="10">
        <v>42014</v>
      </c>
      <c r="AA499" s="14" t="str">
        <f>TEXT(Table1[[#This Row],[Order Date]],"mmmm")</f>
        <v>January</v>
      </c>
      <c r="AB499" s="8" t="str">
        <f>TEXT(Table1[[#This Row],[Order Date]],"yyyy")</f>
        <v>2015</v>
      </c>
      <c r="AC499" s="10">
        <v>42016</v>
      </c>
      <c r="AD499" s="2">
        <v>34.348199999999999</v>
      </c>
      <c r="AE499" s="2">
        <v>6</v>
      </c>
      <c r="AF499" s="2">
        <v>49.78</v>
      </c>
      <c r="AG499" s="2">
        <v>90166</v>
      </c>
      <c r="AH499" s="7" t="str">
        <f>IF(COUNTIF(Returns!$A$2:$A$1635,Orders!AG499)&gt;0,"Returned","Not Returned")</f>
        <v>Not Returned</v>
      </c>
    </row>
    <row r="500" spans="5:34" ht="12.75" customHeight="1" thickTop="1" thickBot="1" x14ac:dyDescent="0.3">
      <c r="E500" s="11">
        <v>20046</v>
      </c>
      <c r="F500" s="12" t="s">
        <v>47</v>
      </c>
      <c r="G500" s="12">
        <v>0.06</v>
      </c>
      <c r="H500" s="12">
        <v>3.28</v>
      </c>
      <c r="I500" s="12">
        <v>3.97</v>
      </c>
      <c r="J500" s="12">
        <v>896</v>
      </c>
      <c r="K500" s="7" t="str">
        <f>IF(COUNTIF(Table1[Customer ID],Table1[[#This Row],[Customer ID]])&gt;1,"Repeat Customer","One-Time Customer")</f>
        <v>Repeat Customer</v>
      </c>
      <c r="L500" s="12" t="s">
        <v>1011</v>
      </c>
      <c r="M500" s="12" t="s">
        <v>49</v>
      </c>
      <c r="N500" s="12" t="s">
        <v>28</v>
      </c>
      <c r="O500" s="12" t="s">
        <v>29</v>
      </c>
      <c r="P500" s="12" t="s">
        <v>30</v>
      </c>
      <c r="Q500" s="12" t="s">
        <v>31</v>
      </c>
      <c r="R500" s="12" t="s">
        <v>1009</v>
      </c>
      <c r="S500" s="12">
        <v>0.56000000000000005</v>
      </c>
      <c r="T500" s="7">
        <f>Table1[[#This Row],[Profit]]/Table1[[#This Row],[Sales]]</f>
        <v>-4.0102286401925396</v>
      </c>
      <c r="U500" s="12" t="s">
        <v>33</v>
      </c>
      <c r="V500" s="12" t="s">
        <v>61</v>
      </c>
      <c r="W500" s="12" t="s">
        <v>130</v>
      </c>
      <c r="X500" s="12" t="s">
        <v>1012</v>
      </c>
      <c r="Y500" s="12">
        <v>76201</v>
      </c>
      <c r="Z500" s="13">
        <v>42014</v>
      </c>
      <c r="AA500" s="14" t="str">
        <f>TEXT(Table1[[#This Row],[Order Date]],"mmmm")</f>
        <v>January</v>
      </c>
      <c r="AB500" s="8" t="str">
        <f>TEXT(Table1[[#This Row],[Order Date]],"yyyy")</f>
        <v>2015</v>
      </c>
      <c r="AC500" s="13">
        <v>42015</v>
      </c>
      <c r="AD500" s="12">
        <v>-66.650000000000006</v>
      </c>
      <c r="AE500" s="12">
        <v>5</v>
      </c>
      <c r="AF500" s="12">
        <v>16.62</v>
      </c>
      <c r="AG500" s="12">
        <v>90166</v>
      </c>
      <c r="AH500" s="7" t="str">
        <f>IF(COUNTIF(Returns!$A$2:$A$1635,Orders!AG500)&gt;0,"Returned","Not Returned")</f>
        <v>Not Returned</v>
      </c>
    </row>
    <row r="501" spans="5:34" ht="12.75" customHeight="1" thickTop="1" thickBot="1" x14ac:dyDescent="0.3">
      <c r="E501" s="9">
        <v>19470</v>
      </c>
      <c r="F501" s="2" t="s">
        <v>47</v>
      </c>
      <c r="G501" s="2">
        <v>0.06</v>
      </c>
      <c r="H501" s="2">
        <v>47.98</v>
      </c>
      <c r="I501" s="2">
        <v>3.61</v>
      </c>
      <c r="J501" s="2">
        <v>896</v>
      </c>
      <c r="K501" s="7" t="str">
        <f>IF(COUNTIF(Table1[Customer ID],Table1[[#This Row],[Customer ID]])&gt;1,"Repeat Customer","One-Time Customer")</f>
        <v>Repeat Customer</v>
      </c>
      <c r="L501" s="2" t="s">
        <v>1011</v>
      </c>
      <c r="M501" s="2" t="s">
        <v>49</v>
      </c>
      <c r="N501" s="2" t="s">
        <v>28</v>
      </c>
      <c r="O501" s="2" t="s">
        <v>77</v>
      </c>
      <c r="P501" s="2" t="s">
        <v>180</v>
      </c>
      <c r="Q501" s="2" t="s">
        <v>51</v>
      </c>
      <c r="R501" s="2" t="s">
        <v>1013</v>
      </c>
      <c r="S501" s="2">
        <v>0.71</v>
      </c>
      <c r="T501" s="7">
        <f>Table1[[#This Row],[Profit]]/Table1[[#This Row],[Sales]]</f>
        <v>6.9454102920723224E-2</v>
      </c>
      <c r="U501" s="2" t="s">
        <v>33</v>
      </c>
      <c r="V501" s="2" t="s">
        <v>61</v>
      </c>
      <c r="W501" s="2" t="s">
        <v>130</v>
      </c>
      <c r="X501" s="2" t="s">
        <v>1012</v>
      </c>
      <c r="Y501" s="2">
        <v>76201</v>
      </c>
      <c r="Z501" s="10">
        <v>42175</v>
      </c>
      <c r="AA501" s="14" t="str">
        <f>TEXT(Table1[[#This Row],[Order Date]],"mmmm")</f>
        <v>June</v>
      </c>
      <c r="AB501" s="8" t="str">
        <f>TEXT(Table1[[#This Row],[Order Date]],"yyyy")</f>
        <v>2015</v>
      </c>
      <c r="AC501" s="10">
        <v>42177</v>
      </c>
      <c r="AD501" s="2">
        <v>35.954999999999998</v>
      </c>
      <c r="AE501" s="2">
        <v>11</v>
      </c>
      <c r="AF501" s="2">
        <v>517.67999999999995</v>
      </c>
      <c r="AG501" s="2">
        <v>90167</v>
      </c>
      <c r="AH501" s="7" t="str">
        <f>IF(COUNTIF(Returns!$A$2:$A$1635,Orders!AG501)&gt;0,"Returned","Not Returned")</f>
        <v>Not Returned</v>
      </c>
    </row>
    <row r="502" spans="5:34" ht="12.75" customHeight="1" thickTop="1" thickBot="1" x14ac:dyDescent="0.3">
      <c r="E502" s="11">
        <v>4724</v>
      </c>
      <c r="F502" s="12" t="s">
        <v>25</v>
      </c>
      <c r="G502" s="12">
        <v>0.04</v>
      </c>
      <c r="H502" s="12">
        <v>90.97</v>
      </c>
      <c r="I502" s="12">
        <v>28</v>
      </c>
      <c r="J502" s="12">
        <v>898</v>
      </c>
      <c r="K502" s="7" t="str">
        <f>IF(COUNTIF(Table1[Customer ID],Table1[[#This Row],[Customer ID]])&gt;1,"Repeat Customer","One-Time Customer")</f>
        <v>Repeat Customer</v>
      </c>
      <c r="L502" s="12" t="s">
        <v>1014</v>
      </c>
      <c r="M502" s="12" t="s">
        <v>39</v>
      </c>
      <c r="N502" s="12" t="s">
        <v>58</v>
      </c>
      <c r="O502" s="12" t="s">
        <v>77</v>
      </c>
      <c r="P502" s="12" t="s">
        <v>85</v>
      </c>
      <c r="Q502" s="12" t="s">
        <v>43</v>
      </c>
      <c r="R502" s="12" t="s">
        <v>1015</v>
      </c>
      <c r="S502" s="12">
        <v>0.38</v>
      </c>
      <c r="T502" s="7">
        <f>Table1[[#This Row],[Profit]]/Table1[[#This Row],[Sales]]</f>
        <v>-0.30192252010256238</v>
      </c>
      <c r="U502" s="12" t="s">
        <v>33</v>
      </c>
      <c r="V502" s="12" t="s">
        <v>53</v>
      </c>
      <c r="W502" s="12" t="s">
        <v>71</v>
      </c>
      <c r="X502" s="12" t="s">
        <v>90</v>
      </c>
      <c r="Y502" s="12">
        <v>10039</v>
      </c>
      <c r="Z502" s="13">
        <v>42016</v>
      </c>
      <c r="AA502" s="14" t="str">
        <f>TEXT(Table1[[#This Row],[Order Date]],"mmmm")</f>
        <v>January</v>
      </c>
      <c r="AB502" s="8" t="str">
        <f>TEXT(Table1[[#This Row],[Order Date]],"yyyy")</f>
        <v>2015</v>
      </c>
      <c r="AC502" s="13">
        <v>42017</v>
      </c>
      <c r="AD502" s="12">
        <v>-173.09520000000001</v>
      </c>
      <c r="AE502" s="12">
        <v>6</v>
      </c>
      <c r="AF502" s="12">
        <v>573.30999999999995</v>
      </c>
      <c r="AG502" s="12">
        <v>33635</v>
      </c>
      <c r="AH502" s="7" t="str">
        <f>IF(COUNTIF(Returns!$A$2:$A$1635,Orders!AG502)&gt;0,"Returned","Not Returned")</f>
        <v>Not Returned</v>
      </c>
    </row>
    <row r="503" spans="5:34" ht="12.75" customHeight="1" thickTop="1" thickBot="1" x14ac:dyDescent="0.3">
      <c r="E503" s="9">
        <v>4725</v>
      </c>
      <c r="F503" s="2" t="s">
        <v>25</v>
      </c>
      <c r="G503" s="2">
        <v>7.0000000000000007E-2</v>
      </c>
      <c r="H503" s="2">
        <v>20.34</v>
      </c>
      <c r="I503" s="2">
        <v>35</v>
      </c>
      <c r="J503" s="2">
        <v>898</v>
      </c>
      <c r="K503" s="7" t="str">
        <f>IF(COUNTIF(Table1[Customer ID],Table1[[#This Row],[Customer ID]])&gt;1,"Repeat Customer","One-Time Customer")</f>
        <v>Repeat Customer</v>
      </c>
      <c r="L503" s="2" t="s">
        <v>1014</v>
      </c>
      <c r="M503" s="2" t="s">
        <v>49</v>
      </c>
      <c r="N503" s="2" t="s">
        <v>58</v>
      </c>
      <c r="O503" s="2" t="s">
        <v>29</v>
      </c>
      <c r="P503" s="2" t="s">
        <v>141</v>
      </c>
      <c r="Q503" s="2" t="s">
        <v>236</v>
      </c>
      <c r="R503" s="2" t="s">
        <v>375</v>
      </c>
      <c r="S503" s="2">
        <v>0.84</v>
      </c>
      <c r="T503" s="7">
        <f>Table1[[#This Row],[Profit]]/Table1[[#This Row],[Sales]]</f>
        <v>-0.68573058546673327</v>
      </c>
      <c r="U503" s="2" t="s">
        <v>33</v>
      </c>
      <c r="V503" s="2" t="s">
        <v>53</v>
      </c>
      <c r="W503" s="2" t="s">
        <v>71</v>
      </c>
      <c r="X503" s="2" t="s">
        <v>90</v>
      </c>
      <c r="Y503" s="2">
        <v>10039</v>
      </c>
      <c r="Z503" s="10">
        <v>42016</v>
      </c>
      <c r="AA503" s="14" t="str">
        <f>TEXT(Table1[[#This Row],[Order Date]],"mmmm")</f>
        <v>January</v>
      </c>
      <c r="AB503" s="8" t="str">
        <f>TEXT(Table1[[#This Row],[Order Date]],"yyyy")</f>
        <v>2015</v>
      </c>
      <c r="AC503" s="10">
        <v>42017</v>
      </c>
      <c r="AD503" s="2">
        <v>-96.16</v>
      </c>
      <c r="AE503" s="2">
        <v>5</v>
      </c>
      <c r="AF503" s="2">
        <v>140.22999999999999</v>
      </c>
      <c r="AG503" s="2">
        <v>33635</v>
      </c>
      <c r="AH503" s="7" t="str">
        <f>IF(COUNTIF(Returns!$A$2:$A$1635,Orders!AG503)&gt;0,"Returned","Not Returned")</f>
        <v>Not Returned</v>
      </c>
    </row>
    <row r="504" spans="5:34" ht="12.75" customHeight="1" thickTop="1" thickBot="1" x14ac:dyDescent="0.3">
      <c r="E504" s="11">
        <v>1311</v>
      </c>
      <c r="F504" s="12" t="s">
        <v>37</v>
      </c>
      <c r="G504" s="12">
        <v>0.02</v>
      </c>
      <c r="H504" s="12">
        <v>12.53</v>
      </c>
      <c r="I504" s="12">
        <v>0.49</v>
      </c>
      <c r="J504" s="12">
        <v>898</v>
      </c>
      <c r="K504" s="7" t="str">
        <f>IF(COUNTIF(Table1[Customer ID],Table1[[#This Row],[Customer ID]])&gt;1,"Repeat Customer","One-Time Customer")</f>
        <v>Repeat Customer</v>
      </c>
      <c r="L504" s="12" t="s">
        <v>1014</v>
      </c>
      <c r="M504" s="12" t="s">
        <v>49</v>
      </c>
      <c r="N504" s="12" t="s">
        <v>58</v>
      </c>
      <c r="O504" s="12" t="s">
        <v>29</v>
      </c>
      <c r="P504" s="12" t="s">
        <v>134</v>
      </c>
      <c r="Q504" s="12" t="s">
        <v>59</v>
      </c>
      <c r="R504" s="12" t="s">
        <v>1016</v>
      </c>
      <c r="S504" s="12">
        <v>0.38</v>
      </c>
      <c r="T504" s="7">
        <f>Table1[[#This Row],[Profit]]/Table1[[#This Row],[Sales]]</f>
        <v>0.44310611668124611</v>
      </c>
      <c r="U504" s="12" t="s">
        <v>33</v>
      </c>
      <c r="V504" s="12" t="s">
        <v>53</v>
      </c>
      <c r="W504" s="12" t="s">
        <v>71</v>
      </c>
      <c r="X504" s="12" t="s">
        <v>90</v>
      </c>
      <c r="Y504" s="12">
        <v>10039</v>
      </c>
      <c r="Z504" s="13">
        <v>42031</v>
      </c>
      <c r="AA504" s="14" t="str">
        <f>TEXT(Table1[[#This Row],[Order Date]],"mmmm")</f>
        <v>January</v>
      </c>
      <c r="AB504" s="8" t="str">
        <f>TEXT(Table1[[#This Row],[Order Date]],"yyyy")</f>
        <v>2015</v>
      </c>
      <c r="AC504" s="13">
        <v>42031</v>
      </c>
      <c r="AD504" s="12">
        <v>263.39999999999998</v>
      </c>
      <c r="AE504" s="12">
        <v>47</v>
      </c>
      <c r="AF504" s="12">
        <v>594.44000000000005</v>
      </c>
      <c r="AG504" s="12">
        <v>9606</v>
      </c>
      <c r="AH504" s="7" t="str">
        <f>IF(COUNTIF(Returns!$A$2:$A$1635,Orders!AG504)&gt;0,"Returned","Not Returned")</f>
        <v>Not Returned</v>
      </c>
    </row>
    <row r="505" spans="5:34" ht="12.75" customHeight="1" thickTop="1" thickBot="1" x14ac:dyDescent="0.3">
      <c r="E505" s="9">
        <v>1312</v>
      </c>
      <c r="F505" s="2" t="s">
        <v>37</v>
      </c>
      <c r="G505" s="2">
        <v>7.0000000000000007E-2</v>
      </c>
      <c r="H505" s="2">
        <v>5.18</v>
      </c>
      <c r="I505" s="2">
        <v>2.04</v>
      </c>
      <c r="J505" s="2">
        <v>898</v>
      </c>
      <c r="K505" s="7" t="str">
        <f>IF(COUNTIF(Table1[Customer ID],Table1[[#This Row],[Customer ID]])&gt;1,"Repeat Customer","One-Time Customer")</f>
        <v>Repeat Customer</v>
      </c>
      <c r="L505" s="2" t="s">
        <v>1014</v>
      </c>
      <c r="M505" s="2" t="s">
        <v>27</v>
      </c>
      <c r="N505" s="2" t="s">
        <v>58</v>
      </c>
      <c r="O505" s="2" t="s">
        <v>29</v>
      </c>
      <c r="P505" s="2" t="s">
        <v>93</v>
      </c>
      <c r="Q505" s="2" t="s">
        <v>31</v>
      </c>
      <c r="R505" s="2" t="s">
        <v>167</v>
      </c>
      <c r="S505" s="2">
        <v>0.36</v>
      </c>
      <c r="T505" s="7">
        <f>Table1[[#This Row],[Profit]]/Table1[[#This Row],[Sales]]</f>
        <v>0.16328227571115975</v>
      </c>
      <c r="U505" s="2" t="s">
        <v>33</v>
      </c>
      <c r="V505" s="2" t="s">
        <v>53</v>
      </c>
      <c r="W505" s="2" t="s">
        <v>71</v>
      </c>
      <c r="X505" s="2" t="s">
        <v>90</v>
      </c>
      <c r="Y505" s="2">
        <v>10039</v>
      </c>
      <c r="Z505" s="10">
        <v>42031</v>
      </c>
      <c r="AA505" s="14" t="str">
        <f>TEXT(Table1[[#This Row],[Order Date]],"mmmm")</f>
        <v>January</v>
      </c>
      <c r="AB505" s="8" t="str">
        <f>TEXT(Table1[[#This Row],[Order Date]],"yyyy")</f>
        <v>2015</v>
      </c>
      <c r="AC505" s="10">
        <v>42033</v>
      </c>
      <c r="AD505" s="2">
        <v>37.31</v>
      </c>
      <c r="AE505" s="2">
        <v>44</v>
      </c>
      <c r="AF505" s="2">
        <v>228.5</v>
      </c>
      <c r="AG505" s="2">
        <v>9606</v>
      </c>
      <c r="AH505" s="7" t="str">
        <f>IF(COUNTIF(Returns!$A$2:$A$1635,Orders!AG505)&gt;0,"Returned","Not Returned")</f>
        <v>Not Returned</v>
      </c>
    </row>
    <row r="506" spans="5:34" ht="12.75" customHeight="1" thickTop="1" thickBot="1" x14ac:dyDescent="0.3">
      <c r="E506" s="11">
        <v>22724</v>
      </c>
      <c r="F506" s="12" t="s">
        <v>25</v>
      </c>
      <c r="G506" s="12">
        <v>0.04</v>
      </c>
      <c r="H506" s="12">
        <v>90.97</v>
      </c>
      <c r="I506" s="12">
        <v>28</v>
      </c>
      <c r="J506" s="12">
        <v>899</v>
      </c>
      <c r="K506" s="7" t="str">
        <f>IF(COUNTIF(Table1[Customer ID],Table1[[#This Row],[Customer ID]])&gt;1,"Repeat Customer","One-Time Customer")</f>
        <v>Repeat Customer</v>
      </c>
      <c r="L506" s="12" t="s">
        <v>1017</v>
      </c>
      <c r="M506" s="12" t="s">
        <v>39</v>
      </c>
      <c r="N506" s="12" t="s">
        <v>58</v>
      </c>
      <c r="O506" s="12" t="s">
        <v>77</v>
      </c>
      <c r="P506" s="12" t="s">
        <v>85</v>
      </c>
      <c r="Q506" s="12" t="s">
        <v>43</v>
      </c>
      <c r="R506" s="12" t="s">
        <v>1015</v>
      </c>
      <c r="S506" s="12">
        <v>0.38</v>
      </c>
      <c r="T506" s="7">
        <f>Table1[[#This Row],[Profit]]/Table1[[#This Row],[Sales]]</f>
        <v>-0.90578335949764521</v>
      </c>
      <c r="U506" s="12" t="s">
        <v>33</v>
      </c>
      <c r="V506" s="12" t="s">
        <v>53</v>
      </c>
      <c r="W506" s="12" t="s">
        <v>234</v>
      </c>
      <c r="X506" s="12" t="s">
        <v>1018</v>
      </c>
      <c r="Y506" s="12">
        <v>16602</v>
      </c>
      <c r="Z506" s="13">
        <v>42016</v>
      </c>
      <c r="AA506" s="14" t="str">
        <f>TEXT(Table1[[#This Row],[Order Date]],"mmmm")</f>
        <v>January</v>
      </c>
      <c r="AB506" s="8" t="str">
        <f>TEXT(Table1[[#This Row],[Order Date]],"yyyy")</f>
        <v>2015</v>
      </c>
      <c r="AC506" s="13">
        <v>42017</v>
      </c>
      <c r="AD506" s="12">
        <v>-173.09520000000001</v>
      </c>
      <c r="AE506" s="12">
        <v>2</v>
      </c>
      <c r="AF506" s="12">
        <v>191.1</v>
      </c>
      <c r="AG506" s="12">
        <v>86263</v>
      </c>
      <c r="AH506" s="7" t="str">
        <f>IF(COUNTIF(Returns!$A$2:$A$1635,Orders!AG506)&gt;0,"Returned","Not Returned")</f>
        <v>Not Returned</v>
      </c>
    </row>
    <row r="507" spans="5:34" ht="12.75" customHeight="1" thickTop="1" thickBot="1" x14ac:dyDescent="0.3">
      <c r="E507" s="9">
        <v>22725</v>
      </c>
      <c r="F507" s="2" t="s">
        <v>25</v>
      </c>
      <c r="G507" s="2">
        <v>7.0000000000000007E-2</v>
      </c>
      <c r="H507" s="2">
        <v>20.34</v>
      </c>
      <c r="I507" s="2">
        <v>35</v>
      </c>
      <c r="J507" s="2">
        <v>899</v>
      </c>
      <c r="K507" s="7" t="str">
        <f>IF(COUNTIF(Table1[Customer ID],Table1[[#This Row],[Customer ID]])&gt;1,"Repeat Customer","One-Time Customer")</f>
        <v>Repeat Customer</v>
      </c>
      <c r="L507" s="2" t="s">
        <v>1017</v>
      </c>
      <c r="M507" s="2" t="s">
        <v>49</v>
      </c>
      <c r="N507" s="2" t="s">
        <v>58</v>
      </c>
      <c r="O507" s="2" t="s">
        <v>29</v>
      </c>
      <c r="P507" s="2" t="s">
        <v>141</v>
      </c>
      <c r="Q507" s="2" t="s">
        <v>236</v>
      </c>
      <c r="R507" s="2" t="s">
        <v>375</v>
      </c>
      <c r="S507" s="2">
        <v>0.84</v>
      </c>
      <c r="T507" s="7">
        <f>Table1[[#This Row],[Profit]]/Table1[[#This Row],[Sales]]</f>
        <v>-3.4281639928698748</v>
      </c>
      <c r="U507" s="2" t="s">
        <v>33</v>
      </c>
      <c r="V507" s="2" t="s">
        <v>53</v>
      </c>
      <c r="W507" s="2" t="s">
        <v>234</v>
      </c>
      <c r="X507" s="2" t="s">
        <v>1018</v>
      </c>
      <c r="Y507" s="2">
        <v>16602</v>
      </c>
      <c r="Z507" s="10">
        <v>42016</v>
      </c>
      <c r="AA507" s="14" t="str">
        <f>TEXT(Table1[[#This Row],[Order Date]],"mmmm")</f>
        <v>January</v>
      </c>
      <c r="AB507" s="8" t="str">
        <f>TEXT(Table1[[#This Row],[Order Date]],"yyyy")</f>
        <v>2015</v>
      </c>
      <c r="AC507" s="10">
        <v>42017</v>
      </c>
      <c r="AD507" s="2">
        <v>-96.16</v>
      </c>
      <c r="AE507" s="2">
        <v>1</v>
      </c>
      <c r="AF507" s="2">
        <v>28.05</v>
      </c>
      <c r="AG507" s="2">
        <v>86263</v>
      </c>
      <c r="AH507" s="7" t="str">
        <f>IF(COUNTIF(Returns!$A$2:$A$1635,Orders!AG507)&gt;0,"Returned","Not Returned")</f>
        <v>Not Returned</v>
      </c>
    </row>
    <row r="508" spans="5:34" ht="12.75" customHeight="1" thickTop="1" thickBot="1" x14ac:dyDescent="0.3">
      <c r="E508" s="11">
        <v>19311</v>
      </c>
      <c r="F508" s="12" t="s">
        <v>37</v>
      </c>
      <c r="G508" s="12">
        <v>0.02</v>
      </c>
      <c r="H508" s="12">
        <v>12.53</v>
      </c>
      <c r="I508" s="12">
        <v>0.49</v>
      </c>
      <c r="J508" s="12">
        <v>899</v>
      </c>
      <c r="K508" s="7" t="str">
        <f>IF(COUNTIF(Table1[Customer ID],Table1[[#This Row],[Customer ID]])&gt;1,"Repeat Customer","One-Time Customer")</f>
        <v>Repeat Customer</v>
      </c>
      <c r="L508" s="12" t="s">
        <v>1017</v>
      </c>
      <c r="M508" s="12" t="s">
        <v>49</v>
      </c>
      <c r="N508" s="12" t="s">
        <v>58</v>
      </c>
      <c r="O508" s="12" t="s">
        <v>29</v>
      </c>
      <c r="P508" s="12" t="s">
        <v>134</v>
      </c>
      <c r="Q508" s="12" t="s">
        <v>59</v>
      </c>
      <c r="R508" s="12" t="s">
        <v>1016</v>
      </c>
      <c r="S508" s="12">
        <v>0.38</v>
      </c>
      <c r="T508" s="7">
        <f>Table1[[#This Row],[Profit]]/Table1[[#This Row],[Sales]]</f>
        <v>0.69</v>
      </c>
      <c r="U508" s="12" t="s">
        <v>33</v>
      </c>
      <c r="V508" s="12" t="s">
        <v>53</v>
      </c>
      <c r="W508" s="12" t="s">
        <v>234</v>
      </c>
      <c r="X508" s="12" t="s">
        <v>1018</v>
      </c>
      <c r="Y508" s="12">
        <v>16602</v>
      </c>
      <c r="Z508" s="13">
        <v>42031</v>
      </c>
      <c r="AA508" s="14" t="str">
        <f>TEXT(Table1[[#This Row],[Order Date]],"mmmm")</f>
        <v>January</v>
      </c>
      <c r="AB508" s="8" t="str">
        <f>TEXT(Table1[[#This Row],[Order Date]],"yyyy")</f>
        <v>2015</v>
      </c>
      <c r="AC508" s="13">
        <v>42031</v>
      </c>
      <c r="AD508" s="12">
        <v>104.7213</v>
      </c>
      <c r="AE508" s="12">
        <v>12</v>
      </c>
      <c r="AF508" s="12">
        <v>151.77000000000001</v>
      </c>
      <c r="AG508" s="12">
        <v>86264</v>
      </c>
      <c r="AH508" s="7" t="str">
        <f>IF(COUNTIF(Returns!$A$2:$A$1635,Orders!AG508)&gt;0,"Returned","Not Returned")</f>
        <v>Not Returned</v>
      </c>
    </row>
    <row r="509" spans="5:34" ht="12.75" customHeight="1" thickTop="1" thickBot="1" x14ac:dyDescent="0.3">
      <c r="E509" s="9">
        <v>19312</v>
      </c>
      <c r="F509" s="2" t="s">
        <v>37</v>
      </c>
      <c r="G509" s="2">
        <v>7.0000000000000007E-2</v>
      </c>
      <c r="H509" s="2">
        <v>5.18</v>
      </c>
      <c r="I509" s="2">
        <v>2.04</v>
      </c>
      <c r="J509" s="2">
        <v>899</v>
      </c>
      <c r="K509" s="7" t="str">
        <f>IF(COUNTIF(Table1[Customer ID],Table1[[#This Row],[Customer ID]])&gt;1,"Repeat Customer","One-Time Customer")</f>
        <v>Repeat Customer</v>
      </c>
      <c r="L509" s="2" t="s">
        <v>1017</v>
      </c>
      <c r="M509" s="2" t="s">
        <v>27</v>
      </c>
      <c r="N509" s="2" t="s">
        <v>58</v>
      </c>
      <c r="O509" s="2" t="s">
        <v>29</v>
      </c>
      <c r="P509" s="2" t="s">
        <v>93</v>
      </c>
      <c r="Q509" s="2" t="s">
        <v>31</v>
      </c>
      <c r="R509" s="2" t="s">
        <v>167</v>
      </c>
      <c r="S509" s="2">
        <v>0.36</v>
      </c>
      <c r="T509" s="7">
        <f>Table1[[#This Row],[Profit]]/Table1[[#This Row],[Sales]]</f>
        <v>0.65307194118676704</v>
      </c>
      <c r="U509" s="2" t="s">
        <v>33</v>
      </c>
      <c r="V509" s="2" t="s">
        <v>53</v>
      </c>
      <c r="W509" s="2" t="s">
        <v>234</v>
      </c>
      <c r="X509" s="2" t="s">
        <v>1018</v>
      </c>
      <c r="Y509" s="2">
        <v>16602</v>
      </c>
      <c r="Z509" s="10">
        <v>42031</v>
      </c>
      <c r="AA509" s="14" t="str">
        <f>TEXT(Table1[[#This Row],[Order Date]],"mmmm")</f>
        <v>January</v>
      </c>
      <c r="AB509" s="8" t="str">
        <f>TEXT(Table1[[#This Row],[Order Date]],"yyyy")</f>
        <v>2015</v>
      </c>
      <c r="AC509" s="10">
        <v>42033</v>
      </c>
      <c r="AD509" s="2">
        <v>37.31</v>
      </c>
      <c r="AE509" s="2">
        <v>11</v>
      </c>
      <c r="AF509" s="2">
        <v>57.13</v>
      </c>
      <c r="AG509" s="2">
        <v>86264</v>
      </c>
      <c r="AH509" s="7" t="str">
        <f>IF(COUNTIF(Returns!$A$2:$A$1635,Orders!AG509)&gt;0,"Returned","Not Returned")</f>
        <v>Not Returned</v>
      </c>
    </row>
    <row r="510" spans="5:34" ht="12.75" customHeight="1" thickTop="1" thickBot="1" x14ac:dyDescent="0.3">
      <c r="E510" s="11">
        <v>24981</v>
      </c>
      <c r="F510" s="12" t="s">
        <v>37</v>
      </c>
      <c r="G510" s="12">
        <v>0</v>
      </c>
      <c r="H510" s="12">
        <v>5.98</v>
      </c>
      <c r="I510" s="12">
        <v>1.49</v>
      </c>
      <c r="J510" s="12">
        <v>903</v>
      </c>
      <c r="K510" s="7" t="str">
        <f>IF(COUNTIF(Table1[Customer ID],Table1[[#This Row],[Customer ID]])&gt;1,"Repeat Customer","One-Time Customer")</f>
        <v>One-Time Customer</v>
      </c>
      <c r="L510" s="12" t="s">
        <v>1019</v>
      </c>
      <c r="M510" s="12" t="s">
        <v>49</v>
      </c>
      <c r="N510" s="12" t="s">
        <v>114</v>
      </c>
      <c r="O510" s="12" t="s">
        <v>29</v>
      </c>
      <c r="P510" s="12" t="s">
        <v>109</v>
      </c>
      <c r="Q510" s="12" t="s">
        <v>59</v>
      </c>
      <c r="R510" s="12" t="s">
        <v>1020</v>
      </c>
      <c r="S510" s="12">
        <v>0.39</v>
      </c>
      <c r="T510" s="7">
        <f>Table1[[#This Row],[Profit]]/Table1[[#This Row],[Sales]]</f>
        <v>0.69</v>
      </c>
      <c r="U510" s="12" t="s">
        <v>33</v>
      </c>
      <c r="V510" s="12" t="s">
        <v>53</v>
      </c>
      <c r="W510" s="12" t="s">
        <v>193</v>
      </c>
      <c r="X510" s="12" t="s">
        <v>1021</v>
      </c>
      <c r="Y510" s="12">
        <v>1887</v>
      </c>
      <c r="Z510" s="13">
        <v>42075</v>
      </c>
      <c r="AA510" s="14" t="str">
        <f>TEXT(Table1[[#This Row],[Order Date]],"mmmm")</f>
        <v>March</v>
      </c>
      <c r="AB510" s="8" t="str">
        <f>TEXT(Table1[[#This Row],[Order Date]],"yyyy")</f>
        <v>2015</v>
      </c>
      <c r="AC510" s="13">
        <v>42077</v>
      </c>
      <c r="AD510" s="12">
        <v>80.674799999999991</v>
      </c>
      <c r="AE510" s="12">
        <v>18</v>
      </c>
      <c r="AF510" s="12">
        <v>116.92</v>
      </c>
      <c r="AG510" s="12">
        <v>90806</v>
      </c>
      <c r="AH510" s="7" t="str">
        <f>IF(COUNTIF(Returns!$A$2:$A$1635,Orders!AG510)&gt;0,"Returned","Not Returned")</f>
        <v>Not Returned</v>
      </c>
    </row>
    <row r="511" spans="5:34" ht="12.75" customHeight="1" thickTop="1" thickBot="1" x14ac:dyDescent="0.3">
      <c r="E511" s="9">
        <v>22288</v>
      </c>
      <c r="F511" s="2" t="s">
        <v>47</v>
      </c>
      <c r="G511" s="2">
        <v>0.09</v>
      </c>
      <c r="H511" s="2">
        <v>35.99</v>
      </c>
      <c r="I511" s="2">
        <v>5.99</v>
      </c>
      <c r="J511" s="2">
        <v>907</v>
      </c>
      <c r="K511" s="7" t="str">
        <f>IF(COUNTIF(Table1[Customer ID],Table1[[#This Row],[Customer ID]])&gt;1,"Repeat Customer","One-Time Customer")</f>
        <v>Repeat Customer</v>
      </c>
      <c r="L511" s="2" t="s">
        <v>1022</v>
      </c>
      <c r="M511" s="2" t="s">
        <v>49</v>
      </c>
      <c r="N511" s="2" t="s">
        <v>40</v>
      </c>
      <c r="O511" s="2" t="s">
        <v>77</v>
      </c>
      <c r="P511" s="2" t="s">
        <v>78</v>
      </c>
      <c r="Q511" s="2" t="s">
        <v>31</v>
      </c>
      <c r="R511" s="2" t="s">
        <v>981</v>
      </c>
      <c r="S511" s="2">
        <v>0.38</v>
      </c>
      <c r="T511" s="7">
        <f>Table1[[#This Row],[Profit]]/Table1[[#This Row],[Sales]]</f>
        <v>0.75406662269129299</v>
      </c>
      <c r="U511" s="2" t="s">
        <v>33</v>
      </c>
      <c r="V511" s="2" t="s">
        <v>136</v>
      </c>
      <c r="W511" s="2" t="s">
        <v>613</v>
      </c>
      <c r="X511" s="2" t="s">
        <v>675</v>
      </c>
      <c r="Y511" s="2">
        <v>42420</v>
      </c>
      <c r="Z511" s="10">
        <v>42061</v>
      </c>
      <c r="AA511" s="14" t="str">
        <f>TEXT(Table1[[#This Row],[Order Date]],"mmmm")</f>
        <v>February</v>
      </c>
      <c r="AB511" s="8" t="str">
        <f>TEXT(Table1[[#This Row],[Order Date]],"yyyy")</f>
        <v>2015</v>
      </c>
      <c r="AC511" s="10">
        <v>42062</v>
      </c>
      <c r="AD511" s="2">
        <v>114.3165</v>
      </c>
      <c r="AE511" s="2">
        <v>5</v>
      </c>
      <c r="AF511" s="2">
        <v>151.6</v>
      </c>
      <c r="AG511" s="2">
        <v>86459</v>
      </c>
      <c r="AH511" s="7" t="str">
        <f>IF(COUNTIF(Returns!$A$2:$A$1635,Orders!AG511)&gt;0,"Returned","Not Returned")</f>
        <v>Not Returned</v>
      </c>
    </row>
    <row r="512" spans="5:34" ht="12.75" customHeight="1" thickTop="1" thickBot="1" x14ac:dyDescent="0.3">
      <c r="E512" s="11">
        <v>21345</v>
      </c>
      <c r="F512" s="12" t="s">
        <v>56</v>
      </c>
      <c r="G512" s="12">
        <v>0.09</v>
      </c>
      <c r="H512" s="12">
        <v>2.6</v>
      </c>
      <c r="I512" s="12">
        <v>2.4</v>
      </c>
      <c r="J512" s="12">
        <v>907</v>
      </c>
      <c r="K512" s="7" t="str">
        <f>IF(COUNTIF(Table1[Customer ID],Table1[[#This Row],[Customer ID]])&gt;1,"Repeat Customer","One-Time Customer")</f>
        <v>Repeat Customer</v>
      </c>
      <c r="L512" s="12" t="s">
        <v>1022</v>
      </c>
      <c r="M512" s="12" t="s">
        <v>49</v>
      </c>
      <c r="N512" s="12" t="s">
        <v>40</v>
      </c>
      <c r="O512" s="12" t="s">
        <v>29</v>
      </c>
      <c r="P512" s="12" t="s">
        <v>30</v>
      </c>
      <c r="Q512" s="12" t="s">
        <v>31</v>
      </c>
      <c r="R512" s="12" t="s">
        <v>1023</v>
      </c>
      <c r="S512" s="12">
        <v>0.57999999999999996</v>
      </c>
      <c r="T512" s="7">
        <f>Table1[[#This Row],[Profit]]/Table1[[#This Row],[Sales]]</f>
        <v>34.900976993381654</v>
      </c>
      <c r="U512" s="12" t="s">
        <v>33</v>
      </c>
      <c r="V512" s="12" t="s">
        <v>136</v>
      </c>
      <c r="W512" s="12" t="s">
        <v>613</v>
      </c>
      <c r="X512" s="12" t="s">
        <v>675</v>
      </c>
      <c r="Y512" s="12">
        <v>42420</v>
      </c>
      <c r="Z512" s="13">
        <v>42172</v>
      </c>
      <c r="AA512" s="14" t="str">
        <f>TEXT(Table1[[#This Row],[Order Date]],"mmmm")</f>
        <v>June</v>
      </c>
      <c r="AB512" s="8" t="str">
        <f>TEXT(Table1[[#This Row],[Order Date]],"yyyy")</f>
        <v>2015</v>
      </c>
      <c r="AC512" s="13">
        <v>42174</v>
      </c>
      <c r="AD512" s="12">
        <v>1107.4079999999999</v>
      </c>
      <c r="AE512" s="12">
        <v>12</v>
      </c>
      <c r="AF512" s="12">
        <v>31.73</v>
      </c>
      <c r="AG512" s="12">
        <v>86460</v>
      </c>
      <c r="AH512" s="7" t="str">
        <f>IF(COUNTIF(Returns!$A$2:$A$1635,Orders!AG512)&gt;0,"Returned","Not Returned")</f>
        <v>Not Returned</v>
      </c>
    </row>
    <row r="513" spans="5:34" ht="12.75" customHeight="1" thickTop="1" thickBot="1" x14ac:dyDescent="0.3">
      <c r="E513" s="9">
        <v>19480</v>
      </c>
      <c r="F513" s="2" t="s">
        <v>47</v>
      </c>
      <c r="G513" s="2">
        <v>0</v>
      </c>
      <c r="H513" s="2">
        <v>5.28</v>
      </c>
      <c r="I513" s="2">
        <v>5.61</v>
      </c>
      <c r="J513" s="2">
        <v>910</v>
      </c>
      <c r="K513" s="7" t="str">
        <f>IF(COUNTIF(Table1[Customer ID],Table1[[#This Row],[Customer ID]])&gt;1,"Repeat Customer","One-Time Customer")</f>
        <v>One-Time Customer</v>
      </c>
      <c r="L513" s="2" t="s">
        <v>1024</v>
      </c>
      <c r="M513" s="2" t="s">
        <v>49</v>
      </c>
      <c r="N513" s="2" t="s">
        <v>28</v>
      </c>
      <c r="O513" s="2" t="s">
        <v>29</v>
      </c>
      <c r="P513" s="2" t="s">
        <v>93</v>
      </c>
      <c r="Q513" s="2" t="s">
        <v>59</v>
      </c>
      <c r="R513" s="2" t="s">
        <v>836</v>
      </c>
      <c r="S513" s="2">
        <v>0.4</v>
      </c>
      <c r="T513" s="7">
        <f>Table1[[#This Row],[Profit]]/Table1[[#This Row],[Sales]]</f>
        <v>-1.7500821018062396</v>
      </c>
      <c r="U513" s="2" t="s">
        <v>33</v>
      </c>
      <c r="V513" s="2" t="s">
        <v>136</v>
      </c>
      <c r="W513" s="2" t="s">
        <v>958</v>
      </c>
      <c r="X513" s="2" t="s">
        <v>959</v>
      </c>
      <c r="Y513" s="2">
        <v>71854</v>
      </c>
      <c r="Z513" s="10">
        <v>42138</v>
      </c>
      <c r="AA513" s="14" t="str">
        <f>TEXT(Table1[[#This Row],[Order Date]],"mmmm")</f>
        <v>May</v>
      </c>
      <c r="AB513" s="8" t="str">
        <f>TEXT(Table1[[#This Row],[Order Date]],"yyyy")</f>
        <v>2015</v>
      </c>
      <c r="AC513" s="10">
        <v>42138</v>
      </c>
      <c r="AD513" s="2">
        <v>-149.21199999999999</v>
      </c>
      <c r="AE513" s="2">
        <v>15</v>
      </c>
      <c r="AF513" s="2">
        <v>85.26</v>
      </c>
      <c r="AG513" s="2">
        <v>90187</v>
      </c>
      <c r="AH513" s="7" t="str">
        <f>IF(COUNTIF(Returns!$A$2:$A$1635,Orders!AG513)&gt;0,"Returned","Not Returned")</f>
        <v>Not Returned</v>
      </c>
    </row>
    <row r="514" spans="5:34" ht="12.75" customHeight="1" thickTop="1" thickBot="1" x14ac:dyDescent="0.3">
      <c r="E514" s="11">
        <v>25356</v>
      </c>
      <c r="F514" s="12" t="s">
        <v>37</v>
      </c>
      <c r="G514" s="12">
        <v>0.05</v>
      </c>
      <c r="H514" s="12">
        <v>7.64</v>
      </c>
      <c r="I514" s="12">
        <v>5.83</v>
      </c>
      <c r="J514" s="12">
        <v>911</v>
      </c>
      <c r="K514" s="7" t="str">
        <f>IF(COUNTIF(Table1[Customer ID],Table1[[#This Row],[Customer ID]])&gt;1,"Repeat Customer","One-Time Customer")</f>
        <v>Repeat Customer</v>
      </c>
      <c r="L514" s="12" t="s">
        <v>1025</v>
      </c>
      <c r="M514" s="12" t="s">
        <v>49</v>
      </c>
      <c r="N514" s="12" t="s">
        <v>28</v>
      </c>
      <c r="O514" s="12" t="s">
        <v>29</v>
      </c>
      <c r="P514" s="12" t="s">
        <v>93</v>
      </c>
      <c r="Q514" s="12" t="s">
        <v>31</v>
      </c>
      <c r="R514" s="12" t="s">
        <v>1026</v>
      </c>
      <c r="S514" s="12">
        <v>0.36</v>
      </c>
      <c r="T514" s="7">
        <f>Table1[[#This Row],[Profit]]/Table1[[#This Row],[Sales]]</f>
        <v>-1.266144578313253</v>
      </c>
      <c r="U514" s="12" t="s">
        <v>33</v>
      </c>
      <c r="V514" s="12" t="s">
        <v>53</v>
      </c>
      <c r="W514" s="12" t="s">
        <v>648</v>
      </c>
      <c r="X514" s="12" t="s">
        <v>1027</v>
      </c>
      <c r="Y514" s="12">
        <v>26003</v>
      </c>
      <c r="Z514" s="13">
        <v>42035</v>
      </c>
      <c r="AA514" s="14" t="str">
        <f>TEXT(Table1[[#This Row],[Order Date]],"mmmm")</f>
        <v>January</v>
      </c>
      <c r="AB514" s="8" t="str">
        <f>TEXT(Table1[[#This Row],[Order Date]],"yyyy")</f>
        <v>2015</v>
      </c>
      <c r="AC514" s="13">
        <v>42037</v>
      </c>
      <c r="AD514" s="12">
        <v>-21.018000000000001</v>
      </c>
      <c r="AE514" s="12">
        <v>2</v>
      </c>
      <c r="AF514" s="12">
        <v>16.600000000000001</v>
      </c>
      <c r="AG514" s="12">
        <v>90185</v>
      </c>
      <c r="AH514" s="7" t="str">
        <f>IF(COUNTIF(Returns!$A$2:$A$1635,Orders!AG514)&gt;0,"Returned","Not Returned")</f>
        <v>Not Returned</v>
      </c>
    </row>
    <row r="515" spans="5:34" ht="12.75" customHeight="1" thickTop="1" thickBot="1" x14ac:dyDescent="0.3">
      <c r="E515" s="9">
        <v>25357</v>
      </c>
      <c r="F515" s="2" t="s">
        <v>37</v>
      </c>
      <c r="G515" s="2">
        <v>0.04</v>
      </c>
      <c r="H515" s="2">
        <v>218.75</v>
      </c>
      <c r="I515" s="2">
        <v>69.64</v>
      </c>
      <c r="J515" s="2">
        <v>911</v>
      </c>
      <c r="K515" s="7" t="str">
        <f>IF(COUNTIF(Table1[Customer ID],Table1[[#This Row],[Customer ID]])&gt;1,"Repeat Customer","One-Time Customer")</f>
        <v>Repeat Customer</v>
      </c>
      <c r="L515" s="2" t="s">
        <v>1025</v>
      </c>
      <c r="M515" s="2" t="s">
        <v>39</v>
      </c>
      <c r="N515" s="2" t="s">
        <v>28</v>
      </c>
      <c r="O515" s="2" t="s">
        <v>41</v>
      </c>
      <c r="P515" s="2" t="s">
        <v>152</v>
      </c>
      <c r="Q515" s="2" t="s">
        <v>121</v>
      </c>
      <c r="R515" s="2" t="s">
        <v>655</v>
      </c>
      <c r="S515" s="2">
        <v>0.72</v>
      </c>
      <c r="T515" s="7">
        <f>Table1[[#This Row],[Profit]]/Table1[[#This Row],[Sales]]</f>
        <v>-0.28683250488971351</v>
      </c>
      <c r="U515" s="2" t="s">
        <v>33</v>
      </c>
      <c r="V515" s="2" t="s">
        <v>53</v>
      </c>
      <c r="W515" s="2" t="s">
        <v>648</v>
      </c>
      <c r="X515" s="2" t="s">
        <v>1027</v>
      </c>
      <c r="Y515" s="2">
        <v>26003</v>
      </c>
      <c r="Z515" s="10">
        <v>42035</v>
      </c>
      <c r="AA515" s="14" t="str">
        <f>TEXT(Table1[[#This Row],[Order Date]],"mmmm")</f>
        <v>January</v>
      </c>
      <c r="AB515" s="8" t="str">
        <f>TEXT(Table1[[#This Row],[Order Date]],"yyyy")</f>
        <v>2015</v>
      </c>
      <c r="AC515" s="10">
        <v>42036</v>
      </c>
      <c r="AD515" s="2">
        <v>-655.52987500000006</v>
      </c>
      <c r="AE515" s="2">
        <v>10</v>
      </c>
      <c r="AF515" s="2">
        <v>2285.41</v>
      </c>
      <c r="AG515" s="2">
        <v>90185</v>
      </c>
      <c r="AH515" s="7" t="str">
        <f>IF(COUNTIF(Returns!$A$2:$A$1635,Orders!AG515)&gt;0,"Returned","Not Returned")</f>
        <v>Not Returned</v>
      </c>
    </row>
    <row r="516" spans="5:34" ht="12.75" customHeight="1" thickTop="1" thickBot="1" x14ac:dyDescent="0.3">
      <c r="E516" s="11">
        <v>24028</v>
      </c>
      <c r="F516" s="12" t="s">
        <v>25</v>
      </c>
      <c r="G516" s="12">
        <v>0.01</v>
      </c>
      <c r="H516" s="12">
        <v>59.76</v>
      </c>
      <c r="I516" s="12">
        <v>9.7100000000000009</v>
      </c>
      <c r="J516" s="12">
        <v>911</v>
      </c>
      <c r="K516" s="7" t="str">
        <f>IF(COUNTIF(Table1[Customer ID],Table1[[#This Row],[Customer ID]])&gt;1,"Repeat Customer","One-Time Customer")</f>
        <v>Repeat Customer</v>
      </c>
      <c r="L516" s="12" t="s">
        <v>1025</v>
      </c>
      <c r="M516" s="12" t="s">
        <v>49</v>
      </c>
      <c r="N516" s="12" t="s">
        <v>28</v>
      </c>
      <c r="O516" s="12" t="s">
        <v>29</v>
      </c>
      <c r="P516" s="12" t="s">
        <v>141</v>
      </c>
      <c r="Q516" s="12" t="s">
        <v>59</v>
      </c>
      <c r="R516" s="12" t="s">
        <v>1028</v>
      </c>
      <c r="S516" s="12">
        <v>0.56999999999999995</v>
      </c>
      <c r="T516" s="7">
        <f>Table1[[#This Row],[Profit]]/Table1[[#This Row],[Sales]]</f>
        <v>0.69</v>
      </c>
      <c r="U516" s="12" t="s">
        <v>33</v>
      </c>
      <c r="V516" s="12" t="s">
        <v>53</v>
      </c>
      <c r="W516" s="12" t="s">
        <v>648</v>
      </c>
      <c r="X516" s="12" t="s">
        <v>1027</v>
      </c>
      <c r="Y516" s="12">
        <v>26003</v>
      </c>
      <c r="Z516" s="13">
        <v>42098</v>
      </c>
      <c r="AA516" s="14" t="str">
        <f>TEXT(Table1[[#This Row],[Order Date]],"mmmm")</f>
        <v>April</v>
      </c>
      <c r="AB516" s="8" t="str">
        <f>TEXT(Table1[[#This Row],[Order Date]],"yyyy")</f>
        <v>2015</v>
      </c>
      <c r="AC516" s="13">
        <v>42100</v>
      </c>
      <c r="AD516" s="12">
        <v>354.32879999999994</v>
      </c>
      <c r="AE516" s="12">
        <v>8</v>
      </c>
      <c r="AF516" s="12">
        <v>513.52</v>
      </c>
      <c r="AG516" s="12">
        <v>90186</v>
      </c>
      <c r="AH516" s="7" t="str">
        <f>IF(COUNTIF(Returns!$A$2:$A$1635,Orders!AG516)&gt;0,"Returned","Not Returned")</f>
        <v>Not Returned</v>
      </c>
    </row>
    <row r="517" spans="5:34" ht="12.75" customHeight="1" thickTop="1" thickBot="1" x14ac:dyDescent="0.3">
      <c r="E517" s="9">
        <v>24953</v>
      </c>
      <c r="F517" s="2" t="s">
        <v>25</v>
      </c>
      <c r="G517" s="2">
        <v>0.06</v>
      </c>
      <c r="H517" s="2">
        <v>350.98</v>
      </c>
      <c r="I517" s="2">
        <v>30</v>
      </c>
      <c r="J517" s="2">
        <v>915</v>
      </c>
      <c r="K517" s="7" t="str">
        <f>IF(COUNTIF(Table1[Customer ID],Table1[[#This Row],[Customer ID]])&gt;1,"Repeat Customer","One-Time Customer")</f>
        <v>One-Time Customer</v>
      </c>
      <c r="L517" s="2" t="s">
        <v>1029</v>
      </c>
      <c r="M517" s="2" t="s">
        <v>39</v>
      </c>
      <c r="N517" s="2" t="s">
        <v>40</v>
      </c>
      <c r="O517" s="2" t="s">
        <v>41</v>
      </c>
      <c r="P517" s="2" t="s">
        <v>42</v>
      </c>
      <c r="Q517" s="2" t="s">
        <v>43</v>
      </c>
      <c r="R517" s="2" t="s">
        <v>862</v>
      </c>
      <c r="S517" s="2">
        <v>0.61</v>
      </c>
      <c r="T517" s="7">
        <f>Table1[[#This Row],[Profit]]/Table1[[#This Row],[Sales]]</f>
        <v>-1.4123733117857555</v>
      </c>
      <c r="U517" s="2" t="s">
        <v>33</v>
      </c>
      <c r="V517" s="2" t="s">
        <v>61</v>
      </c>
      <c r="W517" s="2" t="s">
        <v>130</v>
      </c>
      <c r="X517" s="2" t="s">
        <v>1030</v>
      </c>
      <c r="Y517" s="2">
        <v>77803</v>
      </c>
      <c r="Z517" s="10">
        <v>42008</v>
      </c>
      <c r="AA517" s="14" t="str">
        <f>TEXT(Table1[[#This Row],[Order Date]],"mmmm")</f>
        <v>January</v>
      </c>
      <c r="AB517" s="8" t="str">
        <f>TEXT(Table1[[#This Row],[Order Date]],"yyyy")</f>
        <v>2015</v>
      </c>
      <c r="AC517" s="10">
        <v>42009</v>
      </c>
      <c r="AD517" s="2">
        <v>-489.41559999999998</v>
      </c>
      <c r="AE517" s="2">
        <v>1</v>
      </c>
      <c r="AF517" s="2">
        <v>346.52</v>
      </c>
      <c r="AG517" s="2">
        <v>86356</v>
      </c>
      <c r="AH517" s="7" t="str">
        <f>IF(COUNTIF(Returns!$A$2:$A$1635,Orders!AG517)&gt;0,"Returned","Not Returned")</f>
        <v>Not Returned</v>
      </c>
    </row>
    <row r="518" spans="5:34" ht="12.75" customHeight="1" thickTop="1" thickBot="1" x14ac:dyDescent="0.3">
      <c r="E518" s="11">
        <v>25833</v>
      </c>
      <c r="F518" s="12" t="s">
        <v>106</v>
      </c>
      <c r="G518" s="12">
        <v>0.05</v>
      </c>
      <c r="H518" s="12">
        <v>161.55000000000001</v>
      </c>
      <c r="I518" s="12">
        <v>19.989999999999998</v>
      </c>
      <c r="J518" s="12">
        <v>916</v>
      </c>
      <c r="K518" s="7" t="str">
        <f>IF(COUNTIF(Table1[Customer ID],Table1[[#This Row],[Customer ID]])&gt;1,"Repeat Customer","One-Time Customer")</f>
        <v>One-Time Customer</v>
      </c>
      <c r="L518" s="12" t="s">
        <v>1031</v>
      </c>
      <c r="M518" s="12" t="s">
        <v>49</v>
      </c>
      <c r="N518" s="12" t="s">
        <v>28</v>
      </c>
      <c r="O518" s="12" t="s">
        <v>29</v>
      </c>
      <c r="P518" s="12" t="s">
        <v>141</v>
      </c>
      <c r="Q518" s="12" t="s">
        <v>59</v>
      </c>
      <c r="R518" s="12" t="s">
        <v>161</v>
      </c>
      <c r="S518" s="12">
        <v>0.66</v>
      </c>
      <c r="T518" s="7">
        <f>Table1[[#This Row],[Profit]]/Table1[[#This Row],[Sales]]</f>
        <v>7.0717590274578926E-2</v>
      </c>
      <c r="U518" s="12" t="s">
        <v>33</v>
      </c>
      <c r="V518" s="12" t="s">
        <v>61</v>
      </c>
      <c r="W518" s="12" t="s">
        <v>130</v>
      </c>
      <c r="X518" s="12" t="s">
        <v>1032</v>
      </c>
      <c r="Y518" s="12">
        <v>76028</v>
      </c>
      <c r="Z518" s="13">
        <v>42008</v>
      </c>
      <c r="AA518" s="14" t="str">
        <f>TEXT(Table1[[#This Row],[Order Date]],"mmmm")</f>
        <v>January</v>
      </c>
      <c r="AB518" s="8" t="str">
        <f>TEXT(Table1[[#This Row],[Order Date]],"yyyy")</f>
        <v>2015</v>
      </c>
      <c r="AC518" s="13">
        <v>42015</v>
      </c>
      <c r="AD518" s="12">
        <v>35.31</v>
      </c>
      <c r="AE518" s="12">
        <v>3</v>
      </c>
      <c r="AF518" s="12">
        <v>499.31</v>
      </c>
      <c r="AG518" s="12">
        <v>86357</v>
      </c>
      <c r="AH518" s="7" t="str">
        <f>IF(COUNTIF(Returns!$A$2:$A$1635,Orders!AG518)&gt;0,"Returned","Not Returned")</f>
        <v>Not Returned</v>
      </c>
    </row>
    <row r="519" spans="5:34" ht="12.75" customHeight="1" thickTop="1" thickBot="1" x14ac:dyDescent="0.3">
      <c r="E519" s="9">
        <v>25676</v>
      </c>
      <c r="F519" s="2" t="s">
        <v>25</v>
      </c>
      <c r="G519" s="2">
        <v>0.05</v>
      </c>
      <c r="H519" s="2">
        <v>35.51</v>
      </c>
      <c r="I519" s="2">
        <v>6.31</v>
      </c>
      <c r="J519" s="2">
        <v>918</v>
      </c>
      <c r="K519" s="7" t="str">
        <f>IF(COUNTIF(Table1[Customer ID],Table1[[#This Row],[Customer ID]])&gt;1,"Repeat Customer","One-Time Customer")</f>
        <v>Repeat Customer</v>
      </c>
      <c r="L519" s="2" t="s">
        <v>1033</v>
      </c>
      <c r="M519" s="2" t="s">
        <v>49</v>
      </c>
      <c r="N519" s="2" t="s">
        <v>114</v>
      </c>
      <c r="O519" s="2" t="s">
        <v>29</v>
      </c>
      <c r="P519" s="2" t="s">
        <v>141</v>
      </c>
      <c r="Q519" s="2" t="s">
        <v>59</v>
      </c>
      <c r="R519" s="2" t="s">
        <v>1034</v>
      </c>
      <c r="S519" s="2">
        <v>0.57999999999999996</v>
      </c>
      <c r="T519" s="7">
        <f>Table1[[#This Row],[Profit]]/Table1[[#This Row],[Sales]]</f>
        <v>8.358413132694939E-2</v>
      </c>
      <c r="U519" s="2" t="s">
        <v>33</v>
      </c>
      <c r="V519" s="2" t="s">
        <v>34</v>
      </c>
      <c r="W519" s="2" t="s">
        <v>45</v>
      </c>
      <c r="X519" s="2" t="s">
        <v>773</v>
      </c>
      <c r="Y519" s="2">
        <v>91730</v>
      </c>
      <c r="Z519" s="10">
        <v>42106</v>
      </c>
      <c r="AA519" s="14" t="str">
        <f>TEXT(Table1[[#This Row],[Order Date]],"mmmm")</f>
        <v>April</v>
      </c>
      <c r="AB519" s="8" t="str">
        <f>TEXT(Table1[[#This Row],[Order Date]],"yyyy")</f>
        <v>2015</v>
      </c>
      <c r="AC519" s="10">
        <v>42108</v>
      </c>
      <c r="AD519" s="2">
        <v>6.11</v>
      </c>
      <c r="AE519" s="2">
        <v>2</v>
      </c>
      <c r="AF519" s="2">
        <v>73.099999999999994</v>
      </c>
      <c r="AG519" s="2">
        <v>90492</v>
      </c>
      <c r="AH519" s="7" t="str">
        <f>IF(COUNTIF(Returns!$A$2:$A$1635,Orders!AG519)&gt;0,"Returned","Not Returned")</f>
        <v>Not Returned</v>
      </c>
    </row>
    <row r="520" spans="5:34" ht="12.75" customHeight="1" thickTop="1" thickBot="1" x14ac:dyDescent="0.3">
      <c r="E520" s="11">
        <v>19772</v>
      </c>
      <c r="F520" s="12" t="s">
        <v>47</v>
      </c>
      <c r="G520" s="12">
        <v>0.09</v>
      </c>
      <c r="H520" s="12">
        <v>58.14</v>
      </c>
      <c r="I520" s="12">
        <v>36.61</v>
      </c>
      <c r="J520" s="12">
        <v>918</v>
      </c>
      <c r="K520" s="7" t="str">
        <f>IF(COUNTIF(Table1[Customer ID],Table1[[#This Row],[Customer ID]])&gt;1,"Repeat Customer","One-Time Customer")</f>
        <v>Repeat Customer</v>
      </c>
      <c r="L520" s="12" t="s">
        <v>1033</v>
      </c>
      <c r="M520" s="12" t="s">
        <v>39</v>
      </c>
      <c r="N520" s="12" t="s">
        <v>28</v>
      </c>
      <c r="O520" s="12" t="s">
        <v>41</v>
      </c>
      <c r="P520" s="12" t="s">
        <v>191</v>
      </c>
      <c r="Q520" s="12" t="s">
        <v>121</v>
      </c>
      <c r="R520" s="12" t="s">
        <v>1035</v>
      </c>
      <c r="S520" s="12">
        <v>0.61</v>
      </c>
      <c r="T520" s="7">
        <f>Table1[[#This Row],[Profit]]/Table1[[#This Row],[Sales]]</f>
        <v>8.8608360992123283E-2</v>
      </c>
      <c r="U520" s="12" t="s">
        <v>33</v>
      </c>
      <c r="V520" s="12" t="s">
        <v>34</v>
      </c>
      <c r="W520" s="12" t="s">
        <v>45</v>
      </c>
      <c r="X520" s="12" t="s">
        <v>773</v>
      </c>
      <c r="Y520" s="12">
        <v>91730</v>
      </c>
      <c r="Z520" s="13">
        <v>42144</v>
      </c>
      <c r="AA520" s="14" t="str">
        <f>TEXT(Table1[[#This Row],[Order Date]],"mmmm")</f>
        <v>May</v>
      </c>
      <c r="AB520" s="8" t="str">
        <f>TEXT(Table1[[#This Row],[Order Date]],"yyyy")</f>
        <v>2015</v>
      </c>
      <c r="AC520" s="13">
        <v>42145</v>
      </c>
      <c r="AD520" s="12">
        <v>187.41200000000026</v>
      </c>
      <c r="AE520" s="12">
        <v>39</v>
      </c>
      <c r="AF520" s="12">
        <v>2115.06</v>
      </c>
      <c r="AG520" s="12">
        <v>90493</v>
      </c>
      <c r="AH520" s="7" t="str">
        <f>IF(COUNTIF(Returns!$A$2:$A$1635,Orders!AG520)&gt;0,"Returned","Not Returned")</f>
        <v>Not Returned</v>
      </c>
    </row>
    <row r="521" spans="5:34" ht="12.75" customHeight="1" thickTop="1" thickBot="1" x14ac:dyDescent="0.3">
      <c r="E521" s="9">
        <v>25677</v>
      </c>
      <c r="F521" s="2" t="s">
        <v>25</v>
      </c>
      <c r="G521" s="2">
        <v>0.1</v>
      </c>
      <c r="H521" s="2">
        <v>8.34</v>
      </c>
      <c r="I521" s="2">
        <v>2.64</v>
      </c>
      <c r="J521" s="2">
        <v>919</v>
      </c>
      <c r="K521" s="7" t="str">
        <f>IF(COUNTIF(Table1[Customer ID],Table1[[#This Row],[Customer ID]])&gt;1,"Repeat Customer","One-Time Customer")</f>
        <v>One-Time Customer</v>
      </c>
      <c r="L521" s="2" t="s">
        <v>1036</v>
      </c>
      <c r="M521" s="2" t="s">
        <v>49</v>
      </c>
      <c r="N521" s="2" t="s">
        <v>114</v>
      </c>
      <c r="O521" s="2" t="s">
        <v>29</v>
      </c>
      <c r="P521" s="2" t="s">
        <v>174</v>
      </c>
      <c r="Q521" s="2" t="s">
        <v>51</v>
      </c>
      <c r="R521" s="2" t="s">
        <v>358</v>
      </c>
      <c r="S521" s="2">
        <v>0.59</v>
      </c>
      <c r="T521" s="7">
        <f>Table1[[#This Row],[Profit]]/Table1[[#This Row],[Sales]]</f>
        <v>-0.1322210636079249</v>
      </c>
      <c r="U521" s="2" t="s">
        <v>33</v>
      </c>
      <c r="V521" s="2" t="s">
        <v>34</v>
      </c>
      <c r="W521" s="2" t="s">
        <v>45</v>
      </c>
      <c r="X521" s="2" t="s">
        <v>1037</v>
      </c>
      <c r="Y521" s="2">
        <v>96003</v>
      </c>
      <c r="Z521" s="10">
        <v>42106</v>
      </c>
      <c r="AA521" s="14" t="str">
        <f>TEXT(Table1[[#This Row],[Order Date]],"mmmm")</f>
        <v>April</v>
      </c>
      <c r="AB521" s="8" t="str">
        <f>TEXT(Table1[[#This Row],[Order Date]],"yyyy")</f>
        <v>2015</v>
      </c>
      <c r="AC521" s="10">
        <v>42106</v>
      </c>
      <c r="AD521" s="2">
        <v>-6.34</v>
      </c>
      <c r="AE521" s="2">
        <v>6</v>
      </c>
      <c r="AF521" s="2">
        <v>47.95</v>
      </c>
      <c r="AG521" s="2">
        <v>90492</v>
      </c>
      <c r="AH521" s="7" t="str">
        <f>IF(COUNTIF(Returns!$A$2:$A$1635,Orders!AG521)&gt;0,"Returned","Not Returned")</f>
        <v>Not Returned</v>
      </c>
    </row>
    <row r="522" spans="5:34" ht="12.75" customHeight="1" thickTop="1" thickBot="1" x14ac:dyDescent="0.3">
      <c r="E522" s="11">
        <v>21970</v>
      </c>
      <c r="F522" s="12" t="s">
        <v>106</v>
      </c>
      <c r="G522" s="12">
        <v>0.1</v>
      </c>
      <c r="H522" s="12">
        <v>15.98</v>
      </c>
      <c r="I522" s="12">
        <v>4</v>
      </c>
      <c r="J522" s="12">
        <v>920</v>
      </c>
      <c r="K522" s="7" t="str">
        <f>IF(COUNTIF(Table1[Customer ID],Table1[[#This Row],[Customer ID]])&gt;1,"Repeat Customer","One-Time Customer")</f>
        <v>Repeat Customer</v>
      </c>
      <c r="L522" s="12" t="s">
        <v>1038</v>
      </c>
      <c r="M522" s="12" t="s">
        <v>49</v>
      </c>
      <c r="N522" s="12" t="s">
        <v>28</v>
      </c>
      <c r="O522" s="12" t="s">
        <v>77</v>
      </c>
      <c r="P522" s="12" t="s">
        <v>180</v>
      </c>
      <c r="Q522" s="12" t="s">
        <v>59</v>
      </c>
      <c r="R522" s="12" t="s">
        <v>513</v>
      </c>
      <c r="S522" s="12">
        <v>0.37</v>
      </c>
      <c r="T522" s="7">
        <f>Table1[[#This Row],[Profit]]/Table1[[#This Row],[Sales]]</f>
        <v>0.69</v>
      </c>
      <c r="U522" s="12" t="s">
        <v>33</v>
      </c>
      <c r="V522" s="12" t="s">
        <v>34</v>
      </c>
      <c r="W522" s="12" t="s">
        <v>45</v>
      </c>
      <c r="X522" s="12" t="s">
        <v>1039</v>
      </c>
      <c r="Y522" s="12">
        <v>92374</v>
      </c>
      <c r="Z522" s="13">
        <v>42090</v>
      </c>
      <c r="AA522" s="14" t="str">
        <f>TEXT(Table1[[#This Row],[Order Date]],"mmmm")</f>
        <v>March</v>
      </c>
      <c r="AB522" s="8" t="str">
        <f>TEXT(Table1[[#This Row],[Order Date]],"yyyy")</f>
        <v>2015</v>
      </c>
      <c r="AC522" s="13">
        <v>42095</v>
      </c>
      <c r="AD522" s="12">
        <v>92.722199999999987</v>
      </c>
      <c r="AE522" s="12">
        <v>9</v>
      </c>
      <c r="AF522" s="12">
        <v>134.38</v>
      </c>
      <c r="AG522" s="12">
        <v>90491</v>
      </c>
      <c r="AH522" s="7" t="str">
        <f>IF(COUNTIF(Returns!$A$2:$A$1635,Orders!AG522)&gt;0,"Returned","Not Returned")</f>
        <v>Not Returned</v>
      </c>
    </row>
    <row r="523" spans="5:34" ht="12.75" customHeight="1" thickTop="1" thickBot="1" x14ac:dyDescent="0.3">
      <c r="E523" s="9">
        <v>25678</v>
      </c>
      <c r="F523" s="2" t="s">
        <v>25</v>
      </c>
      <c r="G523" s="2">
        <v>0.03</v>
      </c>
      <c r="H523" s="2">
        <v>8.0399999999999991</v>
      </c>
      <c r="I523" s="2">
        <v>8.94</v>
      </c>
      <c r="J523" s="2">
        <v>920</v>
      </c>
      <c r="K523" s="7" t="str">
        <f>IF(COUNTIF(Table1[Customer ID],Table1[[#This Row],[Customer ID]])&gt;1,"Repeat Customer","One-Time Customer")</f>
        <v>Repeat Customer</v>
      </c>
      <c r="L523" s="2" t="s">
        <v>1038</v>
      </c>
      <c r="M523" s="2" t="s">
        <v>49</v>
      </c>
      <c r="N523" s="2" t="s">
        <v>114</v>
      </c>
      <c r="O523" s="2" t="s">
        <v>29</v>
      </c>
      <c r="P523" s="2" t="s">
        <v>109</v>
      </c>
      <c r="Q523" s="2" t="s">
        <v>59</v>
      </c>
      <c r="R523" s="2" t="s">
        <v>1040</v>
      </c>
      <c r="S523" s="2">
        <v>0.4</v>
      </c>
      <c r="T523" s="7">
        <f>Table1[[#This Row],[Profit]]/Table1[[#This Row],[Sales]]</f>
        <v>-2.0877360948287094</v>
      </c>
      <c r="U523" s="2" t="s">
        <v>33</v>
      </c>
      <c r="V523" s="2" t="s">
        <v>34</v>
      </c>
      <c r="W523" s="2" t="s">
        <v>45</v>
      </c>
      <c r="X523" s="2" t="s">
        <v>1039</v>
      </c>
      <c r="Y523" s="2">
        <v>92374</v>
      </c>
      <c r="Z523" s="10">
        <v>42106</v>
      </c>
      <c r="AA523" s="14" t="str">
        <f>TEXT(Table1[[#This Row],[Order Date]],"mmmm")</f>
        <v>April</v>
      </c>
      <c r="AB523" s="8" t="str">
        <f>TEXT(Table1[[#This Row],[Order Date]],"yyyy")</f>
        <v>2015</v>
      </c>
      <c r="AC523" s="10">
        <v>42108</v>
      </c>
      <c r="AD523" s="2">
        <v>-160.27549999999999</v>
      </c>
      <c r="AE523" s="2">
        <v>9</v>
      </c>
      <c r="AF523" s="2">
        <v>76.77</v>
      </c>
      <c r="AG523" s="2">
        <v>90492</v>
      </c>
      <c r="AH523" s="7" t="str">
        <f>IF(COUNTIF(Returns!$A$2:$A$1635,Orders!AG523)&gt;0,"Returned","Not Returned")</f>
        <v>Not Returned</v>
      </c>
    </row>
    <row r="524" spans="5:34" ht="12.75" customHeight="1" thickTop="1" thickBot="1" x14ac:dyDescent="0.3">
      <c r="E524" s="11">
        <v>18395</v>
      </c>
      <c r="F524" s="12" t="s">
        <v>37</v>
      </c>
      <c r="G524" s="12">
        <v>0.01</v>
      </c>
      <c r="H524" s="12">
        <v>65.989999999999995</v>
      </c>
      <c r="I524" s="12">
        <v>8.99</v>
      </c>
      <c r="J524" s="12">
        <v>922</v>
      </c>
      <c r="K524" s="7" t="str">
        <f>IF(COUNTIF(Table1[Customer ID],Table1[[#This Row],[Customer ID]])&gt;1,"Repeat Customer","One-Time Customer")</f>
        <v>One-Time Customer</v>
      </c>
      <c r="L524" s="12" t="s">
        <v>1041</v>
      </c>
      <c r="M524" s="12" t="s">
        <v>27</v>
      </c>
      <c r="N524" s="12" t="s">
        <v>58</v>
      </c>
      <c r="O524" s="12" t="s">
        <v>77</v>
      </c>
      <c r="P524" s="12" t="s">
        <v>78</v>
      </c>
      <c r="Q524" s="12" t="s">
        <v>59</v>
      </c>
      <c r="R524" s="12" t="s">
        <v>1042</v>
      </c>
      <c r="S524" s="12">
        <v>0.56000000000000005</v>
      </c>
      <c r="T524" s="7">
        <f>Table1[[#This Row],[Profit]]/Table1[[#This Row],[Sales]]</f>
        <v>0.50763682864450121</v>
      </c>
      <c r="U524" s="12" t="s">
        <v>33</v>
      </c>
      <c r="V524" s="12" t="s">
        <v>34</v>
      </c>
      <c r="W524" s="12" t="s">
        <v>45</v>
      </c>
      <c r="X524" s="12" t="s">
        <v>773</v>
      </c>
      <c r="Y524" s="12">
        <v>91730</v>
      </c>
      <c r="Z524" s="13">
        <v>42144</v>
      </c>
      <c r="AA524" s="14" t="str">
        <f>TEXT(Table1[[#This Row],[Order Date]],"mmmm")</f>
        <v>May</v>
      </c>
      <c r="AB524" s="8" t="str">
        <f>TEXT(Table1[[#This Row],[Order Date]],"yyyy")</f>
        <v>2015</v>
      </c>
      <c r="AC524" s="13">
        <v>42145</v>
      </c>
      <c r="AD524" s="12">
        <v>396.97199999999998</v>
      </c>
      <c r="AE524" s="12">
        <v>14</v>
      </c>
      <c r="AF524" s="12">
        <v>782</v>
      </c>
      <c r="AG524" s="12">
        <v>87135</v>
      </c>
      <c r="AH524" s="7" t="str">
        <f>IF(COUNTIF(Returns!$A$2:$A$1635,Orders!AG524)&gt;0,"Returned","Not Returned")</f>
        <v>Not Returned</v>
      </c>
    </row>
    <row r="525" spans="5:34" ht="12.75" customHeight="1" thickTop="1" thickBot="1" x14ac:dyDescent="0.3">
      <c r="E525" s="9">
        <v>19973</v>
      </c>
      <c r="F525" s="2" t="s">
        <v>47</v>
      </c>
      <c r="G525" s="2">
        <v>0.03</v>
      </c>
      <c r="H525" s="2">
        <v>2.1800000000000002</v>
      </c>
      <c r="I525" s="2">
        <v>1.38</v>
      </c>
      <c r="J525" s="2">
        <v>925</v>
      </c>
      <c r="K525" s="7" t="str">
        <f>IF(COUNTIF(Table1[Customer ID],Table1[[#This Row],[Customer ID]])&gt;1,"Repeat Customer","One-Time Customer")</f>
        <v>One-Time Customer</v>
      </c>
      <c r="L525" s="2" t="s">
        <v>1043</v>
      </c>
      <c r="M525" s="2" t="s">
        <v>49</v>
      </c>
      <c r="N525" s="2" t="s">
        <v>58</v>
      </c>
      <c r="O525" s="2" t="s">
        <v>29</v>
      </c>
      <c r="P525" s="2" t="s">
        <v>66</v>
      </c>
      <c r="Q525" s="2" t="s">
        <v>31</v>
      </c>
      <c r="R525" s="2" t="s">
        <v>1044</v>
      </c>
      <c r="S525" s="2">
        <v>0.44</v>
      </c>
      <c r="T525" s="7">
        <f>Table1[[#This Row],[Profit]]/Table1[[#This Row],[Sales]]</f>
        <v>-0.44755244755244755</v>
      </c>
      <c r="U525" s="2" t="s">
        <v>33</v>
      </c>
      <c r="V525" s="2" t="s">
        <v>53</v>
      </c>
      <c r="W525" s="2" t="s">
        <v>188</v>
      </c>
      <c r="X525" s="2" t="s">
        <v>1045</v>
      </c>
      <c r="Y525" s="2">
        <v>4330</v>
      </c>
      <c r="Z525" s="10">
        <v>42100</v>
      </c>
      <c r="AA525" s="14" t="str">
        <f>TEXT(Table1[[#This Row],[Order Date]],"mmmm")</f>
        <v>April</v>
      </c>
      <c r="AB525" s="8" t="str">
        <f>TEXT(Table1[[#This Row],[Order Date]],"yyyy")</f>
        <v>2015</v>
      </c>
      <c r="AC525" s="10">
        <v>42100</v>
      </c>
      <c r="AD525" s="2">
        <v>-7.04</v>
      </c>
      <c r="AE525" s="2">
        <v>7</v>
      </c>
      <c r="AF525" s="2">
        <v>15.73</v>
      </c>
      <c r="AG525" s="2">
        <v>87134</v>
      </c>
      <c r="AH525" s="7" t="str">
        <f>IF(COUNTIF(Returns!$A$2:$A$1635,Orders!AG525)&gt;0,"Returned","Not Returned")</f>
        <v>Not Returned</v>
      </c>
    </row>
    <row r="526" spans="5:34" ht="12.75" customHeight="1" thickTop="1" thickBot="1" x14ac:dyDescent="0.3">
      <c r="E526" s="11">
        <v>19974</v>
      </c>
      <c r="F526" s="12" t="s">
        <v>47</v>
      </c>
      <c r="G526" s="12">
        <v>0.01</v>
      </c>
      <c r="H526" s="12">
        <v>170.98</v>
      </c>
      <c r="I526" s="12">
        <v>35.89</v>
      </c>
      <c r="J526" s="12">
        <v>929</v>
      </c>
      <c r="K526" s="7" t="str">
        <f>IF(COUNTIF(Table1[Customer ID],Table1[[#This Row],[Customer ID]])&gt;1,"Repeat Customer","One-Time Customer")</f>
        <v>One-Time Customer</v>
      </c>
      <c r="L526" s="12" t="s">
        <v>1046</v>
      </c>
      <c r="M526" s="12" t="s">
        <v>39</v>
      </c>
      <c r="N526" s="12" t="s">
        <v>58</v>
      </c>
      <c r="O526" s="12" t="s">
        <v>41</v>
      </c>
      <c r="P526" s="12" t="s">
        <v>191</v>
      </c>
      <c r="Q526" s="12" t="s">
        <v>121</v>
      </c>
      <c r="R526" s="12" t="s">
        <v>1047</v>
      </c>
      <c r="S526" s="12">
        <v>0.66</v>
      </c>
      <c r="T526" s="7">
        <f>Table1[[#This Row],[Profit]]/Table1[[#This Row],[Sales]]</f>
        <v>0.31326240350887397</v>
      </c>
      <c r="U526" s="12" t="s">
        <v>33</v>
      </c>
      <c r="V526" s="12" t="s">
        <v>53</v>
      </c>
      <c r="W526" s="12" t="s">
        <v>54</v>
      </c>
      <c r="X526" s="12" t="s">
        <v>1048</v>
      </c>
      <c r="Y526" s="12">
        <v>8857</v>
      </c>
      <c r="Z526" s="13">
        <v>42100</v>
      </c>
      <c r="AA526" s="14" t="str">
        <f>TEXT(Table1[[#This Row],[Order Date]],"mmmm")</f>
        <v>April</v>
      </c>
      <c r="AB526" s="8" t="str">
        <f>TEXT(Table1[[#This Row],[Order Date]],"yyyy")</f>
        <v>2015</v>
      </c>
      <c r="AC526" s="13">
        <v>42102</v>
      </c>
      <c r="AD526" s="12">
        <v>538.52</v>
      </c>
      <c r="AE526" s="12">
        <v>10</v>
      </c>
      <c r="AF526" s="12">
        <v>1719.07</v>
      </c>
      <c r="AG526" s="12">
        <v>87134</v>
      </c>
      <c r="AH526" s="7" t="str">
        <f>IF(COUNTIF(Returns!$A$2:$A$1635,Orders!AG526)&gt;0,"Returned","Not Returned")</f>
        <v>Not Returned</v>
      </c>
    </row>
    <row r="527" spans="5:34" ht="12.75" customHeight="1" thickTop="1" thickBot="1" x14ac:dyDescent="0.3">
      <c r="E527" s="9">
        <v>21077</v>
      </c>
      <c r="F527" s="2" t="s">
        <v>47</v>
      </c>
      <c r="G527" s="2">
        <v>0.05</v>
      </c>
      <c r="H527" s="2">
        <v>6.04</v>
      </c>
      <c r="I527" s="2">
        <v>2.14</v>
      </c>
      <c r="J527" s="2">
        <v>936</v>
      </c>
      <c r="K527" s="7" t="str">
        <f>IF(COUNTIF(Table1[Customer ID],Table1[[#This Row],[Customer ID]])&gt;1,"Repeat Customer","One-Time Customer")</f>
        <v>Repeat Customer</v>
      </c>
      <c r="L527" s="2" t="s">
        <v>1049</v>
      </c>
      <c r="M527" s="2" t="s">
        <v>27</v>
      </c>
      <c r="N527" s="2" t="s">
        <v>28</v>
      </c>
      <c r="O527" s="2" t="s">
        <v>29</v>
      </c>
      <c r="P527" s="2" t="s">
        <v>93</v>
      </c>
      <c r="Q527" s="2" t="s">
        <v>31</v>
      </c>
      <c r="R527" s="2" t="s">
        <v>1050</v>
      </c>
      <c r="S527" s="2">
        <v>0.38</v>
      </c>
      <c r="T527" s="7">
        <f>Table1[[#This Row],[Profit]]/Table1[[#This Row],[Sales]]</f>
        <v>-0.4922711058263971</v>
      </c>
      <c r="U527" s="2" t="s">
        <v>33</v>
      </c>
      <c r="V527" s="2" t="s">
        <v>34</v>
      </c>
      <c r="W527" s="2" t="s">
        <v>45</v>
      </c>
      <c r="X527" s="2" t="s">
        <v>1039</v>
      </c>
      <c r="Y527" s="2">
        <v>92374</v>
      </c>
      <c r="Z527" s="10">
        <v>42052</v>
      </c>
      <c r="AA527" s="14" t="str">
        <f>TEXT(Table1[[#This Row],[Order Date]],"mmmm")</f>
        <v>February</v>
      </c>
      <c r="AB527" s="8" t="str">
        <f>TEXT(Table1[[#This Row],[Order Date]],"yyyy")</f>
        <v>2015</v>
      </c>
      <c r="AC527" s="10">
        <v>42054</v>
      </c>
      <c r="AD527" s="2">
        <v>-4.1399999999999997</v>
      </c>
      <c r="AE527" s="2">
        <v>1</v>
      </c>
      <c r="AF527" s="2">
        <v>8.41</v>
      </c>
      <c r="AG527" s="2">
        <v>90588</v>
      </c>
      <c r="AH527" s="7" t="str">
        <f>IF(COUNTIF(Returns!$A$2:$A$1635,Orders!AG527)&gt;0,"Returned","Not Returned")</f>
        <v>Not Returned</v>
      </c>
    </row>
    <row r="528" spans="5:34" ht="12.75" customHeight="1" thickTop="1" thickBot="1" x14ac:dyDescent="0.3">
      <c r="E528" s="11">
        <v>23716</v>
      </c>
      <c r="F528" s="12" t="s">
        <v>37</v>
      </c>
      <c r="G528" s="12">
        <v>0.05</v>
      </c>
      <c r="H528" s="12">
        <v>5.98</v>
      </c>
      <c r="I528" s="12">
        <v>5.46</v>
      </c>
      <c r="J528" s="12">
        <v>936</v>
      </c>
      <c r="K528" s="7" t="str">
        <f>IF(COUNTIF(Table1[Customer ID],Table1[[#This Row],[Customer ID]])&gt;1,"Repeat Customer","One-Time Customer")</f>
        <v>Repeat Customer</v>
      </c>
      <c r="L528" s="12" t="s">
        <v>1049</v>
      </c>
      <c r="M528" s="12" t="s">
        <v>49</v>
      </c>
      <c r="N528" s="12" t="s">
        <v>28</v>
      </c>
      <c r="O528" s="12" t="s">
        <v>29</v>
      </c>
      <c r="P528" s="12" t="s">
        <v>93</v>
      </c>
      <c r="Q528" s="12" t="s">
        <v>59</v>
      </c>
      <c r="R528" s="12" t="s">
        <v>1051</v>
      </c>
      <c r="S528" s="12">
        <v>0.36</v>
      </c>
      <c r="T528" s="7">
        <f>Table1[[#This Row],[Profit]]/Table1[[#This Row],[Sales]]</f>
        <v>-0.30381133873272986</v>
      </c>
      <c r="U528" s="12" t="s">
        <v>33</v>
      </c>
      <c r="V528" s="12" t="s">
        <v>34</v>
      </c>
      <c r="W528" s="12" t="s">
        <v>45</v>
      </c>
      <c r="X528" s="12" t="s">
        <v>1039</v>
      </c>
      <c r="Y528" s="12">
        <v>92374</v>
      </c>
      <c r="Z528" s="13">
        <v>42182</v>
      </c>
      <c r="AA528" s="14" t="str">
        <f>TEXT(Table1[[#This Row],[Order Date]],"mmmm")</f>
        <v>June</v>
      </c>
      <c r="AB528" s="8" t="str">
        <f>TEXT(Table1[[#This Row],[Order Date]],"yyyy")</f>
        <v>2015</v>
      </c>
      <c r="AC528" s="13">
        <v>42182</v>
      </c>
      <c r="AD528" s="12">
        <v>-31.885000000000002</v>
      </c>
      <c r="AE528" s="12">
        <v>17</v>
      </c>
      <c r="AF528" s="12">
        <v>104.95</v>
      </c>
      <c r="AG528" s="12">
        <v>90589</v>
      </c>
      <c r="AH528" s="7" t="str">
        <f>IF(COUNTIF(Returns!$A$2:$A$1635,Orders!AG528)&gt;0,"Returned","Not Returned")</f>
        <v>Not Returned</v>
      </c>
    </row>
    <row r="529" spans="5:34" ht="12.75" customHeight="1" thickTop="1" thickBot="1" x14ac:dyDescent="0.3">
      <c r="E529" s="9">
        <v>23717</v>
      </c>
      <c r="F529" s="2" t="s">
        <v>37</v>
      </c>
      <c r="G529" s="2">
        <v>0.01</v>
      </c>
      <c r="H529" s="2">
        <v>65.989999999999995</v>
      </c>
      <c r="I529" s="2">
        <v>3.99</v>
      </c>
      <c r="J529" s="2">
        <v>937</v>
      </c>
      <c r="K529" s="7" t="str">
        <f>IF(COUNTIF(Table1[Customer ID],Table1[[#This Row],[Customer ID]])&gt;1,"Repeat Customer","One-Time Customer")</f>
        <v>One-Time Customer</v>
      </c>
      <c r="L529" s="2" t="s">
        <v>1052</v>
      </c>
      <c r="M529" s="2" t="s">
        <v>49</v>
      </c>
      <c r="N529" s="2" t="s">
        <v>28</v>
      </c>
      <c r="O529" s="2" t="s">
        <v>77</v>
      </c>
      <c r="P529" s="2" t="s">
        <v>78</v>
      </c>
      <c r="Q529" s="2" t="s">
        <v>59</v>
      </c>
      <c r="R529" s="2" t="s">
        <v>1053</v>
      </c>
      <c r="S529" s="2">
        <v>0.59</v>
      </c>
      <c r="T529" s="7">
        <f>Table1[[#This Row],[Profit]]/Table1[[#This Row],[Sales]]</f>
        <v>-0.57152590191488084</v>
      </c>
      <c r="U529" s="2" t="s">
        <v>33</v>
      </c>
      <c r="V529" s="2" t="s">
        <v>34</v>
      </c>
      <c r="W529" s="2" t="s">
        <v>45</v>
      </c>
      <c r="X529" s="2" t="s">
        <v>1054</v>
      </c>
      <c r="Y529" s="2">
        <v>90278</v>
      </c>
      <c r="Z529" s="10">
        <v>42182</v>
      </c>
      <c r="AA529" s="14" t="str">
        <f>TEXT(Table1[[#This Row],[Order Date]],"mmmm")</f>
        <v>June</v>
      </c>
      <c r="AB529" s="8" t="str">
        <f>TEXT(Table1[[#This Row],[Order Date]],"yyyy")</f>
        <v>2015</v>
      </c>
      <c r="AC529" s="10">
        <v>42183</v>
      </c>
      <c r="AD529" s="2">
        <v>-95.21050000000001</v>
      </c>
      <c r="AE529" s="2">
        <v>3</v>
      </c>
      <c r="AF529" s="2">
        <v>166.59</v>
      </c>
      <c r="AG529" s="2">
        <v>90589</v>
      </c>
      <c r="AH529" s="7" t="str">
        <f>IF(COUNTIF(Returns!$A$2:$A$1635,Orders!AG529)&gt;0,"Returned","Not Returned")</f>
        <v>Not Returned</v>
      </c>
    </row>
    <row r="530" spans="5:34" ht="12.75" customHeight="1" thickTop="1" thickBot="1" x14ac:dyDescent="0.3">
      <c r="E530" s="11">
        <v>22638</v>
      </c>
      <c r="F530" s="12" t="s">
        <v>106</v>
      </c>
      <c r="G530" s="12">
        <v>0.09</v>
      </c>
      <c r="H530" s="12">
        <v>100.98</v>
      </c>
      <c r="I530" s="12">
        <v>35.840000000000003</v>
      </c>
      <c r="J530" s="12">
        <v>940</v>
      </c>
      <c r="K530" s="7" t="str">
        <f>IF(COUNTIF(Table1[Customer ID],Table1[[#This Row],[Customer ID]])&gt;1,"Repeat Customer","One-Time Customer")</f>
        <v>One-Time Customer</v>
      </c>
      <c r="L530" s="12" t="s">
        <v>1055</v>
      </c>
      <c r="M530" s="12" t="s">
        <v>39</v>
      </c>
      <c r="N530" s="12" t="s">
        <v>40</v>
      </c>
      <c r="O530" s="12" t="s">
        <v>41</v>
      </c>
      <c r="P530" s="12" t="s">
        <v>191</v>
      </c>
      <c r="Q530" s="12" t="s">
        <v>121</v>
      </c>
      <c r="R530" s="12" t="s">
        <v>260</v>
      </c>
      <c r="S530" s="12">
        <v>0.62</v>
      </c>
      <c r="T530" s="7">
        <f>Table1[[#This Row],[Profit]]/Table1[[#This Row],[Sales]]</f>
        <v>-0.4886039526489816</v>
      </c>
      <c r="U530" s="12" t="s">
        <v>33</v>
      </c>
      <c r="V530" s="12" t="s">
        <v>53</v>
      </c>
      <c r="W530" s="12" t="s">
        <v>228</v>
      </c>
      <c r="X530" s="12" t="s">
        <v>1056</v>
      </c>
      <c r="Y530" s="12">
        <v>6776</v>
      </c>
      <c r="Z530" s="13">
        <v>42108</v>
      </c>
      <c r="AA530" s="14" t="str">
        <f>TEXT(Table1[[#This Row],[Order Date]],"mmmm")</f>
        <v>April</v>
      </c>
      <c r="AB530" s="8" t="str">
        <f>TEXT(Table1[[#This Row],[Order Date]],"yyyy")</f>
        <v>2015</v>
      </c>
      <c r="AC530" s="13">
        <v>42113</v>
      </c>
      <c r="AD530" s="12">
        <v>-193.58</v>
      </c>
      <c r="AE530" s="12">
        <v>4</v>
      </c>
      <c r="AF530" s="12">
        <v>396.19</v>
      </c>
      <c r="AG530" s="12">
        <v>90844</v>
      </c>
      <c r="AH530" s="7" t="str">
        <f>IF(COUNTIF(Returns!$A$2:$A$1635,Orders!AG530)&gt;0,"Returned","Not Returned")</f>
        <v>Not Returned</v>
      </c>
    </row>
    <row r="531" spans="5:34" ht="12.75" customHeight="1" thickTop="1" thickBot="1" x14ac:dyDescent="0.3">
      <c r="E531" s="9">
        <v>23479</v>
      </c>
      <c r="F531" s="2" t="s">
        <v>37</v>
      </c>
      <c r="G531" s="2">
        <v>0.03</v>
      </c>
      <c r="H531" s="2">
        <v>31.74</v>
      </c>
      <c r="I531" s="2">
        <v>12.62</v>
      </c>
      <c r="J531" s="2">
        <v>945</v>
      </c>
      <c r="K531" s="7" t="str">
        <f>IF(COUNTIF(Table1[Customer ID],Table1[[#This Row],[Customer ID]])&gt;1,"Repeat Customer","One-Time Customer")</f>
        <v>One-Time Customer</v>
      </c>
      <c r="L531" s="2" t="s">
        <v>1057</v>
      </c>
      <c r="M531" s="2" t="s">
        <v>49</v>
      </c>
      <c r="N531" s="2" t="s">
        <v>40</v>
      </c>
      <c r="O531" s="2" t="s">
        <v>29</v>
      </c>
      <c r="P531" s="2" t="s">
        <v>109</v>
      </c>
      <c r="Q531" s="2" t="s">
        <v>59</v>
      </c>
      <c r="R531" s="2" t="s">
        <v>1058</v>
      </c>
      <c r="S531" s="2">
        <v>0.37</v>
      </c>
      <c r="T531" s="7">
        <f>Table1[[#This Row],[Profit]]/Table1[[#This Row],[Sales]]</f>
        <v>-4.3576494427558198E-2</v>
      </c>
      <c r="U531" s="2" t="s">
        <v>33</v>
      </c>
      <c r="V531" s="2" t="s">
        <v>34</v>
      </c>
      <c r="W531" s="2" t="s">
        <v>45</v>
      </c>
      <c r="X531" s="2" t="s">
        <v>1059</v>
      </c>
      <c r="Y531" s="2">
        <v>95070</v>
      </c>
      <c r="Z531" s="10">
        <v>42069</v>
      </c>
      <c r="AA531" s="14" t="str">
        <f>TEXT(Table1[[#This Row],[Order Date]],"mmmm")</f>
        <v>March</v>
      </c>
      <c r="AB531" s="8" t="str">
        <f>TEXT(Table1[[#This Row],[Order Date]],"yyyy")</f>
        <v>2015</v>
      </c>
      <c r="AC531" s="10">
        <v>42069</v>
      </c>
      <c r="AD531" s="2">
        <v>-4.3009999999999939</v>
      </c>
      <c r="AE531" s="2">
        <v>3</v>
      </c>
      <c r="AF531" s="2">
        <v>98.7</v>
      </c>
      <c r="AG531" s="2">
        <v>86567</v>
      </c>
      <c r="AH531" s="7" t="str">
        <f>IF(COUNTIF(Returns!$A$2:$A$1635,Orders!AG531)&gt;0,"Returned","Not Returned")</f>
        <v>Not Returned</v>
      </c>
    </row>
    <row r="532" spans="5:34" ht="12.75" customHeight="1" thickTop="1" thickBot="1" x14ac:dyDescent="0.3">
      <c r="E532" s="11">
        <v>24459</v>
      </c>
      <c r="F532" s="12" t="s">
        <v>47</v>
      </c>
      <c r="G532" s="12">
        <v>0.09</v>
      </c>
      <c r="H532" s="12">
        <v>90.98</v>
      </c>
      <c r="I532" s="12">
        <v>56.2</v>
      </c>
      <c r="J532" s="12">
        <v>946</v>
      </c>
      <c r="K532" s="7" t="str">
        <f>IF(COUNTIF(Table1[Customer ID],Table1[[#This Row],[Customer ID]])&gt;1,"Repeat Customer","One-Time Customer")</f>
        <v>One-Time Customer</v>
      </c>
      <c r="L532" s="12" t="s">
        <v>1060</v>
      </c>
      <c r="M532" s="12" t="s">
        <v>27</v>
      </c>
      <c r="N532" s="12" t="s">
        <v>40</v>
      </c>
      <c r="O532" s="12" t="s">
        <v>41</v>
      </c>
      <c r="P532" s="12" t="s">
        <v>50</v>
      </c>
      <c r="Q532" s="12" t="s">
        <v>86</v>
      </c>
      <c r="R532" s="12" t="s">
        <v>1061</v>
      </c>
      <c r="S532" s="12">
        <v>0.74</v>
      </c>
      <c r="T532" s="7">
        <f>Table1[[#This Row],[Profit]]/Table1[[#This Row],[Sales]]</f>
        <v>-0.8809945916833104</v>
      </c>
      <c r="U532" s="12" t="s">
        <v>33</v>
      </c>
      <c r="V532" s="12" t="s">
        <v>53</v>
      </c>
      <c r="W532" s="12" t="s">
        <v>188</v>
      </c>
      <c r="X532" s="12" t="s">
        <v>511</v>
      </c>
      <c r="Y532" s="12">
        <v>4210</v>
      </c>
      <c r="Z532" s="13">
        <v>42064</v>
      </c>
      <c r="AA532" s="14" t="str">
        <f>TEXT(Table1[[#This Row],[Order Date]],"mmmm")</f>
        <v>March</v>
      </c>
      <c r="AB532" s="8" t="str">
        <f>TEXT(Table1[[#This Row],[Order Date]],"yyyy")</f>
        <v>2015</v>
      </c>
      <c r="AC532" s="13">
        <v>42065</v>
      </c>
      <c r="AD532" s="12">
        <v>-1570.32</v>
      </c>
      <c r="AE532" s="12">
        <v>20</v>
      </c>
      <c r="AF532" s="12">
        <v>1782.44</v>
      </c>
      <c r="AG532" s="12">
        <v>86566</v>
      </c>
      <c r="AH532" s="7" t="str">
        <f>IF(COUNTIF(Returns!$A$2:$A$1635,Orders!AG532)&gt;0,"Returned","Not Returned")</f>
        <v>Not Returned</v>
      </c>
    </row>
    <row r="533" spans="5:34" ht="12.75" customHeight="1" thickTop="1" thickBot="1" x14ac:dyDescent="0.3">
      <c r="E533" s="9">
        <v>24693</v>
      </c>
      <c r="F533" s="2" t="s">
        <v>47</v>
      </c>
      <c r="G533" s="2">
        <v>0.08</v>
      </c>
      <c r="H533" s="2">
        <v>14.2</v>
      </c>
      <c r="I533" s="2">
        <v>5.3</v>
      </c>
      <c r="J533" s="2">
        <v>947</v>
      </c>
      <c r="K533" s="7" t="str">
        <f>IF(COUNTIF(Table1[Customer ID],Table1[[#This Row],[Customer ID]])&gt;1,"Repeat Customer","One-Time Customer")</f>
        <v>One-Time Customer</v>
      </c>
      <c r="L533" s="2" t="s">
        <v>1062</v>
      </c>
      <c r="M533" s="2" t="s">
        <v>27</v>
      </c>
      <c r="N533" s="2" t="s">
        <v>40</v>
      </c>
      <c r="O533" s="2" t="s">
        <v>41</v>
      </c>
      <c r="P533" s="2" t="s">
        <v>50</v>
      </c>
      <c r="Q533" s="2" t="s">
        <v>31</v>
      </c>
      <c r="R533" s="2" t="s">
        <v>730</v>
      </c>
      <c r="S533" s="2">
        <v>0.46</v>
      </c>
      <c r="T533" s="7">
        <f>Table1[[#This Row],[Profit]]/Table1[[#This Row],[Sales]]</f>
        <v>0.37761752877548194</v>
      </c>
      <c r="U533" s="2" t="s">
        <v>33</v>
      </c>
      <c r="V533" s="2" t="s">
        <v>53</v>
      </c>
      <c r="W533" s="2" t="s">
        <v>54</v>
      </c>
      <c r="X533" s="2" t="s">
        <v>1063</v>
      </c>
      <c r="Y533" s="2">
        <v>7002</v>
      </c>
      <c r="Z533" s="10">
        <v>42015</v>
      </c>
      <c r="AA533" s="14" t="str">
        <f>TEXT(Table1[[#This Row],[Order Date]],"mmmm")</f>
        <v>January</v>
      </c>
      <c r="AB533" s="8" t="str">
        <f>TEXT(Table1[[#This Row],[Order Date]],"yyyy")</f>
        <v>2015</v>
      </c>
      <c r="AC533" s="10">
        <v>42017</v>
      </c>
      <c r="AD533" s="2">
        <v>27.23</v>
      </c>
      <c r="AE533" s="2">
        <v>5</v>
      </c>
      <c r="AF533" s="2">
        <v>72.11</v>
      </c>
      <c r="AG533" s="2">
        <v>86565</v>
      </c>
      <c r="AH533" s="7" t="str">
        <f>IF(COUNTIF(Returns!$A$2:$A$1635,Orders!AG533)&gt;0,"Returned","Not Returned")</f>
        <v>Not Returned</v>
      </c>
    </row>
    <row r="534" spans="5:34" ht="12.75" customHeight="1" thickTop="1" thickBot="1" x14ac:dyDescent="0.3">
      <c r="E534" s="11">
        <v>1279</v>
      </c>
      <c r="F534" s="12" t="s">
        <v>1064</v>
      </c>
      <c r="G534" s="12">
        <v>0.06</v>
      </c>
      <c r="H534" s="12">
        <v>40.98</v>
      </c>
      <c r="I534" s="12">
        <v>2.99</v>
      </c>
      <c r="J534" s="12">
        <v>949</v>
      </c>
      <c r="K534" s="7" t="str">
        <f>IF(COUNTIF(Table1[Customer ID],Table1[[#This Row],[Customer ID]])&gt;1,"Repeat Customer","One-Time Customer")</f>
        <v>Repeat Customer</v>
      </c>
      <c r="L534" s="12" t="s">
        <v>1065</v>
      </c>
      <c r="M534" s="12" t="s">
        <v>49</v>
      </c>
      <c r="N534" s="12" t="s">
        <v>114</v>
      </c>
      <c r="O534" s="12" t="s">
        <v>29</v>
      </c>
      <c r="P534" s="12" t="s">
        <v>109</v>
      </c>
      <c r="Q534" s="12" t="s">
        <v>59</v>
      </c>
      <c r="R534" s="12" t="s">
        <v>1066</v>
      </c>
      <c r="S534" s="12">
        <v>0.36</v>
      </c>
      <c r="T534" s="7">
        <f>Table1[[#This Row],[Profit]]/Table1[[#This Row],[Sales]]</f>
        <v>-0.15302619982373208</v>
      </c>
      <c r="U534" s="12" t="s">
        <v>33</v>
      </c>
      <c r="V534" s="12" t="s">
        <v>34</v>
      </c>
      <c r="W534" s="12" t="s">
        <v>45</v>
      </c>
      <c r="X534" s="12" t="s">
        <v>663</v>
      </c>
      <c r="Y534" s="12">
        <v>90049</v>
      </c>
      <c r="Z534" s="13">
        <v>42006</v>
      </c>
      <c r="AA534" s="14" t="str">
        <f>TEXT(Table1[[#This Row],[Order Date]],"mmmm")</f>
        <v>January</v>
      </c>
      <c r="AB534" s="8" t="str">
        <f>TEXT(Table1[[#This Row],[Order Date]],"yyyy")</f>
        <v>2015</v>
      </c>
      <c r="AC534" s="13">
        <v>42008</v>
      </c>
      <c r="AD534" s="12">
        <v>-19.099200000000003</v>
      </c>
      <c r="AE534" s="12">
        <v>3</v>
      </c>
      <c r="AF534" s="12">
        <v>124.81</v>
      </c>
      <c r="AG534" s="12">
        <v>9285</v>
      </c>
      <c r="AH534" s="7" t="str">
        <f>IF(COUNTIF(Returns!$A$2:$A$1635,Orders!AG534)&gt;0,"Returned","Not Returned")</f>
        <v>Not Returned</v>
      </c>
    </row>
    <row r="535" spans="5:34" ht="12.75" customHeight="1" thickTop="1" thickBot="1" x14ac:dyDescent="0.3">
      <c r="E535" s="9">
        <v>1128</v>
      </c>
      <c r="F535" s="2" t="s">
        <v>106</v>
      </c>
      <c r="G535" s="2">
        <v>0.02</v>
      </c>
      <c r="H535" s="2">
        <v>48.04</v>
      </c>
      <c r="I535" s="2">
        <v>5.09</v>
      </c>
      <c r="J535" s="2">
        <v>949</v>
      </c>
      <c r="K535" s="7" t="str">
        <f>IF(COUNTIF(Table1[Customer ID],Table1[[#This Row],[Customer ID]])&gt;1,"Repeat Customer","One-Time Customer")</f>
        <v>Repeat Customer</v>
      </c>
      <c r="L535" s="2" t="s">
        <v>1065</v>
      </c>
      <c r="M535" s="2" t="s">
        <v>49</v>
      </c>
      <c r="N535" s="2" t="s">
        <v>114</v>
      </c>
      <c r="O535" s="2" t="s">
        <v>29</v>
      </c>
      <c r="P535" s="2" t="s">
        <v>93</v>
      </c>
      <c r="Q535" s="2" t="s">
        <v>59</v>
      </c>
      <c r="R535" s="2" t="s">
        <v>621</v>
      </c>
      <c r="S535" s="2">
        <v>0.37</v>
      </c>
      <c r="T535" s="7">
        <f>Table1[[#This Row],[Profit]]/Table1[[#This Row],[Sales]]</f>
        <v>0.42398901647528708</v>
      </c>
      <c r="U535" s="2" t="s">
        <v>33</v>
      </c>
      <c r="V535" s="2" t="s">
        <v>34</v>
      </c>
      <c r="W535" s="2" t="s">
        <v>45</v>
      </c>
      <c r="X535" s="2" t="s">
        <v>663</v>
      </c>
      <c r="Y535" s="2">
        <v>90049</v>
      </c>
      <c r="Z535" s="10">
        <v>42085</v>
      </c>
      <c r="AA535" s="14" t="str">
        <f>TEXT(Table1[[#This Row],[Order Date]],"mmmm")</f>
        <v>March</v>
      </c>
      <c r="AB535" s="8" t="str">
        <f>TEXT(Table1[[#This Row],[Order Date]],"yyyy")</f>
        <v>2015</v>
      </c>
      <c r="AC535" s="10">
        <v>42089</v>
      </c>
      <c r="AD535" s="2">
        <v>373.67</v>
      </c>
      <c r="AE535" s="2">
        <v>18</v>
      </c>
      <c r="AF535" s="2">
        <v>881.32</v>
      </c>
      <c r="AG535" s="2">
        <v>8257</v>
      </c>
      <c r="AH535" s="7" t="str">
        <f>IF(COUNTIF(Returns!$A$2:$A$1635,Orders!AG535)&gt;0,"Returned","Not Returned")</f>
        <v>Not Returned</v>
      </c>
    </row>
    <row r="536" spans="5:34" ht="12.75" customHeight="1" thickTop="1" thickBot="1" x14ac:dyDescent="0.3">
      <c r="E536" s="11">
        <v>19279</v>
      </c>
      <c r="F536" s="12" t="s">
        <v>47</v>
      </c>
      <c r="G536" s="12">
        <v>0.06</v>
      </c>
      <c r="H536" s="12">
        <v>40.98</v>
      </c>
      <c r="I536" s="12">
        <v>2.99</v>
      </c>
      <c r="J536" s="12">
        <v>950</v>
      </c>
      <c r="K536" s="7" t="str">
        <f>IF(COUNTIF(Table1[Customer ID],Table1[[#This Row],[Customer ID]])&gt;1,"Repeat Customer","One-Time Customer")</f>
        <v>Repeat Customer</v>
      </c>
      <c r="L536" s="12" t="s">
        <v>1067</v>
      </c>
      <c r="M536" s="12" t="s">
        <v>49</v>
      </c>
      <c r="N536" s="12" t="s">
        <v>114</v>
      </c>
      <c r="O536" s="12" t="s">
        <v>29</v>
      </c>
      <c r="P536" s="12" t="s">
        <v>109</v>
      </c>
      <c r="Q536" s="12" t="s">
        <v>59</v>
      </c>
      <c r="R536" s="12" t="s">
        <v>1066</v>
      </c>
      <c r="S536" s="12">
        <v>0.36</v>
      </c>
      <c r="T536" s="7">
        <f>Table1[[#This Row],[Profit]]/Table1[[#This Row],[Sales]]</f>
        <v>-0.35581442307692307</v>
      </c>
      <c r="U536" s="12" t="s">
        <v>33</v>
      </c>
      <c r="V536" s="12" t="s">
        <v>61</v>
      </c>
      <c r="W536" s="12" t="s">
        <v>62</v>
      </c>
      <c r="X536" s="12" t="s">
        <v>63</v>
      </c>
      <c r="Y536" s="12">
        <v>55372</v>
      </c>
      <c r="Z536" s="13">
        <v>42006</v>
      </c>
      <c r="AA536" s="14" t="str">
        <f>TEXT(Table1[[#This Row],[Order Date]],"mmmm")</f>
        <v>January</v>
      </c>
      <c r="AB536" s="8" t="str">
        <f>TEXT(Table1[[#This Row],[Order Date]],"yyyy")</f>
        <v>2015</v>
      </c>
      <c r="AC536" s="13">
        <v>42008</v>
      </c>
      <c r="AD536" s="12">
        <v>-14.801880000000001</v>
      </c>
      <c r="AE536" s="12">
        <v>1</v>
      </c>
      <c r="AF536" s="12">
        <v>41.6</v>
      </c>
      <c r="AG536" s="12">
        <v>89083</v>
      </c>
      <c r="AH536" s="7" t="str">
        <f>IF(COUNTIF(Returns!$A$2:$A$1635,Orders!AG536)&gt;0,"Returned","Not Returned")</f>
        <v>Not Returned</v>
      </c>
    </row>
    <row r="537" spans="5:34" ht="12.75" customHeight="1" thickTop="1" thickBot="1" x14ac:dyDescent="0.3">
      <c r="E537" s="9">
        <v>19127</v>
      </c>
      <c r="F537" s="2" t="s">
        <v>106</v>
      </c>
      <c r="G537" s="2">
        <v>0.05</v>
      </c>
      <c r="H537" s="2">
        <v>1500.97</v>
      </c>
      <c r="I537" s="2">
        <v>29.7</v>
      </c>
      <c r="J537" s="2">
        <v>950</v>
      </c>
      <c r="K537" s="7" t="str">
        <f>IF(COUNTIF(Table1[Customer ID],Table1[[#This Row],[Customer ID]])&gt;1,"Repeat Customer","One-Time Customer")</f>
        <v>Repeat Customer</v>
      </c>
      <c r="L537" s="2" t="s">
        <v>1067</v>
      </c>
      <c r="M537" s="2" t="s">
        <v>39</v>
      </c>
      <c r="N537" s="2" t="s">
        <v>114</v>
      </c>
      <c r="O537" s="2" t="s">
        <v>77</v>
      </c>
      <c r="P537" s="2" t="s">
        <v>85</v>
      </c>
      <c r="Q537" s="2" t="s">
        <v>43</v>
      </c>
      <c r="R537" s="2" t="s">
        <v>1068</v>
      </c>
      <c r="S537" s="2">
        <v>0.56999999999999995</v>
      </c>
      <c r="T537" s="7">
        <f>Table1[[#This Row],[Profit]]/Table1[[#This Row],[Sales]]</f>
        <v>-1.7107195335354857</v>
      </c>
      <c r="U537" s="2" t="s">
        <v>33</v>
      </c>
      <c r="V537" s="2" t="s">
        <v>61</v>
      </c>
      <c r="W537" s="2" t="s">
        <v>62</v>
      </c>
      <c r="X537" s="2" t="s">
        <v>63</v>
      </c>
      <c r="Y537" s="2">
        <v>55372</v>
      </c>
      <c r="Z537" s="10">
        <v>42085</v>
      </c>
      <c r="AA537" s="14" t="str">
        <f>TEXT(Table1[[#This Row],[Order Date]],"mmmm")</f>
        <v>March</v>
      </c>
      <c r="AB537" s="8" t="str">
        <f>TEXT(Table1[[#This Row],[Order Date]],"yyyy")</f>
        <v>2015</v>
      </c>
      <c r="AC537" s="10">
        <v>42085</v>
      </c>
      <c r="AD537" s="2">
        <v>-2561.3235</v>
      </c>
      <c r="AE537" s="2">
        <v>1</v>
      </c>
      <c r="AF537" s="2">
        <v>1497.22</v>
      </c>
      <c r="AG537" s="2">
        <v>89084</v>
      </c>
      <c r="AH537" s="7" t="str">
        <f>IF(COUNTIF(Returns!$A$2:$A$1635,Orders!AG537)&gt;0,"Returned","Not Returned")</f>
        <v>Not Returned</v>
      </c>
    </row>
    <row r="538" spans="5:34" ht="12.75" customHeight="1" thickTop="1" thickBot="1" x14ac:dyDescent="0.3">
      <c r="E538" s="11">
        <v>19128</v>
      </c>
      <c r="F538" s="12" t="s">
        <v>106</v>
      </c>
      <c r="G538" s="12">
        <v>0.02</v>
      </c>
      <c r="H538" s="12">
        <v>48.04</v>
      </c>
      <c r="I538" s="12">
        <v>5.09</v>
      </c>
      <c r="J538" s="12">
        <v>950</v>
      </c>
      <c r="K538" s="7" t="str">
        <f>IF(COUNTIF(Table1[Customer ID],Table1[[#This Row],[Customer ID]])&gt;1,"Repeat Customer","One-Time Customer")</f>
        <v>Repeat Customer</v>
      </c>
      <c r="L538" s="12" t="s">
        <v>1067</v>
      </c>
      <c r="M538" s="12" t="s">
        <v>49</v>
      </c>
      <c r="N538" s="12" t="s">
        <v>114</v>
      </c>
      <c r="O538" s="12" t="s">
        <v>29</v>
      </c>
      <c r="P538" s="12" t="s">
        <v>93</v>
      </c>
      <c r="Q538" s="12" t="s">
        <v>59</v>
      </c>
      <c r="R538" s="12" t="s">
        <v>621</v>
      </c>
      <c r="S538" s="12">
        <v>0.37</v>
      </c>
      <c r="T538" s="7">
        <f>Table1[[#This Row],[Profit]]/Table1[[#This Row],[Sales]]</f>
        <v>0.69</v>
      </c>
      <c r="U538" s="12" t="s">
        <v>33</v>
      </c>
      <c r="V538" s="12" t="s">
        <v>61</v>
      </c>
      <c r="W538" s="12" t="s">
        <v>62</v>
      </c>
      <c r="X538" s="12" t="s">
        <v>63</v>
      </c>
      <c r="Y538" s="12">
        <v>55372</v>
      </c>
      <c r="Z538" s="13">
        <v>42085</v>
      </c>
      <c r="AA538" s="14" t="str">
        <f>TEXT(Table1[[#This Row],[Order Date]],"mmmm")</f>
        <v>March</v>
      </c>
      <c r="AB538" s="8" t="str">
        <f>TEXT(Table1[[#This Row],[Order Date]],"yyyy")</f>
        <v>2015</v>
      </c>
      <c r="AC538" s="13">
        <v>42089</v>
      </c>
      <c r="AD538" s="12">
        <v>168.91889999999998</v>
      </c>
      <c r="AE538" s="12">
        <v>5</v>
      </c>
      <c r="AF538" s="12">
        <v>244.81</v>
      </c>
      <c r="AG538" s="12">
        <v>89084</v>
      </c>
      <c r="AH538" s="7" t="str">
        <f>IF(COUNTIF(Returns!$A$2:$A$1635,Orders!AG538)&gt;0,"Returned","Not Returned")</f>
        <v>Not Returned</v>
      </c>
    </row>
    <row r="539" spans="5:34" ht="12.75" customHeight="1" thickTop="1" thickBot="1" x14ac:dyDescent="0.3">
      <c r="E539" s="9">
        <v>19129</v>
      </c>
      <c r="F539" s="2" t="s">
        <v>106</v>
      </c>
      <c r="G539" s="2">
        <v>0.03</v>
      </c>
      <c r="H539" s="2">
        <v>4.28</v>
      </c>
      <c r="I539" s="2">
        <v>1.6</v>
      </c>
      <c r="J539" s="2">
        <v>950</v>
      </c>
      <c r="K539" s="7" t="str">
        <f>IF(COUNTIF(Table1[Customer ID],Table1[[#This Row],[Customer ID]])&gt;1,"Repeat Customer","One-Time Customer")</f>
        <v>Repeat Customer</v>
      </c>
      <c r="L539" s="2" t="s">
        <v>1067</v>
      </c>
      <c r="M539" s="2" t="s">
        <v>49</v>
      </c>
      <c r="N539" s="2" t="s">
        <v>114</v>
      </c>
      <c r="O539" s="2" t="s">
        <v>29</v>
      </c>
      <c r="P539" s="2" t="s">
        <v>30</v>
      </c>
      <c r="Q539" s="2" t="s">
        <v>31</v>
      </c>
      <c r="R539" s="2" t="s">
        <v>1069</v>
      </c>
      <c r="S539" s="2">
        <v>0.57999999999999996</v>
      </c>
      <c r="T539" s="7">
        <f>Table1[[#This Row],[Profit]]/Table1[[#This Row],[Sales]]</f>
        <v>-1.3626373626373627</v>
      </c>
      <c r="U539" s="2" t="s">
        <v>33</v>
      </c>
      <c r="V539" s="2" t="s">
        <v>61</v>
      </c>
      <c r="W539" s="2" t="s">
        <v>62</v>
      </c>
      <c r="X539" s="2" t="s">
        <v>63</v>
      </c>
      <c r="Y539" s="2">
        <v>55372</v>
      </c>
      <c r="Z539" s="10">
        <v>42085</v>
      </c>
      <c r="AA539" s="14" t="str">
        <f>TEXT(Table1[[#This Row],[Order Date]],"mmmm")</f>
        <v>March</v>
      </c>
      <c r="AB539" s="8" t="str">
        <f>TEXT(Table1[[#This Row],[Order Date]],"yyyy")</f>
        <v>2015</v>
      </c>
      <c r="AC539" s="10">
        <v>42092</v>
      </c>
      <c r="AD539" s="2">
        <v>-6.2</v>
      </c>
      <c r="AE539" s="2">
        <v>1</v>
      </c>
      <c r="AF539" s="2">
        <v>4.55</v>
      </c>
      <c r="AG539" s="2">
        <v>89084</v>
      </c>
      <c r="AH539" s="7" t="str">
        <f>IF(COUNTIF(Returns!$A$2:$A$1635,Orders!AG539)&gt;0,"Returned","Not Returned")</f>
        <v>Not Returned</v>
      </c>
    </row>
    <row r="540" spans="5:34" ht="12.75" customHeight="1" thickTop="1" thickBot="1" x14ac:dyDescent="0.3">
      <c r="E540" s="11">
        <v>20073</v>
      </c>
      <c r="F540" s="12" t="s">
        <v>106</v>
      </c>
      <c r="G540" s="12">
        <v>0.1</v>
      </c>
      <c r="H540" s="12">
        <v>7.31</v>
      </c>
      <c r="I540" s="12">
        <v>0.49</v>
      </c>
      <c r="J540" s="12">
        <v>954</v>
      </c>
      <c r="K540" s="7" t="str">
        <f>IF(COUNTIF(Table1[Customer ID],Table1[[#This Row],[Customer ID]])&gt;1,"Repeat Customer","One-Time Customer")</f>
        <v>Repeat Customer</v>
      </c>
      <c r="L540" s="12" t="s">
        <v>1070</v>
      </c>
      <c r="M540" s="12" t="s">
        <v>49</v>
      </c>
      <c r="N540" s="12" t="s">
        <v>58</v>
      </c>
      <c r="O540" s="12" t="s">
        <v>29</v>
      </c>
      <c r="P540" s="12" t="s">
        <v>134</v>
      </c>
      <c r="Q540" s="12" t="s">
        <v>59</v>
      </c>
      <c r="R540" s="12" t="s">
        <v>1071</v>
      </c>
      <c r="S540" s="12">
        <v>0.38</v>
      </c>
      <c r="T540" s="7">
        <f>Table1[[#This Row],[Profit]]/Table1[[#This Row],[Sales]]</f>
        <v>0.69</v>
      </c>
      <c r="U540" s="12" t="s">
        <v>33</v>
      </c>
      <c r="V540" s="12" t="s">
        <v>61</v>
      </c>
      <c r="W540" s="12" t="s">
        <v>130</v>
      </c>
      <c r="X540" s="12" t="s">
        <v>1072</v>
      </c>
      <c r="Y540" s="12">
        <v>75067</v>
      </c>
      <c r="Z540" s="13">
        <v>42047</v>
      </c>
      <c r="AA540" s="14" t="str">
        <f>TEXT(Table1[[#This Row],[Order Date]],"mmmm")</f>
        <v>February</v>
      </c>
      <c r="AB540" s="8" t="str">
        <f>TEXT(Table1[[#This Row],[Order Date]],"yyyy")</f>
        <v>2015</v>
      </c>
      <c r="AC540" s="13">
        <v>42056</v>
      </c>
      <c r="AD540" s="12">
        <v>19.064699999999998</v>
      </c>
      <c r="AE540" s="12">
        <v>4</v>
      </c>
      <c r="AF540" s="12">
        <v>27.63</v>
      </c>
      <c r="AG540" s="12">
        <v>90771</v>
      </c>
      <c r="AH540" s="7" t="str">
        <f>IF(COUNTIF(Returns!$A$2:$A$1635,Orders!AG540)&gt;0,"Returned","Not Returned")</f>
        <v>Not Returned</v>
      </c>
    </row>
    <row r="541" spans="5:34" ht="12.75" customHeight="1" thickTop="1" thickBot="1" x14ac:dyDescent="0.3">
      <c r="E541" s="9">
        <v>20074</v>
      </c>
      <c r="F541" s="2" t="s">
        <v>106</v>
      </c>
      <c r="G541" s="2">
        <v>0.08</v>
      </c>
      <c r="H541" s="2">
        <v>6.7</v>
      </c>
      <c r="I541" s="2">
        <v>1.56</v>
      </c>
      <c r="J541" s="2">
        <v>954</v>
      </c>
      <c r="K541" s="7" t="str">
        <f>IF(COUNTIF(Table1[Customer ID],Table1[[#This Row],[Customer ID]])&gt;1,"Repeat Customer","One-Time Customer")</f>
        <v>Repeat Customer</v>
      </c>
      <c r="L541" s="2" t="s">
        <v>1070</v>
      </c>
      <c r="M541" s="2" t="s">
        <v>49</v>
      </c>
      <c r="N541" s="2" t="s">
        <v>58</v>
      </c>
      <c r="O541" s="2" t="s">
        <v>29</v>
      </c>
      <c r="P541" s="2" t="s">
        <v>30</v>
      </c>
      <c r="Q541" s="2" t="s">
        <v>31</v>
      </c>
      <c r="R541" s="2" t="s">
        <v>1073</v>
      </c>
      <c r="S541" s="2">
        <v>0.52</v>
      </c>
      <c r="T541" s="7">
        <f>Table1[[#This Row],[Profit]]/Table1[[#This Row],[Sales]]</f>
        <v>0.33835309195770585</v>
      </c>
      <c r="U541" s="2" t="s">
        <v>33</v>
      </c>
      <c r="V541" s="2" t="s">
        <v>61</v>
      </c>
      <c r="W541" s="2" t="s">
        <v>130</v>
      </c>
      <c r="X541" s="2" t="s">
        <v>1072</v>
      </c>
      <c r="Y541" s="2">
        <v>75067</v>
      </c>
      <c r="Z541" s="10">
        <v>42047</v>
      </c>
      <c r="AA541" s="14" t="str">
        <f>TEXT(Table1[[#This Row],[Order Date]],"mmmm")</f>
        <v>February</v>
      </c>
      <c r="AB541" s="8" t="str">
        <f>TEXT(Table1[[#This Row],[Order Date]],"yyyy")</f>
        <v>2015</v>
      </c>
      <c r="AC541" s="10">
        <v>42047</v>
      </c>
      <c r="AD541" s="2">
        <v>10.56</v>
      </c>
      <c r="AE541" s="2">
        <v>5</v>
      </c>
      <c r="AF541" s="2">
        <v>31.21</v>
      </c>
      <c r="AG541" s="2">
        <v>90771</v>
      </c>
      <c r="AH541" s="7" t="str">
        <f>IF(COUNTIF(Returns!$A$2:$A$1635,Orders!AG541)&gt;0,"Returned","Not Returned")</f>
        <v>Not Returned</v>
      </c>
    </row>
    <row r="542" spans="5:34" ht="12.75" customHeight="1" thickTop="1" thickBot="1" x14ac:dyDescent="0.3">
      <c r="E542" s="11">
        <v>25795</v>
      </c>
      <c r="F542" s="12" t="s">
        <v>37</v>
      </c>
      <c r="G542" s="12">
        <v>0.01</v>
      </c>
      <c r="H542" s="12">
        <v>145.44999999999999</v>
      </c>
      <c r="I542" s="12">
        <v>17.850000000000001</v>
      </c>
      <c r="J542" s="12">
        <v>959</v>
      </c>
      <c r="K542" s="7" t="str">
        <f>IF(COUNTIF(Table1[Customer ID],Table1[[#This Row],[Customer ID]])&gt;1,"Repeat Customer","One-Time Customer")</f>
        <v>One-Time Customer</v>
      </c>
      <c r="L542" s="12" t="s">
        <v>1074</v>
      </c>
      <c r="M542" s="12" t="s">
        <v>39</v>
      </c>
      <c r="N542" s="12" t="s">
        <v>28</v>
      </c>
      <c r="O542" s="12" t="s">
        <v>77</v>
      </c>
      <c r="P542" s="12" t="s">
        <v>85</v>
      </c>
      <c r="Q542" s="12" t="s">
        <v>43</v>
      </c>
      <c r="R542" s="12" t="s">
        <v>1075</v>
      </c>
      <c r="S542" s="12">
        <v>0.56000000000000005</v>
      </c>
      <c r="T542" s="7">
        <f>Table1[[#This Row],[Profit]]/Table1[[#This Row],[Sales]]</f>
        <v>0.69</v>
      </c>
      <c r="U542" s="12" t="s">
        <v>33</v>
      </c>
      <c r="V542" s="12" t="s">
        <v>61</v>
      </c>
      <c r="W542" s="12" t="s">
        <v>130</v>
      </c>
      <c r="X542" s="12" t="s">
        <v>1032</v>
      </c>
      <c r="Y542" s="12">
        <v>76028</v>
      </c>
      <c r="Z542" s="13">
        <v>42085</v>
      </c>
      <c r="AA542" s="14" t="str">
        <f>TEXT(Table1[[#This Row],[Order Date]],"mmmm")</f>
        <v>March</v>
      </c>
      <c r="AB542" s="8" t="str">
        <f>TEXT(Table1[[#This Row],[Order Date]],"yyyy")</f>
        <v>2015</v>
      </c>
      <c r="AC542" s="13">
        <v>42086</v>
      </c>
      <c r="AD542" s="12">
        <v>837.68069999999989</v>
      </c>
      <c r="AE542" s="12">
        <v>8</v>
      </c>
      <c r="AF542" s="12">
        <v>1214.03</v>
      </c>
      <c r="AG542" s="12">
        <v>91581</v>
      </c>
      <c r="AH542" s="7" t="str">
        <f>IF(COUNTIF(Returns!$A$2:$A$1635,Orders!AG542)&gt;0,"Returned","Not Returned")</f>
        <v>Not Returned</v>
      </c>
    </row>
    <row r="543" spans="5:34" ht="12.75" customHeight="1" thickTop="1" thickBot="1" x14ac:dyDescent="0.3">
      <c r="E543" s="9">
        <v>20428</v>
      </c>
      <c r="F543" s="2" t="s">
        <v>106</v>
      </c>
      <c r="G543" s="2">
        <v>0.03</v>
      </c>
      <c r="H543" s="2">
        <v>2.94</v>
      </c>
      <c r="I543" s="2">
        <v>0.96</v>
      </c>
      <c r="J543" s="2">
        <v>960</v>
      </c>
      <c r="K543" s="7" t="str">
        <f>IF(COUNTIF(Table1[Customer ID],Table1[[#This Row],[Customer ID]])&gt;1,"Repeat Customer","One-Time Customer")</f>
        <v>One-Time Customer</v>
      </c>
      <c r="L543" s="2" t="s">
        <v>1076</v>
      </c>
      <c r="M543" s="2" t="s">
        <v>49</v>
      </c>
      <c r="N543" s="2" t="s">
        <v>40</v>
      </c>
      <c r="O543" s="2" t="s">
        <v>29</v>
      </c>
      <c r="P543" s="2" t="s">
        <v>30</v>
      </c>
      <c r="Q543" s="2" t="s">
        <v>31</v>
      </c>
      <c r="R543" s="2" t="s">
        <v>599</v>
      </c>
      <c r="S543" s="2">
        <v>0.57999999999999996</v>
      </c>
      <c r="T543" s="7">
        <f>Table1[[#This Row],[Profit]]/Table1[[#This Row],[Sales]]</f>
        <v>-1.1965811965811968</v>
      </c>
      <c r="U543" s="2" t="s">
        <v>33</v>
      </c>
      <c r="V543" s="2" t="s">
        <v>34</v>
      </c>
      <c r="W543" s="2" t="s">
        <v>45</v>
      </c>
      <c r="X543" s="2" t="s">
        <v>1054</v>
      </c>
      <c r="Y543" s="2">
        <v>90278</v>
      </c>
      <c r="Z543" s="10">
        <v>42039</v>
      </c>
      <c r="AA543" s="14" t="str">
        <f>TEXT(Table1[[#This Row],[Order Date]],"mmmm")</f>
        <v>February</v>
      </c>
      <c r="AB543" s="8" t="str">
        <f>TEXT(Table1[[#This Row],[Order Date]],"yyyy")</f>
        <v>2015</v>
      </c>
      <c r="AC543" s="10">
        <v>42043</v>
      </c>
      <c r="AD543" s="2">
        <v>-4.2</v>
      </c>
      <c r="AE543" s="2">
        <v>1</v>
      </c>
      <c r="AF543" s="2">
        <v>3.51</v>
      </c>
      <c r="AG543" s="2">
        <v>89401</v>
      </c>
      <c r="AH543" s="7" t="str">
        <f>IF(COUNTIF(Returns!$A$2:$A$1635,Orders!AG543)&gt;0,"Returned","Not Returned")</f>
        <v>Not Returned</v>
      </c>
    </row>
    <row r="544" spans="5:34" ht="12.75" customHeight="1" thickTop="1" thickBot="1" x14ac:dyDescent="0.3">
      <c r="E544" s="11">
        <v>20685</v>
      </c>
      <c r="F544" s="12" t="s">
        <v>37</v>
      </c>
      <c r="G544" s="12">
        <v>0.05</v>
      </c>
      <c r="H544" s="12">
        <v>124.49</v>
      </c>
      <c r="I544" s="12">
        <v>51.94</v>
      </c>
      <c r="J544" s="12">
        <v>961</v>
      </c>
      <c r="K544" s="7" t="str">
        <f>IF(COUNTIF(Table1[Customer ID],Table1[[#This Row],[Customer ID]])&gt;1,"Repeat Customer","One-Time Customer")</f>
        <v>One-Time Customer</v>
      </c>
      <c r="L544" s="12" t="s">
        <v>1077</v>
      </c>
      <c r="M544" s="12" t="s">
        <v>39</v>
      </c>
      <c r="N544" s="12" t="s">
        <v>40</v>
      </c>
      <c r="O544" s="12" t="s">
        <v>41</v>
      </c>
      <c r="P544" s="12" t="s">
        <v>152</v>
      </c>
      <c r="Q544" s="12" t="s">
        <v>121</v>
      </c>
      <c r="R544" s="12" t="s">
        <v>462</v>
      </c>
      <c r="S544" s="12">
        <v>0.63</v>
      </c>
      <c r="T544" s="7">
        <f>Table1[[#This Row],[Profit]]/Table1[[#This Row],[Sales]]</f>
        <v>-0.36766233766233769</v>
      </c>
      <c r="U544" s="12" t="s">
        <v>33</v>
      </c>
      <c r="V544" s="12" t="s">
        <v>34</v>
      </c>
      <c r="W544" s="12" t="s">
        <v>45</v>
      </c>
      <c r="X544" s="12" t="s">
        <v>1078</v>
      </c>
      <c r="Y544" s="12">
        <v>94061</v>
      </c>
      <c r="Z544" s="13">
        <v>42059</v>
      </c>
      <c r="AA544" s="14" t="str">
        <f>TEXT(Table1[[#This Row],[Order Date]],"mmmm")</f>
        <v>February</v>
      </c>
      <c r="AB544" s="8" t="str">
        <f>TEXT(Table1[[#This Row],[Order Date]],"yyyy")</f>
        <v>2015</v>
      </c>
      <c r="AC544" s="13">
        <v>42059</v>
      </c>
      <c r="AD544" s="12">
        <v>-44.163600000000002</v>
      </c>
      <c r="AE544" s="12">
        <v>1</v>
      </c>
      <c r="AF544" s="12">
        <v>120.12</v>
      </c>
      <c r="AG544" s="12">
        <v>89402</v>
      </c>
      <c r="AH544" s="7" t="str">
        <f>IF(COUNTIF(Returns!$A$2:$A$1635,Orders!AG544)&gt;0,"Returned","Not Returned")</f>
        <v>Not Returned</v>
      </c>
    </row>
    <row r="545" spans="5:34" ht="12.75" customHeight="1" thickTop="1" thickBot="1" x14ac:dyDescent="0.3">
      <c r="E545" s="9">
        <v>2428</v>
      </c>
      <c r="F545" s="2" t="s">
        <v>106</v>
      </c>
      <c r="G545" s="2">
        <v>0.03</v>
      </c>
      <c r="H545" s="2">
        <v>2.94</v>
      </c>
      <c r="I545" s="2">
        <v>0.96</v>
      </c>
      <c r="J545" s="2">
        <v>962</v>
      </c>
      <c r="K545" s="7" t="str">
        <f>IF(COUNTIF(Table1[Customer ID],Table1[[#This Row],[Customer ID]])&gt;1,"Repeat Customer","One-Time Customer")</f>
        <v>One-Time Customer</v>
      </c>
      <c r="L545" s="2" t="s">
        <v>1079</v>
      </c>
      <c r="M545" s="2" t="s">
        <v>49</v>
      </c>
      <c r="N545" s="2" t="s">
        <v>40</v>
      </c>
      <c r="O545" s="2" t="s">
        <v>29</v>
      </c>
      <c r="P545" s="2" t="s">
        <v>30</v>
      </c>
      <c r="Q545" s="2" t="s">
        <v>31</v>
      </c>
      <c r="R545" s="2" t="s">
        <v>599</v>
      </c>
      <c r="S545" s="2">
        <v>0.57999999999999996</v>
      </c>
      <c r="T545" s="7">
        <f>Table1[[#This Row],[Profit]]/Table1[[#This Row],[Sales]]</f>
        <v>-0.59914407988587737</v>
      </c>
      <c r="U545" s="2" t="s">
        <v>33</v>
      </c>
      <c r="V545" s="2" t="s">
        <v>61</v>
      </c>
      <c r="W545" s="2" t="s">
        <v>178</v>
      </c>
      <c r="X545" s="2" t="s">
        <v>179</v>
      </c>
      <c r="Y545" s="2">
        <v>60610</v>
      </c>
      <c r="Z545" s="10">
        <v>42039</v>
      </c>
      <c r="AA545" s="14" t="str">
        <f>TEXT(Table1[[#This Row],[Order Date]],"mmmm")</f>
        <v>February</v>
      </c>
      <c r="AB545" s="8" t="str">
        <f>TEXT(Table1[[#This Row],[Order Date]],"yyyy")</f>
        <v>2015</v>
      </c>
      <c r="AC545" s="10">
        <v>42043</v>
      </c>
      <c r="AD545" s="2">
        <v>-4.2</v>
      </c>
      <c r="AE545" s="2">
        <v>2</v>
      </c>
      <c r="AF545" s="2">
        <v>7.01</v>
      </c>
      <c r="AG545" s="2">
        <v>17636</v>
      </c>
      <c r="AH545" s="7" t="str">
        <f>IF(COUNTIF(Returns!$A$2:$A$1635,Orders!AG545)&gt;0,"Returned","Not Returned")</f>
        <v>Not Returned</v>
      </c>
    </row>
    <row r="546" spans="5:34" ht="12.75" customHeight="1" thickTop="1" thickBot="1" x14ac:dyDescent="0.3">
      <c r="E546" s="11">
        <v>25093</v>
      </c>
      <c r="F546" s="12" t="s">
        <v>56</v>
      </c>
      <c r="G546" s="12">
        <v>0</v>
      </c>
      <c r="H546" s="12">
        <v>170.98</v>
      </c>
      <c r="I546" s="12">
        <v>35.89</v>
      </c>
      <c r="J546" s="12">
        <v>970</v>
      </c>
      <c r="K546" s="7" t="str">
        <f>IF(COUNTIF(Table1[Customer ID],Table1[[#This Row],[Customer ID]])&gt;1,"Repeat Customer","One-Time Customer")</f>
        <v>One-Time Customer</v>
      </c>
      <c r="L546" s="12" t="s">
        <v>1080</v>
      </c>
      <c r="M546" s="12" t="s">
        <v>39</v>
      </c>
      <c r="N546" s="12" t="s">
        <v>114</v>
      </c>
      <c r="O546" s="12" t="s">
        <v>41</v>
      </c>
      <c r="P546" s="12" t="s">
        <v>191</v>
      </c>
      <c r="Q546" s="12" t="s">
        <v>121</v>
      </c>
      <c r="R546" s="12" t="s">
        <v>1047</v>
      </c>
      <c r="S546" s="12">
        <v>0.66</v>
      </c>
      <c r="T546" s="7">
        <f>Table1[[#This Row],[Profit]]/Table1[[#This Row],[Sales]]</f>
        <v>-7.0695092894820205E-2</v>
      </c>
      <c r="U546" s="12" t="s">
        <v>33</v>
      </c>
      <c r="V546" s="12" t="s">
        <v>136</v>
      </c>
      <c r="W546" s="12" t="s">
        <v>137</v>
      </c>
      <c r="X546" s="12" t="s">
        <v>799</v>
      </c>
      <c r="Y546" s="12">
        <v>24281</v>
      </c>
      <c r="Z546" s="13">
        <v>42114</v>
      </c>
      <c r="AA546" s="14" t="str">
        <f>TEXT(Table1[[#This Row],[Order Date]],"mmmm")</f>
        <v>April</v>
      </c>
      <c r="AB546" s="8" t="str">
        <f>TEXT(Table1[[#This Row],[Order Date]],"yyyy")</f>
        <v>2015</v>
      </c>
      <c r="AC546" s="13">
        <v>42115</v>
      </c>
      <c r="AD546" s="12">
        <v>-102.66200000000001</v>
      </c>
      <c r="AE546" s="12">
        <v>8</v>
      </c>
      <c r="AF546" s="12">
        <v>1452.18</v>
      </c>
      <c r="AG546" s="12">
        <v>86173</v>
      </c>
      <c r="AH546" s="7" t="str">
        <f>IF(COUNTIF(Returns!$A$2:$A$1635,Orders!AG546)&gt;0,"Returned","Not Returned")</f>
        <v>Not Returned</v>
      </c>
    </row>
    <row r="547" spans="5:34" ht="12.75" customHeight="1" thickTop="1" thickBot="1" x14ac:dyDescent="0.3">
      <c r="E547" s="9">
        <v>20536</v>
      </c>
      <c r="F547" s="2" t="s">
        <v>106</v>
      </c>
      <c r="G547" s="2">
        <v>0.03</v>
      </c>
      <c r="H547" s="2">
        <v>284.98</v>
      </c>
      <c r="I547" s="2">
        <v>69.55</v>
      </c>
      <c r="J547" s="2">
        <v>972</v>
      </c>
      <c r="K547" s="7" t="str">
        <f>IF(COUNTIF(Table1[Customer ID],Table1[[#This Row],[Customer ID]])&gt;1,"Repeat Customer","One-Time Customer")</f>
        <v>Repeat Customer</v>
      </c>
      <c r="L547" s="2" t="s">
        <v>1081</v>
      </c>
      <c r="M547" s="2" t="s">
        <v>39</v>
      </c>
      <c r="N547" s="2" t="s">
        <v>28</v>
      </c>
      <c r="O547" s="2" t="s">
        <v>41</v>
      </c>
      <c r="P547" s="2" t="s">
        <v>42</v>
      </c>
      <c r="Q547" s="2" t="s">
        <v>43</v>
      </c>
      <c r="R547" s="2" t="s">
        <v>1082</v>
      </c>
      <c r="S547" s="2">
        <v>0.6</v>
      </c>
      <c r="T547" s="7">
        <f>Table1[[#This Row],[Profit]]/Table1[[#This Row],[Sales]]</f>
        <v>-0.18822693661403339</v>
      </c>
      <c r="U547" s="2" t="s">
        <v>33</v>
      </c>
      <c r="V547" s="2" t="s">
        <v>34</v>
      </c>
      <c r="W547" s="2" t="s">
        <v>45</v>
      </c>
      <c r="X547" s="2" t="s">
        <v>1083</v>
      </c>
      <c r="Y547" s="2">
        <v>92503</v>
      </c>
      <c r="Z547" s="10">
        <v>42063</v>
      </c>
      <c r="AA547" s="14" t="str">
        <f>TEXT(Table1[[#This Row],[Order Date]],"mmmm")</f>
        <v>February</v>
      </c>
      <c r="AB547" s="8" t="str">
        <f>TEXT(Table1[[#This Row],[Order Date]],"yyyy")</f>
        <v>2015</v>
      </c>
      <c r="AC547" s="10">
        <v>42068</v>
      </c>
      <c r="AD547" s="2">
        <v>-116.584</v>
      </c>
      <c r="AE547" s="2">
        <v>2</v>
      </c>
      <c r="AF547" s="2">
        <v>619.38</v>
      </c>
      <c r="AG547" s="2">
        <v>87259</v>
      </c>
      <c r="AH547" s="7" t="str">
        <f>IF(COUNTIF(Returns!$A$2:$A$1635,Orders!AG547)&gt;0,"Returned","Not Returned")</f>
        <v>Not Returned</v>
      </c>
    </row>
    <row r="548" spans="5:34" ht="12.75" customHeight="1" thickTop="1" thickBot="1" x14ac:dyDescent="0.3">
      <c r="E548" s="11">
        <v>20537</v>
      </c>
      <c r="F548" s="12" t="s">
        <v>106</v>
      </c>
      <c r="G548" s="12">
        <v>0</v>
      </c>
      <c r="H548" s="12">
        <v>12.99</v>
      </c>
      <c r="I548" s="12">
        <v>14.37</v>
      </c>
      <c r="J548" s="12">
        <v>972</v>
      </c>
      <c r="K548" s="7" t="str">
        <f>IF(COUNTIF(Table1[Customer ID],Table1[[#This Row],[Customer ID]])&gt;1,"Repeat Customer","One-Time Customer")</f>
        <v>Repeat Customer</v>
      </c>
      <c r="L548" s="12" t="s">
        <v>1081</v>
      </c>
      <c r="M548" s="12" t="s">
        <v>49</v>
      </c>
      <c r="N548" s="12" t="s">
        <v>28</v>
      </c>
      <c r="O548" s="12" t="s">
        <v>41</v>
      </c>
      <c r="P548" s="12" t="s">
        <v>50</v>
      </c>
      <c r="Q548" s="12" t="s">
        <v>236</v>
      </c>
      <c r="R548" s="12" t="s">
        <v>568</v>
      </c>
      <c r="S548" s="12">
        <v>0.73</v>
      </c>
      <c r="T548" s="7">
        <f>Table1[[#This Row],[Profit]]/Table1[[#This Row],[Sales]]</f>
        <v>0.69</v>
      </c>
      <c r="U548" s="12" t="s">
        <v>33</v>
      </c>
      <c r="V548" s="12" t="s">
        <v>34</v>
      </c>
      <c r="W548" s="12" t="s">
        <v>45</v>
      </c>
      <c r="X548" s="12" t="s">
        <v>1083</v>
      </c>
      <c r="Y548" s="12">
        <v>92503</v>
      </c>
      <c r="Z548" s="13">
        <v>42063</v>
      </c>
      <c r="AA548" s="14" t="str">
        <f>TEXT(Table1[[#This Row],[Order Date]],"mmmm")</f>
        <v>February</v>
      </c>
      <c r="AB548" s="8" t="str">
        <f>TEXT(Table1[[#This Row],[Order Date]],"yyyy")</f>
        <v>2015</v>
      </c>
      <c r="AC548" s="13">
        <v>42063</v>
      </c>
      <c r="AD548" s="12">
        <v>12.896100000000001</v>
      </c>
      <c r="AE548" s="12">
        <v>1</v>
      </c>
      <c r="AF548" s="12">
        <v>18.690000000000001</v>
      </c>
      <c r="AG548" s="12">
        <v>87259</v>
      </c>
      <c r="AH548" s="7" t="str">
        <f>IF(COUNTIF(Returns!$A$2:$A$1635,Orders!AG548)&gt;0,"Returned","Not Returned")</f>
        <v>Not Returned</v>
      </c>
    </row>
    <row r="549" spans="5:34" ht="12.75" customHeight="1" thickTop="1" thickBot="1" x14ac:dyDescent="0.3">
      <c r="E549" s="9">
        <v>24298</v>
      </c>
      <c r="F549" s="2" t="s">
        <v>106</v>
      </c>
      <c r="G549" s="2">
        <v>0.1</v>
      </c>
      <c r="H549" s="2">
        <v>2.2200000000000002</v>
      </c>
      <c r="I549" s="2">
        <v>5</v>
      </c>
      <c r="J549" s="2">
        <v>975</v>
      </c>
      <c r="K549" s="7" t="str">
        <f>IF(COUNTIF(Table1[Customer ID],Table1[[#This Row],[Customer ID]])&gt;1,"Repeat Customer","One-Time Customer")</f>
        <v>One-Time Customer</v>
      </c>
      <c r="L549" s="2" t="s">
        <v>1084</v>
      </c>
      <c r="M549" s="2" t="s">
        <v>49</v>
      </c>
      <c r="N549" s="2" t="s">
        <v>28</v>
      </c>
      <c r="O549" s="2" t="s">
        <v>29</v>
      </c>
      <c r="P549" s="2" t="s">
        <v>257</v>
      </c>
      <c r="Q549" s="2" t="s">
        <v>59</v>
      </c>
      <c r="R549" s="2" t="s">
        <v>1085</v>
      </c>
      <c r="S549" s="2">
        <v>0.55000000000000004</v>
      </c>
      <c r="T549" s="7">
        <f>Table1[[#This Row],[Profit]]/Table1[[#This Row],[Sales]]</f>
        <v>-2.4226363636363635</v>
      </c>
      <c r="U549" s="2" t="s">
        <v>33</v>
      </c>
      <c r="V549" s="2" t="s">
        <v>53</v>
      </c>
      <c r="W549" s="2" t="s">
        <v>193</v>
      </c>
      <c r="X549" s="2" t="s">
        <v>194</v>
      </c>
      <c r="Y549" s="2">
        <v>2108</v>
      </c>
      <c r="Z549" s="10">
        <v>42098</v>
      </c>
      <c r="AA549" s="14" t="str">
        <f>TEXT(Table1[[#This Row],[Order Date]],"mmmm")</f>
        <v>April</v>
      </c>
      <c r="AB549" s="8" t="str">
        <f>TEXT(Table1[[#This Row],[Order Date]],"yyyy")</f>
        <v>2015</v>
      </c>
      <c r="AC549" s="10">
        <v>42103</v>
      </c>
      <c r="AD549" s="2">
        <v>-21.319199999999999</v>
      </c>
      <c r="AE549" s="2">
        <v>3</v>
      </c>
      <c r="AF549" s="2">
        <v>8.8000000000000007</v>
      </c>
      <c r="AG549" s="2">
        <v>87260</v>
      </c>
      <c r="AH549" s="7" t="str">
        <f>IF(COUNTIF(Returns!$A$2:$A$1635,Orders!AG549)&gt;0,"Returned","Not Returned")</f>
        <v>Not Returned</v>
      </c>
    </row>
    <row r="550" spans="5:34" ht="12.75" customHeight="1" thickTop="1" thickBot="1" x14ac:dyDescent="0.3">
      <c r="E550" s="11">
        <v>22646</v>
      </c>
      <c r="F550" s="12" t="s">
        <v>56</v>
      </c>
      <c r="G550" s="12">
        <v>0</v>
      </c>
      <c r="H550" s="12">
        <v>37.76</v>
      </c>
      <c r="I550" s="12">
        <v>12.9</v>
      </c>
      <c r="J550" s="12">
        <v>980</v>
      </c>
      <c r="K550" s="7" t="str">
        <f>IF(COUNTIF(Table1[Customer ID],Table1[[#This Row],[Customer ID]])&gt;1,"Repeat Customer","One-Time Customer")</f>
        <v>One-Time Customer</v>
      </c>
      <c r="L550" s="12" t="s">
        <v>1086</v>
      </c>
      <c r="M550" s="12" t="s">
        <v>49</v>
      </c>
      <c r="N550" s="12" t="s">
        <v>28</v>
      </c>
      <c r="O550" s="12" t="s">
        <v>29</v>
      </c>
      <c r="P550" s="12" t="s">
        <v>141</v>
      </c>
      <c r="Q550" s="12" t="s">
        <v>59</v>
      </c>
      <c r="R550" s="12" t="s">
        <v>1087</v>
      </c>
      <c r="S550" s="12">
        <v>0.56999999999999995</v>
      </c>
      <c r="T550" s="7">
        <f>Table1[[#This Row],[Profit]]/Table1[[#This Row],[Sales]]</f>
        <v>0.19666135792120704</v>
      </c>
      <c r="U550" s="12" t="s">
        <v>33</v>
      </c>
      <c r="V550" s="12" t="s">
        <v>53</v>
      </c>
      <c r="W550" s="12" t="s">
        <v>149</v>
      </c>
      <c r="X550" s="12" t="s">
        <v>778</v>
      </c>
      <c r="Y550" s="12">
        <v>5403</v>
      </c>
      <c r="Z550" s="13">
        <v>42040</v>
      </c>
      <c r="AA550" s="14" t="str">
        <f>TEXT(Table1[[#This Row],[Order Date]],"mmmm")</f>
        <v>February</v>
      </c>
      <c r="AB550" s="8" t="str">
        <f>TEXT(Table1[[#This Row],[Order Date]],"yyyy")</f>
        <v>2015</v>
      </c>
      <c r="AC550" s="13">
        <v>42041</v>
      </c>
      <c r="AD550" s="12">
        <v>93.846800000000002</v>
      </c>
      <c r="AE550" s="12">
        <v>12</v>
      </c>
      <c r="AF550" s="12">
        <v>477.2</v>
      </c>
      <c r="AG550" s="12">
        <v>87258</v>
      </c>
      <c r="AH550" s="7" t="str">
        <f>IF(COUNTIF(Returns!$A$2:$A$1635,Orders!AG550)&gt;0,"Returned","Not Returned")</f>
        <v>Not Returned</v>
      </c>
    </row>
    <row r="551" spans="5:34" ht="12.75" customHeight="1" thickTop="1" thickBot="1" x14ac:dyDescent="0.3">
      <c r="E551" s="9">
        <v>20010</v>
      </c>
      <c r="F551" s="2" t="s">
        <v>106</v>
      </c>
      <c r="G551" s="2">
        <v>0.09</v>
      </c>
      <c r="H551" s="2">
        <v>300.97000000000003</v>
      </c>
      <c r="I551" s="2">
        <v>7.18</v>
      </c>
      <c r="J551" s="2">
        <v>983</v>
      </c>
      <c r="K551" s="7" t="str">
        <f>IF(COUNTIF(Table1[Customer ID],Table1[[#This Row],[Customer ID]])&gt;1,"Repeat Customer","One-Time Customer")</f>
        <v>One-Time Customer</v>
      </c>
      <c r="L551" s="2" t="s">
        <v>1088</v>
      </c>
      <c r="M551" s="2" t="s">
        <v>49</v>
      </c>
      <c r="N551" s="2" t="s">
        <v>28</v>
      </c>
      <c r="O551" s="2" t="s">
        <v>77</v>
      </c>
      <c r="P551" s="2" t="s">
        <v>180</v>
      </c>
      <c r="Q551" s="2" t="s">
        <v>59</v>
      </c>
      <c r="R551" s="2" t="s">
        <v>1089</v>
      </c>
      <c r="S551" s="2">
        <v>0.48</v>
      </c>
      <c r="T551" s="7">
        <f>Table1[[#This Row],[Profit]]/Table1[[#This Row],[Sales]]</f>
        <v>6.2393360436458611E-3</v>
      </c>
      <c r="U551" s="2" t="s">
        <v>33</v>
      </c>
      <c r="V551" s="2" t="s">
        <v>136</v>
      </c>
      <c r="W551" s="2" t="s">
        <v>958</v>
      </c>
      <c r="X551" s="2" t="s">
        <v>1090</v>
      </c>
      <c r="Y551" s="2">
        <v>72143</v>
      </c>
      <c r="Z551" s="10">
        <v>42121</v>
      </c>
      <c r="AA551" s="14" t="str">
        <f>TEXT(Table1[[#This Row],[Order Date]],"mmmm")</f>
        <v>April</v>
      </c>
      <c r="AB551" s="8" t="str">
        <f>TEXT(Table1[[#This Row],[Order Date]],"yyyy")</f>
        <v>2015</v>
      </c>
      <c r="AC551" s="10">
        <v>42121</v>
      </c>
      <c r="AD551" s="2">
        <v>17.771999999999998</v>
      </c>
      <c r="AE551" s="2">
        <v>10</v>
      </c>
      <c r="AF551" s="2">
        <v>2848.38</v>
      </c>
      <c r="AG551" s="2">
        <v>90201</v>
      </c>
      <c r="AH551" s="7" t="str">
        <f>IF(COUNTIF(Returns!$A$2:$A$1635,Orders!AG551)&gt;0,"Returned","Not Returned")</f>
        <v>Not Returned</v>
      </c>
    </row>
    <row r="552" spans="5:34" ht="12.75" customHeight="1" thickTop="1" thickBot="1" x14ac:dyDescent="0.3">
      <c r="E552" s="11">
        <v>25895</v>
      </c>
      <c r="F552" s="12" t="s">
        <v>25</v>
      </c>
      <c r="G552" s="12">
        <v>0.05</v>
      </c>
      <c r="H552" s="12">
        <v>4.28</v>
      </c>
      <c r="I552" s="12">
        <v>5.17</v>
      </c>
      <c r="J552" s="12">
        <v>993</v>
      </c>
      <c r="K552" s="7" t="str">
        <f>IF(COUNTIF(Table1[Customer ID],Table1[[#This Row],[Customer ID]])&gt;1,"Repeat Customer","One-Time Customer")</f>
        <v>One-Time Customer</v>
      </c>
      <c r="L552" s="12" t="s">
        <v>1091</v>
      </c>
      <c r="M552" s="12" t="s">
        <v>49</v>
      </c>
      <c r="N552" s="12" t="s">
        <v>58</v>
      </c>
      <c r="O552" s="12" t="s">
        <v>29</v>
      </c>
      <c r="P552" s="12" t="s">
        <v>93</v>
      </c>
      <c r="Q552" s="12" t="s">
        <v>59</v>
      </c>
      <c r="R552" s="12" t="s">
        <v>481</v>
      </c>
      <c r="S552" s="12">
        <v>0.4</v>
      </c>
      <c r="T552" s="7">
        <f>Table1[[#This Row],[Profit]]/Table1[[#This Row],[Sales]]</f>
        <v>-2.7104717470191808</v>
      </c>
      <c r="U552" s="12" t="s">
        <v>33</v>
      </c>
      <c r="V552" s="12" t="s">
        <v>34</v>
      </c>
      <c r="W552" s="12" t="s">
        <v>45</v>
      </c>
      <c r="X552" s="12" t="s">
        <v>1092</v>
      </c>
      <c r="Y552" s="12">
        <v>93030</v>
      </c>
      <c r="Z552" s="13">
        <v>42054</v>
      </c>
      <c r="AA552" s="14" t="str">
        <f>TEXT(Table1[[#This Row],[Order Date]],"mmmm")</f>
        <v>February</v>
      </c>
      <c r="AB552" s="8" t="str">
        <f>TEXT(Table1[[#This Row],[Order Date]],"yyyy")</f>
        <v>2015</v>
      </c>
      <c r="AC552" s="13">
        <v>42054</v>
      </c>
      <c r="AD552" s="12">
        <v>-104.57</v>
      </c>
      <c r="AE552" s="12">
        <v>9</v>
      </c>
      <c r="AF552" s="12">
        <v>38.58</v>
      </c>
      <c r="AG552" s="12">
        <v>89432</v>
      </c>
      <c r="AH552" s="7" t="str">
        <f>IF(COUNTIF(Returns!$A$2:$A$1635,Orders!AG552)&gt;0,"Returned","Not Returned")</f>
        <v>Not Returned</v>
      </c>
    </row>
    <row r="553" spans="5:34" ht="12.75" customHeight="1" thickTop="1" thickBot="1" x14ac:dyDescent="0.3">
      <c r="E553" s="9">
        <v>19004</v>
      </c>
      <c r="F553" s="2" t="s">
        <v>25</v>
      </c>
      <c r="G553" s="2">
        <v>0.1</v>
      </c>
      <c r="H553" s="2">
        <v>400.98</v>
      </c>
      <c r="I553" s="2">
        <v>76.37</v>
      </c>
      <c r="J553" s="2">
        <v>994</v>
      </c>
      <c r="K553" s="7" t="str">
        <f>IF(COUNTIF(Table1[Customer ID],Table1[[#This Row],[Customer ID]])&gt;1,"Repeat Customer","One-Time Customer")</f>
        <v>One-Time Customer</v>
      </c>
      <c r="L553" s="2" t="s">
        <v>1093</v>
      </c>
      <c r="M553" s="2" t="s">
        <v>39</v>
      </c>
      <c r="N553" s="2" t="s">
        <v>58</v>
      </c>
      <c r="O553" s="2" t="s">
        <v>41</v>
      </c>
      <c r="P553" s="2" t="s">
        <v>152</v>
      </c>
      <c r="Q553" s="2" t="s">
        <v>121</v>
      </c>
      <c r="R553" s="2" t="s">
        <v>1094</v>
      </c>
      <c r="S553" s="2">
        <v>0.6</v>
      </c>
      <c r="T553" s="7">
        <f>Table1[[#This Row],[Profit]]/Table1[[#This Row],[Sales]]</f>
        <v>-1.1956622280898739</v>
      </c>
      <c r="U553" s="2" t="s">
        <v>33</v>
      </c>
      <c r="V553" s="2" t="s">
        <v>53</v>
      </c>
      <c r="W553" s="2" t="s">
        <v>188</v>
      </c>
      <c r="X553" s="2" t="s">
        <v>433</v>
      </c>
      <c r="Y553" s="2">
        <v>4073</v>
      </c>
      <c r="Z553" s="10">
        <v>42077</v>
      </c>
      <c r="AA553" s="14" t="str">
        <f>TEXT(Table1[[#This Row],[Order Date]],"mmmm")</f>
        <v>March</v>
      </c>
      <c r="AB553" s="8" t="str">
        <f>TEXT(Table1[[#This Row],[Order Date]],"yyyy")</f>
        <v>2015</v>
      </c>
      <c r="AC553" s="10">
        <v>42078</v>
      </c>
      <c r="AD553" s="2">
        <v>-969.0483660000001</v>
      </c>
      <c r="AE553" s="2">
        <v>2</v>
      </c>
      <c r="AF553" s="2">
        <v>810.47</v>
      </c>
      <c r="AG553" s="2">
        <v>89433</v>
      </c>
      <c r="AH553" s="7" t="str">
        <f>IF(COUNTIF(Returns!$A$2:$A$1635,Orders!AG553)&gt;0,"Returned","Not Returned")</f>
        <v>Not Returned</v>
      </c>
    </row>
    <row r="554" spans="5:34" ht="12.75" customHeight="1" thickTop="1" thickBot="1" x14ac:dyDescent="0.3">
      <c r="E554" s="11">
        <v>23840</v>
      </c>
      <c r="F554" s="12" t="s">
        <v>106</v>
      </c>
      <c r="G554" s="12">
        <v>0.09</v>
      </c>
      <c r="H554" s="12">
        <v>7.64</v>
      </c>
      <c r="I554" s="12">
        <v>5.83</v>
      </c>
      <c r="J554" s="12">
        <v>995</v>
      </c>
      <c r="K554" s="7" t="str">
        <f>IF(COUNTIF(Table1[Customer ID],Table1[[#This Row],[Customer ID]])&gt;1,"Repeat Customer","One-Time Customer")</f>
        <v>One-Time Customer</v>
      </c>
      <c r="L554" s="12" t="s">
        <v>1095</v>
      </c>
      <c r="M554" s="12" t="s">
        <v>49</v>
      </c>
      <c r="N554" s="12" t="s">
        <v>58</v>
      </c>
      <c r="O554" s="12" t="s">
        <v>29</v>
      </c>
      <c r="P554" s="12" t="s">
        <v>93</v>
      </c>
      <c r="Q554" s="12" t="s">
        <v>31</v>
      </c>
      <c r="R554" s="12" t="s">
        <v>1026</v>
      </c>
      <c r="S554" s="12">
        <v>0.36</v>
      </c>
      <c r="T554" s="7">
        <f>Table1[[#This Row],[Profit]]/Table1[[#This Row],[Sales]]</f>
        <v>5.5361801455444233E-2</v>
      </c>
      <c r="U554" s="12" t="s">
        <v>33</v>
      </c>
      <c r="V554" s="12" t="s">
        <v>53</v>
      </c>
      <c r="W554" s="12" t="s">
        <v>188</v>
      </c>
      <c r="X554" s="12" t="s">
        <v>1096</v>
      </c>
      <c r="Y554" s="12">
        <v>4070</v>
      </c>
      <c r="Z554" s="13">
        <v>42134</v>
      </c>
      <c r="AA554" s="14" t="str">
        <f>TEXT(Table1[[#This Row],[Order Date]],"mmmm")</f>
        <v>May</v>
      </c>
      <c r="AB554" s="8" t="str">
        <f>TEXT(Table1[[#This Row],[Order Date]],"yyyy")</f>
        <v>2015</v>
      </c>
      <c r="AC554" s="13">
        <v>42139</v>
      </c>
      <c r="AD554" s="12">
        <v>4.0320000000000036</v>
      </c>
      <c r="AE554" s="12">
        <v>9</v>
      </c>
      <c r="AF554" s="12">
        <v>72.83</v>
      </c>
      <c r="AG554" s="12">
        <v>89434</v>
      </c>
      <c r="AH554" s="7" t="str">
        <f>IF(COUNTIF(Returns!$A$2:$A$1635,Orders!AG554)&gt;0,"Returned","Not Returned")</f>
        <v>Not Returned</v>
      </c>
    </row>
    <row r="555" spans="5:34" ht="12.75" customHeight="1" thickTop="1" thickBot="1" x14ac:dyDescent="0.3">
      <c r="E555" s="9">
        <v>22639</v>
      </c>
      <c r="F555" s="2" t="s">
        <v>106</v>
      </c>
      <c r="G555" s="2">
        <v>0.08</v>
      </c>
      <c r="H555" s="2">
        <v>67.84</v>
      </c>
      <c r="I555" s="2">
        <v>0.99</v>
      </c>
      <c r="J555" s="2">
        <v>997</v>
      </c>
      <c r="K555" s="7" t="str">
        <f>IF(COUNTIF(Table1[Customer ID],Table1[[#This Row],[Customer ID]])&gt;1,"Repeat Customer","One-Time Customer")</f>
        <v>One-Time Customer</v>
      </c>
      <c r="L555" s="2" t="s">
        <v>1097</v>
      </c>
      <c r="M555" s="2" t="s">
        <v>49</v>
      </c>
      <c r="N555" s="2" t="s">
        <v>58</v>
      </c>
      <c r="O555" s="2" t="s">
        <v>29</v>
      </c>
      <c r="P555" s="2" t="s">
        <v>257</v>
      </c>
      <c r="Q555" s="2" t="s">
        <v>59</v>
      </c>
      <c r="R555" s="2" t="s">
        <v>1098</v>
      </c>
      <c r="S555" s="2">
        <v>0.57999999999999996</v>
      </c>
      <c r="T555" s="7">
        <f>Table1[[#This Row],[Profit]]/Table1[[#This Row],[Sales]]</f>
        <v>-0.37125981778196671</v>
      </c>
      <c r="U555" s="2" t="s">
        <v>33</v>
      </c>
      <c r="V555" s="2" t="s">
        <v>53</v>
      </c>
      <c r="W555" s="2" t="s">
        <v>54</v>
      </c>
      <c r="X555" s="2" t="s">
        <v>1063</v>
      </c>
      <c r="Y555" s="2">
        <v>7002</v>
      </c>
      <c r="Z555" s="10">
        <v>42028</v>
      </c>
      <c r="AA555" s="14" t="str">
        <f>TEXT(Table1[[#This Row],[Order Date]],"mmmm")</f>
        <v>January</v>
      </c>
      <c r="AB555" s="8" t="str">
        <f>TEXT(Table1[[#This Row],[Order Date]],"yyyy")</f>
        <v>2015</v>
      </c>
      <c r="AC555" s="10">
        <v>42033</v>
      </c>
      <c r="AD555" s="2">
        <v>-23.634399999999999</v>
      </c>
      <c r="AE555" s="2">
        <v>1</v>
      </c>
      <c r="AF555" s="2">
        <v>63.66</v>
      </c>
      <c r="AG555" s="2">
        <v>89431</v>
      </c>
      <c r="AH555" s="7" t="str">
        <f>IF(COUNTIF(Returns!$A$2:$A$1635,Orders!AG555)&gt;0,"Returned","Not Returned")</f>
        <v>Not Returned</v>
      </c>
    </row>
    <row r="556" spans="5:34" ht="12.75" customHeight="1" thickTop="1" thickBot="1" x14ac:dyDescent="0.3">
      <c r="E556" s="11">
        <v>19003</v>
      </c>
      <c r="F556" s="12" t="s">
        <v>25</v>
      </c>
      <c r="G556" s="12">
        <v>0.08</v>
      </c>
      <c r="H556" s="12">
        <v>45.19</v>
      </c>
      <c r="I556" s="12">
        <v>1.99</v>
      </c>
      <c r="J556" s="12">
        <v>999</v>
      </c>
      <c r="K556" s="7" t="str">
        <f>IF(COUNTIF(Table1[Customer ID],Table1[[#This Row],[Customer ID]])&gt;1,"Repeat Customer","One-Time Customer")</f>
        <v>One-Time Customer</v>
      </c>
      <c r="L556" s="12" t="s">
        <v>1099</v>
      </c>
      <c r="M556" s="12" t="s">
        <v>49</v>
      </c>
      <c r="N556" s="12" t="s">
        <v>58</v>
      </c>
      <c r="O556" s="12" t="s">
        <v>77</v>
      </c>
      <c r="P556" s="12" t="s">
        <v>180</v>
      </c>
      <c r="Q556" s="12" t="s">
        <v>51</v>
      </c>
      <c r="R556" s="12" t="s">
        <v>1100</v>
      </c>
      <c r="S556" s="12">
        <v>0.55000000000000004</v>
      </c>
      <c r="T556" s="7">
        <f>Table1[[#This Row],[Profit]]/Table1[[#This Row],[Sales]]</f>
        <v>-0.56461248231410155</v>
      </c>
      <c r="U556" s="12" t="s">
        <v>33</v>
      </c>
      <c r="V556" s="12" t="s">
        <v>53</v>
      </c>
      <c r="W556" s="12" t="s">
        <v>54</v>
      </c>
      <c r="X556" s="12" t="s">
        <v>1101</v>
      </c>
      <c r="Y556" s="12">
        <v>7450</v>
      </c>
      <c r="Z556" s="13">
        <v>42077</v>
      </c>
      <c r="AA556" s="14" t="str">
        <f>TEXT(Table1[[#This Row],[Order Date]],"mmmm")</f>
        <v>March</v>
      </c>
      <c r="AB556" s="8" t="str">
        <f>TEXT(Table1[[#This Row],[Order Date]],"yyyy")</f>
        <v>2015</v>
      </c>
      <c r="AC556" s="13">
        <v>42078</v>
      </c>
      <c r="AD556" s="12">
        <v>-71.83</v>
      </c>
      <c r="AE556" s="12">
        <v>3</v>
      </c>
      <c r="AF556" s="12">
        <v>127.22</v>
      </c>
      <c r="AG556" s="12">
        <v>89433</v>
      </c>
      <c r="AH556" s="7" t="str">
        <f>IF(COUNTIF(Returns!$A$2:$A$1635,Orders!AG556)&gt;0,"Returned","Not Returned")</f>
        <v>Not Returned</v>
      </c>
    </row>
    <row r="557" spans="5:34" ht="12.75" customHeight="1" thickTop="1" thickBot="1" x14ac:dyDescent="0.3">
      <c r="E557" s="9">
        <v>19002</v>
      </c>
      <c r="F557" s="2" t="s">
        <v>25</v>
      </c>
      <c r="G557" s="2">
        <v>0.03</v>
      </c>
      <c r="H557" s="2">
        <v>33.979999999999997</v>
      </c>
      <c r="I557" s="2">
        <v>19.989999999999998</v>
      </c>
      <c r="J557" s="2">
        <v>1000</v>
      </c>
      <c r="K557" s="7" t="str">
        <f>IF(COUNTIF(Table1[Customer ID],Table1[[#This Row],[Customer ID]])&gt;1,"Repeat Customer","One-Time Customer")</f>
        <v>One-Time Customer</v>
      </c>
      <c r="L557" s="2" t="s">
        <v>1102</v>
      </c>
      <c r="M557" s="2" t="s">
        <v>49</v>
      </c>
      <c r="N557" s="2" t="s">
        <v>58</v>
      </c>
      <c r="O557" s="2" t="s">
        <v>41</v>
      </c>
      <c r="P557" s="2" t="s">
        <v>50</v>
      </c>
      <c r="Q557" s="2" t="s">
        <v>59</v>
      </c>
      <c r="R557" s="2" t="s">
        <v>1103</v>
      </c>
      <c r="S557" s="2">
        <v>0.55000000000000004</v>
      </c>
      <c r="T557" s="7">
        <f>Table1[[#This Row],[Profit]]/Table1[[#This Row],[Sales]]</f>
        <v>-1.7112200536490822E-3</v>
      </c>
      <c r="U557" s="2" t="s">
        <v>33</v>
      </c>
      <c r="V557" s="2" t="s">
        <v>53</v>
      </c>
      <c r="W557" s="2" t="s">
        <v>149</v>
      </c>
      <c r="X557" s="2" t="s">
        <v>1104</v>
      </c>
      <c r="Y557" s="2">
        <v>5201</v>
      </c>
      <c r="Z557" s="10">
        <v>42077</v>
      </c>
      <c r="AA557" s="14" t="str">
        <f>TEXT(Table1[[#This Row],[Order Date]],"mmmm")</f>
        <v>March</v>
      </c>
      <c r="AB557" s="8" t="str">
        <f>TEXT(Table1[[#This Row],[Order Date]],"yyyy")</f>
        <v>2015</v>
      </c>
      <c r="AC557" s="10">
        <v>42078</v>
      </c>
      <c r="AD557" s="2">
        <v>-0.74000000000000909</v>
      </c>
      <c r="AE557" s="2">
        <v>12</v>
      </c>
      <c r="AF557" s="2">
        <v>432.44</v>
      </c>
      <c r="AG557" s="2">
        <v>89433</v>
      </c>
      <c r="AH557" s="7" t="str">
        <f>IF(COUNTIF(Returns!$A$2:$A$1635,Orders!AG557)&gt;0,"Returned","Not Returned")</f>
        <v>Not Returned</v>
      </c>
    </row>
    <row r="558" spans="5:34" ht="12.75" customHeight="1" thickTop="1" thickBot="1" x14ac:dyDescent="0.3">
      <c r="E558" s="11">
        <v>19380</v>
      </c>
      <c r="F558" s="12" t="s">
        <v>106</v>
      </c>
      <c r="G558" s="12">
        <v>0.06</v>
      </c>
      <c r="H558" s="12">
        <v>10.14</v>
      </c>
      <c r="I558" s="12">
        <v>2.27</v>
      </c>
      <c r="J558" s="12">
        <v>1005</v>
      </c>
      <c r="K558" s="7" t="str">
        <f>IF(COUNTIF(Table1[Customer ID],Table1[[#This Row],[Customer ID]])&gt;1,"Repeat Customer","One-Time Customer")</f>
        <v>Repeat Customer</v>
      </c>
      <c r="L558" s="12" t="s">
        <v>1105</v>
      </c>
      <c r="M558" s="12" t="s">
        <v>49</v>
      </c>
      <c r="N558" s="12" t="s">
        <v>58</v>
      </c>
      <c r="O558" s="12" t="s">
        <v>29</v>
      </c>
      <c r="P558" s="12" t="s">
        <v>93</v>
      </c>
      <c r="Q558" s="12" t="s">
        <v>31</v>
      </c>
      <c r="R558" s="12" t="s">
        <v>270</v>
      </c>
      <c r="S558" s="12">
        <v>0.36</v>
      </c>
      <c r="T558" s="7">
        <f>Table1[[#This Row],[Profit]]/Table1[[#This Row],[Sales]]</f>
        <v>-0.31855500821018062</v>
      </c>
      <c r="U558" s="12" t="s">
        <v>33</v>
      </c>
      <c r="V558" s="12" t="s">
        <v>61</v>
      </c>
      <c r="W558" s="12" t="s">
        <v>178</v>
      </c>
      <c r="X558" s="12" t="s">
        <v>766</v>
      </c>
      <c r="Y558" s="12">
        <v>60089</v>
      </c>
      <c r="Z558" s="13">
        <v>42067</v>
      </c>
      <c r="AA558" s="14" t="str">
        <f>TEXT(Table1[[#This Row],[Order Date]],"mmmm")</f>
        <v>March</v>
      </c>
      <c r="AB558" s="8" t="str">
        <f>TEXT(Table1[[#This Row],[Order Date]],"yyyy")</f>
        <v>2015</v>
      </c>
      <c r="AC558" s="13">
        <v>42067</v>
      </c>
      <c r="AD558" s="12">
        <v>-3.88</v>
      </c>
      <c r="AE558" s="12">
        <v>1</v>
      </c>
      <c r="AF558" s="12">
        <v>12.18</v>
      </c>
      <c r="AG558" s="12">
        <v>90043</v>
      </c>
      <c r="AH558" s="7" t="str">
        <f>IF(COUNTIF(Returns!$A$2:$A$1635,Orders!AG558)&gt;0,"Returned","Not Returned")</f>
        <v>Not Returned</v>
      </c>
    </row>
    <row r="559" spans="5:34" ht="12.75" customHeight="1" thickTop="1" thickBot="1" x14ac:dyDescent="0.3">
      <c r="E559" s="9">
        <v>20167</v>
      </c>
      <c r="F559" s="2" t="s">
        <v>25</v>
      </c>
      <c r="G559" s="2">
        <v>0.02</v>
      </c>
      <c r="H559" s="2">
        <v>40.99</v>
      </c>
      <c r="I559" s="2">
        <v>17.48</v>
      </c>
      <c r="J559" s="2">
        <v>1005</v>
      </c>
      <c r="K559" s="7" t="str">
        <f>IF(COUNTIF(Table1[Customer ID],Table1[[#This Row],[Customer ID]])&gt;1,"Repeat Customer","One-Time Customer")</f>
        <v>Repeat Customer</v>
      </c>
      <c r="L559" s="2" t="s">
        <v>1105</v>
      </c>
      <c r="M559" s="2" t="s">
        <v>49</v>
      </c>
      <c r="N559" s="2" t="s">
        <v>58</v>
      </c>
      <c r="O559" s="2" t="s">
        <v>29</v>
      </c>
      <c r="P559" s="2" t="s">
        <v>93</v>
      </c>
      <c r="Q559" s="2" t="s">
        <v>59</v>
      </c>
      <c r="R559" s="2" t="s">
        <v>1106</v>
      </c>
      <c r="S559" s="2">
        <v>0.36</v>
      </c>
      <c r="T559" s="7">
        <f>Table1[[#This Row],[Profit]]/Table1[[#This Row],[Sales]]</f>
        <v>0.57983523247372248</v>
      </c>
      <c r="U559" s="2" t="s">
        <v>33</v>
      </c>
      <c r="V559" s="2" t="s">
        <v>61</v>
      </c>
      <c r="W559" s="2" t="s">
        <v>178</v>
      </c>
      <c r="X559" s="2" t="s">
        <v>766</v>
      </c>
      <c r="Y559" s="2">
        <v>60089</v>
      </c>
      <c r="Z559" s="10">
        <v>42062</v>
      </c>
      <c r="AA559" s="14" t="str">
        <f>TEXT(Table1[[#This Row],[Order Date]],"mmmm")</f>
        <v>February</v>
      </c>
      <c r="AB559" s="8" t="str">
        <f>TEXT(Table1[[#This Row],[Order Date]],"yyyy")</f>
        <v>2015</v>
      </c>
      <c r="AC559" s="10">
        <v>42063</v>
      </c>
      <c r="AD559" s="2">
        <v>551.09280000000001</v>
      </c>
      <c r="AE559" s="2">
        <v>23</v>
      </c>
      <c r="AF559" s="2">
        <v>950.43</v>
      </c>
      <c r="AG559" s="2">
        <v>90044</v>
      </c>
      <c r="AH559" s="7" t="str">
        <f>IF(COUNTIF(Returns!$A$2:$A$1635,Orders!AG559)&gt;0,"Returned","Not Returned")</f>
        <v>Not Returned</v>
      </c>
    </row>
    <row r="560" spans="5:34" ht="12.75" customHeight="1" thickTop="1" thickBot="1" x14ac:dyDescent="0.3">
      <c r="E560" s="11">
        <v>18529</v>
      </c>
      <c r="F560" s="12" t="s">
        <v>25</v>
      </c>
      <c r="G560" s="12">
        <v>0.01</v>
      </c>
      <c r="H560" s="12">
        <v>3.15</v>
      </c>
      <c r="I560" s="12">
        <v>0.49</v>
      </c>
      <c r="J560" s="12">
        <v>1008</v>
      </c>
      <c r="K560" s="7" t="str">
        <f>IF(COUNTIF(Table1[Customer ID],Table1[[#This Row],[Customer ID]])&gt;1,"Repeat Customer","One-Time Customer")</f>
        <v>One-Time Customer</v>
      </c>
      <c r="L560" s="12" t="s">
        <v>1107</v>
      </c>
      <c r="M560" s="12" t="s">
        <v>49</v>
      </c>
      <c r="N560" s="12" t="s">
        <v>40</v>
      </c>
      <c r="O560" s="12" t="s">
        <v>29</v>
      </c>
      <c r="P560" s="12" t="s">
        <v>134</v>
      </c>
      <c r="Q560" s="12" t="s">
        <v>59</v>
      </c>
      <c r="R560" s="12" t="s">
        <v>1108</v>
      </c>
      <c r="S560" s="12">
        <v>0.37</v>
      </c>
      <c r="T560" s="7">
        <f>Table1[[#This Row],[Profit]]/Table1[[#This Row],[Sales]]</f>
        <v>0.69</v>
      </c>
      <c r="U560" s="12" t="s">
        <v>33</v>
      </c>
      <c r="V560" s="12" t="s">
        <v>53</v>
      </c>
      <c r="W560" s="12" t="s">
        <v>188</v>
      </c>
      <c r="X560" s="12" t="s">
        <v>1109</v>
      </c>
      <c r="Y560" s="12">
        <v>4038</v>
      </c>
      <c r="Z560" s="13">
        <v>42149</v>
      </c>
      <c r="AA560" s="14" t="str">
        <f>TEXT(Table1[[#This Row],[Order Date]],"mmmm")</f>
        <v>May</v>
      </c>
      <c r="AB560" s="8" t="str">
        <f>TEXT(Table1[[#This Row],[Order Date]],"yyyy")</f>
        <v>2015</v>
      </c>
      <c r="AC560" s="13">
        <v>42151</v>
      </c>
      <c r="AD560" s="12">
        <v>17.505299999999998</v>
      </c>
      <c r="AE560" s="12">
        <v>8</v>
      </c>
      <c r="AF560" s="12">
        <v>25.37</v>
      </c>
      <c r="AG560" s="12">
        <v>88371</v>
      </c>
      <c r="AH560" s="7" t="str">
        <f>IF(COUNTIF(Returns!$A$2:$A$1635,Orders!AG560)&gt;0,"Returned","Not Returned")</f>
        <v>Not Returned</v>
      </c>
    </row>
    <row r="561" spans="5:34" ht="12.75" customHeight="1" thickTop="1" thickBot="1" x14ac:dyDescent="0.3">
      <c r="E561" s="9">
        <v>18886</v>
      </c>
      <c r="F561" s="2" t="s">
        <v>25</v>
      </c>
      <c r="G561" s="2">
        <v>0.1</v>
      </c>
      <c r="H561" s="2">
        <v>550.98</v>
      </c>
      <c r="I561" s="2">
        <v>45.7</v>
      </c>
      <c r="J561" s="2">
        <v>1009</v>
      </c>
      <c r="K561" s="7" t="str">
        <f>IF(COUNTIF(Table1[Customer ID],Table1[[#This Row],[Customer ID]])&gt;1,"Repeat Customer","One-Time Customer")</f>
        <v>One-Time Customer</v>
      </c>
      <c r="L561" s="2" t="s">
        <v>1110</v>
      </c>
      <c r="M561" s="2" t="s">
        <v>39</v>
      </c>
      <c r="N561" s="2" t="s">
        <v>28</v>
      </c>
      <c r="O561" s="2" t="s">
        <v>41</v>
      </c>
      <c r="P561" s="2" t="s">
        <v>152</v>
      </c>
      <c r="Q561" s="2" t="s">
        <v>121</v>
      </c>
      <c r="R561" s="2" t="s">
        <v>1111</v>
      </c>
      <c r="S561" s="2">
        <v>0.71</v>
      </c>
      <c r="T561" s="7">
        <f>Table1[[#This Row],[Profit]]/Table1[[#This Row],[Sales]]</f>
        <v>0.11754522758832626</v>
      </c>
      <c r="U561" s="2" t="s">
        <v>33</v>
      </c>
      <c r="V561" s="2" t="s">
        <v>53</v>
      </c>
      <c r="W561" s="2" t="s">
        <v>188</v>
      </c>
      <c r="X561" s="2" t="s">
        <v>1112</v>
      </c>
      <c r="Y561" s="2">
        <v>4072</v>
      </c>
      <c r="Z561" s="10">
        <v>42174</v>
      </c>
      <c r="AA561" s="14" t="str">
        <f>TEXT(Table1[[#This Row],[Order Date]],"mmmm")</f>
        <v>June</v>
      </c>
      <c r="AB561" s="8" t="str">
        <f>TEXT(Table1[[#This Row],[Order Date]],"yyyy")</f>
        <v>2015</v>
      </c>
      <c r="AC561" s="10">
        <v>42176</v>
      </c>
      <c r="AD561" s="2">
        <v>818.54617499999995</v>
      </c>
      <c r="AE561" s="2">
        <v>14</v>
      </c>
      <c r="AF561" s="2">
        <v>6963.67</v>
      </c>
      <c r="AG561" s="2">
        <v>88372</v>
      </c>
      <c r="AH561" s="7" t="str">
        <f>IF(COUNTIF(Returns!$A$2:$A$1635,Orders!AG561)&gt;0,"Returned","Not Returned")</f>
        <v>Not Returned</v>
      </c>
    </row>
    <row r="562" spans="5:34" ht="12.75" customHeight="1" thickTop="1" thickBot="1" x14ac:dyDescent="0.3">
      <c r="E562" s="11">
        <v>21184</v>
      </c>
      <c r="F562" s="12" t="s">
        <v>47</v>
      </c>
      <c r="G562" s="12">
        <v>0.09</v>
      </c>
      <c r="H562" s="12">
        <v>28.48</v>
      </c>
      <c r="I562" s="12">
        <v>1.99</v>
      </c>
      <c r="J562" s="12">
        <v>1014</v>
      </c>
      <c r="K562" s="7" t="str">
        <f>IF(COUNTIF(Table1[Customer ID],Table1[[#This Row],[Customer ID]])&gt;1,"Repeat Customer","One-Time Customer")</f>
        <v>Repeat Customer</v>
      </c>
      <c r="L562" s="12" t="s">
        <v>1113</v>
      </c>
      <c r="M562" s="12" t="s">
        <v>49</v>
      </c>
      <c r="N562" s="12" t="s">
        <v>40</v>
      </c>
      <c r="O562" s="12" t="s">
        <v>77</v>
      </c>
      <c r="P562" s="12" t="s">
        <v>180</v>
      </c>
      <c r="Q562" s="12" t="s">
        <v>51</v>
      </c>
      <c r="R562" s="12" t="s">
        <v>407</v>
      </c>
      <c r="S562" s="12">
        <v>0.4</v>
      </c>
      <c r="T562" s="7">
        <f>Table1[[#This Row],[Profit]]/Table1[[#This Row],[Sales]]</f>
        <v>-0.1070737341574577</v>
      </c>
      <c r="U562" s="12" t="s">
        <v>33</v>
      </c>
      <c r="V562" s="12" t="s">
        <v>136</v>
      </c>
      <c r="W562" s="12" t="s">
        <v>958</v>
      </c>
      <c r="X562" s="12" t="s">
        <v>1114</v>
      </c>
      <c r="Y562" s="12">
        <v>72022</v>
      </c>
      <c r="Z562" s="13">
        <v>42064</v>
      </c>
      <c r="AA562" s="14" t="str">
        <f>TEXT(Table1[[#This Row],[Order Date]],"mmmm")</f>
        <v>March</v>
      </c>
      <c r="AB562" s="8" t="str">
        <f>TEXT(Table1[[#This Row],[Order Date]],"yyyy")</f>
        <v>2015</v>
      </c>
      <c r="AC562" s="13">
        <v>42065</v>
      </c>
      <c r="AD562" s="12">
        <v>-17.149999999999999</v>
      </c>
      <c r="AE562" s="12">
        <v>6</v>
      </c>
      <c r="AF562" s="12">
        <v>160.16999999999999</v>
      </c>
      <c r="AG562" s="12">
        <v>88387</v>
      </c>
      <c r="AH562" s="7" t="str">
        <f>IF(COUNTIF(Returns!$A$2:$A$1635,Orders!AG562)&gt;0,"Returned","Not Returned")</f>
        <v>Not Returned</v>
      </c>
    </row>
    <row r="563" spans="5:34" ht="12.75" customHeight="1" thickTop="1" thickBot="1" x14ac:dyDescent="0.3">
      <c r="E563" s="9">
        <v>21185</v>
      </c>
      <c r="F563" s="2" t="s">
        <v>47</v>
      </c>
      <c r="G563" s="2">
        <v>0</v>
      </c>
      <c r="H563" s="2">
        <v>2.08</v>
      </c>
      <c r="I563" s="2">
        <v>5.33</v>
      </c>
      <c r="J563" s="2">
        <v>1014</v>
      </c>
      <c r="K563" s="7" t="str">
        <f>IF(COUNTIF(Table1[Customer ID],Table1[[#This Row],[Customer ID]])&gt;1,"Repeat Customer","One-Time Customer")</f>
        <v>Repeat Customer</v>
      </c>
      <c r="L563" s="2" t="s">
        <v>1113</v>
      </c>
      <c r="M563" s="2" t="s">
        <v>49</v>
      </c>
      <c r="N563" s="2" t="s">
        <v>40</v>
      </c>
      <c r="O563" s="2" t="s">
        <v>41</v>
      </c>
      <c r="P563" s="2" t="s">
        <v>50</v>
      </c>
      <c r="Q563" s="2" t="s">
        <v>59</v>
      </c>
      <c r="R563" s="2" t="s">
        <v>744</v>
      </c>
      <c r="S563" s="2">
        <v>0.43</v>
      </c>
      <c r="T563" s="7">
        <f>Table1[[#This Row],[Profit]]/Table1[[#This Row],[Sales]]</f>
        <v>-3.954484605087015</v>
      </c>
      <c r="U563" s="2" t="s">
        <v>33</v>
      </c>
      <c r="V563" s="2" t="s">
        <v>136</v>
      </c>
      <c r="W563" s="2" t="s">
        <v>958</v>
      </c>
      <c r="X563" s="2" t="s">
        <v>1114</v>
      </c>
      <c r="Y563" s="2">
        <v>72022</v>
      </c>
      <c r="Z563" s="10">
        <v>42064</v>
      </c>
      <c r="AA563" s="14" t="str">
        <f>TEXT(Table1[[#This Row],[Order Date]],"mmmm")</f>
        <v>March</v>
      </c>
      <c r="AB563" s="8" t="str">
        <f>TEXT(Table1[[#This Row],[Order Date]],"yyyy")</f>
        <v>2015</v>
      </c>
      <c r="AC563" s="10">
        <v>42066</v>
      </c>
      <c r="AD563" s="2">
        <v>-29.540000000000003</v>
      </c>
      <c r="AE563" s="2">
        <v>3</v>
      </c>
      <c r="AF563" s="2">
        <v>7.47</v>
      </c>
      <c r="AG563" s="2">
        <v>88387</v>
      </c>
      <c r="AH563" s="7" t="str">
        <f>IF(COUNTIF(Returns!$A$2:$A$1635,Orders!AG563)&gt;0,"Returned","Not Returned")</f>
        <v>Not Returned</v>
      </c>
    </row>
    <row r="564" spans="5:34" ht="12.75" customHeight="1" thickTop="1" thickBot="1" x14ac:dyDescent="0.3">
      <c r="E564" s="11">
        <v>21186</v>
      </c>
      <c r="F564" s="12" t="s">
        <v>47</v>
      </c>
      <c r="G564" s="12">
        <v>0.06</v>
      </c>
      <c r="H564" s="12">
        <v>45.99</v>
      </c>
      <c r="I564" s="12">
        <v>4.99</v>
      </c>
      <c r="J564" s="12">
        <v>1014</v>
      </c>
      <c r="K564" s="7" t="str">
        <f>IF(COUNTIF(Table1[Customer ID],Table1[[#This Row],[Customer ID]])&gt;1,"Repeat Customer","One-Time Customer")</f>
        <v>Repeat Customer</v>
      </c>
      <c r="L564" s="12" t="s">
        <v>1113</v>
      </c>
      <c r="M564" s="12" t="s">
        <v>27</v>
      </c>
      <c r="N564" s="12" t="s">
        <v>40</v>
      </c>
      <c r="O564" s="12" t="s">
        <v>77</v>
      </c>
      <c r="P564" s="12" t="s">
        <v>78</v>
      </c>
      <c r="Q564" s="12" t="s">
        <v>59</v>
      </c>
      <c r="R564" s="12" t="s">
        <v>1115</v>
      </c>
      <c r="S564" s="12">
        <v>0.56000000000000005</v>
      </c>
      <c r="T564" s="7">
        <f>Table1[[#This Row],[Profit]]/Table1[[#This Row],[Sales]]</f>
        <v>-0.88936112834065961</v>
      </c>
      <c r="U564" s="12" t="s">
        <v>33</v>
      </c>
      <c r="V564" s="12" t="s">
        <v>136</v>
      </c>
      <c r="W564" s="12" t="s">
        <v>958</v>
      </c>
      <c r="X564" s="12" t="s">
        <v>1114</v>
      </c>
      <c r="Y564" s="12">
        <v>72022</v>
      </c>
      <c r="Z564" s="13">
        <v>42064</v>
      </c>
      <c r="AA564" s="14" t="str">
        <f>TEXT(Table1[[#This Row],[Order Date]],"mmmm")</f>
        <v>March</v>
      </c>
      <c r="AB564" s="8" t="str">
        <f>TEXT(Table1[[#This Row],[Order Date]],"yyyy")</f>
        <v>2015</v>
      </c>
      <c r="AC564" s="13">
        <v>42065</v>
      </c>
      <c r="AD564" s="12">
        <v>-329.78399999999999</v>
      </c>
      <c r="AE564" s="12">
        <v>10</v>
      </c>
      <c r="AF564" s="12">
        <v>370.81</v>
      </c>
      <c r="AG564" s="12">
        <v>88387</v>
      </c>
      <c r="AH564" s="7" t="str">
        <f>IF(COUNTIF(Returns!$A$2:$A$1635,Orders!AG564)&gt;0,"Returned","Not Returned")</f>
        <v>Not Returned</v>
      </c>
    </row>
    <row r="565" spans="5:34" ht="12.75" customHeight="1" thickTop="1" thickBot="1" x14ac:dyDescent="0.3">
      <c r="E565" s="9">
        <v>20880</v>
      </c>
      <c r="F565" s="2" t="s">
        <v>37</v>
      </c>
      <c r="G565" s="2">
        <v>0.08</v>
      </c>
      <c r="H565" s="2">
        <v>10.91</v>
      </c>
      <c r="I565" s="2">
        <v>2.99</v>
      </c>
      <c r="J565" s="2">
        <v>1014</v>
      </c>
      <c r="K565" s="7" t="str">
        <f>IF(COUNTIF(Table1[Customer ID],Table1[[#This Row],[Customer ID]])&gt;1,"Repeat Customer","One-Time Customer")</f>
        <v>Repeat Customer</v>
      </c>
      <c r="L565" s="2" t="s">
        <v>1113</v>
      </c>
      <c r="M565" s="2" t="s">
        <v>49</v>
      </c>
      <c r="N565" s="2" t="s">
        <v>40</v>
      </c>
      <c r="O565" s="2" t="s">
        <v>29</v>
      </c>
      <c r="P565" s="2" t="s">
        <v>109</v>
      </c>
      <c r="Q565" s="2" t="s">
        <v>59</v>
      </c>
      <c r="R565" s="2" t="s">
        <v>1116</v>
      </c>
      <c r="S565" s="2">
        <v>0.38</v>
      </c>
      <c r="T565" s="7">
        <f>Table1[[#This Row],[Profit]]/Table1[[#This Row],[Sales]]</f>
        <v>-1.7501458454871242E-2</v>
      </c>
      <c r="U565" s="2" t="s">
        <v>33</v>
      </c>
      <c r="V565" s="2" t="s">
        <v>136</v>
      </c>
      <c r="W565" s="2" t="s">
        <v>958</v>
      </c>
      <c r="X565" s="2" t="s">
        <v>1114</v>
      </c>
      <c r="Y565" s="2">
        <v>72022</v>
      </c>
      <c r="Z565" s="10">
        <v>42068</v>
      </c>
      <c r="AA565" s="14" t="str">
        <f>TEXT(Table1[[#This Row],[Order Date]],"mmmm")</f>
        <v>March</v>
      </c>
      <c r="AB565" s="8" t="str">
        <f>TEXT(Table1[[#This Row],[Order Date]],"yyyy")</f>
        <v>2015</v>
      </c>
      <c r="AC565" s="10">
        <v>42069</v>
      </c>
      <c r="AD565" s="2">
        <v>-2.1</v>
      </c>
      <c r="AE565" s="2">
        <v>11</v>
      </c>
      <c r="AF565" s="2">
        <v>119.99</v>
      </c>
      <c r="AG565" s="2">
        <v>88388</v>
      </c>
      <c r="AH565" s="7" t="str">
        <f>IF(COUNTIF(Returns!$A$2:$A$1635,Orders!AG565)&gt;0,"Returned","Not Returned")</f>
        <v>Not Returned</v>
      </c>
    </row>
    <row r="566" spans="5:34" ht="12.75" customHeight="1" thickTop="1" thickBot="1" x14ac:dyDescent="0.3">
      <c r="E566" s="11">
        <v>20531</v>
      </c>
      <c r="F566" s="12" t="s">
        <v>56</v>
      </c>
      <c r="G566" s="12">
        <v>0</v>
      </c>
      <c r="H566" s="12">
        <v>43.98</v>
      </c>
      <c r="I566" s="12">
        <v>8.99</v>
      </c>
      <c r="J566" s="12">
        <v>1015</v>
      </c>
      <c r="K566" s="7" t="str">
        <f>IF(COUNTIF(Table1[Customer ID],Table1[[#This Row],[Customer ID]])&gt;1,"Repeat Customer","One-Time Customer")</f>
        <v>One-Time Customer</v>
      </c>
      <c r="L566" s="12" t="s">
        <v>1117</v>
      </c>
      <c r="M566" s="12" t="s">
        <v>49</v>
      </c>
      <c r="N566" s="12" t="s">
        <v>40</v>
      </c>
      <c r="O566" s="12" t="s">
        <v>29</v>
      </c>
      <c r="P566" s="12" t="s">
        <v>30</v>
      </c>
      <c r="Q566" s="12" t="s">
        <v>51</v>
      </c>
      <c r="R566" s="12" t="s">
        <v>1118</v>
      </c>
      <c r="S566" s="12">
        <v>0.57999999999999996</v>
      </c>
      <c r="T566" s="7">
        <f>Table1[[#This Row],[Profit]]/Table1[[#This Row],[Sales]]</f>
        <v>1.2747302904564315</v>
      </c>
      <c r="U566" s="12" t="s">
        <v>33</v>
      </c>
      <c r="V566" s="12" t="s">
        <v>136</v>
      </c>
      <c r="W566" s="12" t="s">
        <v>322</v>
      </c>
      <c r="X566" s="12" t="s">
        <v>1119</v>
      </c>
      <c r="Y566" s="12">
        <v>27502</v>
      </c>
      <c r="Z566" s="13">
        <v>42081</v>
      </c>
      <c r="AA566" s="14" t="str">
        <f>TEXT(Table1[[#This Row],[Order Date]],"mmmm")</f>
        <v>March</v>
      </c>
      <c r="AB566" s="8" t="str">
        <f>TEXT(Table1[[#This Row],[Order Date]],"yyyy")</f>
        <v>2015</v>
      </c>
      <c r="AC566" s="13">
        <v>42081</v>
      </c>
      <c r="AD566" s="12">
        <v>829.46699999999998</v>
      </c>
      <c r="AE566" s="12">
        <v>14</v>
      </c>
      <c r="AF566" s="12">
        <v>650.70000000000005</v>
      </c>
      <c r="AG566" s="12">
        <v>88390</v>
      </c>
      <c r="AH566" s="7" t="str">
        <f>IF(COUNTIF(Returns!$A$2:$A$1635,Orders!AG566)&gt;0,"Returned","Not Returned")</f>
        <v>Not Returned</v>
      </c>
    </row>
    <row r="567" spans="5:34" ht="12.75" customHeight="1" thickTop="1" thickBot="1" x14ac:dyDescent="0.3">
      <c r="E567" s="9">
        <v>24752</v>
      </c>
      <c r="F567" s="2" t="s">
        <v>25</v>
      </c>
      <c r="G567" s="2">
        <v>0.02</v>
      </c>
      <c r="H567" s="2">
        <v>6.48</v>
      </c>
      <c r="I567" s="2">
        <v>7.86</v>
      </c>
      <c r="J567" s="2">
        <v>1016</v>
      </c>
      <c r="K567" s="7" t="str">
        <f>IF(COUNTIF(Table1[Customer ID],Table1[[#This Row],[Customer ID]])&gt;1,"Repeat Customer","One-Time Customer")</f>
        <v>One-Time Customer</v>
      </c>
      <c r="L567" s="2" t="s">
        <v>1120</v>
      </c>
      <c r="M567" s="2" t="s">
        <v>27</v>
      </c>
      <c r="N567" s="2" t="s">
        <v>40</v>
      </c>
      <c r="O567" s="2" t="s">
        <v>29</v>
      </c>
      <c r="P567" s="2" t="s">
        <v>93</v>
      </c>
      <c r="Q567" s="2" t="s">
        <v>59</v>
      </c>
      <c r="R567" s="2" t="s">
        <v>1121</v>
      </c>
      <c r="S567" s="2">
        <v>0.37</v>
      </c>
      <c r="T567" s="7">
        <f>Table1[[#This Row],[Profit]]/Table1[[#This Row],[Sales]]</f>
        <v>9.7477651183172647</v>
      </c>
      <c r="U567" s="2" t="s">
        <v>33</v>
      </c>
      <c r="V567" s="2" t="s">
        <v>136</v>
      </c>
      <c r="W567" s="2" t="s">
        <v>322</v>
      </c>
      <c r="X567" s="2" t="s">
        <v>1122</v>
      </c>
      <c r="Y567" s="2">
        <v>28806</v>
      </c>
      <c r="Z567" s="10">
        <v>42167</v>
      </c>
      <c r="AA567" s="14" t="str">
        <f>TEXT(Table1[[#This Row],[Order Date]],"mmmm")</f>
        <v>June</v>
      </c>
      <c r="AB567" s="8" t="str">
        <f>TEXT(Table1[[#This Row],[Order Date]],"yyyy")</f>
        <v>2015</v>
      </c>
      <c r="AC567" s="10">
        <v>42168</v>
      </c>
      <c r="AD567" s="2">
        <v>111.22199999999999</v>
      </c>
      <c r="AE567" s="2">
        <v>1</v>
      </c>
      <c r="AF567" s="2">
        <v>11.41</v>
      </c>
      <c r="AG567" s="2">
        <v>88389</v>
      </c>
      <c r="AH567" s="7" t="str">
        <f>IF(COUNTIF(Returns!$A$2:$A$1635,Orders!AG567)&gt;0,"Returned","Not Returned")</f>
        <v>Not Returned</v>
      </c>
    </row>
    <row r="568" spans="5:34" ht="12.75" customHeight="1" thickTop="1" thickBot="1" x14ac:dyDescent="0.3">
      <c r="E568" s="11">
        <v>25027</v>
      </c>
      <c r="F568" s="12" t="s">
        <v>56</v>
      </c>
      <c r="G568" s="12">
        <v>0.05</v>
      </c>
      <c r="H568" s="12">
        <v>35.89</v>
      </c>
      <c r="I568" s="12">
        <v>14.72</v>
      </c>
      <c r="J568" s="12">
        <v>1018</v>
      </c>
      <c r="K568" s="7" t="str">
        <f>IF(COUNTIF(Table1[Customer ID],Table1[[#This Row],[Customer ID]])&gt;1,"Repeat Customer","One-Time Customer")</f>
        <v>Repeat Customer</v>
      </c>
      <c r="L568" s="12" t="s">
        <v>1123</v>
      </c>
      <c r="M568" s="12" t="s">
        <v>49</v>
      </c>
      <c r="N568" s="12" t="s">
        <v>40</v>
      </c>
      <c r="O568" s="12" t="s">
        <v>29</v>
      </c>
      <c r="P568" s="12" t="s">
        <v>69</v>
      </c>
      <c r="Q568" s="12" t="s">
        <v>59</v>
      </c>
      <c r="R568" s="12" t="s">
        <v>1124</v>
      </c>
      <c r="S568" s="12">
        <v>0.4</v>
      </c>
      <c r="T568" s="7">
        <f>Table1[[#This Row],[Profit]]/Table1[[#This Row],[Sales]]</f>
        <v>3.3607195872955214E-2</v>
      </c>
      <c r="U568" s="12" t="s">
        <v>33</v>
      </c>
      <c r="V568" s="12" t="s">
        <v>136</v>
      </c>
      <c r="W568" s="12" t="s">
        <v>322</v>
      </c>
      <c r="X568" s="12" t="s">
        <v>1125</v>
      </c>
      <c r="Y568" s="12">
        <v>27511</v>
      </c>
      <c r="Z568" s="13">
        <v>42102</v>
      </c>
      <c r="AA568" s="14" t="str">
        <f>TEXT(Table1[[#This Row],[Order Date]],"mmmm")</f>
        <v>April</v>
      </c>
      <c r="AB568" s="8" t="str">
        <f>TEXT(Table1[[#This Row],[Order Date]],"yyyy")</f>
        <v>2015</v>
      </c>
      <c r="AC568" s="13">
        <v>42103</v>
      </c>
      <c r="AD568" s="12">
        <v>22.866</v>
      </c>
      <c r="AE568" s="12">
        <v>19</v>
      </c>
      <c r="AF568" s="12">
        <v>680.39</v>
      </c>
      <c r="AG568" s="12">
        <v>88391</v>
      </c>
      <c r="AH568" s="7" t="str">
        <f>IF(COUNTIF(Returns!$A$2:$A$1635,Orders!AG568)&gt;0,"Returned","Not Returned")</f>
        <v>Not Returned</v>
      </c>
    </row>
    <row r="569" spans="5:34" ht="12.75" customHeight="1" thickTop="1" thickBot="1" x14ac:dyDescent="0.3">
      <c r="E569" s="9">
        <v>25028</v>
      </c>
      <c r="F569" s="2" t="s">
        <v>56</v>
      </c>
      <c r="G569" s="2">
        <v>0</v>
      </c>
      <c r="H569" s="2">
        <v>11.48</v>
      </c>
      <c r="I569" s="2">
        <v>5.43</v>
      </c>
      <c r="J569" s="2">
        <v>1018</v>
      </c>
      <c r="K569" s="7" t="str">
        <f>IF(COUNTIF(Table1[Customer ID],Table1[[#This Row],[Customer ID]])&gt;1,"Repeat Customer","One-Time Customer")</f>
        <v>Repeat Customer</v>
      </c>
      <c r="L569" s="2" t="s">
        <v>1123</v>
      </c>
      <c r="M569" s="2" t="s">
        <v>49</v>
      </c>
      <c r="N569" s="2" t="s">
        <v>40</v>
      </c>
      <c r="O569" s="2" t="s">
        <v>29</v>
      </c>
      <c r="P569" s="2" t="s">
        <v>93</v>
      </c>
      <c r="Q569" s="2" t="s">
        <v>59</v>
      </c>
      <c r="R569" s="2" t="s">
        <v>1126</v>
      </c>
      <c r="S569" s="2">
        <v>0.36</v>
      </c>
      <c r="T569" s="7">
        <f>Table1[[#This Row],[Profit]]/Table1[[#This Row],[Sales]]</f>
        <v>1.5324152542372882</v>
      </c>
      <c r="U569" s="2" t="s">
        <v>33</v>
      </c>
      <c r="V569" s="2" t="s">
        <v>136</v>
      </c>
      <c r="W569" s="2" t="s">
        <v>322</v>
      </c>
      <c r="X569" s="2" t="s">
        <v>1125</v>
      </c>
      <c r="Y569" s="2">
        <v>27511</v>
      </c>
      <c r="Z569" s="10">
        <v>42102</v>
      </c>
      <c r="AA569" s="14" t="str">
        <f>TEXT(Table1[[#This Row],[Order Date]],"mmmm")</f>
        <v>April</v>
      </c>
      <c r="AB569" s="8" t="str">
        <f>TEXT(Table1[[#This Row],[Order Date]],"yyyy")</f>
        <v>2015</v>
      </c>
      <c r="AC569" s="10">
        <v>42102</v>
      </c>
      <c r="AD569" s="2">
        <v>115.72799999999999</v>
      </c>
      <c r="AE569" s="2">
        <v>6</v>
      </c>
      <c r="AF569" s="2">
        <v>75.52</v>
      </c>
      <c r="AG569" s="2">
        <v>88391</v>
      </c>
      <c r="AH569" s="7" t="str">
        <f>IF(COUNTIF(Returns!$A$2:$A$1635,Orders!AG569)&gt;0,"Returned","Not Returned")</f>
        <v>Not Returned</v>
      </c>
    </row>
    <row r="570" spans="5:34" ht="12.75" customHeight="1" thickTop="1" thickBot="1" x14ac:dyDescent="0.3">
      <c r="E570" s="11">
        <v>24926</v>
      </c>
      <c r="F570" s="12" t="s">
        <v>47</v>
      </c>
      <c r="G570" s="12">
        <v>0.09</v>
      </c>
      <c r="H570" s="12">
        <v>517.48</v>
      </c>
      <c r="I570" s="12">
        <v>16.63</v>
      </c>
      <c r="J570" s="12">
        <v>1020</v>
      </c>
      <c r="K570" s="7" t="str">
        <f>IF(COUNTIF(Table1[Customer ID],Table1[[#This Row],[Customer ID]])&gt;1,"Repeat Customer","One-Time Customer")</f>
        <v>Repeat Customer</v>
      </c>
      <c r="L570" s="12" t="s">
        <v>1127</v>
      </c>
      <c r="M570" s="12" t="s">
        <v>39</v>
      </c>
      <c r="N570" s="12" t="s">
        <v>58</v>
      </c>
      <c r="O570" s="12" t="s">
        <v>77</v>
      </c>
      <c r="P570" s="12" t="s">
        <v>85</v>
      </c>
      <c r="Q570" s="12" t="s">
        <v>121</v>
      </c>
      <c r="R570" s="12" t="s">
        <v>1128</v>
      </c>
      <c r="S570" s="12">
        <v>0.59</v>
      </c>
      <c r="T570" s="7">
        <f>Table1[[#This Row],[Profit]]/Table1[[#This Row],[Sales]]</f>
        <v>0.38621556652254796</v>
      </c>
      <c r="U570" s="12" t="s">
        <v>33</v>
      </c>
      <c r="V570" s="12" t="s">
        <v>61</v>
      </c>
      <c r="W570" s="12" t="s">
        <v>183</v>
      </c>
      <c r="X570" s="12" t="s">
        <v>1129</v>
      </c>
      <c r="Y570" s="12">
        <v>66762</v>
      </c>
      <c r="Z570" s="13">
        <v>42070</v>
      </c>
      <c r="AA570" s="14" t="str">
        <f>TEXT(Table1[[#This Row],[Order Date]],"mmmm")</f>
        <v>March</v>
      </c>
      <c r="AB570" s="8" t="str">
        <f>TEXT(Table1[[#This Row],[Order Date]],"yyyy")</f>
        <v>2015</v>
      </c>
      <c r="AC570" s="13">
        <v>42070</v>
      </c>
      <c r="AD570" s="12">
        <v>909.36</v>
      </c>
      <c r="AE570" s="12">
        <v>5</v>
      </c>
      <c r="AF570" s="12">
        <v>2354.54</v>
      </c>
      <c r="AG570" s="12">
        <v>88632</v>
      </c>
      <c r="AH570" s="7" t="str">
        <f>IF(COUNTIF(Returns!$A$2:$A$1635,Orders!AG570)&gt;0,"Returned","Not Returned")</f>
        <v>Not Returned</v>
      </c>
    </row>
    <row r="571" spans="5:34" ht="12.75" customHeight="1" thickTop="1" thickBot="1" x14ac:dyDescent="0.3">
      <c r="E571" s="9">
        <v>23562</v>
      </c>
      <c r="F571" s="2" t="s">
        <v>47</v>
      </c>
      <c r="G571" s="2">
        <v>7.0000000000000007E-2</v>
      </c>
      <c r="H571" s="2">
        <v>4.13</v>
      </c>
      <c r="I571" s="2">
        <v>5.04</v>
      </c>
      <c r="J571" s="2">
        <v>1020</v>
      </c>
      <c r="K571" s="7" t="str">
        <f>IF(COUNTIF(Table1[Customer ID],Table1[[#This Row],[Customer ID]])&gt;1,"Repeat Customer","One-Time Customer")</f>
        <v>Repeat Customer</v>
      </c>
      <c r="L571" s="2" t="s">
        <v>1127</v>
      </c>
      <c r="M571" s="2" t="s">
        <v>49</v>
      </c>
      <c r="N571" s="2" t="s">
        <v>58</v>
      </c>
      <c r="O571" s="2" t="s">
        <v>29</v>
      </c>
      <c r="P571" s="2" t="s">
        <v>109</v>
      </c>
      <c r="Q571" s="2" t="s">
        <v>59</v>
      </c>
      <c r="R571" s="2" t="s">
        <v>677</v>
      </c>
      <c r="S571" s="2">
        <v>0.38</v>
      </c>
      <c r="T571" s="7">
        <f>Table1[[#This Row],[Profit]]/Table1[[#This Row],[Sales]]</f>
        <v>-0.96666329370098658</v>
      </c>
      <c r="U571" s="2" t="s">
        <v>33</v>
      </c>
      <c r="V571" s="2" t="s">
        <v>61</v>
      </c>
      <c r="W571" s="2" t="s">
        <v>183</v>
      </c>
      <c r="X571" s="2" t="s">
        <v>1129</v>
      </c>
      <c r="Y571" s="2">
        <v>66762</v>
      </c>
      <c r="Z571" s="10">
        <v>42041</v>
      </c>
      <c r="AA571" s="14" t="str">
        <f>TEXT(Table1[[#This Row],[Order Date]],"mmmm")</f>
        <v>February</v>
      </c>
      <c r="AB571" s="8" t="str">
        <f>TEXT(Table1[[#This Row],[Order Date]],"yyyy")</f>
        <v>2015</v>
      </c>
      <c r="AC571" s="10">
        <v>42042</v>
      </c>
      <c r="AD571" s="2">
        <v>-76.424400000000006</v>
      </c>
      <c r="AE571" s="2">
        <v>20</v>
      </c>
      <c r="AF571" s="2">
        <v>79.06</v>
      </c>
      <c r="AG571" s="2">
        <v>88634</v>
      </c>
      <c r="AH571" s="7" t="str">
        <f>IF(COUNTIF(Returns!$A$2:$A$1635,Orders!AG571)&gt;0,"Returned","Not Returned")</f>
        <v>Not Returned</v>
      </c>
    </row>
    <row r="572" spans="5:34" ht="12.75" customHeight="1" thickTop="1" thickBot="1" x14ac:dyDescent="0.3">
      <c r="E572" s="11">
        <v>23563</v>
      </c>
      <c r="F572" s="12" t="s">
        <v>47</v>
      </c>
      <c r="G572" s="12">
        <v>0</v>
      </c>
      <c r="H572" s="12">
        <v>4.4800000000000004</v>
      </c>
      <c r="I572" s="12">
        <v>2.5</v>
      </c>
      <c r="J572" s="12">
        <v>1020</v>
      </c>
      <c r="K572" s="7" t="str">
        <f>IF(COUNTIF(Table1[Customer ID],Table1[[#This Row],[Customer ID]])&gt;1,"Repeat Customer","One-Time Customer")</f>
        <v>Repeat Customer</v>
      </c>
      <c r="L572" s="12" t="s">
        <v>1127</v>
      </c>
      <c r="M572" s="12" t="s">
        <v>49</v>
      </c>
      <c r="N572" s="12" t="s">
        <v>58</v>
      </c>
      <c r="O572" s="12" t="s">
        <v>29</v>
      </c>
      <c r="P572" s="12" t="s">
        <v>69</v>
      </c>
      <c r="Q572" s="12" t="s">
        <v>59</v>
      </c>
      <c r="R572" s="12" t="s">
        <v>1130</v>
      </c>
      <c r="S572" s="12">
        <v>0.37</v>
      </c>
      <c r="T572" s="7">
        <f>Table1[[#This Row],[Profit]]/Table1[[#This Row],[Sales]]</f>
        <v>0.13404973902364137</v>
      </c>
      <c r="U572" s="12" t="s">
        <v>33</v>
      </c>
      <c r="V572" s="12" t="s">
        <v>61</v>
      </c>
      <c r="W572" s="12" t="s">
        <v>183</v>
      </c>
      <c r="X572" s="12" t="s">
        <v>1129</v>
      </c>
      <c r="Y572" s="12">
        <v>66762</v>
      </c>
      <c r="Z572" s="13">
        <v>42041</v>
      </c>
      <c r="AA572" s="14" t="str">
        <f>TEXT(Table1[[#This Row],[Order Date]],"mmmm")</f>
        <v>February</v>
      </c>
      <c r="AB572" s="8" t="str">
        <f>TEXT(Table1[[#This Row],[Order Date]],"yyyy")</f>
        <v>2015</v>
      </c>
      <c r="AC572" s="13">
        <v>42043</v>
      </c>
      <c r="AD572" s="12">
        <v>8.7319999999999993</v>
      </c>
      <c r="AE572" s="12">
        <v>14</v>
      </c>
      <c r="AF572" s="12">
        <v>65.14</v>
      </c>
      <c r="AG572" s="12">
        <v>88634</v>
      </c>
      <c r="AH572" s="7" t="str">
        <f>IF(COUNTIF(Returns!$A$2:$A$1635,Orders!AG572)&gt;0,"Returned","Not Returned")</f>
        <v>Not Returned</v>
      </c>
    </row>
    <row r="573" spans="5:34" ht="12.75" customHeight="1" thickTop="1" thickBot="1" x14ac:dyDescent="0.3">
      <c r="E573" s="9">
        <v>18921</v>
      </c>
      <c r="F573" s="2" t="s">
        <v>47</v>
      </c>
      <c r="G573" s="2">
        <v>0.02</v>
      </c>
      <c r="H573" s="2">
        <v>39.06</v>
      </c>
      <c r="I573" s="2">
        <v>10.55</v>
      </c>
      <c r="J573" s="2">
        <v>1023</v>
      </c>
      <c r="K573" s="7" t="str">
        <f>IF(COUNTIF(Table1[Customer ID],Table1[[#This Row],[Customer ID]])&gt;1,"Repeat Customer","One-Time Customer")</f>
        <v>Repeat Customer</v>
      </c>
      <c r="L573" s="2" t="s">
        <v>1131</v>
      </c>
      <c r="M573" s="2" t="s">
        <v>49</v>
      </c>
      <c r="N573" s="2" t="s">
        <v>58</v>
      </c>
      <c r="O573" s="2" t="s">
        <v>29</v>
      </c>
      <c r="P573" s="2" t="s">
        <v>109</v>
      </c>
      <c r="Q573" s="2" t="s">
        <v>59</v>
      </c>
      <c r="R573" s="2" t="s">
        <v>1132</v>
      </c>
      <c r="S573" s="2">
        <v>0.37</v>
      </c>
      <c r="T573" s="7">
        <f>Table1[[#This Row],[Profit]]/Table1[[#This Row],[Sales]]</f>
        <v>0.69</v>
      </c>
      <c r="U573" s="2" t="s">
        <v>33</v>
      </c>
      <c r="V573" s="2" t="s">
        <v>53</v>
      </c>
      <c r="W573" s="2" t="s">
        <v>234</v>
      </c>
      <c r="X573" s="2" t="s">
        <v>1133</v>
      </c>
      <c r="Y573" s="2">
        <v>15221</v>
      </c>
      <c r="Z573" s="10">
        <v>42139</v>
      </c>
      <c r="AA573" s="14" t="str">
        <f>TEXT(Table1[[#This Row],[Order Date]],"mmmm")</f>
        <v>May</v>
      </c>
      <c r="AB573" s="8" t="str">
        <f>TEXT(Table1[[#This Row],[Order Date]],"yyyy")</f>
        <v>2015</v>
      </c>
      <c r="AC573" s="10">
        <v>42139</v>
      </c>
      <c r="AD573" s="2">
        <v>442.0899</v>
      </c>
      <c r="AE573" s="2">
        <v>16</v>
      </c>
      <c r="AF573" s="2">
        <v>640.71</v>
      </c>
      <c r="AG573" s="2">
        <v>88633</v>
      </c>
      <c r="AH573" s="7" t="str">
        <f>IF(COUNTIF(Returns!$A$2:$A$1635,Orders!AG573)&gt;0,"Returned","Not Returned")</f>
        <v>Not Returned</v>
      </c>
    </row>
    <row r="574" spans="5:34" ht="12.75" customHeight="1" thickTop="1" thickBot="1" x14ac:dyDescent="0.3">
      <c r="E574" s="11">
        <v>18922</v>
      </c>
      <c r="F574" s="12" t="s">
        <v>47</v>
      </c>
      <c r="G574" s="12">
        <v>0.1</v>
      </c>
      <c r="H574" s="12">
        <v>37.700000000000003</v>
      </c>
      <c r="I574" s="12">
        <v>2.99</v>
      </c>
      <c r="J574" s="12">
        <v>1023</v>
      </c>
      <c r="K574" s="7" t="str">
        <f>IF(COUNTIF(Table1[Customer ID],Table1[[#This Row],[Customer ID]])&gt;1,"Repeat Customer","One-Time Customer")</f>
        <v>Repeat Customer</v>
      </c>
      <c r="L574" s="12" t="s">
        <v>1131</v>
      </c>
      <c r="M574" s="12" t="s">
        <v>49</v>
      </c>
      <c r="N574" s="12" t="s">
        <v>58</v>
      </c>
      <c r="O574" s="12" t="s">
        <v>29</v>
      </c>
      <c r="P574" s="12" t="s">
        <v>109</v>
      </c>
      <c r="Q574" s="12" t="s">
        <v>59</v>
      </c>
      <c r="R574" s="12" t="s">
        <v>552</v>
      </c>
      <c r="S574" s="12">
        <v>0.35</v>
      </c>
      <c r="T574" s="7">
        <f>Table1[[#This Row],[Profit]]/Table1[[#This Row],[Sales]]</f>
        <v>0.69</v>
      </c>
      <c r="U574" s="12" t="s">
        <v>33</v>
      </c>
      <c r="V574" s="12" t="s">
        <v>53</v>
      </c>
      <c r="W574" s="12" t="s">
        <v>234</v>
      </c>
      <c r="X574" s="12" t="s">
        <v>1133</v>
      </c>
      <c r="Y574" s="12">
        <v>15221</v>
      </c>
      <c r="Z574" s="13">
        <v>42139</v>
      </c>
      <c r="AA574" s="14" t="str">
        <f>TEXT(Table1[[#This Row],[Order Date]],"mmmm")</f>
        <v>May</v>
      </c>
      <c r="AB574" s="8" t="str">
        <f>TEXT(Table1[[#This Row],[Order Date]],"yyyy")</f>
        <v>2015</v>
      </c>
      <c r="AC574" s="13">
        <v>42140</v>
      </c>
      <c r="AD574" s="12">
        <v>455.12399999999997</v>
      </c>
      <c r="AE574" s="12">
        <v>18</v>
      </c>
      <c r="AF574" s="12">
        <v>659.6</v>
      </c>
      <c r="AG574" s="12">
        <v>88633</v>
      </c>
      <c r="AH574" s="7" t="str">
        <f>IF(COUNTIF(Returns!$A$2:$A$1635,Orders!AG574)&gt;0,"Returned","Not Returned")</f>
        <v>Not Returned</v>
      </c>
    </row>
    <row r="575" spans="5:34" ht="12.75" customHeight="1" thickTop="1" thickBot="1" x14ac:dyDescent="0.3">
      <c r="E575" s="9">
        <v>21402</v>
      </c>
      <c r="F575" s="2" t="s">
        <v>37</v>
      </c>
      <c r="G575" s="2">
        <v>0.08</v>
      </c>
      <c r="H575" s="2">
        <v>65.989999999999995</v>
      </c>
      <c r="I575" s="2">
        <v>5.92</v>
      </c>
      <c r="J575" s="2">
        <v>1026</v>
      </c>
      <c r="K575" s="7" t="str">
        <f>IF(COUNTIF(Table1[Customer ID],Table1[[#This Row],[Customer ID]])&gt;1,"Repeat Customer","One-Time Customer")</f>
        <v>Repeat Customer</v>
      </c>
      <c r="L575" s="2" t="s">
        <v>1134</v>
      </c>
      <c r="M575" s="2" t="s">
        <v>49</v>
      </c>
      <c r="N575" s="2" t="s">
        <v>58</v>
      </c>
      <c r="O575" s="2" t="s">
        <v>77</v>
      </c>
      <c r="P575" s="2" t="s">
        <v>78</v>
      </c>
      <c r="Q575" s="2" t="s">
        <v>59</v>
      </c>
      <c r="R575" s="2" t="s">
        <v>1135</v>
      </c>
      <c r="S575" s="2">
        <v>0.57999999999999996</v>
      </c>
      <c r="T575" s="7">
        <f>Table1[[#This Row],[Profit]]/Table1[[#This Row],[Sales]]</f>
        <v>0.54887626582278481</v>
      </c>
      <c r="U575" s="2" t="s">
        <v>33</v>
      </c>
      <c r="V575" s="2" t="s">
        <v>53</v>
      </c>
      <c r="W575" s="2" t="s">
        <v>71</v>
      </c>
      <c r="X575" s="2" t="s">
        <v>1136</v>
      </c>
      <c r="Y575" s="2">
        <v>11722</v>
      </c>
      <c r="Z575" s="10">
        <v>42042</v>
      </c>
      <c r="AA575" s="14" t="str">
        <f>TEXT(Table1[[#This Row],[Order Date]],"mmmm")</f>
        <v>February</v>
      </c>
      <c r="AB575" s="8" t="str">
        <f>TEXT(Table1[[#This Row],[Order Date]],"yyyy")</f>
        <v>2015</v>
      </c>
      <c r="AC575" s="10">
        <v>42042</v>
      </c>
      <c r="AD575" s="2">
        <v>624.40163999999993</v>
      </c>
      <c r="AE575" s="2">
        <v>22</v>
      </c>
      <c r="AF575" s="2">
        <v>1137.5999999999999</v>
      </c>
      <c r="AG575" s="2">
        <v>89005</v>
      </c>
      <c r="AH575" s="7" t="str">
        <f>IF(COUNTIF(Returns!$A$2:$A$1635,Orders!AG575)&gt;0,"Returned","Not Returned")</f>
        <v>Not Returned</v>
      </c>
    </row>
    <row r="576" spans="5:34" ht="12.75" customHeight="1" thickTop="1" thickBot="1" x14ac:dyDescent="0.3">
      <c r="E576" s="11">
        <v>20872</v>
      </c>
      <c r="F576" s="12" t="s">
        <v>25</v>
      </c>
      <c r="G576" s="12">
        <v>0.1</v>
      </c>
      <c r="H576" s="12">
        <v>5.98</v>
      </c>
      <c r="I576" s="12">
        <v>3.85</v>
      </c>
      <c r="J576" s="12">
        <v>1026</v>
      </c>
      <c r="K576" s="7" t="str">
        <f>IF(COUNTIF(Table1[Customer ID],Table1[[#This Row],[Customer ID]])&gt;1,"Repeat Customer","One-Time Customer")</f>
        <v>Repeat Customer</v>
      </c>
      <c r="L576" s="12" t="s">
        <v>1134</v>
      </c>
      <c r="M576" s="12" t="s">
        <v>49</v>
      </c>
      <c r="N576" s="12" t="s">
        <v>58</v>
      </c>
      <c r="O576" s="12" t="s">
        <v>77</v>
      </c>
      <c r="P576" s="12" t="s">
        <v>180</v>
      </c>
      <c r="Q576" s="12" t="s">
        <v>51</v>
      </c>
      <c r="R576" s="12" t="s">
        <v>1137</v>
      </c>
      <c r="S576" s="12">
        <v>0.68</v>
      </c>
      <c r="T576" s="7">
        <f>Table1[[#This Row],[Profit]]/Table1[[#This Row],[Sales]]</f>
        <v>0.12485648300890802</v>
      </c>
      <c r="U576" s="12" t="s">
        <v>33</v>
      </c>
      <c r="V576" s="12" t="s">
        <v>53</v>
      </c>
      <c r="W576" s="12" t="s">
        <v>71</v>
      </c>
      <c r="X576" s="12" t="s">
        <v>1136</v>
      </c>
      <c r="Y576" s="12">
        <v>11722</v>
      </c>
      <c r="Z576" s="13">
        <v>42153</v>
      </c>
      <c r="AA576" s="14" t="str">
        <f>TEXT(Table1[[#This Row],[Order Date]],"mmmm")</f>
        <v>May</v>
      </c>
      <c r="AB576" s="8" t="str">
        <f>TEXT(Table1[[#This Row],[Order Date]],"yyyy")</f>
        <v>2015</v>
      </c>
      <c r="AC576" s="13">
        <v>42154</v>
      </c>
      <c r="AD576" s="12">
        <v>18.922000000000011</v>
      </c>
      <c r="AE576" s="12">
        <v>26</v>
      </c>
      <c r="AF576" s="12">
        <v>151.55000000000001</v>
      </c>
      <c r="AG576" s="12">
        <v>89008</v>
      </c>
      <c r="AH576" s="7" t="str">
        <f>IF(COUNTIF(Returns!$A$2:$A$1635,Orders!AG576)&gt;0,"Returned","Not Returned")</f>
        <v>Not Returned</v>
      </c>
    </row>
    <row r="577" spans="5:34" ht="12.75" customHeight="1" thickTop="1" thickBot="1" x14ac:dyDescent="0.3">
      <c r="E577" s="9">
        <v>20873</v>
      </c>
      <c r="F577" s="2" t="s">
        <v>25</v>
      </c>
      <c r="G577" s="2">
        <v>7.0000000000000007E-2</v>
      </c>
      <c r="H577" s="2">
        <v>2.61</v>
      </c>
      <c r="I577" s="2">
        <v>0.5</v>
      </c>
      <c r="J577" s="2">
        <v>1026</v>
      </c>
      <c r="K577" s="7" t="str">
        <f>IF(COUNTIF(Table1[Customer ID],Table1[[#This Row],[Customer ID]])&gt;1,"Repeat Customer","One-Time Customer")</f>
        <v>Repeat Customer</v>
      </c>
      <c r="L577" s="2" t="s">
        <v>1134</v>
      </c>
      <c r="M577" s="2" t="s">
        <v>49</v>
      </c>
      <c r="N577" s="2" t="s">
        <v>58</v>
      </c>
      <c r="O577" s="2" t="s">
        <v>29</v>
      </c>
      <c r="P577" s="2" t="s">
        <v>134</v>
      </c>
      <c r="Q577" s="2" t="s">
        <v>59</v>
      </c>
      <c r="R577" s="2" t="s">
        <v>1138</v>
      </c>
      <c r="S577" s="2">
        <v>0.39</v>
      </c>
      <c r="T577" s="7">
        <f>Table1[[#This Row],[Profit]]/Table1[[#This Row],[Sales]]</f>
        <v>0.69</v>
      </c>
      <c r="U577" s="2" t="s">
        <v>33</v>
      </c>
      <c r="V577" s="2" t="s">
        <v>53</v>
      </c>
      <c r="W577" s="2" t="s">
        <v>71</v>
      </c>
      <c r="X577" s="2" t="s">
        <v>1136</v>
      </c>
      <c r="Y577" s="2">
        <v>11722</v>
      </c>
      <c r="Z577" s="10">
        <v>42153</v>
      </c>
      <c r="AA577" s="14" t="str">
        <f>TEXT(Table1[[#This Row],[Order Date]],"mmmm")</f>
        <v>May</v>
      </c>
      <c r="AB577" s="8" t="str">
        <f>TEXT(Table1[[#This Row],[Order Date]],"yyyy")</f>
        <v>2015</v>
      </c>
      <c r="AC577" s="10">
        <v>42156</v>
      </c>
      <c r="AD577" s="2">
        <v>39.350699999999996</v>
      </c>
      <c r="AE577" s="2">
        <v>22</v>
      </c>
      <c r="AF577" s="2">
        <v>57.03</v>
      </c>
      <c r="AG577" s="2">
        <v>89008</v>
      </c>
      <c r="AH577" s="7" t="str">
        <f>IF(COUNTIF(Returns!$A$2:$A$1635,Orders!AG577)&gt;0,"Returned","Not Returned")</f>
        <v>Not Returned</v>
      </c>
    </row>
    <row r="578" spans="5:34" ht="12.75" customHeight="1" thickTop="1" thickBot="1" x14ac:dyDescent="0.3">
      <c r="E578" s="11">
        <v>22662</v>
      </c>
      <c r="F578" s="12" t="s">
        <v>25</v>
      </c>
      <c r="G578" s="12">
        <v>0.1</v>
      </c>
      <c r="H578" s="12">
        <v>73.98</v>
      </c>
      <c r="I578" s="12">
        <v>4</v>
      </c>
      <c r="J578" s="12">
        <v>1027</v>
      </c>
      <c r="K578" s="7" t="str">
        <f>IF(COUNTIF(Table1[Customer ID],Table1[[#This Row],[Customer ID]])&gt;1,"Repeat Customer","One-Time Customer")</f>
        <v>Repeat Customer</v>
      </c>
      <c r="L578" s="12" t="s">
        <v>1139</v>
      </c>
      <c r="M578" s="12" t="s">
        <v>49</v>
      </c>
      <c r="N578" s="12" t="s">
        <v>58</v>
      </c>
      <c r="O578" s="12" t="s">
        <v>77</v>
      </c>
      <c r="P578" s="12" t="s">
        <v>180</v>
      </c>
      <c r="Q578" s="12" t="s">
        <v>59</v>
      </c>
      <c r="R578" s="12" t="s">
        <v>1140</v>
      </c>
      <c r="S578" s="12">
        <v>0.79</v>
      </c>
      <c r="T578" s="7">
        <f>Table1[[#This Row],[Profit]]/Table1[[#This Row],[Sales]]</f>
        <v>-0.66201077095873051</v>
      </c>
      <c r="U578" s="12" t="s">
        <v>33</v>
      </c>
      <c r="V578" s="12" t="s">
        <v>53</v>
      </c>
      <c r="W578" s="12" t="s">
        <v>71</v>
      </c>
      <c r="X578" s="12" t="s">
        <v>1141</v>
      </c>
      <c r="Y578" s="12">
        <v>14225</v>
      </c>
      <c r="Z578" s="13">
        <v>42075</v>
      </c>
      <c r="AA578" s="14" t="str">
        <f>TEXT(Table1[[#This Row],[Order Date]],"mmmm")</f>
        <v>March</v>
      </c>
      <c r="AB578" s="8" t="str">
        <f>TEXT(Table1[[#This Row],[Order Date]],"yyyy")</f>
        <v>2015</v>
      </c>
      <c r="AC578" s="13">
        <v>42076</v>
      </c>
      <c r="AD578" s="12">
        <v>-229.87</v>
      </c>
      <c r="AE578" s="12">
        <v>5</v>
      </c>
      <c r="AF578" s="12">
        <v>347.23</v>
      </c>
      <c r="AG578" s="12">
        <v>89004</v>
      </c>
      <c r="AH578" s="7" t="str">
        <f>IF(COUNTIF(Returns!$A$2:$A$1635,Orders!AG578)&gt;0,"Returned","Not Returned")</f>
        <v>Not Returned</v>
      </c>
    </row>
    <row r="579" spans="5:34" ht="12.75" customHeight="1" thickTop="1" thickBot="1" x14ac:dyDescent="0.3">
      <c r="E579" s="9">
        <v>22663</v>
      </c>
      <c r="F579" s="2" t="s">
        <v>25</v>
      </c>
      <c r="G579" s="2">
        <v>0.05</v>
      </c>
      <c r="H579" s="2">
        <v>51.98</v>
      </c>
      <c r="I579" s="2">
        <v>10.17</v>
      </c>
      <c r="J579" s="2">
        <v>1027</v>
      </c>
      <c r="K579" s="7" t="str">
        <f>IF(COUNTIF(Table1[Customer ID],Table1[[#This Row],[Customer ID]])&gt;1,"Repeat Customer","One-Time Customer")</f>
        <v>Repeat Customer</v>
      </c>
      <c r="L579" s="2" t="s">
        <v>1139</v>
      </c>
      <c r="M579" s="2" t="s">
        <v>49</v>
      </c>
      <c r="N579" s="2" t="s">
        <v>58</v>
      </c>
      <c r="O579" s="2" t="s">
        <v>77</v>
      </c>
      <c r="P579" s="2" t="s">
        <v>85</v>
      </c>
      <c r="Q579" s="2" t="s">
        <v>86</v>
      </c>
      <c r="R579" s="2" t="s">
        <v>1142</v>
      </c>
      <c r="S579" s="2">
        <v>0.37</v>
      </c>
      <c r="T579" s="7">
        <f>Table1[[#This Row],[Profit]]/Table1[[#This Row],[Sales]]</f>
        <v>0.69</v>
      </c>
      <c r="U579" s="2" t="s">
        <v>33</v>
      </c>
      <c r="V579" s="2" t="s">
        <v>53</v>
      </c>
      <c r="W579" s="2" t="s">
        <v>71</v>
      </c>
      <c r="X579" s="2" t="s">
        <v>1141</v>
      </c>
      <c r="Y579" s="2">
        <v>14225</v>
      </c>
      <c r="Z579" s="10">
        <v>42075</v>
      </c>
      <c r="AA579" s="14" t="str">
        <f>TEXT(Table1[[#This Row],[Order Date]],"mmmm")</f>
        <v>March</v>
      </c>
      <c r="AB579" s="8" t="str">
        <f>TEXT(Table1[[#This Row],[Order Date]],"yyyy")</f>
        <v>2015</v>
      </c>
      <c r="AC579" s="10">
        <v>42076</v>
      </c>
      <c r="AD579" s="2">
        <v>329.9787</v>
      </c>
      <c r="AE579" s="2">
        <v>9</v>
      </c>
      <c r="AF579" s="2">
        <v>478.23</v>
      </c>
      <c r="AG579" s="2">
        <v>89004</v>
      </c>
      <c r="AH579" s="7" t="str">
        <f>IF(COUNTIF(Returns!$A$2:$A$1635,Orders!AG579)&gt;0,"Returned","Not Returned")</f>
        <v>Not Returned</v>
      </c>
    </row>
    <row r="580" spans="5:34" ht="12.75" customHeight="1" thickTop="1" thickBot="1" x14ac:dyDescent="0.3">
      <c r="E580" s="11">
        <v>24325</v>
      </c>
      <c r="F580" s="12" t="s">
        <v>56</v>
      </c>
      <c r="G580" s="12">
        <v>7.0000000000000007E-2</v>
      </c>
      <c r="H580" s="12">
        <v>7.08</v>
      </c>
      <c r="I580" s="12">
        <v>2.35</v>
      </c>
      <c r="J580" s="12">
        <v>1028</v>
      </c>
      <c r="K580" s="7" t="str">
        <f>IF(COUNTIF(Table1[Customer ID],Table1[[#This Row],[Customer ID]])&gt;1,"Repeat Customer","One-Time Customer")</f>
        <v>Repeat Customer</v>
      </c>
      <c r="L580" s="12" t="s">
        <v>1143</v>
      </c>
      <c r="M580" s="12" t="s">
        <v>27</v>
      </c>
      <c r="N580" s="12" t="s">
        <v>58</v>
      </c>
      <c r="O580" s="12" t="s">
        <v>29</v>
      </c>
      <c r="P580" s="12" t="s">
        <v>30</v>
      </c>
      <c r="Q580" s="12" t="s">
        <v>31</v>
      </c>
      <c r="R580" s="12" t="s">
        <v>1144</v>
      </c>
      <c r="S580" s="12">
        <v>0.47</v>
      </c>
      <c r="T580" s="7">
        <f>Table1[[#This Row],[Profit]]/Table1[[#This Row],[Sales]]</f>
        <v>0.32498401193775317</v>
      </c>
      <c r="U580" s="12" t="s">
        <v>33</v>
      </c>
      <c r="V580" s="12" t="s">
        <v>53</v>
      </c>
      <c r="W580" s="12" t="s">
        <v>71</v>
      </c>
      <c r="X580" s="12" t="s">
        <v>1145</v>
      </c>
      <c r="Y580" s="12">
        <v>11725</v>
      </c>
      <c r="Z580" s="13">
        <v>42092</v>
      </c>
      <c r="AA580" s="14" t="str">
        <f>TEXT(Table1[[#This Row],[Order Date]],"mmmm")</f>
        <v>March</v>
      </c>
      <c r="AB580" s="8" t="str">
        <f>TEXT(Table1[[#This Row],[Order Date]],"yyyy")</f>
        <v>2015</v>
      </c>
      <c r="AC580" s="13">
        <v>42093</v>
      </c>
      <c r="AD580" s="12">
        <v>30.49</v>
      </c>
      <c r="AE580" s="12">
        <v>13</v>
      </c>
      <c r="AF580" s="12">
        <v>93.82</v>
      </c>
      <c r="AG580" s="12">
        <v>89006</v>
      </c>
      <c r="AH580" s="7" t="str">
        <f>IF(COUNTIF(Returns!$A$2:$A$1635,Orders!AG580)&gt;0,"Returned","Not Returned")</f>
        <v>Not Returned</v>
      </c>
    </row>
    <row r="581" spans="5:34" ht="12.75" customHeight="1" thickTop="1" thickBot="1" x14ac:dyDescent="0.3">
      <c r="E581" s="9">
        <v>23398</v>
      </c>
      <c r="F581" s="2" t="s">
        <v>37</v>
      </c>
      <c r="G581" s="2">
        <v>0.05</v>
      </c>
      <c r="H581" s="2">
        <v>83.1</v>
      </c>
      <c r="I581" s="2">
        <v>6.13</v>
      </c>
      <c r="J581" s="2">
        <v>1028</v>
      </c>
      <c r="K581" s="7" t="str">
        <f>IF(COUNTIF(Table1[Customer ID],Table1[[#This Row],[Customer ID]])&gt;1,"Repeat Customer","One-Time Customer")</f>
        <v>Repeat Customer</v>
      </c>
      <c r="L581" s="2" t="s">
        <v>1143</v>
      </c>
      <c r="M581" s="2" t="s">
        <v>27</v>
      </c>
      <c r="N581" s="2" t="s">
        <v>58</v>
      </c>
      <c r="O581" s="2" t="s">
        <v>77</v>
      </c>
      <c r="P581" s="2" t="s">
        <v>180</v>
      </c>
      <c r="Q581" s="2" t="s">
        <v>59</v>
      </c>
      <c r="R581" s="2" t="s">
        <v>1146</v>
      </c>
      <c r="S581" s="2">
        <v>0.45</v>
      </c>
      <c r="T581" s="7">
        <f>Table1[[#This Row],[Profit]]/Table1[[#This Row],[Sales]]</f>
        <v>0.69</v>
      </c>
      <c r="U581" s="2" t="s">
        <v>33</v>
      </c>
      <c r="V581" s="2" t="s">
        <v>53</v>
      </c>
      <c r="W581" s="2" t="s">
        <v>71</v>
      </c>
      <c r="X581" s="2" t="s">
        <v>1145</v>
      </c>
      <c r="Y581" s="2">
        <v>11725</v>
      </c>
      <c r="Z581" s="10">
        <v>42132</v>
      </c>
      <c r="AA581" s="14" t="str">
        <f>TEXT(Table1[[#This Row],[Order Date]],"mmmm")</f>
        <v>May</v>
      </c>
      <c r="AB581" s="8" t="str">
        <f>TEXT(Table1[[#This Row],[Order Date]],"yyyy")</f>
        <v>2015</v>
      </c>
      <c r="AC581" s="10">
        <v>42133</v>
      </c>
      <c r="AD581" s="2">
        <v>1152.5276999999999</v>
      </c>
      <c r="AE581" s="2">
        <v>20</v>
      </c>
      <c r="AF581" s="2">
        <v>1670.33</v>
      </c>
      <c r="AG581" s="2">
        <v>89007</v>
      </c>
      <c r="AH581" s="7" t="str">
        <f>IF(COUNTIF(Returns!$A$2:$A$1635,Orders!AG581)&gt;0,"Returned","Not Returned")</f>
        <v>Not Returned</v>
      </c>
    </row>
    <row r="582" spans="5:34" ht="12.75" customHeight="1" thickTop="1" thickBot="1" x14ac:dyDescent="0.3">
      <c r="E582" s="11">
        <v>21959</v>
      </c>
      <c r="F582" s="12" t="s">
        <v>47</v>
      </c>
      <c r="G582" s="12">
        <v>7.0000000000000007E-2</v>
      </c>
      <c r="H582" s="12">
        <v>125.99</v>
      </c>
      <c r="I582" s="12">
        <v>2.5</v>
      </c>
      <c r="J582" s="12">
        <v>1035</v>
      </c>
      <c r="K582" s="7" t="str">
        <f>IF(COUNTIF(Table1[Customer ID],Table1[[#This Row],[Customer ID]])&gt;1,"Repeat Customer","One-Time Customer")</f>
        <v>One-Time Customer</v>
      </c>
      <c r="L582" s="12" t="s">
        <v>1147</v>
      </c>
      <c r="M582" s="12" t="s">
        <v>49</v>
      </c>
      <c r="N582" s="12" t="s">
        <v>40</v>
      </c>
      <c r="O582" s="12" t="s">
        <v>77</v>
      </c>
      <c r="P582" s="12" t="s">
        <v>78</v>
      </c>
      <c r="Q582" s="12" t="s">
        <v>59</v>
      </c>
      <c r="R582" s="12" t="s">
        <v>1148</v>
      </c>
      <c r="S582" s="12">
        <v>0.6</v>
      </c>
      <c r="T582" s="7">
        <f>Table1[[#This Row],[Profit]]/Table1[[#This Row],[Sales]]</f>
        <v>-6.00860920568645</v>
      </c>
      <c r="U582" s="12" t="s">
        <v>33</v>
      </c>
      <c r="V582" s="12" t="s">
        <v>53</v>
      </c>
      <c r="W582" s="12" t="s">
        <v>154</v>
      </c>
      <c r="X582" s="12" t="s">
        <v>1149</v>
      </c>
      <c r="Y582" s="12">
        <v>43015</v>
      </c>
      <c r="Z582" s="13">
        <v>42076</v>
      </c>
      <c r="AA582" s="14" t="str">
        <f>TEXT(Table1[[#This Row],[Order Date]],"mmmm")</f>
        <v>March</v>
      </c>
      <c r="AB582" s="8" t="str">
        <f>TEXT(Table1[[#This Row],[Order Date]],"yyyy")</f>
        <v>2015</v>
      </c>
      <c r="AC582" s="13">
        <v>42076</v>
      </c>
      <c r="AD582" s="12">
        <v>-604.40600000000006</v>
      </c>
      <c r="AE582" s="12">
        <v>1</v>
      </c>
      <c r="AF582" s="12">
        <v>100.59</v>
      </c>
      <c r="AG582" s="12">
        <v>90710</v>
      </c>
      <c r="AH582" s="7" t="str">
        <f>IF(COUNTIF(Returns!$A$2:$A$1635,Orders!AG582)&gt;0,"Returned","Not Returned")</f>
        <v>Not Returned</v>
      </c>
    </row>
    <row r="583" spans="5:34" ht="12.75" customHeight="1" thickTop="1" thickBot="1" x14ac:dyDescent="0.3">
      <c r="E583" s="9">
        <v>21960</v>
      </c>
      <c r="F583" s="2" t="s">
        <v>47</v>
      </c>
      <c r="G583" s="2">
        <v>0.03</v>
      </c>
      <c r="H583" s="2">
        <v>99.99</v>
      </c>
      <c r="I583" s="2">
        <v>19.989999999999998</v>
      </c>
      <c r="J583" s="2">
        <v>1036</v>
      </c>
      <c r="K583" s="7" t="str">
        <f>IF(COUNTIF(Table1[Customer ID],Table1[[#This Row],[Customer ID]])&gt;1,"Repeat Customer","One-Time Customer")</f>
        <v>One-Time Customer</v>
      </c>
      <c r="L583" s="2" t="s">
        <v>1150</v>
      </c>
      <c r="M583" s="2" t="s">
        <v>49</v>
      </c>
      <c r="N583" s="2" t="s">
        <v>40</v>
      </c>
      <c r="O583" s="2" t="s">
        <v>77</v>
      </c>
      <c r="P583" s="2" t="s">
        <v>180</v>
      </c>
      <c r="Q583" s="2" t="s">
        <v>59</v>
      </c>
      <c r="R583" s="2" t="s">
        <v>1151</v>
      </c>
      <c r="S583" s="2">
        <v>0.52</v>
      </c>
      <c r="T583" s="7">
        <f>Table1[[#This Row],[Profit]]/Table1[[#This Row],[Sales]]</f>
        <v>0.49075838096193058</v>
      </c>
      <c r="U583" s="2" t="s">
        <v>33</v>
      </c>
      <c r="V583" s="2" t="s">
        <v>53</v>
      </c>
      <c r="W583" s="2" t="s">
        <v>154</v>
      </c>
      <c r="X583" s="2" t="s">
        <v>1152</v>
      </c>
      <c r="Y583" s="2">
        <v>43017</v>
      </c>
      <c r="Z583" s="10">
        <v>42076</v>
      </c>
      <c r="AA583" s="14" t="str">
        <f>TEXT(Table1[[#This Row],[Order Date]],"mmmm")</f>
        <v>March</v>
      </c>
      <c r="AB583" s="8" t="str">
        <f>TEXT(Table1[[#This Row],[Order Date]],"yyyy")</f>
        <v>2015</v>
      </c>
      <c r="AC583" s="10">
        <v>42077</v>
      </c>
      <c r="AD583" s="2">
        <v>293.66000000000003</v>
      </c>
      <c r="AE583" s="2">
        <v>6</v>
      </c>
      <c r="AF583" s="2">
        <v>598.38</v>
      </c>
      <c r="AG583" s="2">
        <v>90710</v>
      </c>
      <c r="AH583" s="7" t="str">
        <f>IF(COUNTIF(Returns!$A$2:$A$1635,Orders!AG583)&gt;0,"Returned","Not Returned")</f>
        <v>Not Returned</v>
      </c>
    </row>
    <row r="584" spans="5:34" ht="12.75" customHeight="1" thickTop="1" thickBot="1" x14ac:dyDescent="0.3">
      <c r="E584" s="11">
        <v>20669</v>
      </c>
      <c r="F584" s="12" t="s">
        <v>47</v>
      </c>
      <c r="G584" s="12">
        <v>0.1</v>
      </c>
      <c r="H584" s="12">
        <v>7.64</v>
      </c>
      <c r="I584" s="12">
        <v>5.83</v>
      </c>
      <c r="J584" s="12">
        <v>1038</v>
      </c>
      <c r="K584" s="7" t="str">
        <f>IF(COUNTIF(Table1[Customer ID],Table1[[#This Row],[Customer ID]])&gt;1,"Repeat Customer","One-Time Customer")</f>
        <v>One-Time Customer</v>
      </c>
      <c r="L584" s="12" t="s">
        <v>1153</v>
      </c>
      <c r="M584" s="12" t="s">
        <v>49</v>
      </c>
      <c r="N584" s="12" t="s">
        <v>28</v>
      </c>
      <c r="O584" s="12" t="s">
        <v>29</v>
      </c>
      <c r="P584" s="12" t="s">
        <v>93</v>
      </c>
      <c r="Q584" s="12" t="s">
        <v>31</v>
      </c>
      <c r="R584" s="12" t="s">
        <v>1026</v>
      </c>
      <c r="S584" s="12">
        <v>0.36</v>
      </c>
      <c r="T584" s="7">
        <f>Table1[[#This Row],[Profit]]/Table1[[#This Row],[Sales]]</f>
        <v>-10.243582317073169</v>
      </c>
      <c r="U584" s="12" t="s">
        <v>33</v>
      </c>
      <c r="V584" s="12" t="s">
        <v>136</v>
      </c>
      <c r="W584" s="12" t="s">
        <v>362</v>
      </c>
      <c r="X584" s="12" t="s">
        <v>1154</v>
      </c>
      <c r="Y584" s="12">
        <v>33430</v>
      </c>
      <c r="Z584" s="13">
        <v>42171</v>
      </c>
      <c r="AA584" s="14" t="str">
        <f>TEXT(Table1[[#This Row],[Order Date]],"mmmm")</f>
        <v>June</v>
      </c>
      <c r="AB584" s="8" t="str">
        <f>TEXT(Table1[[#This Row],[Order Date]],"yyyy")</f>
        <v>2015</v>
      </c>
      <c r="AC584" s="13">
        <v>42172</v>
      </c>
      <c r="AD584" s="12">
        <v>-403.18739999999997</v>
      </c>
      <c r="AE584" s="12">
        <v>5</v>
      </c>
      <c r="AF584" s="12">
        <v>39.36</v>
      </c>
      <c r="AG584" s="12">
        <v>90641</v>
      </c>
      <c r="AH584" s="7" t="str">
        <f>IF(COUNTIF(Returns!$A$2:$A$1635,Orders!AG584)&gt;0,"Returned","Not Returned")</f>
        <v>Not Returned</v>
      </c>
    </row>
    <row r="585" spans="5:34" ht="12.75" customHeight="1" thickTop="1" thickBot="1" x14ac:dyDescent="0.3">
      <c r="E585" s="9">
        <v>18404</v>
      </c>
      <c r="F585" s="2" t="s">
        <v>47</v>
      </c>
      <c r="G585" s="2">
        <v>0.06</v>
      </c>
      <c r="H585" s="2">
        <v>55.94</v>
      </c>
      <c r="I585" s="2">
        <v>4</v>
      </c>
      <c r="J585" s="2">
        <v>1041</v>
      </c>
      <c r="K585" s="7" t="str">
        <f>IF(COUNTIF(Table1[Customer ID],Table1[[#This Row],[Customer ID]])&gt;1,"Repeat Customer","One-Time Customer")</f>
        <v>Repeat Customer</v>
      </c>
      <c r="L585" s="2" t="s">
        <v>1155</v>
      </c>
      <c r="M585" s="2" t="s">
        <v>49</v>
      </c>
      <c r="N585" s="2" t="s">
        <v>58</v>
      </c>
      <c r="O585" s="2" t="s">
        <v>77</v>
      </c>
      <c r="P585" s="2" t="s">
        <v>180</v>
      </c>
      <c r="Q585" s="2" t="s">
        <v>59</v>
      </c>
      <c r="R585" s="2" t="s">
        <v>1156</v>
      </c>
      <c r="S585" s="2">
        <v>0.74</v>
      </c>
      <c r="T585" s="7">
        <f>Table1[[#This Row],[Profit]]/Table1[[#This Row],[Sales]]</f>
        <v>-4.266195743098801E-2</v>
      </c>
      <c r="U585" s="2" t="s">
        <v>33</v>
      </c>
      <c r="V585" s="2" t="s">
        <v>34</v>
      </c>
      <c r="W585" s="2" t="s">
        <v>45</v>
      </c>
      <c r="X585" s="2" t="s">
        <v>1157</v>
      </c>
      <c r="Y585" s="2">
        <v>95695</v>
      </c>
      <c r="Z585" s="10">
        <v>42111</v>
      </c>
      <c r="AA585" s="14" t="str">
        <f>TEXT(Table1[[#This Row],[Order Date]],"mmmm")</f>
        <v>April</v>
      </c>
      <c r="AB585" s="8" t="str">
        <f>TEXT(Table1[[#This Row],[Order Date]],"yyyy")</f>
        <v>2015</v>
      </c>
      <c r="AC585" s="10">
        <v>42112</v>
      </c>
      <c r="AD585" s="2">
        <v>-13.77</v>
      </c>
      <c r="AE585" s="2">
        <v>6</v>
      </c>
      <c r="AF585" s="2">
        <v>322.77</v>
      </c>
      <c r="AG585" s="2">
        <v>87846</v>
      </c>
      <c r="AH585" s="7" t="str">
        <f>IF(COUNTIF(Returns!$A$2:$A$1635,Orders!AG585)&gt;0,"Returned","Not Returned")</f>
        <v>Not Returned</v>
      </c>
    </row>
    <row r="586" spans="5:34" ht="12.75" customHeight="1" thickTop="1" thickBot="1" x14ac:dyDescent="0.3">
      <c r="E586" s="11">
        <v>18405</v>
      </c>
      <c r="F586" s="12" t="s">
        <v>47</v>
      </c>
      <c r="G586" s="12">
        <v>7.0000000000000007E-2</v>
      </c>
      <c r="H586" s="12">
        <v>6.3</v>
      </c>
      <c r="I586" s="12">
        <v>0.5</v>
      </c>
      <c r="J586" s="12">
        <v>1041</v>
      </c>
      <c r="K586" s="7" t="str">
        <f>IF(COUNTIF(Table1[Customer ID],Table1[[#This Row],[Customer ID]])&gt;1,"Repeat Customer","One-Time Customer")</f>
        <v>Repeat Customer</v>
      </c>
      <c r="L586" s="12" t="s">
        <v>1155</v>
      </c>
      <c r="M586" s="12" t="s">
        <v>49</v>
      </c>
      <c r="N586" s="12" t="s">
        <v>58</v>
      </c>
      <c r="O586" s="12" t="s">
        <v>29</v>
      </c>
      <c r="P586" s="12" t="s">
        <v>134</v>
      </c>
      <c r="Q586" s="12" t="s">
        <v>59</v>
      </c>
      <c r="R586" s="12" t="s">
        <v>1158</v>
      </c>
      <c r="S586" s="12">
        <v>0.39</v>
      </c>
      <c r="T586" s="7">
        <f>Table1[[#This Row],[Profit]]/Table1[[#This Row],[Sales]]</f>
        <v>0.69</v>
      </c>
      <c r="U586" s="12" t="s">
        <v>33</v>
      </c>
      <c r="V586" s="12" t="s">
        <v>34</v>
      </c>
      <c r="W586" s="12" t="s">
        <v>45</v>
      </c>
      <c r="X586" s="12" t="s">
        <v>1157</v>
      </c>
      <c r="Y586" s="12">
        <v>95695</v>
      </c>
      <c r="Z586" s="13">
        <v>42111</v>
      </c>
      <c r="AA586" s="14" t="str">
        <f>TEXT(Table1[[#This Row],[Order Date]],"mmmm")</f>
        <v>April</v>
      </c>
      <c r="AB586" s="8" t="str">
        <f>TEXT(Table1[[#This Row],[Order Date]],"yyyy")</f>
        <v>2015</v>
      </c>
      <c r="AC586" s="13">
        <v>42111</v>
      </c>
      <c r="AD586" s="12">
        <v>44.912100000000002</v>
      </c>
      <c r="AE586" s="12">
        <v>11</v>
      </c>
      <c r="AF586" s="12">
        <v>65.09</v>
      </c>
      <c r="AG586" s="12">
        <v>87846</v>
      </c>
      <c r="AH586" s="7" t="str">
        <f>IF(COUNTIF(Returns!$A$2:$A$1635,Orders!AG586)&gt;0,"Returned","Not Returned")</f>
        <v>Not Returned</v>
      </c>
    </row>
    <row r="587" spans="5:34" ht="12.75" customHeight="1" thickTop="1" thickBot="1" x14ac:dyDescent="0.3">
      <c r="E587" s="9">
        <v>20937</v>
      </c>
      <c r="F587" s="2" t="s">
        <v>47</v>
      </c>
      <c r="G587" s="2">
        <v>0</v>
      </c>
      <c r="H587" s="2">
        <v>14.42</v>
      </c>
      <c r="I587" s="2">
        <v>6.75</v>
      </c>
      <c r="J587" s="2">
        <v>1042</v>
      </c>
      <c r="K587" s="7" t="str">
        <f>IF(COUNTIF(Table1[Customer ID],Table1[[#This Row],[Customer ID]])&gt;1,"Repeat Customer","One-Time Customer")</f>
        <v>One-Time Customer</v>
      </c>
      <c r="L587" s="2" t="s">
        <v>1159</v>
      </c>
      <c r="M587" s="2" t="s">
        <v>27</v>
      </c>
      <c r="N587" s="2" t="s">
        <v>58</v>
      </c>
      <c r="O587" s="2" t="s">
        <v>29</v>
      </c>
      <c r="P587" s="2" t="s">
        <v>257</v>
      </c>
      <c r="Q587" s="2" t="s">
        <v>86</v>
      </c>
      <c r="R587" s="2" t="s">
        <v>571</v>
      </c>
      <c r="S587" s="2">
        <v>0.52</v>
      </c>
      <c r="T587" s="7">
        <f>Table1[[#This Row],[Profit]]/Table1[[#This Row],[Sales]]</f>
        <v>9.4280517380759904E-2</v>
      </c>
      <c r="U587" s="2" t="s">
        <v>33</v>
      </c>
      <c r="V587" s="2" t="s">
        <v>34</v>
      </c>
      <c r="W587" s="2" t="s">
        <v>45</v>
      </c>
      <c r="X587" s="2" t="s">
        <v>1160</v>
      </c>
      <c r="Y587" s="2">
        <v>95991</v>
      </c>
      <c r="Z587" s="10">
        <v>42140</v>
      </c>
      <c r="AA587" s="14" t="str">
        <f>TEXT(Table1[[#This Row],[Order Date]],"mmmm")</f>
        <v>May</v>
      </c>
      <c r="AB587" s="8" t="str">
        <f>TEXT(Table1[[#This Row],[Order Date]],"yyyy")</f>
        <v>2015</v>
      </c>
      <c r="AC587" s="10">
        <v>42141</v>
      </c>
      <c r="AD587" s="2">
        <v>9.33</v>
      </c>
      <c r="AE587" s="2">
        <v>6</v>
      </c>
      <c r="AF587" s="2">
        <v>98.96</v>
      </c>
      <c r="AG587" s="2">
        <v>87847</v>
      </c>
      <c r="AH587" s="7" t="str">
        <f>IF(COUNTIF(Returns!$A$2:$A$1635,Orders!AG587)&gt;0,"Returned","Not Returned")</f>
        <v>Not Returned</v>
      </c>
    </row>
    <row r="588" spans="5:34" ht="12.75" customHeight="1" thickTop="1" thickBot="1" x14ac:dyDescent="0.3">
      <c r="E588" s="11">
        <v>3926</v>
      </c>
      <c r="F588" s="12" t="s">
        <v>47</v>
      </c>
      <c r="G588" s="12">
        <v>0.02</v>
      </c>
      <c r="H588" s="12">
        <v>209.84</v>
      </c>
      <c r="I588" s="12">
        <v>21.21</v>
      </c>
      <c r="J588" s="12">
        <v>1044</v>
      </c>
      <c r="K588" s="7" t="str">
        <f>IF(COUNTIF(Table1[Customer ID],Table1[[#This Row],[Customer ID]])&gt;1,"Repeat Customer","One-Time Customer")</f>
        <v>Repeat Customer</v>
      </c>
      <c r="L588" s="12" t="s">
        <v>1161</v>
      </c>
      <c r="M588" s="12" t="s">
        <v>49</v>
      </c>
      <c r="N588" s="12" t="s">
        <v>40</v>
      </c>
      <c r="O588" s="12" t="s">
        <v>41</v>
      </c>
      <c r="P588" s="12" t="s">
        <v>50</v>
      </c>
      <c r="Q588" s="12" t="s">
        <v>236</v>
      </c>
      <c r="R588" s="12" t="s">
        <v>1162</v>
      </c>
      <c r="S588" s="12">
        <v>0.59</v>
      </c>
      <c r="T588" s="7">
        <f>Table1[[#This Row],[Profit]]/Table1[[#This Row],[Sales]]</f>
        <v>0.19141887393020118</v>
      </c>
      <c r="U588" s="12" t="s">
        <v>33</v>
      </c>
      <c r="V588" s="12" t="s">
        <v>34</v>
      </c>
      <c r="W588" s="12" t="s">
        <v>45</v>
      </c>
      <c r="X588" s="12" t="s">
        <v>663</v>
      </c>
      <c r="Y588" s="12">
        <v>90004</v>
      </c>
      <c r="Z588" s="13">
        <v>42169</v>
      </c>
      <c r="AA588" s="14" t="str">
        <f>TEXT(Table1[[#This Row],[Order Date]],"mmmm")</f>
        <v>June</v>
      </c>
      <c r="AB588" s="8" t="str">
        <f>TEXT(Table1[[#This Row],[Order Date]],"yyyy")</f>
        <v>2015</v>
      </c>
      <c r="AC588" s="13">
        <v>42169</v>
      </c>
      <c r="AD588" s="12">
        <v>2593.14</v>
      </c>
      <c r="AE588" s="12">
        <v>62</v>
      </c>
      <c r="AF588" s="12">
        <v>13546.94</v>
      </c>
      <c r="AG588" s="12">
        <v>28001</v>
      </c>
      <c r="AH588" s="7" t="str">
        <f>IF(COUNTIF(Returns!$A$2:$A$1635,Orders!AG588)&gt;0,"Returned","Not Returned")</f>
        <v>Not Returned</v>
      </c>
    </row>
    <row r="589" spans="5:34" ht="12.75" customHeight="1" thickTop="1" thickBot="1" x14ac:dyDescent="0.3">
      <c r="E589" s="9">
        <v>3927</v>
      </c>
      <c r="F589" s="2" t="s">
        <v>47</v>
      </c>
      <c r="G589" s="2">
        <v>0.01</v>
      </c>
      <c r="H589" s="2">
        <v>194.3</v>
      </c>
      <c r="I589" s="2">
        <v>11.54</v>
      </c>
      <c r="J589" s="2">
        <v>1044</v>
      </c>
      <c r="K589" s="7" t="str">
        <f>IF(COUNTIF(Table1[Customer ID],Table1[[#This Row],[Customer ID]])&gt;1,"Repeat Customer","One-Time Customer")</f>
        <v>Repeat Customer</v>
      </c>
      <c r="L589" s="2" t="s">
        <v>1161</v>
      </c>
      <c r="M589" s="2" t="s">
        <v>49</v>
      </c>
      <c r="N589" s="2" t="s">
        <v>40</v>
      </c>
      <c r="O589" s="2" t="s">
        <v>41</v>
      </c>
      <c r="P589" s="2" t="s">
        <v>50</v>
      </c>
      <c r="Q589" s="2" t="s">
        <v>236</v>
      </c>
      <c r="R589" s="2" t="s">
        <v>1163</v>
      </c>
      <c r="S589" s="2">
        <v>0.59</v>
      </c>
      <c r="T589" s="7">
        <f>Table1[[#This Row],[Profit]]/Table1[[#This Row],[Sales]]</f>
        <v>0.18163442237548133</v>
      </c>
      <c r="U589" s="2" t="s">
        <v>33</v>
      </c>
      <c r="V589" s="2" t="s">
        <v>34</v>
      </c>
      <c r="W589" s="2" t="s">
        <v>45</v>
      </c>
      <c r="X589" s="2" t="s">
        <v>663</v>
      </c>
      <c r="Y589" s="2">
        <v>90004</v>
      </c>
      <c r="Z589" s="10">
        <v>42169</v>
      </c>
      <c r="AA589" s="14" t="str">
        <f>TEXT(Table1[[#This Row],[Order Date]],"mmmm")</f>
        <v>June</v>
      </c>
      <c r="AB589" s="8" t="str">
        <f>TEXT(Table1[[#This Row],[Order Date]],"yyyy")</f>
        <v>2015</v>
      </c>
      <c r="AC589" s="10">
        <v>42171</v>
      </c>
      <c r="AD589" s="2">
        <v>1162.76</v>
      </c>
      <c r="AE589" s="2">
        <v>32</v>
      </c>
      <c r="AF589" s="2">
        <v>6401.65</v>
      </c>
      <c r="AG589" s="2">
        <v>28001</v>
      </c>
      <c r="AH589" s="7" t="str">
        <f>IF(COUNTIF(Returns!$A$2:$A$1635,Orders!AG589)&gt;0,"Returned","Not Returned")</f>
        <v>Not Returned</v>
      </c>
    </row>
    <row r="590" spans="5:34" ht="12.75" customHeight="1" thickTop="1" thickBot="1" x14ac:dyDescent="0.3">
      <c r="E590" s="11">
        <v>6711</v>
      </c>
      <c r="F590" s="12" t="s">
        <v>25</v>
      </c>
      <c r="G590" s="12">
        <v>0</v>
      </c>
      <c r="H590" s="12">
        <v>6.68</v>
      </c>
      <c r="I590" s="12">
        <v>5.66</v>
      </c>
      <c r="J590" s="12">
        <v>1044</v>
      </c>
      <c r="K590" s="7" t="str">
        <f>IF(COUNTIF(Table1[Customer ID],Table1[[#This Row],[Customer ID]])&gt;1,"Repeat Customer","One-Time Customer")</f>
        <v>Repeat Customer</v>
      </c>
      <c r="L590" s="12" t="s">
        <v>1161</v>
      </c>
      <c r="M590" s="12" t="s">
        <v>49</v>
      </c>
      <c r="N590" s="12" t="s">
        <v>40</v>
      </c>
      <c r="O590" s="12" t="s">
        <v>29</v>
      </c>
      <c r="P590" s="12" t="s">
        <v>93</v>
      </c>
      <c r="Q590" s="12" t="s">
        <v>59</v>
      </c>
      <c r="R590" s="12" t="s">
        <v>1164</v>
      </c>
      <c r="S590" s="12">
        <v>0.37</v>
      </c>
      <c r="T590" s="7">
        <f>Table1[[#This Row],[Profit]]/Table1[[#This Row],[Sales]]</f>
        <v>-0.12461937155814706</v>
      </c>
      <c r="U590" s="12" t="s">
        <v>33</v>
      </c>
      <c r="V590" s="12" t="s">
        <v>34</v>
      </c>
      <c r="W590" s="12" t="s">
        <v>45</v>
      </c>
      <c r="X590" s="12" t="s">
        <v>663</v>
      </c>
      <c r="Y590" s="12">
        <v>90004</v>
      </c>
      <c r="Z590" s="13">
        <v>42062</v>
      </c>
      <c r="AA590" s="14" t="str">
        <f>TEXT(Table1[[#This Row],[Order Date]],"mmmm")</f>
        <v>February</v>
      </c>
      <c r="AB590" s="8" t="str">
        <f>TEXT(Table1[[#This Row],[Order Date]],"yyyy")</f>
        <v>2015</v>
      </c>
      <c r="AC590" s="13">
        <v>42063</v>
      </c>
      <c r="AD590" s="12">
        <v>-76.94</v>
      </c>
      <c r="AE590" s="12">
        <v>90</v>
      </c>
      <c r="AF590" s="12">
        <v>617.4</v>
      </c>
      <c r="AG590" s="12">
        <v>47813</v>
      </c>
      <c r="AH590" s="7" t="str">
        <f>IF(COUNTIF(Returns!$A$2:$A$1635,Orders!AG590)&gt;0,"Returned","Not Returned")</f>
        <v>Returned</v>
      </c>
    </row>
    <row r="591" spans="5:34" ht="12.75" customHeight="1" thickTop="1" thickBot="1" x14ac:dyDescent="0.3">
      <c r="E591" s="9">
        <v>24711</v>
      </c>
      <c r="F591" s="2" t="s">
        <v>25</v>
      </c>
      <c r="G591" s="2">
        <v>0</v>
      </c>
      <c r="H591" s="2">
        <v>6.68</v>
      </c>
      <c r="I591" s="2">
        <v>5.66</v>
      </c>
      <c r="J591" s="2">
        <v>1047</v>
      </c>
      <c r="K591" s="7" t="str">
        <f>IF(COUNTIF(Table1[Customer ID],Table1[[#This Row],[Customer ID]])&gt;1,"Repeat Customer","One-Time Customer")</f>
        <v>One-Time Customer</v>
      </c>
      <c r="L591" s="2" t="s">
        <v>1165</v>
      </c>
      <c r="M591" s="2" t="s">
        <v>49</v>
      </c>
      <c r="N591" s="2" t="s">
        <v>40</v>
      </c>
      <c r="O591" s="2" t="s">
        <v>29</v>
      </c>
      <c r="P591" s="2" t="s">
        <v>93</v>
      </c>
      <c r="Q591" s="2" t="s">
        <v>59</v>
      </c>
      <c r="R591" s="2" t="s">
        <v>1164</v>
      </c>
      <c r="S591" s="2">
        <v>0.37</v>
      </c>
      <c r="T591" s="7">
        <f>Table1[[#This Row],[Profit]]/Table1[[#This Row],[Sales]]</f>
        <v>-0.25357332995309928</v>
      </c>
      <c r="U591" s="2" t="s">
        <v>33</v>
      </c>
      <c r="V591" s="2" t="s">
        <v>53</v>
      </c>
      <c r="W591" s="2" t="s">
        <v>193</v>
      </c>
      <c r="X591" s="2" t="s">
        <v>194</v>
      </c>
      <c r="Y591" s="2">
        <v>2109</v>
      </c>
      <c r="Z591" s="10">
        <v>42062</v>
      </c>
      <c r="AA591" s="14" t="str">
        <f>TEXT(Table1[[#This Row],[Order Date]],"mmmm")</f>
        <v>February</v>
      </c>
      <c r="AB591" s="8" t="str">
        <f>TEXT(Table1[[#This Row],[Order Date]],"yyyy")</f>
        <v>2015</v>
      </c>
      <c r="AC591" s="10">
        <v>42063</v>
      </c>
      <c r="AD591" s="2">
        <v>-40.008800000000001</v>
      </c>
      <c r="AE591" s="2">
        <v>23</v>
      </c>
      <c r="AF591" s="2">
        <v>157.78</v>
      </c>
      <c r="AG591" s="2">
        <v>89389</v>
      </c>
      <c r="AH591" s="7" t="str">
        <f>IF(COUNTIF(Returns!$A$2:$A$1635,Orders!AG591)&gt;0,"Returned","Not Returned")</f>
        <v>Not Returned</v>
      </c>
    </row>
    <row r="592" spans="5:34" ht="13.8" thickTop="1" thickBot="1" x14ac:dyDescent="0.3">
      <c r="E592" s="11">
        <v>26259</v>
      </c>
      <c r="F592" s="12" t="s">
        <v>37</v>
      </c>
      <c r="G592" s="12">
        <v>0.03</v>
      </c>
      <c r="H592" s="12">
        <v>5.44</v>
      </c>
      <c r="I592" s="12">
        <v>7.46</v>
      </c>
      <c r="J592" s="12">
        <v>1054</v>
      </c>
      <c r="K592" s="7" t="str">
        <f>IF(COUNTIF(Table1[Customer ID],Table1[[#This Row],[Customer ID]])&gt;1,"Repeat Customer","One-Time Customer")</f>
        <v>Repeat Customer</v>
      </c>
      <c r="L592" s="12" t="s">
        <v>1166</v>
      </c>
      <c r="M592" s="12" t="s">
        <v>27</v>
      </c>
      <c r="N592" s="12" t="s">
        <v>28</v>
      </c>
      <c r="O592" s="12" t="s">
        <v>29</v>
      </c>
      <c r="P592" s="12" t="s">
        <v>109</v>
      </c>
      <c r="Q592" s="12" t="s">
        <v>59</v>
      </c>
      <c r="R592" s="12" t="s">
        <v>1167</v>
      </c>
      <c r="S592" s="12">
        <v>0.36</v>
      </c>
      <c r="T592" s="7">
        <f>Table1[[#This Row],[Profit]]/Table1[[#This Row],[Sales]]</f>
        <v>-1.9651843405549223</v>
      </c>
      <c r="U592" s="12" t="s">
        <v>33</v>
      </c>
      <c r="V592" s="12" t="s">
        <v>34</v>
      </c>
      <c r="W592" s="12" t="s">
        <v>378</v>
      </c>
      <c r="X592" s="12" t="s">
        <v>1168</v>
      </c>
      <c r="Y592" s="12">
        <v>85374</v>
      </c>
      <c r="Z592" s="13">
        <v>42149</v>
      </c>
      <c r="AA592" s="14" t="str">
        <f>TEXT(Table1[[#This Row],[Order Date]],"mmmm")</f>
        <v>May</v>
      </c>
      <c r="AB592" s="8" t="str">
        <f>TEXT(Table1[[#This Row],[Order Date]],"yyyy")</f>
        <v>2015</v>
      </c>
      <c r="AC592" s="13">
        <v>42151</v>
      </c>
      <c r="AD592" s="12">
        <v>-51.704000000000001</v>
      </c>
      <c r="AE592" s="12">
        <v>4</v>
      </c>
      <c r="AF592" s="12">
        <v>26.31</v>
      </c>
      <c r="AG592" s="12">
        <v>90069</v>
      </c>
      <c r="AH592" s="7" t="str">
        <f>IF(COUNTIF(Returns!$A$2:$A$1635,Orders!AG592)&gt;0,"Returned","Not Returned")</f>
        <v>Not Returned</v>
      </c>
    </row>
    <row r="593" spans="5:34" ht="13.8" thickTop="1" thickBot="1" x14ac:dyDescent="0.3">
      <c r="E593" s="9">
        <v>26260</v>
      </c>
      <c r="F593" s="2" t="s">
        <v>37</v>
      </c>
      <c r="G593" s="2">
        <v>0.08</v>
      </c>
      <c r="H593" s="2">
        <v>26.38</v>
      </c>
      <c r="I593" s="2">
        <v>5.58</v>
      </c>
      <c r="J593" s="2">
        <v>1054</v>
      </c>
      <c r="K593" s="7" t="str">
        <f>IF(COUNTIF(Table1[Customer ID],Table1[[#This Row],[Customer ID]])&gt;1,"Repeat Customer","One-Time Customer")</f>
        <v>Repeat Customer</v>
      </c>
      <c r="L593" s="2" t="s">
        <v>1166</v>
      </c>
      <c r="M593" s="2" t="s">
        <v>49</v>
      </c>
      <c r="N593" s="2" t="s">
        <v>28</v>
      </c>
      <c r="O593" s="2" t="s">
        <v>29</v>
      </c>
      <c r="P593" s="2" t="s">
        <v>93</v>
      </c>
      <c r="Q593" s="2" t="s">
        <v>59</v>
      </c>
      <c r="R593" s="2" t="s">
        <v>1169</v>
      </c>
      <c r="S593" s="2">
        <v>0.39</v>
      </c>
      <c r="T593" s="7">
        <f>Table1[[#This Row],[Profit]]/Table1[[#This Row],[Sales]]</f>
        <v>0.69</v>
      </c>
      <c r="U593" s="2" t="s">
        <v>33</v>
      </c>
      <c r="V593" s="2" t="s">
        <v>34</v>
      </c>
      <c r="W593" s="2" t="s">
        <v>378</v>
      </c>
      <c r="X593" s="2" t="s">
        <v>1168</v>
      </c>
      <c r="Y593" s="2">
        <v>85374</v>
      </c>
      <c r="Z593" s="10">
        <v>42149</v>
      </c>
      <c r="AA593" s="14" t="str">
        <f>TEXT(Table1[[#This Row],[Order Date]],"mmmm")</f>
        <v>May</v>
      </c>
      <c r="AB593" s="8" t="str">
        <f>TEXT(Table1[[#This Row],[Order Date]],"yyyy")</f>
        <v>2015</v>
      </c>
      <c r="AC593" s="10">
        <v>42150</v>
      </c>
      <c r="AD593" s="2">
        <v>144.7482</v>
      </c>
      <c r="AE593" s="2">
        <v>8</v>
      </c>
      <c r="AF593" s="2">
        <v>209.78</v>
      </c>
      <c r="AG593" s="2">
        <v>90069</v>
      </c>
      <c r="AH593" s="7" t="str">
        <f>IF(COUNTIF(Returns!$A$2:$A$1635,Orders!AG593)&gt;0,"Returned","Not Returned")</f>
        <v>Not Returned</v>
      </c>
    </row>
    <row r="594" spans="5:34" ht="13.8" thickTop="1" thickBot="1" x14ac:dyDescent="0.3">
      <c r="E594" s="11">
        <v>26261</v>
      </c>
      <c r="F594" s="12" t="s">
        <v>37</v>
      </c>
      <c r="G594" s="12">
        <v>0.06</v>
      </c>
      <c r="H594" s="12">
        <v>20.99</v>
      </c>
      <c r="I594" s="12">
        <v>2.5</v>
      </c>
      <c r="J594" s="12">
        <v>1054</v>
      </c>
      <c r="K594" s="7" t="str">
        <f>IF(COUNTIF(Table1[Customer ID],Table1[[#This Row],[Customer ID]])&gt;1,"Repeat Customer","One-Time Customer")</f>
        <v>Repeat Customer</v>
      </c>
      <c r="L594" s="12" t="s">
        <v>1166</v>
      </c>
      <c r="M594" s="12" t="s">
        <v>49</v>
      </c>
      <c r="N594" s="12" t="s">
        <v>28</v>
      </c>
      <c r="O594" s="12" t="s">
        <v>77</v>
      </c>
      <c r="P594" s="12" t="s">
        <v>78</v>
      </c>
      <c r="Q594" s="12" t="s">
        <v>31</v>
      </c>
      <c r="R594" s="12" t="s">
        <v>1170</v>
      </c>
      <c r="S594" s="12">
        <v>0.81</v>
      </c>
      <c r="T594" s="7">
        <f>Table1[[#This Row],[Profit]]/Table1[[#This Row],[Sales]]</f>
        <v>-6.2921480650588899</v>
      </c>
      <c r="U594" s="12" t="s">
        <v>33</v>
      </c>
      <c r="V594" s="12" t="s">
        <v>34</v>
      </c>
      <c r="W594" s="12" t="s">
        <v>378</v>
      </c>
      <c r="X594" s="12" t="s">
        <v>1168</v>
      </c>
      <c r="Y594" s="12">
        <v>85374</v>
      </c>
      <c r="Z594" s="13">
        <v>42149</v>
      </c>
      <c r="AA594" s="14" t="str">
        <f>TEXT(Table1[[#This Row],[Order Date]],"mmmm")</f>
        <v>May</v>
      </c>
      <c r="AB594" s="8" t="str">
        <f>TEXT(Table1[[#This Row],[Order Date]],"yyyy")</f>
        <v>2015</v>
      </c>
      <c r="AC594" s="13">
        <v>42151</v>
      </c>
      <c r="AD594" s="12">
        <v>-112.18899999999999</v>
      </c>
      <c r="AE594" s="12">
        <v>1</v>
      </c>
      <c r="AF594" s="12">
        <v>17.829999999999998</v>
      </c>
      <c r="AG594" s="12">
        <v>90069</v>
      </c>
      <c r="AH594" s="7" t="str">
        <f>IF(COUNTIF(Returns!$A$2:$A$1635,Orders!AG594)&gt;0,"Returned","Not Returned")</f>
        <v>Not Returned</v>
      </c>
    </row>
    <row r="595" spans="5:34" ht="12.75" customHeight="1" thickTop="1" thickBot="1" x14ac:dyDescent="0.3">
      <c r="E595" s="9">
        <v>8200</v>
      </c>
      <c r="F595" s="2" t="s">
        <v>56</v>
      </c>
      <c r="G595" s="2">
        <v>0.09</v>
      </c>
      <c r="H595" s="2">
        <v>138.75</v>
      </c>
      <c r="I595" s="2">
        <v>52.42</v>
      </c>
      <c r="J595" s="2">
        <v>1060</v>
      </c>
      <c r="K595" s="7" t="str">
        <f>IF(COUNTIF(Table1[Customer ID],Table1[[#This Row],[Customer ID]])&gt;1,"Repeat Customer","One-Time Customer")</f>
        <v>Repeat Customer</v>
      </c>
      <c r="L595" s="2" t="s">
        <v>1171</v>
      </c>
      <c r="M595" s="2" t="s">
        <v>39</v>
      </c>
      <c r="N595" s="2" t="s">
        <v>58</v>
      </c>
      <c r="O595" s="2" t="s">
        <v>41</v>
      </c>
      <c r="P595" s="2" t="s">
        <v>152</v>
      </c>
      <c r="Q595" s="2" t="s">
        <v>121</v>
      </c>
      <c r="R595" s="2" t="s">
        <v>1172</v>
      </c>
      <c r="S595" s="2">
        <v>0.74</v>
      </c>
      <c r="T595" s="7">
        <f>Table1[[#This Row],[Profit]]/Table1[[#This Row],[Sales]]</f>
        <v>-0.17642754194375326</v>
      </c>
      <c r="U595" s="2" t="s">
        <v>33</v>
      </c>
      <c r="V595" s="2" t="s">
        <v>136</v>
      </c>
      <c r="W595" s="2" t="s">
        <v>387</v>
      </c>
      <c r="X595" s="2" t="s">
        <v>580</v>
      </c>
      <c r="Y595" s="2">
        <v>30318</v>
      </c>
      <c r="Z595" s="10">
        <v>42087</v>
      </c>
      <c r="AA595" s="14" t="str">
        <f>TEXT(Table1[[#This Row],[Order Date]],"mmmm")</f>
        <v>March</v>
      </c>
      <c r="AB595" s="8" t="str">
        <f>TEXT(Table1[[#This Row],[Order Date]],"yyyy")</f>
        <v>2015</v>
      </c>
      <c r="AC595" s="10">
        <v>42088</v>
      </c>
      <c r="AD595" s="2">
        <v>-445.97177625000006</v>
      </c>
      <c r="AE595" s="2">
        <v>23</v>
      </c>
      <c r="AF595" s="2">
        <v>2527.79</v>
      </c>
      <c r="AG595" s="2">
        <v>58628</v>
      </c>
      <c r="AH595" s="7" t="str">
        <f>IF(COUNTIF(Returns!$A$2:$A$1635,Orders!AG595)&gt;0,"Returned","Not Returned")</f>
        <v>Not Returned</v>
      </c>
    </row>
    <row r="596" spans="5:34" ht="12.75" customHeight="1" thickTop="1" thickBot="1" x14ac:dyDescent="0.3">
      <c r="E596" s="11">
        <v>7980</v>
      </c>
      <c r="F596" s="12" t="s">
        <v>106</v>
      </c>
      <c r="G596" s="12">
        <v>7.0000000000000007E-2</v>
      </c>
      <c r="H596" s="12">
        <v>6.3</v>
      </c>
      <c r="I596" s="12">
        <v>0.5</v>
      </c>
      <c r="J596" s="12">
        <v>1060</v>
      </c>
      <c r="K596" s="7" t="str">
        <f>IF(COUNTIF(Table1[Customer ID],Table1[[#This Row],[Customer ID]])&gt;1,"Repeat Customer","One-Time Customer")</f>
        <v>Repeat Customer</v>
      </c>
      <c r="L596" s="12" t="s">
        <v>1171</v>
      </c>
      <c r="M596" s="12" t="s">
        <v>49</v>
      </c>
      <c r="N596" s="12" t="s">
        <v>58</v>
      </c>
      <c r="O596" s="12" t="s">
        <v>29</v>
      </c>
      <c r="P596" s="12" t="s">
        <v>134</v>
      </c>
      <c r="Q596" s="12" t="s">
        <v>59</v>
      </c>
      <c r="R596" s="12" t="s">
        <v>211</v>
      </c>
      <c r="S596" s="12">
        <v>0.39</v>
      </c>
      <c r="T596" s="7">
        <f>Table1[[#This Row],[Profit]]/Table1[[#This Row],[Sales]]</f>
        <v>3.4195454172478865E-2</v>
      </c>
      <c r="U596" s="12" t="s">
        <v>33</v>
      </c>
      <c r="V596" s="12" t="s">
        <v>136</v>
      </c>
      <c r="W596" s="12" t="s">
        <v>387</v>
      </c>
      <c r="X596" s="12" t="s">
        <v>580</v>
      </c>
      <c r="Y596" s="12">
        <v>30318</v>
      </c>
      <c r="Z596" s="13">
        <v>42154</v>
      </c>
      <c r="AA596" s="14" t="str">
        <f>TEXT(Table1[[#This Row],[Order Date]],"mmmm")</f>
        <v>May</v>
      </c>
      <c r="AB596" s="8" t="str">
        <f>TEXT(Table1[[#This Row],[Order Date]],"yyyy")</f>
        <v>2015</v>
      </c>
      <c r="AC596" s="13">
        <v>42154</v>
      </c>
      <c r="AD596" s="12">
        <v>4.1673999999999998</v>
      </c>
      <c r="AE596" s="12">
        <v>20</v>
      </c>
      <c r="AF596" s="12">
        <v>121.87</v>
      </c>
      <c r="AG596" s="12">
        <v>57061</v>
      </c>
      <c r="AH596" s="7" t="str">
        <f>IF(COUNTIF(Returns!$A$2:$A$1635,Orders!AG596)&gt;0,"Returned","Not Returned")</f>
        <v>Not Returned</v>
      </c>
    </row>
    <row r="597" spans="5:34" ht="12.75" customHeight="1" thickTop="1" thickBot="1" x14ac:dyDescent="0.3">
      <c r="E597" s="9">
        <v>26200</v>
      </c>
      <c r="F597" s="2" t="s">
        <v>56</v>
      </c>
      <c r="G597" s="2">
        <v>0.09</v>
      </c>
      <c r="H597" s="2">
        <v>138.75</v>
      </c>
      <c r="I597" s="2">
        <v>52.42</v>
      </c>
      <c r="J597" s="2">
        <v>1062</v>
      </c>
      <c r="K597" s="7" t="str">
        <f>IF(COUNTIF(Table1[Customer ID],Table1[[#This Row],[Customer ID]])&gt;1,"Repeat Customer","One-Time Customer")</f>
        <v>Repeat Customer</v>
      </c>
      <c r="L597" s="2" t="s">
        <v>1173</v>
      </c>
      <c r="M597" s="2" t="s">
        <v>39</v>
      </c>
      <c r="N597" s="2" t="s">
        <v>58</v>
      </c>
      <c r="O597" s="2" t="s">
        <v>41</v>
      </c>
      <c r="P597" s="2" t="s">
        <v>152</v>
      </c>
      <c r="Q597" s="2" t="s">
        <v>121</v>
      </c>
      <c r="R597" s="2" t="s">
        <v>1172</v>
      </c>
      <c r="S597" s="2">
        <v>0.74</v>
      </c>
      <c r="T597" s="7">
        <f>Table1[[#This Row],[Profit]]/Table1[[#This Row],[Sales]]</f>
        <v>-0.50850311637499634</v>
      </c>
      <c r="U597" s="2" t="s">
        <v>33</v>
      </c>
      <c r="V597" s="2" t="s">
        <v>53</v>
      </c>
      <c r="W597" s="2" t="s">
        <v>71</v>
      </c>
      <c r="X597" s="2" t="s">
        <v>1174</v>
      </c>
      <c r="Y597" s="2">
        <v>11727</v>
      </c>
      <c r="Z597" s="10">
        <v>42087</v>
      </c>
      <c r="AA597" s="14" t="str">
        <f>TEXT(Table1[[#This Row],[Order Date]],"mmmm")</f>
        <v>March</v>
      </c>
      <c r="AB597" s="8" t="str">
        <f>TEXT(Table1[[#This Row],[Order Date]],"yyyy")</f>
        <v>2015</v>
      </c>
      <c r="AC597" s="10">
        <v>42088</v>
      </c>
      <c r="AD597" s="2">
        <v>-335.31712500000003</v>
      </c>
      <c r="AE597" s="2">
        <v>6</v>
      </c>
      <c r="AF597" s="2">
        <v>659.42</v>
      </c>
      <c r="AG597" s="2">
        <v>91354</v>
      </c>
      <c r="AH597" s="7" t="str">
        <f>IF(COUNTIF(Returns!$A$2:$A$1635,Orders!AG597)&gt;0,"Returned","Not Returned")</f>
        <v>Not Returned</v>
      </c>
    </row>
    <row r="598" spans="5:34" ht="12.75" customHeight="1" thickTop="1" thickBot="1" x14ac:dyDescent="0.3">
      <c r="E598" s="11">
        <v>25979</v>
      </c>
      <c r="F598" s="12" t="s">
        <v>106</v>
      </c>
      <c r="G598" s="12">
        <v>0.04</v>
      </c>
      <c r="H598" s="12">
        <v>22.38</v>
      </c>
      <c r="I598" s="12">
        <v>15.1</v>
      </c>
      <c r="J598" s="12">
        <v>1062</v>
      </c>
      <c r="K598" s="7" t="str">
        <f>IF(COUNTIF(Table1[Customer ID],Table1[[#This Row],[Customer ID]])&gt;1,"Repeat Customer","One-Time Customer")</f>
        <v>Repeat Customer</v>
      </c>
      <c r="L598" s="12" t="s">
        <v>1173</v>
      </c>
      <c r="M598" s="12" t="s">
        <v>49</v>
      </c>
      <c r="N598" s="12" t="s">
        <v>58</v>
      </c>
      <c r="O598" s="12" t="s">
        <v>29</v>
      </c>
      <c r="P598" s="12" t="s">
        <v>109</v>
      </c>
      <c r="Q598" s="12" t="s">
        <v>59</v>
      </c>
      <c r="R598" s="12" t="s">
        <v>1175</v>
      </c>
      <c r="S598" s="12">
        <v>0.38</v>
      </c>
      <c r="T598" s="7">
        <f>Table1[[#This Row],[Profit]]/Table1[[#This Row],[Sales]]</f>
        <v>3.9704111218496804E-2</v>
      </c>
      <c r="U598" s="12" t="s">
        <v>33</v>
      </c>
      <c r="V598" s="12" t="s">
        <v>53</v>
      </c>
      <c r="W598" s="12" t="s">
        <v>71</v>
      </c>
      <c r="X598" s="12" t="s">
        <v>1174</v>
      </c>
      <c r="Y598" s="12">
        <v>11727</v>
      </c>
      <c r="Z598" s="13">
        <v>42154</v>
      </c>
      <c r="AA598" s="14" t="str">
        <f>TEXT(Table1[[#This Row],[Order Date]],"mmmm")</f>
        <v>May</v>
      </c>
      <c r="AB598" s="8" t="str">
        <f>TEXT(Table1[[#This Row],[Order Date]],"yyyy")</f>
        <v>2015</v>
      </c>
      <c r="AC598" s="13">
        <v>42162</v>
      </c>
      <c r="AD598" s="12">
        <v>16.021800000000013</v>
      </c>
      <c r="AE598" s="12">
        <v>18</v>
      </c>
      <c r="AF598" s="12">
        <v>403.53</v>
      </c>
      <c r="AG598" s="12">
        <v>91355</v>
      </c>
      <c r="AH598" s="7" t="str">
        <f>IF(COUNTIF(Returns!$A$2:$A$1635,Orders!AG598)&gt;0,"Returned","Not Returned")</f>
        <v>Not Returned</v>
      </c>
    </row>
    <row r="599" spans="5:34" ht="12.75" customHeight="1" thickTop="1" thickBot="1" x14ac:dyDescent="0.3">
      <c r="E599" s="9">
        <v>25981</v>
      </c>
      <c r="F599" s="2" t="s">
        <v>106</v>
      </c>
      <c r="G599" s="2">
        <v>0.06</v>
      </c>
      <c r="H599" s="2">
        <v>17.78</v>
      </c>
      <c r="I599" s="2">
        <v>5.03</v>
      </c>
      <c r="J599" s="2">
        <v>1062</v>
      </c>
      <c r="K599" s="7" t="str">
        <f>IF(COUNTIF(Table1[Customer ID],Table1[[#This Row],[Customer ID]])&gt;1,"Repeat Customer","One-Time Customer")</f>
        <v>Repeat Customer</v>
      </c>
      <c r="L599" s="2" t="s">
        <v>1173</v>
      </c>
      <c r="M599" s="2" t="s">
        <v>49</v>
      </c>
      <c r="N599" s="2" t="s">
        <v>58</v>
      </c>
      <c r="O599" s="2" t="s">
        <v>41</v>
      </c>
      <c r="P599" s="2" t="s">
        <v>50</v>
      </c>
      <c r="Q599" s="2" t="s">
        <v>59</v>
      </c>
      <c r="R599" s="2" t="s">
        <v>1176</v>
      </c>
      <c r="S599" s="2">
        <v>0.54</v>
      </c>
      <c r="T599" s="7">
        <f>Table1[[#This Row],[Profit]]/Table1[[#This Row],[Sales]]</f>
        <v>0.69</v>
      </c>
      <c r="U599" s="2" t="s">
        <v>33</v>
      </c>
      <c r="V599" s="2" t="s">
        <v>53</v>
      </c>
      <c r="W599" s="2" t="s">
        <v>71</v>
      </c>
      <c r="X599" s="2" t="s">
        <v>1174</v>
      </c>
      <c r="Y599" s="2">
        <v>11727</v>
      </c>
      <c r="Z599" s="10">
        <v>42154</v>
      </c>
      <c r="AA599" s="14" t="str">
        <f>TEXT(Table1[[#This Row],[Order Date]],"mmmm")</f>
        <v>May</v>
      </c>
      <c r="AB599" s="8" t="str">
        <f>TEXT(Table1[[#This Row],[Order Date]],"yyyy")</f>
        <v>2015</v>
      </c>
      <c r="AC599" s="10">
        <v>42157</v>
      </c>
      <c r="AD599" s="2">
        <v>38.067299999999996</v>
      </c>
      <c r="AE599" s="2">
        <v>3</v>
      </c>
      <c r="AF599" s="2">
        <v>55.17</v>
      </c>
      <c r="AG599" s="2">
        <v>91355</v>
      </c>
      <c r="AH599" s="7" t="str">
        <f>IF(COUNTIF(Returns!$A$2:$A$1635,Orders!AG599)&gt;0,"Returned","Not Returned")</f>
        <v>Not Returned</v>
      </c>
    </row>
    <row r="600" spans="5:34" ht="12.75" customHeight="1" thickTop="1" thickBot="1" x14ac:dyDescent="0.3">
      <c r="E600" s="11">
        <v>19445</v>
      </c>
      <c r="F600" s="12" t="s">
        <v>47</v>
      </c>
      <c r="G600" s="12">
        <v>0.01</v>
      </c>
      <c r="H600" s="12">
        <v>15.99</v>
      </c>
      <c r="I600" s="12">
        <v>13.18</v>
      </c>
      <c r="J600" s="12">
        <v>1065</v>
      </c>
      <c r="K600" s="7" t="str">
        <f>IF(COUNTIF(Table1[Customer ID],Table1[[#This Row],[Customer ID]])&gt;1,"Repeat Customer","One-Time Customer")</f>
        <v>One-Time Customer</v>
      </c>
      <c r="L600" s="12" t="s">
        <v>1177</v>
      </c>
      <c r="M600" s="12" t="s">
        <v>49</v>
      </c>
      <c r="N600" s="12" t="s">
        <v>28</v>
      </c>
      <c r="O600" s="12" t="s">
        <v>29</v>
      </c>
      <c r="P600" s="12" t="s">
        <v>109</v>
      </c>
      <c r="Q600" s="12" t="s">
        <v>59</v>
      </c>
      <c r="R600" s="12" t="s">
        <v>638</v>
      </c>
      <c r="S600" s="12">
        <v>0.37</v>
      </c>
      <c r="T600" s="7">
        <f>Table1[[#This Row],[Profit]]/Table1[[#This Row],[Sales]]</f>
        <v>-0.26344701144552779</v>
      </c>
      <c r="U600" s="12" t="s">
        <v>33</v>
      </c>
      <c r="V600" s="12" t="s">
        <v>61</v>
      </c>
      <c r="W600" s="12" t="s">
        <v>178</v>
      </c>
      <c r="X600" s="12" t="s">
        <v>1178</v>
      </c>
      <c r="Y600" s="12">
        <v>60459</v>
      </c>
      <c r="Z600" s="13">
        <v>42053</v>
      </c>
      <c r="AA600" s="14" t="str">
        <f>TEXT(Table1[[#This Row],[Order Date]],"mmmm")</f>
        <v>February</v>
      </c>
      <c r="AB600" s="8" t="str">
        <f>TEXT(Table1[[#This Row],[Order Date]],"yyyy")</f>
        <v>2015</v>
      </c>
      <c r="AC600" s="13">
        <v>42055</v>
      </c>
      <c r="AD600" s="12">
        <v>-99.435440000000014</v>
      </c>
      <c r="AE600" s="12">
        <v>23</v>
      </c>
      <c r="AF600" s="12">
        <v>377.44</v>
      </c>
      <c r="AG600" s="12">
        <v>88899</v>
      </c>
      <c r="AH600" s="7" t="str">
        <f>IF(COUNTIF(Returns!$A$2:$A$1635,Orders!AG600)&gt;0,"Returned","Not Returned")</f>
        <v>Not Returned</v>
      </c>
    </row>
    <row r="601" spans="5:34" ht="12.75" customHeight="1" thickTop="1" thickBot="1" x14ac:dyDescent="0.3">
      <c r="E601" s="9">
        <v>20445</v>
      </c>
      <c r="F601" s="2" t="s">
        <v>106</v>
      </c>
      <c r="G601" s="2">
        <v>0.04</v>
      </c>
      <c r="H601" s="2">
        <v>22.84</v>
      </c>
      <c r="I601" s="2">
        <v>16.87</v>
      </c>
      <c r="J601" s="2">
        <v>1068</v>
      </c>
      <c r="K601" s="7" t="str">
        <f>IF(COUNTIF(Table1[Customer ID],Table1[[#This Row],[Customer ID]])&gt;1,"Repeat Customer","One-Time Customer")</f>
        <v>One-Time Customer</v>
      </c>
      <c r="L601" s="2" t="s">
        <v>1179</v>
      </c>
      <c r="M601" s="2" t="s">
        <v>49</v>
      </c>
      <c r="N601" s="2" t="s">
        <v>40</v>
      </c>
      <c r="O601" s="2" t="s">
        <v>29</v>
      </c>
      <c r="P601" s="2" t="s">
        <v>93</v>
      </c>
      <c r="Q601" s="2" t="s">
        <v>59</v>
      </c>
      <c r="R601" s="2" t="s">
        <v>1180</v>
      </c>
      <c r="S601" s="2">
        <v>0.39</v>
      </c>
      <c r="T601" s="7">
        <f>Table1[[#This Row],[Profit]]/Table1[[#This Row],[Sales]]</f>
        <v>-0.33966480446927377</v>
      </c>
      <c r="U601" s="2" t="s">
        <v>33</v>
      </c>
      <c r="V601" s="2" t="s">
        <v>61</v>
      </c>
      <c r="W601" s="2" t="s">
        <v>178</v>
      </c>
      <c r="X601" s="2" t="s">
        <v>1181</v>
      </c>
      <c r="Y601" s="2">
        <v>60409</v>
      </c>
      <c r="Z601" s="10">
        <v>42079</v>
      </c>
      <c r="AA601" s="14" t="str">
        <f>TEXT(Table1[[#This Row],[Order Date]],"mmmm")</f>
        <v>March</v>
      </c>
      <c r="AB601" s="8" t="str">
        <f>TEXT(Table1[[#This Row],[Order Date]],"yyyy")</f>
        <v>2015</v>
      </c>
      <c r="AC601" s="10">
        <v>42079</v>
      </c>
      <c r="AD601" s="2">
        <v>-97.28</v>
      </c>
      <c r="AE601" s="2">
        <v>12</v>
      </c>
      <c r="AF601" s="2">
        <v>286.39999999999998</v>
      </c>
      <c r="AG601" s="2">
        <v>87109</v>
      </c>
      <c r="AH601" s="7" t="str">
        <f>IF(COUNTIF(Returns!$A$2:$A$1635,Orders!AG601)&gt;0,"Returned","Not Returned")</f>
        <v>Not Returned</v>
      </c>
    </row>
    <row r="602" spans="5:34" ht="12.75" customHeight="1" thickTop="1" thickBot="1" x14ac:dyDescent="0.3">
      <c r="E602" s="11">
        <v>24737</v>
      </c>
      <c r="F602" s="12" t="s">
        <v>56</v>
      </c>
      <c r="G602" s="12">
        <v>0.02</v>
      </c>
      <c r="H602" s="12">
        <v>15.94</v>
      </c>
      <c r="I602" s="12">
        <v>5.45</v>
      </c>
      <c r="J602" s="12">
        <v>1069</v>
      </c>
      <c r="K602" s="7" t="str">
        <f>IF(COUNTIF(Table1[Customer ID],Table1[[#This Row],[Customer ID]])&gt;1,"Repeat Customer","One-Time Customer")</f>
        <v>One-Time Customer</v>
      </c>
      <c r="L602" s="12" t="s">
        <v>1182</v>
      </c>
      <c r="M602" s="12" t="s">
        <v>49</v>
      </c>
      <c r="N602" s="12" t="s">
        <v>40</v>
      </c>
      <c r="O602" s="12" t="s">
        <v>29</v>
      </c>
      <c r="P602" s="12" t="s">
        <v>30</v>
      </c>
      <c r="Q602" s="12" t="s">
        <v>51</v>
      </c>
      <c r="R602" s="12" t="s">
        <v>1183</v>
      </c>
      <c r="S602" s="12">
        <v>0.55000000000000004</v>
      </c>
      <c r="T602" s="7">
        <f>Table1[[#This Row],[Profit]]/Table1[[#This Row],[Sales]]</f>
        <v>0.21015142848541413</v>
      </c>
      <c r="U602" s="12" t="s">
        <v>33</v>
      </c>
      <c r="V602" s="12" t="s">
        <v>61</v>
      </c>
      <c r="W602" s="12" t="s">
        <v>178</v>
      </c>
      <c r="X602" s="12" t="s">
        <v>1184</v>
      </c>
      <c r="Y602" s="12">
        <v>62901</v>
      </c>
      <c r="Z602" s="13">
        <v>42138</v>
      </c>
      <c r="AA602" s="14" t="str">
        <f>TEXT(Table1[[#This Row],[Order Date]],"mmmm")</f>
        <v>May</v>
      </c>
      <c r="AB602" s="8" t="str">
        <f>TEXT(Table1[[#This Row],[Order Date]],"yyyy")</f>
        <v>2015</v>
      </c>
      <c r="AC602" s="13">
        <v>42139</v>
      </c>
      <c r="AD602" s="12">
        <v>139.61200000000002</v>
      </c>
      <c r="AE602" s="12">
        <v>41</v>
      </c>
      <c r="AF602" s="12">
        <v>664.34</v>
      </c>
      <c r="AG602" s="12">
        <v>87110</v>
      </c>
      <c r="AH602" s="7" t="str">
        <f>IF(COUNTIF(Returns!$A$2:$A$1635,Orders!AG602)&gt;0,"Returned","Not Returned")</f>
        <v>Not Returned</v>
      </c>
    </row>
    <row r="603" spans="5:34" ht="12.75" customHeight="1" thickTop="1" thickBot="1" x14ac:dyDescent="0.3">
      <c r="E603" s="9">
        <v>22685</v>
      </c>
      <c r="F603" s="2" t="s">
        <v>37</v>
      </c>
      <c r="G603" s="2">
        <v>0.01</v>
      </c>
      <c r="H603" s="2">
        <v>150.88999999999999</v>
      </c>
      <c r="I603" s="2">
        <v>60.2</v>
      </c>
      <c r="J603" s="2">
        <v>1072</v>
      </c>
      <c r="K603" s="7" t="str">
        <f>IF(COUNTIF(Table1[Customer ID],Table1[[#This Row],[Customer ID]])&gt;1,"Repeat Customer","One-Time Customer")</f>
        <v>One-Time Customer</v>
      </c>
      <c r="L603" s="2" t="s">
        <v>1185</v>
      </c>
      <c r="M603" s="2" t="s">
        <v>39</v>
      </c>
      <c r="N603" s="2" t="s">
        <v>28</v>
      </c>
      <c r="O603" s="2" t="s">
        <v>41</v>
      </c>
      <c r="P603" s="2" t="s">
        <v>42</v>
      </c>
      <c r="Q603" s="2" t="s">
        <v>43</v>
      </c>
      <c r="R603" s="2" t="s">
        <v>1186</v>
      </c>
      <c r="S603" s="2">
        <v>0.77</v>
      </c>
      <c r="T603" s="7">
        <f>Table1[[#This Row],[Profit]]/Table1[[#This Row],[Sales]]</f>
        <v>-1.0680632694866219</v>
      </c>
      <c r="U603" s="2" t="s">
        <v>33</v>
      </c>
      <c r="V603" s="2" t="s">
        <v>53</v>
      </c>
      <c r="W603" s="2" t="s">
        <v>234</v>
      </c>
      <c r="X603" s="2" t="s">
        <v>1187</v>
      </c>
      <c r="Y603" s="2">
        <v>18018</v>
      </c>
      <c r="Z603" s="10">
        <v>42090</v>
      </c>
      <c r="AA603" s="14" t="str">
        <f>TEXT(Table1[[#This Row],[Order Date]],"mmmm")</f>
        <v>March</v>
      </c>
      <c r="AB603" s="8" t="str">
        <f>TEXT(Table1[[#This Row],[Order Date]],"yyyy")</f>
        <v>2015</v>
      </c>
      <c r="AC603" s="10">
        <v>42093</v>
      </c>
      <c r="AD603" s="2">
        <v>-505.76</v>
      </c>
      <c r="AE603" s="2">
        <v>3</v>
      </c>
      <c r="AF603" s="2">
        <v>473.53</v>
      </c>
      <c r="AG603" s="2">
        <v>89631</v>
      </c>
      <c r="AH603" s="7" t="str">
        <f>IF(COUNTIF(Returns!$A$2:$A$1635,Orders!AG603)&gt;0,"Returned","Not Returned")</f>
        <v>Not Returned</v>
      </c>
    </row>
    <row r="604" spans="5:34" ht="12.75" customHeight="1" thickTop="1" thickBot="1" x14ac:dyDescent="0.3">
      <c r="E604" s="11">
        <v>26176</v>
      </c>
      <c r="F604" s="12" t="s">
        <v>25</v>
      </c>
      <c r="G604" s="12">
        <v>0.04</v>
      </c>
      <c r="H604" s="12">
        <v>19.23</v>
      </c>
      <c r="I604" s="12">
        <v>6.15</v>
      </c>
      <c r="J604" s="12">
        <v>1075</v>
      </c>
      <c r="K604" s="7" t="str">
        <f>IF(COUNTIF(Table1[Customer ID],Table1[[#This Row],[Customer ID]])&gt;1,"Repeat Customer","One-Time Customer")</f>
        <v>One-Time Customer</v>
      </c>
      <c r="L604" s="12" t="s">
        <v>1188</v>
      </c>
      <c r="M604" s="12" t="s">
        <v>49</v>
      </c>
      <c r="N604" s="12" t="s">
        <v>40</v>
      </c>
      <c r="O604" s="12" t="s">
        <v>41</v>
      </c>
      <c r="P604" s="12" t="s">
        <v>50</v>
      </c>
      <c r="Q604" s="12" t="s">
        <v>51</v>
      </c>
      <c r="R604" s="12" t="s">
        <v>472</v>
      </c>
      <c r="S604" s="12">
        <v>0.44</v>
      </c>
      <c r="T604" s="7">
        <f>Table1[[#This Row],[Profit]]/Table1[[#This Row],[Sales]]</f>
        <v>0.68999999999999984</v>
      </c>
      <c r="U604" s="12" t="s">
        <v>33</v>
      </c>
      <c r="V604" s="12" t="s">
        <v>61</v>
      </c>
      <c r="W604" s="12" t="s">
        <v>178</v>
      </c>
      <c r="X604" s="12" t="s">
        <v>1189</v>
      </c>
      <c r="Y604" s="12">
        <v>60441</v>
      </c>
      <c r="Z604" s="13">
        <v>42072</v>
      </c>
      <c r="AA604" s="14" t="str">
        <f>TEXT(Table1[[#This Row],[Order Date]],"mmmm")</f>
        <v>March</v>
      </c>
      <c r="AB604" s="8" t="str">
        <f>TEXT(Table1[[#This Row],[Order Date]],"yyyy")</f>
        <v>2015</v>
      </c>
      <c r="AC604" s="13">
        <v>42073</v>
      </c>
      <c r="AD604" s="12">
        <v>152.43479999999997</v>
      </c>
      <c r="AE604" s="12">
        <v>11</v>
      </c>
      <c r="AF604" s="12">
        <v>220.92</v>
      </c>
      <c r="AG604" s="12">
        <v>86422</v>
      </c>
      <c r="AH604" s="7" t="str">
        <f>IF(COUNTIF(Returns!$A$2:$A$1635,Orders!AG604)&gt;0,"Returned","Not Returned")</f>
        <v>Not Returned</v>
      </c>
    </row>
    <row r="605" spans="5:34" ht="12.75" customHeight="1" thickTop="1" thickBot="1" x14ac:dyDescent="0.3">
      <c r="E605" s="9">
        <v>23312</v>
      </c>
      <c r="F605" s="2" t="s">
        <v>37</v>
      </c>
      <c r="G605" s="2">
        <v>0.08</v>
      </c>
      <c r="H605" s="2">
        <v>13.9</v>
      </c>
      <c r="I605" s="2">
        <v>7.59</v>
      </c>
      <c r="J605" s="2">
        <v>1080</v>
      </c>
      <c r="K605" s="7" t="str">
        <f>IF(COUNTIF(Table1[Customer ID],Table1[[#This Row],[Customer ID]])&gt;1,"Repeat Customer","One-Time Customer")</f>
        <v>One-Time Customer</v>
      </c>
      <c r="L605" s="2" t="s">
        <v>1190</v>
      </c>
      <c r="M605" s="2" t="s">
        <v>49</v>
      </c>
      <c r="N605" s="2" t="s">
        <v>28</v>
      </c>
      <c r="O605" s="2" t="s">
        <v>29</v>
      </c>
      <c r="P605" s="2" t="s">
        <v>174</v>
      </c>
      <c r="Q605" s="2" t="s">
        <v>51</v>
      </c>
      <c r="R605" s="2" t="s">
        <v>694</v>
      </c>
      <c r="S605" s="2">
        <v>0.56000000000000005</v>
      </c>
      <c r="T605" s="7">
        <f>Table1[[#This Row],[Profit]]/Table1[[#This Row],[Sales]]</f>
        <v>5.021129270403752E-2</v>
      </c>
      <c r="U605" s="2" t="s">
        <v>33</v>
      </c>
      <c r="V605" s="2" t="s">
        <v>61</v>
      </c>
      <c r="W605" s="2" t="s">
        <v>178</v>
      </c>
      <c r="X605" s="2" t="s">
        <v>1191</v>
      </c>
      <c r="Y605" s="2">
        <v>60174</v>
      </c>
      <c r="Z605" s="10">
        <v>42132</v>
      </c>
      <c r="AA605" s="14" t="str">
        <f>TEXT(Table1[[#This Row],[Order Date]],"mmmm")</f>
        <v>May</v>
      </c>
      <c r="AB605" s="8" t="str">
        <f>TEXT(Table1[[#This Row],[Order Date]],"yyyy")</f>
        <v>2015</v>
      </c>
      <c r="AC605" s="10">
        <v>42133</v>
      </c>
      <c r="AD605" s="2">
        <v>9.862000000000009</v>
      </c>
      <c r="AE605" s="2">
        <v>14</v>
      </c>
      <c r="AF605" s="2">
        <v>196.41</v>
      </c>
      <c r="AG605" s="2">
        <v>88461</v>
      </c>
      <c r="AH605" s="7" t="str">
        <f>IF(COUNTIF(Returns!$A$2:$A$1635,Orders!AG605)&gt;0,"Returned","Not Returned")</f>
        <v>Not Returned</v>
      </c>
    </row>
    <row r="606" spans="5:34" ht="12.75" customHeight="1" thickTop="1" thickBot="1" x14ac:dyDescent="0.3">
      <c r="E606" s="11">
        <v>24324</v>
      </c>
      <c r="F606" s="12" t="s">
        <v>37</v>
      </c>
      <c r="G606" s="12">
        <v>7.0000000000000007E-2</v>
      </c>
      <c r="H606" s="12">
        <v>55.99</v>
      </c>
      <c r="I606" s="12">
        <v>5</v>
      </c>
      <c r="J606" s="12">
        <v>1083</v>
      </c>
      <c r="K606" s="7" t="str">
        <f>IF(COUNTIF(Table1[Customer ID],Table1[[#This Row],[Customer ID]])&gt;1,"Repeat Customer","One-Time Customer")</f>
        <v>One-Time Customer</v>
      </c>
      <c r="L606" s="12" t="s">
        <v>1192</v>
      </c>
      <c r="M606" s="12" t="s">
        <v>27</v>
      </c>
      <c r="N606" s="12" t="s">
        <v>28</v>
      </c>
      <c r="O606" s="12" t="s">
        <v>77</v>
      </c>
      <c r="P606" s="12" t="s">
        <v>78</v>
      </c>
      <c r="Q606" s="12" t="s">
        <v>51</v>
      </c>
      <c r="R606" s="12" t="s">
        <v>398</v>
      </c>
      <c r="S606" s="12">
        <v>0.83</v>
      </c>
      <c r="T606" s="7">
        <f>Table1[[#This Row],[Profit]]/Table1[[#This Row],[Sales]]</f>
        <v>-4.3082655325443788</v>
      </c>
      <c r="U606" s="12" t="s">
        <v>33</v>
      </c>
      <c r="V606" s="12" t="s">
        <v>61</v>
      </c>
      <c r="W606" s="12" t="s">
        <v>178</v>
      </c>
      <c r="X606" s="12" t="s">
        <v>1193</v>
      </c>
      <c r="Y606" s="12">
        <v>62701</v>
      </c>
      <c r="Z606" s="13">
        <v>42094</v>
      </c>
      <c r="AA606" s="14" t="str">
        <f>TEXT(Table1[[#This Row],[Order Date]],"mmmm")</f>
        <v>March</v>
      </c>
      <c r="AB606" s="8" t="str">
        <f>TEXT(Table1[[#This Row],[Order Date]],"yyyy")</f>
        <v>2015</v>
      </c>
      <c r="AC606" s="13">
        <v>42096</v>
      </c>
      <c r="AD606" s="12">
        <v>-232.99100000000001</v>
      </c>
      <c r="AE606" s="12">
        <v>1</v>
      </c>
      <c r="AF606" s="12">
        <v>54.08</v>
      </c>
      <c r="AG606" s="12">
        <v>88460</v>
      </c>
      <c r="AH606" s="7" t="str">
        <f>IF(COUNTIF(Returns!$A$2:$A$1635,Orders!AG606)&gt;0,"Returned","Not Returned")</f>
        <v>Not Returned</v>
      </c>
    </row>
    <row r="607" spans="5:34" ht="12.75" customHeight="1" thickTop="1" thickBot="1" x14ac:dyDescent="0.3">
      <c r="E607" s="9">
        <v>18047</v>
      </c>
      <c r="F607" s="2" t="s">
        <v>37</v>
      </c>
      <c r="G607" s="2">
        <v>0.05</v>
      </c>
      <c r="H607" s="2">
        <v>7.64</v>
      </c>
      <c r="I607" s="2">
        <v>5.83</v>
      </c>
      <c r="J607" s="2">
        <v>1085</v>
      </c>
      <c r="K607" s="7" t="str">
        <f>IF(COUNTIF(Table1[Customer ID],Table1[[#This Row],[Customer ID]])&gt;1,"Repeat Customer","One-Time Customer")</f>
        <v>Repeat Customer</v>
      </c>
      <c r="L607" s="2" t="s">
        <v>1194</v>
      </c>
      <c r="M607" s="2" t="s">
        <v>49</v>
      </c>
      <c r="N607" s="2" t="s">
        <v>40</v>
      </c>
      <c r="O607" s="2" t="s">
        <v>29</v>
      </c>
      <c r="P607" s="2" t="s">
        <v>93</v>
      </c>
      <c r="Q607" s="2" t="s">
        <v>31</v>
      </c>
      <c r="R607" s="2" t="s">
        <v>1026</v>
      </c>
      <c r="S607" s="2">
        <v>0.36</v>
      </c>
      <c r="T607" s="7">
        <f>Table1[[#This Row],[Profit]]/Table1[[#This Row],[Sales]]</f>
        <v>-0.85364985163204743</v>
      </c>
      <c r="U607" s="2" t="s">
        <v>33</v>
      </c>
      <c r="V607" s="2" t="s">
        <v>53</v>
      </c>
      <c r="W607" s="2" t="s">
        <v>71</v>
      </c>
      <c r="X607" s="2" t="s">
        <v>1195</v>
      </c>
      <c r="Y607" s="2">
        <v>11729</v>
      </c>
      <c r="Z607" s="10">
        <v>42009</v>
      </c>
      <c r="AA607" s="14" t="str">
        <f>TEXT(Table1[[#This Row],[Order Date]],"mmmm")</f>
        <v>January</v>
      </c>
      <c r="AB607" s="8" t="str">
        <f>TEXT(Table1[[#This Row],[Order Date]],"yyyy")</f>
        <v>2015</v>
      </c>
      <c r="AC607" s="10">
        <v>42010</v>
      </c>
      <c r="AD607" s="2">
        <v>-40.275199999999998</v>
      </c>
      <c r="AE607" s="2">
        <v>6</v>
      </c>
      <c r="AF607" s="2">
        <v>47.18</v>
      </c>
      <c r="AG607" s="2">
        <v>86122</v>
      </c>
      <c r="AH607" s="7" t="str">
        <f>IF(COUNTIF(Returns!$A$2:$A$1635,Orders!AG607)&gt;0,"Returned","Not Returned")</f>
        <v>Not Returned</v>
      </c>
    </row>
    <row r="608" spans="5:34" ht="12.75" customHeight="1" thickTop="1" thickBot="1" x14ac:dyDescent="0.3">
      <c r="E608" s="11">
        <v>25279</v>
      </c>
      <c r="F608" s="12" t="s">
        <v>25</v>
      </c>
      <c r="G608" s="12">
        <v>0.04</v>
      </c>
      <c r="H608" s="12">
        <v>9.06</v>
      </c>
      <c r="I608" s="12">
        <v>9.86</v>
      </c>
      <c r="J608" s="12">
        <v>1085</v>
      </c>
      <c r="K608" s="7" t="str">
        <f>IF(COUNTIF(Table1[Customer ID],Table1[[#This Row],[Customer ID]])&gt;1,"Repeat Customer","One-Time Customer")</f>
        <v>Repeat Customer</v>
      </c>
      <c r="L608" s="12" t="s">
        <v>1194</v>
      </c>
      <c r="M608" s="12" t="s">
        <v>49</v>
      </c>
      <c r="N608" s="12" t="s">
        <v>40</v>
      </c>
      <c r="O608" s="12" t="s">
        <v>29</v>
      </c>
      <c r="P608" s="12" t="s">
        <v>93</v>
      </c>
      <c r="Q608" s="12" t="s">
        <v>59</v>
      </c>
      <c r="R608" s="12" t="s">
        <v>601</v>
      </c>
      <c r="S608" s="12">
        <v>0.4</v>
      </c>
      <c r="T608" s="7">
        <f>Table1[[#This Row],[Profit]]/Table1[[#This Row],[Sales]]</f>
        <v>-1.7249757045675413</v>
      </c>
      <c r="U608" s="12" t="s">
        <v>33</v>
      </c>
      <c r="V608" s="12" t="s">
        <v>53</v>
      </c>
      <c r="W608" s="12" t="s">
        <v>71</v>
      </c>
      <c r="X608" s="12" t="s">
        <v>1195</v>
      </c>
      <c r="Y608" s="12">
        <v>11729</v>
      </c>
      <c r="Z608" s="13">
        <v>42118</v>
      </c>
      <c r="AA608" s="14" t="str">
        <f>TEXT(Table1[[#This Row],[Order Date]],"mmmm")</f>
        <v>April</v>
      </c>
      <c r="AB608" s="8" t="str">
        <f>TEXT(Table1[[#This Row],[Order Date]],"yyyy")</f>
        <v>2015</v>
      </c>
      <c r="AC608" s="13">
        <v>42119</v>
      </c>
      <c r="AD608" s="12">
        <v>-53.25</v>
      </c>
      <c r="AE608" s="12">
        <v>3</v>
      </c>
      <c r="AF608" s="12">
        <v>30.87</v>
      </c>
      <c r="AG608" s="12">
        <v>86123</v>
      </c>
      <c r="AH608" s="7" t="str">
        <f>IF(COUNTIF(Returns!$A$2:$A$1635,Orders!AG608)&gt;0,"Returned","Not Returned")</f>
        <v>Not Returned</v>
      </c>
    </row>
    <row r="609" spans="5:34" ht="12.75" customHeight="1" thickTop="1" thickBot="1" x14ac:dyDescent="0.3">
      <c r="E609" s="9">
        <v>23104</v>
      </c>
      <c r="F609" s="2" t="s">
        <v>37</v>
      </c>
      <c r="G609" s="2">
        <v>0.06</v>
      </c>
      <c r="H609" s="2">
        <v>30.42</v>
      </c>
      <c r="I609" s="2">
        <v>8.65</v>
      </c>
      <c r="J609" s="2">
        <v>1085</v>
      </c>
      <c r="K609" s="7" t="str">
        <f>IF(COUNTIF(Table1[Customer ID],Table1[[#This Row],[Customer ID]])&gt;1,"Repeat Customer","One-Time Customer")</f>
        <v>Repeat Customer</v>
      </c>
      <c r="L609" s="2" t="s">
        <v>1194</v>
      </c>
      <c r="M609" s="2" t="s">
        <v>49</v>
      </c>
      <c r="N609" s="2" t="s">
        <v>28</v>
      </c>
      <c r="O609" s="2" t="s">
        <v>77</v>
      </c>
      <c r="P609" s="2" t="s">
        <v>180</v>
      </c>
      <c r="Q609" s="2" t="s">
        <v>59</v>
      </c>
      <c r="R609" s="2" t="s">
        <v>1196</v>
      </c>
      <c r="S609" s="2">
        <v>0.74</v>
      </c>
      <c r="T609" s="7">
        <f>Table1[[#This Row],[Profit]]/Table1[[#This Row],[Sales]]</f>
        <v>-0.51528878822197055</v>
      </c>
      <c r="U609" s="2" t="s">
        <v>33</v>
      </c>
      <c r="V609" s="2" t="s">
        <v>53</v>
      </c>
      <c r="W609" s="2" t="s">
        <v>71</v>
      </c>
      <c r="X609" s="2" t="s">
        <v>1195</v>
      </c>
      <c r="Y609" s="2">
        <v>11729</v>
      </c>
      <c r="Z609" s="10">
        <v>42137</v>
      </c>
      <c r="AA609" s="14" t="str">
        <f>TEXT(Table1[[#This Row],[Order Date]],"mmmm")</f>
        <v>May</v>
      </c>
      <c r="AB609" s="8" t="str">
        <f>TEXT(Table1[[#This Row],[Order Date]],"yyyy")</f>
        <v>2015</v>
      </c>
      <c r="AC609" s="10">
        <v>42139</v>
      </c>
      <c r="AD609" s="2">
        <v>-159.25</v>
      </c>
      <c r="AE609" s="2">
        <v>10</v>
      </c>
      <c r="AF609" s="2">
        <v>309.05</v>
      </c>
      <c r="AG609" s="2">
        <v>86124</v>
      </c>
      <c r="AH609" s="7" t="str">
        <f>IF(COUNTIF(Returns!$A$2:$A$1635,Orders!AG609)&gt;0,"Returned","Not Returned")</f>
        <v>Not Returned</v>
      </c>
    </row>
    <row r="610" spans="5:34" ht="12.75" customHeight="1" thickTop="1" thickBot="1" x14ac:dyDescent="0.3">
      <c r="E610" s="11">
        <v>23105</v>
      </c>
      <c r="F610" s="12" t="s">
        <v>37</v>
      </c>
      <c r="G610" s="12">
        <v>0.02</v>
      </c>
      <c r="H610" s="12">
        <v>37.94</v>
      </c>
      <c r="I610" s="12">
        <v>5.08</v>
      </c>
      <c r="J610" s="12">
        <v>1085</v>
      </c>
      <c r="K610" s="7" t="str">
        <f>IF(COUNTIF(Table1[Customer ID],Table1[[#This Row],[Customer ID]])&gt;1,"Repeat Customer","One-Time Customer")</f>
        <v>Repeat Customer</v>
      </c>
      <c r="L610" s="12" t="s">
        <v>1194</v>
      </c>
      <c r="M610" s="12" t="s">
        <v>49</v>
      </c>
      <c r="N610" s="12" t="s">
        <v>28</v>
      </c>
      <c r="O610" s="12" t="s">
        <v>29</v>
      </c>
      <c r="P610" s="12" t="s">
        <v>93</v>
      </c>
      <c r="Q610" s="12" t="s">
        <v>31</v>
      </c>
      <c r="R610" s="12" t="s">
        <v>892</v>
      </c>
      <c r="S610" s="12">
        <v>0.38</v>
      </c>
      <c r="T610" s="7">
        <f>Table1[[#This Row],[Profit]]/Table1[[#This Row],[Sales]]</f>
        <v>0.69</v>
      </c>
      <c r="U610" s="12" t="s">
        <v>33</v>
      </c>
      <c r="V610" s="12" t="s">
        <v>53</v>
      </c>
      <c r="W610" s="12" t="s">
        <v>71</v>
      </c>
      <c r="X610" s="12" t="s">
        <v>1195</v>
      </c>
      <c r="Y610" s="12">
        <v>11729</v>
      </c>
      <c r="Z610" s="13">
        <v>42137</v>
      </c>
      <c r="AA610" s="14" t="str">
        <f>TEXT(Table1[[#This Row],[Order Date]],"mmmm")</f>
        <v>May</v>
      </c>
      <c r="AB610" s="8" t="str">
        <f>TEXT(Table1[[#This Row],[Order Date]],"yyyy")</f>
        <v>2015</v>
      </c>
      <c r="AC610" s="13">
        <v>42138</v>
      </c>
      <c r="AD610" s="12">
        <v>206.517</v>
      </c>
      <c r="AE610" s="12">
        <v>8</v>
      </c>
      <c r="AF610" s="12">
        <v>299.3</v>
      </c>
      <c r="AG610" s="12">
        <v>86124</v>
      </c>
      <c r="AH610" s="7" t="str">
        <f>IF(COUNTIF(Returns!$A$2:$A$1635,Orders!AG610)&gt;0,"Returned","Not Returned")</f>
        <v>Not Returned</v>
      </c>
    </row>
    <row r="611" spans="5:34" ht="12.75" customHeight="1" thickTop="1" thickBot="1" x14ac:dyDescent="0.3">
      <c r="E611" s="9">
        <v>25280</v>
      </c>
      <c r="F611" s="2" t="s">
        <v>25</v>
      </c>
      <c r="G611" s="2">
        <v>0.04</v>
      </c>
      <c r="H611" s="2">
        <v>14.27</v>
      </c>
      <c r="I611" s="2">
        <v>7.27</v>
      </c>
      <c r="J611" s="2">
        <v>1086</v>
      </c>
      <c r="K611" s="7" t="str">
        <f>IF(COUNTIF(Table1[Customer ID],Table1[[#This Row],[Customer ID]])&gt;1,"Repeat Customer","One-Time Customer")</f>
        <v>One-Time Customer</v>
      </c>
      <c r="L611" s="2" t="s">
        <v>1197</v>
      </c>
      <c r="M611" s="2" t="s">
        <v>49</v>
      </c>
      <c r="N611" s="2" t="s">
        <v>40</v>
      </c>
      <c r="O611" s="2" t="s">
        <v>29</v>
      </c>
      <c r="P611" s="2" t="s">
        <v>109</v>
      </c>
      <c r="Q611" s="2" t="s">
        <v>59</v>
      </c>
      <c r="R611" s="2" t="s">
        <v>1198</v>
      </c>
      <c r="S611" s="2">
        <v>0.38</v>
      </c>
      <c r="T611" s="7">
        <f>Table1[[#This Row],[Profit]]/Table1[[#This Row],[Sales]]</f>
        <v>4.6971706454465072E-2</v>
      </c>
      <c r="U611" s="2" t="s">
        <v>33</v>
      </c>
      <c r="V611" s="2" t="s">
        <v>53</v>
      </c>
      <c r="W611" s="2" t="s">
        <v>71</v>
      </c>
      <c r="X611" s="2" t="s">
        <v>1199</v>
      </c>
      <c r="Y611" s="2">
        <v>11746</v>
      </c>
      <c r="Z611" s="10">
        <v>42118</v>
      </c>
      <c r="AA611" s="14" t="str">
        <f>TEXT(Table1[[#This Row],[Order Date]],"mmmm")</f>
        <v>April</v>
      </c>
      <c r="AB611" s="8" t="str">
        <f>TEXT(Table1[[#This Row],[Order Date]],"yyyy")</f>
        <v>2015</v>
      </c>
      <c r="AC611" s="10">
        <v>42119</v>
      </c>
      <c r="AD611" s="2">
        <v>2.125</v>
      </c>
      <c r="AE611" s="2">
        <v>3</v>
      </c>
      <c r="AF611" s="2">
        <v>45.24</v>
      </c>
      <c r="AG611" s="2">
        <v>86123</v>
      </c>
      <c r="AH611" s="7" t="str">
        <f>IF(COUNTIF(Returns!$A$2:$A$1635,Orders!AG611)&gt;0,"Returned","Not Returned")</f>
        <v>Not Returned</v>
      </c>
    </row>
    <row r="612" spans="5:34" ht="12.75" customHeight="1" thickTop="1" thickBot="1" x14ac:dyDescent="0.3">
      <c r="E612" s="11">
        <v>22537</v>
      </c>
      <c r="F612" s="12" t="s">
        <v>56</v>
      </c>
      <c r="G612" s="12">
        <v>0.02</v>
      </c>
      <c r="H612" s="12">
        <v>15.14</v>
      </c>
      <c r="I612" s="12">
        <v>4.53</v>
      </c>
      <c r="J612" s="12">
        <v>1101</v>
      </c>
      <c r="K612" s="7" t="str">
        <f>IF(COUNTIF(Table1[Customer ID],Table1[[#This Row],[Customer ID]])&gt;1,"Repeat Customer","One-Time Customer")</f>
        <v>One-Time Customer</v>
      </c>
      <c r="L612" s="12" t="s">
        <v>1200</v>
      </c>
      <c r="M612" s="12" t="s">
        <v>49</v>
      </c>
      <c r="N612" s="12" t="s">
        <v>58</v>
      </c>
      <c r="O612" s="12" t="s">
        <v>29</v>
      </c>
      <c r="P612" s="12" t="s">
        <v>141</v>
      </c>
      <c r="Q612" s="12" t="s">
        <v>59</v>
      </c>
      <c r="R612" s="12" t="s">
        <v>1201</v>
      </c>
      <c r="S612" s="12">
        <v>0.81</v>
      </c>
      <c r="T612" s="7">
        <f>Table1[[#This Row],[Profit]]/Table1[[#This Row],[Sales]]</f>
        <v>0.11532732261858109</v>
      </c>
      <c r="U612" s="12" t="s">
        <v>33</v>
      </c>
      <c r="V612" s="12" t="s">
        <v>34</v>
      </c>
      <c r="W612" s="12" t="s">
        <v>45</v>
      </c>
      <c r="X612" s="12" t="s">
        <v>1092</v>
      </c>
      <c r="Y612" s="12">
        <v>93030</v>
      </c>
      <c r="Z612" s="13">
        <v>42129</v>
      </c>
      <c r="AA612" s="14" t="str">
        <f>TEXT(Table1[[#This Row],[Order Date]],"mmmm")</f>
        <v>May</v>
      </c>
      <c r="AB612" s="8" t="str">
        <f>TEXT(Table1[[#This Row],[Order Date]],"yyyy")</f>
        <v>2015</v>
      </c>
      <c r="AC612" s="13">
        <v>42130</v>
      </c>
      <c r="AD612" s="12">
        <v>5.8840000000000074</v>
      </c>
      <c r="AE612" s="12">
        <v>3</v>
      </c>
      <c r="AF612" s="12">
        <v>51.02</v>
      </c>
      <c r="AG612" s="12">
        <v>91488</v>
      </c>
      <c r="AH612" s="7" t="str">
        <f>IF(COUNTIF(Returns!$A$2:$A$1635,Orders!AG612)&gt;0,"Returned","Not Returned")</f>
        <v>Not Returned</v>
      </c>
    </row>
    <row r="613" spans="5:34" ht="12.75" customHeight="1" thickTop="1" thickBot="1" x14ac:dyDescent="0.3">
      <c r="E613" s="9">
        <v>21847</v>
      </c>
      <c r="F613" s="2" t="s">
        <v>37</v>
      </c>
      <c r="G613" s="2">
        <v>0.05</v>
      </c>
      <c r="H613" s="2">
        <v>328.14</v>
      </c>
      <c r="I613" s="2">
        <v>91.05</v>
      </c>
      <c r="J613" s="2">
        <v>1103</v>
      </c>
      <c r="K613" s="7" t="str">
        <f>IF(COUNTIF(Table1[Customer ID],Table1[[#This Row],[Customer ID]])&gt;1,"Repeat Customer","One-Time Customer")</f>
        <v>One-Time Customer</v>
      </c>
      <c r="L613" s="2" t="s">
        <v>1202</v>
      </c>
      <c r="M613" s="2" t="s">
        <v>39</v>
      </c>
      <c r="N613" s="2" t="s">
        <v>40</v>
      </c>
      <c r="O613" s="2" t="s">
        <v>29</v>
      </c>
      <c r="P613" s="2" t="s">
        <v>257</v>
      </c>
      <c r="Q613" s="2" t="s">
        <v>43</v>
      </c>
      <c r="R613" s="2" t="s">
        <v>468</v>
      </c>
      <c r="S613" s="2">
        <v>0.56999999999999995</v>
      </c>
      <c r="T613" s="7">
        <f>Table1[[#This Row],[Profit]]/Table1[[#This Row],[Sales]]</f>
        <v>0.33693085856183363</v>
      </c>
      <c r="U613" s="2" t="s">
        <v>33</v>
      </c>
      <c r="V613" s="2" t="s">
        <v>61</v>
      </c>
      <c r="W613" s="2" t="s">
        <v>496</v>
      </c>
      <c r="X613" s="2" t="s">
        <v>1203</v>
      </c>
      <c r="Y613" s="2">
        <v>68046</v>
      </c>
      <c r="Z613" s="10">
        <v>42104</v>
      </c>
      <c r="AA613" s="14" t="str">
        <f>TEXT(Table1[[#This Row],[Order Date]],"mmmm")</f>
        <v>April</v>
      </c>
      <c r="AB613" s="8" t="str">
        <f>TEXT(Table1[[#This Row],[Order Date]],"yyyy")</f>
        <v>2015</v>
      </c>
      <c r="AC613" s="10">
        <v>42105</v>
      </c>
      <c r="AD613" s="2">
        <v>772.04</v>
      </c>
      <c r="AE613" s="2">
        <v>7</v>
      </c>
      <c r="AF613" s="2">
        <v>2291.39</v>
      </c>
      <c r="AG613" s="2">
        <v>90977</v>
      </c>
      <c r="AH613" s="7" t="str">
        <f>IF(COUNTIF(Returns!$A$2:$A$1635,Orders!AG613)&gt;0,"Returned","Not Returned")</f>
        <v>Not Returned</v>
      </c>
    </row>
    <row r="614" spans="5:34" ht="12.75" customHeight="1" thickTop="1" thickBot="1" x14ac:dyDescent="0.3">
      <c r="E614" s="11">
        <v>3847</v>
      </c>
      <c r="F614" s="12" t="s">
        <v>37</v>
      </c>
      <c r="G614" s="12">
        <v>0.05</v>
      </c>
      <c r="H614" s="12">
        <v>328.14</v>
      </c>
      <c r="I614" s="12">
        <v>91.05</v>
      </c>
      <c r="J614" s="12">
        <v>1104</v>
      </c>
      <c r="K614" s="7" t="str">
        <f>IF(COUNTIF(Table1[Customer ID],Table1[[#This Row],[Customer ID]])&gt;1,"Repeat Customer","One-Time Customer")</f>
        <v>One-Time Customer</v>
      </c>
      <c r="L614" s="12" t="s">
        <v>1204</v>
      </c>
      <c r="M614" s="12" t="s">
        <v>39</v>
      </c>
      <c r="N614" s="12" t="s">
        <v>40</v>
      </c>
      <c r="O614" s="12" t="s">
        <v>29</v>
      </c>
      <c r="P614" s="12" t="s">
        <v>257</v>
      </c>
      <c r="Q614" s="12" t="s">
        <v>43</v>
      </c>
      <c r="R614" s="12" t="s">
        <v>468</v>
      </c>
      <c r="S614" s="12">
        <v>0.56999999999999995</v>
      </c>
      <c r="T614" s="7">
        <f>Table1[[#This Row],[Profit]]/Table1[[#This Row],[Sales]]</f>
        <v>8.1327979167632292E-2</v>
      </c>
      <c r="U614" s="12" t="s">
        <v>33</v>
      </c>
      <c r="V614" s="12" t="s">
        <v>53</v>
      </c>
      <c r="W614" s="12" t="s">
        <v>71</v>
      </c>
      <c r="X614" s="12" t="s">
        <v>90</v>
      </c>
      <c r="Y614" s="12">
        <v>10282</v>
      </c>
      <c r="Z614" s="13">
        <v>42104</v>
      </c>
      <c r="AA614" s="14" t="str">
        <f>TEXT(Table1[[#This Row],[Order Date]],"mmmm")</f>
        <v>April</v>
      </c>
      <c r="AB614" s="8" t="str">
        <f>TEXT(Table1[[#This Row],[Order Date]],"yyyy")</f>
        <v>2015</v>
      </c>
      <c r="AC614" s="13">
        <v>42105</v>
      </c>
      <c r="AD614" s="12">
        <v>772.04</v>
      </c>
      <c r="AE614" s="12">
        <v>29</v>
      </c>
      <c r="AF614" s="12">
        <v>9492.92</v>
      </c>
      <c r="AG614" s="12">
        <v>27456</v>
      </c>
      <c r="AH614" s="7" t="str">
        <f>IF(COUNTIF(Returns!$A$2:$A$1635,Orders!AG614)&gt;0,"Returned","Not Returned")</f>
        <v>Not Returned</v>
      </c>
    </row>
    <row r="615" spans="5:34" ht="12.75" customHeight="1" thickTop="1" thickBot="1" x14ac:dyDescent="0.3">
      <c r="E615" s="9">
        <v>2808</v>
      </c>
      <c r="F615" s="2" t="s">
        <v>56</v>
      </c>
      <c r="G615" s="2">
        <v>0.04</v>
      </c>
      <c r="H615" s="2">
        <v>6.35</v>
      </c>
      <c r="I615" s="2">
        <v>1.02</v>
      </c>
      <c r="J615" s="2">
        <v>1106</v>
      </c>
      <c r="K615" s="7" t="str">
        <f>IF(COUNTIF(Table1[Customer ID],Table1[[#This Row],[Customer ID]])&gt;1,"Repeat Customer","One-Time Customer")</f>
        <v>Repeat Customer</v>
      </c>
      <c r="L615" s="2" t="s">
        <v>1205</v>
      </c>
      <c r="M615" s="2" t="s">
        <v>49</v>
      </c>
      <c r="N615" s="2" t="s">
        <v>58</v>
      </c>
      <c r="O615" s="2" t="s">
        <v>29</v>
      </c>
      <c r="P615" s="2" t="s">
        <v>93</v>
      </c>
      <c r="Q615" s="2" t="s">
        <v>31</v>
      </c>
      <c r="R615" s="2" t="s">
        <v>887</v>
      </c>
      <c r="S615" s="2">
        <v>0.39</v>
      </c>
      <c r="T615" s="7">
        <f>Table1[[#This Row],[Profit]]/Table1[[#This Row],[Sales]]</f>
        <v>0.25719848023361697</v>
      </c>
      <c r="U615" s="2" t="s">
        <v>33</v>
      </c>
      <c r="V615" s="2" t="s">
        <v>61</v>
      </c>
      <c r="W615" s="2" t="s">
        <v>130</v>
      </c>
      <c r="X615" s="2" t="s">
        <v>787</v>
      </c>
      <c r="Y615" s="2">
        <v>75220</v>
      </c>
      <c r="Z615" s="10">
        <v>42144</v>
      </c>
      <c r="AA615" s="14" t="str">
        <f>TEXT(Table1[[#This Row],[Order Date]],"mmmm")</f>
        <v>May</v>
      </c>
      <c r="AB615" s="8" t="str">
        <f>TEXT(Table1[[#This Row],[Order Date]],"yyyy")</f>
        <v>2015</v>
      </c>
      <c r="AC615" s="10">
        <v>42147</v>
      </c>
      <c r="AD615" s="2">
        <v>81.91</v>
      </c>
      <c r="AE615" s="2">
        <v>52</v>
      </c>
      <c r="AF615" s="2">
        <v>318.47000000000003</v>
      </c>
      <c r="AG615" s="2">
        <v>20261</v>
      </c>
      <c r="AH615" s="7" t="str">
        <f>IF(COUNTIF(Returns!$A$2:$A$1635,Orders!AG615)&gt;0,"Returned","Not Returned")</f>
        <v>Not Returned</v>
      </c>
    </row>
    <row r="616" spans="5:34" ht="12.75" customHeight="1" thickTop="1" thickBot="1" x14ac:dyDescent="0.3">
      <c r="E616" s="11">
        <v>106</v>
      </c>
      <c r="F616" s="12" t="s">
        <v>25</v>
      </c>
      <c r="G616" s="12">
        <v>0.01</v>
      </c>
      <c r="H616" s="12">
        <v>9.31</v>
      </c>
      <c r="I616" s="12">
        <v>3.98</v>
      </c>
      <c r="J616" s="12">
        <v>1106</v>
      </c>
      <c r="K616" s="7" t="str">
        <f>IF(COUNTIF(Table1[Customer ID],Table1[[#This Row],[Customer ID]])&gt;1,"Repeat Customer","One-Time Customer")</f>
        <v>Repeat Customer</v>
      </c>
      <c r="L616" s="12" t="s">
        <v>1205</v>
      </c>
      <c r="M616" s="12" t="s">
        <v>49</v>
      </c>
      <c r="N616" s="12" t="s">
        <v>58</v>
      </c>
      <c r="O616" s="12" t="s">
        <v>29</v>
      </c>
      <c r="P616" s="12" t="s">
        <v>174</v>
      </c>
      <c r="Q616" s="12" t="s">
        <v>51</v>
      </c>
      <c r="R616" s="12" t="s">
        <v>1206</v>
      </c>
      <c r="S616" s="12">
        <v>0.56000000000000005</v>
      </c>
      <c r="T616" s="7">
        <f>Table1[[#This Row],[Profit]]/Table1[[#This Row],[Sales]]</f>
        <v>-1.8570260324383261E-2</v>
      </c>
      <c r="U616" s="12" t="s">
        <v>33</v>
      </c>
      <c r="V616" s="12" t="s">
        <v>61</v>
      </c>
      <c r="W616" s="12" t="s">
        <v>130</v>
      </c>
      <c r="X616" s="12" t="s">
        <v>787</v>
      </c>
      <c r="Y616" s="12">
        <v>75220</v>
      </c>
      <c r="Z616" s="13">
        <v>42145</v>
      </c>
      <c r="AA616" s="14" t="str">
        <f>TEXT(Table1[[#This Row],[Order Date]],"mmmm")</f>
        <v>May</v>
      </c>
      <c r="AB616" s="8" t="str">
        <f>TEXT(Table1[[#This Row],[Order Date]],"yyyy")</f>
        <v>2015</v>
      </c>
      <c r="AC616" s="13">
        <v>42146</v>
      </c>
      <c r="AD616" s="12">
        <v>-10.9</v>
      </c>
      <c r="AE616" s="12">
        <v>61</v>
      </c>
      <c r="AF616" s="12">
        <v>586.96</v>
      </c>
      <c r="AG616" s="12">
        <v>646</v>
      </c>
      <c r="AH616" s="7" t="str">
        <f>IF(COUNTIF(Returns!$A$2:$A$1635,Orders!AG616)&gt;0,"Returned","Not Returned")</f>
        <v>Not Returned</v>
      </c>
    </row>
    <row r="617" spans="5:34" ht="12.75" customHeight="1" thickTop="1" thickBot="1" x14ac:dyDescent="0.3">
      <c r="E617" s="9">
        <v>6443</v>
      </c>
      <c r="F617" s="2" t="s">
        <v>37</v>
      </c>
      <c r="G617" s="2">
        <v>0.08</v>
      </c>
      <c r="H617" s="2">
        <v>140.81</v>
      </c>
      <c r="I617" s="2">
        <v>24.49</v>
      </c>
      <c r="J617" s="2">
        <v>1106</v>
      </c>
      <c r="K617" s="7" t="str">
        <f>IF(COUNTIF(Table1[Customer ID],Table1[[#This Row],[Customer ID]])&gt;1,"Repeat Customer","One-Time Customer")</f>
        <v>Repeat Customer</v>
      </c>
      <c r="L617" s="2" t="s">
        <v>1205</v>
      </c>
      <c r="M617" s="2" t="s">
        <v>49</v>
      </c>
      <c r="N617" s="2" t="s">
        <v>114</v>
      </c>
      <c r="O617" s="2" t="s">
        <v>41</v>
      </c>
      <c r="P617" s="2" t="s">
        <v>42</v>
      </c>
      <c r="Q617" s="2" t="s">
        <v>236</v>
      </c>
      <c r="R617" s="2" t="s">
        <v>1207</v>
      </c>
      <c r="S617" s="2">
        <v>0.56999999999999995</v>
      </c>
      <c r="T617" s="7">
        <f>Table1[[#This Row],[Profit]]/Table1[[#This Row],[Sales]]</f>
        <v>0.10935998871617179</v>
      </c>
      <c r="U617" s="2" t="s">
        <v>33</v>
      </c>
      <c r="V617" s="2" t="s">
        <v>61</v>
      </c>
      <c r="W617" s="2" t="s">
        <v>130</v>
      </c>
      <c r="X617" s="2" t="s">
        <v>787</v>
      </c>
      <c r="Y617" s="2">
        <v>75220</v>
      </c>
      <c r="Z617" s="10">
        <v>42161</v>
      </c>
      <c r="AA617" s="14" t="str">
        <f>TEXT(Table1[[#This Row],[Order Date]],"mmmm")</f>
        <v>June</v>
      </c>
      <c r="AB617" s="8" t="str">
        <f>TEXT(Table1[[#This Row],[Order Date]],"yyyy")</f>
        <v>2015</v>
      </c>
      <c r="AC617" s="10">
        <v>42163</v>
      </c>
      <c r="AD617" s="2">
        <v>1232.79</v>
      </c>
      <c r="AE617" s="2">
        <v>81</v>
      </c>
      <c r="AF617" s="2">
        <v>11272.77</v>
      </c>
      <c r="AG617" s="2">
        <v>45824</v>
      </c>
      <c r="AH617" s="7" t="str">
        <f>IF(COUNTIF(Returns!$A$2:$A$1635,Orders!AG617)&gt;0,"Returned","Not Returned")</f>
        <v>Not Returned</v>
      </c>
    </row>
    <row r="618" spans="5:34" ht="12.75" customHeight="1" thickTop="1" thickBot="1" x14ac:dyDescent="0.3">
      <c r="E618" s="11">
        <v>18106</v>
      </c>
      <c r="F618" s="12" t="s">
        <v>25</v>
      </c>
      <c r="G618" s="12">
        <v>0.01</v>
      </c>
      <c r="H618" s="12">
        <v>9.31</v>
      </c>
      <c r="I618" s="12">
        <v>3.98</v>
      </c>
      <c r="J618" s="12">
        <v>1107</v>
      </c>
      <c r="K618" s="7" t="str">
        <f>IF(COUNTIF(Table1[Customer ID],Table1[[#This Row],[Customer ID]])&gt;1,"Repeat Customer","One-Time Customer")</f>
        <v>One-Time Customer</v>
      </c>
      <c r="L618" s="12" t="s">
        <v>1208</v>
      </c>
      <c r="M618" s="12" t="s">
        <v>49</v>
      </c>
      <c r="N618" s="12" t="s">
        <v>58</v>
      </c>
      <c r="O618" s="12" t="s">
        <v>29</v>
      </c>
      <c r="P618" s="12" t="s">
        <v>174</v>
      </c>
      <c r="Q618" s="12" t="s">
        <v>51</v>
      </c>
      <c r="R618" s="12" t="s">
        <v>1206</v>
      </c>
      <c r="S618" s="12">
        <v>0.56000000000000005</v>
      </c>
      <c r="T618" s="7">
        <f>Table1[[#This Row],[Profit]]/Table1[[#This Row],[Sales]]</f>
        <v>1.510427492551792E-2</v>
      </c>
      <c r="U618" s="12" t="s">
        <v>33</v>
      </c>
      <c r="V618" s="12" t="s">
        <v>61</v>
      </c>
      <c r="W618" s="12" t="s">
        <v>130</v>
      </c>
      <c r="X618" s="12" t="s">
        <v>1209</v>
      </c>
      <c r="Y618" s="12">
        <v>77566</v>
      </c>
      <c r="Z618" s="13">
        <v>42145</v>
      </c>
      <c r="AA618" s="14" t="str">
        <f>TEXT(Table1[[#This Row],[Order Date]],"mmmm")</f>
        <v>May</v>
      </c>
      <c r="AB618" s="8" t="str">
        <f>TEXT(Table1[[#This Row],[Order Date]],"yyyy")</f>
        <v>2015</v>
      </c>
      <c r="AC618" s="13">
        <v>42146</v>
      </c>
      <c r="AD618" s="12">
        <v>2.1800000000000015</v>
      </c>
      <c r="AE618" s="12">
        <v>15</v>
      </c>
      <c r="AF618" s="12">
        <v>144.33000000000001</v>
      </c>
      <c r="AG618" s="12">
        <v>86411</v>
      </c>
      <c r="AH618" s="7" t="str">
        <f>IF(COUNTIF(Returns!$A$2:$A$1635,Orders!AG618)&gt;0,"Returned","Not Returned")</f>
        <v>Not Returned</v>
      </c>
    </row>
    <row r="619" spans="5:34" ht="12.75" customHeight="1" thickTop="1" thickBot="1" x14ac:dyDescent="0.3">
      <c r="E619" s="9">
        <v>20807</v>
      </c>
      <c r="F619" s="2" t="s">
        <v>56</v>
      </c>
      <c r="G619" s="2">
        <v>0.09</v>
      </c>
      <c r="H619" s="2">
        <v>31.74</v>
      </c>
      <c r="I619" s="2">
        <v>12.62</v>
      </c>
      <c r="J619" s="2">
        <v>1108</v>
      </c>
      <c r="K619" s="7" t="str">
        <f>IF(COUNTIF(Table1[Customer ID],Table1[[#This Row],[Customer ID]])&gt;1,"Repeat Customer","One-Time Customer")</f>
        <v>Repeat Customer</v>
      </c>
      <c r="L619" s="2" t="s">
        <v>1210</v>
      </c>
      <c r="M619" s="2" t="s">
        <v>27</v>
      </c>
      <c r="N619" s="2" t="s">
        <v>58</v>
      </c>
      <c r="O619" s="2" t="s">
        <v>29</v>
      </c>
      <c r="P619" s="2" t="s">
        <v>109</v>
      </c>
      <c r="Q619" s="2" t="s">
        <v>59</v>
      </c>
      <c r="R619" s="2" t="s">
        <v>1058</v>
      </c>
      <c r="S619" s="2">
        <v>0.37</v>
      </c>
      <c r="T619" s="7">
        <f>Table1[[#This Row],[Profit]]/Table1[[#This Row],[Sales]]</f>
        <v>0.24804102753649973</v>
      </c>
      <c r="U619" s="2" t="s">
        <v>33</v>
      </c>
      <c r="V619" s="2" t="s">
        <v>61</v>
      </c>
      <c r="W619" s="2" t="s">
        <v>130</v>
      </c>
      <c r="X619" s="2" t="s">
        <v>1211</v>
      </c>
      <c r="Y619" s="2">
        <v>75146</v>
      </c>
      <c r="Z619" s="10">
        <v>42144</v>
      </c>
      <c r="AA619" s="14" t="str">
        <f>TEXT(Table1[[#This Row],[Order Date]],"mmmm")</f>
        <v>May</v>
      </c>
      <c r="AB619" s="8" t="str">
        <f>TEXT(Table1[[#This Row],[Order Date]],"yyyy")</f>
        <v>2015</v>
      </c>
      <c r="AC619" s="10">
        <v>42144</v>
      </c>
      <c r="AD619" s="2">
        <v>67.107500000000002</v>
      </c>
      <c r="AE619" s="2">
        <v>9</v>
      </c>
      <c r="AF619" s="2">
        <v>270.55</v>
      </c>
      <c r="AG619" s="2">
        <v>86409</v>
      </c>
      <c r="AH619" s="7" t="str">
        <f>IF(COUNTIF(Returns!$A$2:$A$1635,Orders!AG619)&gt;0,"Returned","Not Returned")</f>
        <v>Not Returned</v>
      </c>
    </row>
    <row r="620" spans="5:34" ht="12.75" customHeight="1" thickTop="1" thickBot="1" x14ac:dyDescent="0.3">
      <c r="E620" s="11">
        <v>20808</v>
      </c>
      <c r="F620" s="12" t="s">
        <v>56</v>
      </c>
      <c r="G620" s="12">
        <v>0.04</v>
      </c>
      <c r="H620" s="12">
        <v>6.35</v>
      </c>
      <c r="I620" s="12">
        <v>1.02</v>
      </c>
      <c r="J620" s="12">
        <v>1108</v>
      </c>
      <c r="K620" s="7" t="str">
        <f>IF(COUNTIF(Table1[Customer ID],Table1[[#This Row],[Customer ID]])&gt;1,"Repeat Customer","One-Time Customer")</f>
        <v>Repeat Customer</v>
      </c>
      <c r="L620" s="12" t="s">
        <v>1210</v>
      </c>
      <c r="M620" s="12" t="s">
        <v>49</v>
      </c>
      <c r="N620" s="12" t="s">
        <v>58</v>
      </c>
      <c r="O620" s="12" t="s">
        <v>29</v>
      </c>
      <c r="P620" s="12" t="s">
        <v>93</v>
      </c>
      <c r="Q620" s="12" t="s">
        <v>31</v>
      </c>
      <c r="R620" s="12" t="s">
        <v>887</v>
      </c>
      <c r="S620" s="12">
        <v>0.39</v>
      </c>
      <c r="T620" s="7">
        <f>Table1[[#This Row],[Profit]]/Table1[[#This Row],[Sales]]</f>
        <v>0.69</v>
      </c>
      <c r="U620" s="12" t="s">
        <v>33</v>
      </c>
      <c r="V620" s="12" t="s">
        <v>61</v>
      </c>
      <c r="W620" s="12" t="s">
        <v>130</v>
      </c>
      <c r="X620" s="12" t="s">
        <v>1211</v>
      </c>
      <c r="Y620" s="12">
        <v>75146</v>
      </c>
      <c r="Z620" s="13">
        <v>42144</v>
      </c>
      <c r="AA620" s="14" t="str">
        <f>TEXT(Table1[[#This Row],[Order Date]],"mmmm")</f>
        <v>May</v>
      </c>
      <c r="AB620" s="8" t="str">
        <f>TEXT(Table1[[#This Row],[Order Date]],"yyyy")</f>
        <v>2015</v>
      </c>
      <c r="AC620" s="13">
        <v>42147</v>
      </c>
      <c r="AD620" s="12">
        <v>54.937799999999996</v>
      </c>
      <c r="AE620" s="12">
        <v>13</v>
      </c>
      <c r="AF620" s="12">
        <v>79.62</v>
      </c>
      <c r="AG620" s="12">
        <v>86409</v>
      </c>
      <c r="AH620" s="7" t="str">
        <f>IF(COUNTIF(Returns!$A$2:$A$1635,Orders!AG620)&gt;0,"Returned","Not Returned")</f>
        <v>Not Returned</v>
      </c>
    </row>
    <row r="621" spans="5:34" ht="12.75" customHeight="1" thickTop="1" thickBot="1" x14ac:dyDescent="0.3">
      <c r="E621" s="9">
        <v>20809</v>
      </c>
      <c r="F621" s="2" t="s">
        <v>56</v>
      </c>
      <c r="G621" s="2">
        <v>0.02</v>
      </c>
      <c r="H621" s="2">
        <v>65.989999999999995</v>
      </c>
      <c r="I621" s="2">
        <v>8.99</v>
      </c>
      <c r="J621" s="2">
        <v>1108</v>
      </c>
      <c r="K621" s="7" t="str">
        <f>IF(COUNTIF(Table1[Customer ID],Table1[[#This Row],[Customer ID]])&gt;1,"Repeat Customer","One-Time Customer")</f>
        <v>Repeat Customer</v>
      </c>
      <c r="L621" s="2" t="s">
        <v>1210</v>
      </c>
      <c r="M621" s="2" t="s">
        <v>27</v>
      </c>
      <c r="N621" s="2" t="s">
        <v>58</v>
      </c>
      <c r="O621" s="2" t="s">
        <v>77</v>
      </c>
      <c r="P621" s="2" t="s">
        <v>78</v>
      </c>
      <c r="Q621" s="2" t="s">
        <v>59</v>
      </c>
      <c r="R621" s="2" t="s">
        <v>615</v>
      </c>
      <c r="S621" s="2">
        <v>0.56000000000000005</v>
      </c>
      <c r="T621" s="7">
        <f>Table1[[#This Row],[Profit]]/Table1[[#This Row],[Sales]]</f>
        <v>0.35064715813168257</v>
      </c>
      <c r="U621" s="2" t="s">
        <v>33</v>
      </c>
      <c r="V621" s="2" t="s">
        <v>61</v>
      </c>
      <c r="W621" s="2" t="s">
        <v>130</v>
      </c>
      <c r="X621" s="2" t="s">
        <v>1211</v>
      </c>
      <c r="Y621" s="2">
        <v>75146</v>
      </c>
      <c r="Z621" s="10">
        <v>42144</v>
      </c>
      <c r="AA621" s="14" t="str">
        <f>TEXT(Table1[[#This Row],[Order Date]],"mmmm")</f>
        <v>May</v>
      </c>
      <c r="AB621" s="8" t="str">
        <f>TEXT(Table1[[#This Row],[Order Date]],"yyyy")</f>
        <v>2015</v>
      </c>
      <c r="AC621" s="10">
        <v>42145</v>
      </c>
      <c r="AD621" s="2">
        <v>168.23699999999999</v>
      </c>
      <c r="AE621" s="2">
        <v>8</v>
      </c>
      <c r="AF621" s="2">
        <v>479.79</v>
      </c>
      <c r="AG621" s="2">
        <v>86409</v>
      </c>
      <c r="AH621" s="7" t="str">
        <f>IF(COUNTIF(Returns!$A$2:$A$1635,Orders!AG621)&gt;0,"Returned","Not Returned")</f>
        <v>Not Returned</v>
      </c>
    </row>
    <row r="622" spans="5:34" ht="12.75" customHeight="1" thickTop="1" thickBot="1" x14ac:dyDescent="0.3">
      <c r="E622" s="11">
        <v>22480</v>
      </c>
      <c r="F622" s="12" t="s">
        <v>56</v>
      </c>
      <c r="G622" s="12">
        <v>0.08</v>
      </c>
      <c r="H622" s="12">
        <v>8.3699999999999992</v>
      </c>
      <c r="I622" s="12">
        <v>10.16</v>
      </c>
      <c r="J622" s="12">
        <v>1109</v>
      </c>
      <c r="K622" s="7" t="str">
        <f>IF(COUNTIF(Table1[Customer ID],Table1[[#This Row],[Customer ID]])&gt;1,"Repeat Customer","One-Time Customer")</f>
        <v>One-Time Customer</v>
      </c>
      <c r="L622" s="12" t="s">
        <v>1212</v>
      </c>
      <c r="M622" s="12" t="s">
        <v>49</v>
      </c>
      <c r="N622" s="12" t="s">
        <v>114</v>
      </c>
      <c r="O622" s="12" t="s">
        <v>41</v>
      </c>
      <c r="P622" s="12" t="s">
        <v>50</v>
      </c>
      <c r="Q622" s="12" t="s">
        <v>236</v>
      </c>
      <c r="R622" s="12" t="s">
        <v>1213</v>
      </c>
      <c r="S622" s="12">
        <v>0.59</v>
      </c>
      <c r="T622" s="7">
        <f>Table1[[#This Row],[Profit]]/Table1[[#This Row],[Sales]]</f>
        <v>-1.5527296082209379</v>
      </c>
      <c r="U622" s="12" t="s">
        <v>33</v>
      </c>
      <c r="V622" s="12" t="s">
        <v>61</v>
      </c>
      <c r="W622" s="12" t="s">
        <v>130</v>
      </c>
      <c r="X622" s="12" t="s">
        <v>1214</v>
      </c>
      <c r="Y622" s="12">
        <v>78041</v>
      </c>
      <c r="Z622" s="13">
        <v>42184</v>
      </c>
      <c r="AA622" s="14" t="str">
        <f>TEXT(Table1[[#This Row],[Order Date]],"mmmm")</f>
        <v>June</v>
      </c>
      <c r="AB622" s="8" t="str">
        <f>TEXT(Table1[[#This Row],[Order Date]],"yyyy")</f>
        <v>2015</v>
      </c>
      <c r="AC622" s="13">
        <v>42184</v>
      </c>
      <c r="AD622" s="12">
        <v>-169.232</v>
      </c>
      <c r="AE622" s="12">
        <v>13</v>
      </c>
      <c r="AF622" s="12">
        <v>108.99</v>
      </c>
      <c r="AG622" s="12">
        <v>86410</v>
      </c>
      <c r="AH622" s="7" t="str">
        <f>IF(COUNTIF(Returns!$A$2:$A$1635,Orders!AG622)&gt;0,"Returned","Not Returned")</f>
        <v>Not Returned</v>
      </c>
    </row>
    <row r="623" spans="5:34" ht="12.75" customHeight="1" thickTop="1" thickBot="1" x14ac:dyDescent="0.3">
      <c r="E623" s="9">
        <v>20176</v>
      </c>
      <c r="F623" s="2" t="s">
        <v>37</v>
      </c>
      <c r="G623" s="2">
        <v>0.03</v>
      </c>
      <c r="H623" s="2">
        <v>300.98</v>
      </c>
      <c r="I623" s="2">
        <v>54.92</v>
      </c>
      <c r="J623" s="2">
        <v>1112</v>
      </c>
      <c r="K623" s="7" t="str">
        <f>IF(COUNTIF(Table1[Customer ID],Table1[[#This Row],[Customer ID]])&gt;1,"Repeat Customer","One-Time Customer")</f>
        <v>Repeat Customer</v>
      </c>
      <c r="L623" s="2" t="s">
        <v>1215</v>
      </c>
      <c r="M623" s="2" t="s">
        <v>39</v>
      </c>
      <c r="N623" s="2" t="s">
        <v>28</v>
      </c>
      <c r="O623" s="2" t="s">
        <v>41</v>
      </c>
      <c r="P623" s="2" t="s">
        <v>191</v>
      </c>
      <c r="Q623" s="2" t="s">
        <v>121</v>
      </c>
      <c r="R623" s="2" t="s">
        <v>192</v>
      </c>
      <c r="S623" s="2">
        <v>0.55000000000000004</v>
      </c>
      <c r="T623" s="7">
        <f>Table1[[#This Row],[Profit]]/Table1[[#This Row],[Sales]]</f>
        <v>0.36072724798884293</v>
      </c>
      <c r="U623" s="2" t="s">
        <v>33</v>
      </c>
      <c r="V623" s="2" t="s">
        <v>34</v>
      </c>
      <c r="W623" s="2" t="s">
        <v>45</v>
      </c>
      <c r="X623" s="2" t="s">
        <v>1216</v>
      </c>
      <c r="Y623" s="2">
        <v>92399</v>
      </c>
      <c r="Z623" s="10">
        <v>42096</v>
      </c>
      <c r="AA623" s="14" t="str">
        <f>TEXT(Table1[[#This Row],[Order Date]],"mmmm")</f>
        <v>April</v>
      </c>
      <c r="AB623" s="8" t="str">
        <f>TEXT(Table1[[#This Row],[Order Date]],"yyyy")</f>
        <v>2015</v>
      </c>
      <c r="AC623" s="10">
        <v>42098</v>
      </c>
      <c r="AD623" s="2">
        <v>1272.5808</v>
      </c>
      <c r="AE623" s="2">
        <v>12</v>
      </c>
      <c r="AF623" s="2">
        <v>3527.82</v>
      </c>
      <c r="AG623" s="2">
        <v>90832</v>
      </c>
      <c r="AH623" s="7" t="str">
        <f>IF(COUNTIF(Returns!$A$2:$A$1635,Orders!AG623)&gt;0,"Returned","Not Returned")</f>
        <v>Not Returned</v>
      </c>
    </row>
    <row r="624" spans="5:34" ht="12.75" customHeight="1" thickTop="1" thickBot="1" x14ac:dyDescent="0.3">
      <c r="E624" s="11">
        <v>20177</v>
      </c>
      <c r="F624" s="12" t="s">
        <v>37</v>
      </c>
      <c r="G624" s="12">
        <v>0.02</v>
      </c>
      <c r="H624" s="12">
        <v>2550.14</v>
      </c>
      <c r="I624" s="12">
        <v>29.7</v>
      </c>
      <c r="J624" s="12">
        <v>1112</v>
      </c>
      <c r="K624" s="7" t="str">
        <f>IF(COUNTIF(Table1[Customer ID],Table1[[#This Row],[Customer ID]])&gt;1,"Repeat Customer","One-Time Customer")</f>
        <v>Repeat Customer</v>
      </c>
      <c r="L624" s="12" t="s">
        <v>1215</v>
      </c>
      <c r="M624" s="12" t="s">
        <v>39</v>
      </c>
      <c r="N624" s="12" t="s">
        <v>28</v>
      </c>
      <c r="O624" s="12" t="s">
        <v>77</v>
      </c>
      <c r="P624" s="12" t="s">
        <v>85</v>
      </c>
      <c r="Q624" s="12" t="s">
        <v>43</v>
      </c>
      <c r="R624" s="12" t="s">
        <v>1217</v>
      </c>
      <c r="S624" s="12">
        <v>0.56999999999999995</v>
      </c>
      <c r="T624" s="7">
        <f>Table1[[#This Row],[Profit]]/Table1[[#This Row],[Sales]]</f>
        <v>-1.1474027112453467</v>
      </c>
      <c r="U624" s="12" t="s">
        <v>33</v>
      </c>
      <c r="V624" s="12" t="s">
        <v>34</v>
      </c>
      <c r="W624" s="12" t="s">
        <v>45</v>
      </c>
      <c r="X624" s="12" t="s">
        <v>1216</v>
      </c>
      <c r="Y624" s="12">
        <v>92399</v>
      </c>
      <c r="Z624" s="13">
        <v>42096</v>
      </c>
      <c r="AA624" s="14" t="str">
        <f>TEXT(Table1[[#This Row],[Order Date]],"mmmm")</f>
        <v>April</v>
      </c>
      <c r="AB624" s="8" t="str">
        <f>TEXT(Table1[[#This Row],[Order Date]],"yyyy")</f>
        <v>2015</v>
      </c>
      <c r="AC624" s="13">
        <v>42098</v>
      </c>
      <c r="AD624" s="12">
        <v>-5390.7388920000003</v>
      </c>
      <c r="AE624" s="12">
        <v>2</v>
      </c>
      <c r="AF624" s="12">
        <v>4698.21</v>
      </c>
      <c r="AG624" s="12">
        <v>90832</v>
      </c>
      <c r="AH624" s="7" t="str">
        <f>IF(COUNTIF(Returns!$A$2:$A$1635,Orders!AG624)&gt;0,"Returned","Not Returned")</f>
        <v>Not Returned</v>
      </c>
    </row>
    <row r="625" spans="5:34" ht="12.75" customHeight="1" thickTop="1" thickBot="1" x14ac:dyDescent="0.3">
      <c r="E625" s="9">
        <v>26060</v>
      </c>
      <c r="F625" s="2" t="s">
        <v>47</v>
      </c>
      <c r="G625" s="2">
        <v>0.01</v>
      </c>
      <c r="H625" s="2">
        <v>2.89</v>
      </c>
      <c r="I625" s="2">
        <v>0.5</v>
      </c>
      <c r="J625" s="2">
        <v>1113</v>
      </c>
      <c r="K625" s="7" t="str">
        <f>IF(COUNTIF(Table1[Customer ID],Table1[[#This Row],[Customer ID]])&gt;1,"Repeat Customer","One-Time Customer")</f>
        <v>Repeat Customer</v>
      </c>
      <c r="L625" s="2" t="s">
        <v>1218</v>
      </c>
      <c r="M625" s="2" t="s">
        <v>49</v>
      </c>
      <c r="N625" s="2" t="s">
        <v>28</v>
      </c>
      <c r="O625" s="2" t="s">
        <v>29</v>
      </c>
      <c r="P625" s="2" t="s">
        <v>134</v>
      </c>
      <c r="Q625" s="2" t="s">
        <v>59</v>
      </c>
      <c r="R625" s="2" t="s">
        <v>789</v>
      </c>
      <c r="S625" s="2">
        <v>0.38</v>
      </c>
      <c r="T625" s="7">
        <f>Table1[[#This Row],[Profit]]/Table1[[#This Row],[Sales]]</f>
        <v>0.69</v>
      </c>
      <c r="U625" s="2" t="s">
        <v>33</v>
      </c>
      <c r="V625" s="2" t="s">
        <v>34</v>
      </c>
      <c r="W625" s="2" t="s">
        <v>255</v>
      </c>
      <c r="X625" s="2" t="s">
        <v>1219</v>
      </c>
      <c r="Y625" s="2">
        <v>80004</v>
      </c>
      <c r="Z625" s="10">
        <v>42100</v>
      </c>
      <c r="AA625" s="14" t="str">
        <f>TEXT(Table1[[#This Row],[Order Date]],"mmmm")</f>
        <v>April</v>
      </c>
      <c r="AB625" s="8" t="str">
        <f>TEXT(Table1[[#This Row],[Order Date]],"yyyy")</f>
        <v>2015</v>
      </c>
      <c r="AC625" s="10">
        <v>42101</v>
      </c>
      <c r="AD625" s="2">
        <v>29.725199999999997</v>
      </c>
      <c r="AE625" s="2">
        <v>14</v>
      </c>
      <c r="AF625" s="2">
        <v>43.08</v>
      </c>
      <c r="AG625" s="2">
        <v>90833</v>
      </c>
      <c r="AH625" s="7" t="str">
        <f>IF(COUNTIF(Returns!$A$2:$A$1635,Orders!AG625)&gt;0,"Returned","Not Returned")</f>
        <v>Not Returned</v>
      </c>
    </row>
    <row r="626" spans="5:34" ht="12.75" customHeight="1" thickTop="1" thickBot="1" x14ac:dyDescent="0.3">
      <c r="E626" s="11">
        <v>26061</v>
      </c>
      <c r="F626" s="12" t="s">
        <v>47</v>
      </c>
      <c r="G626" s="12">
        <v>0</v>
      </c>
      <c r="H626" s="12">
        <v>55.99</v>
      </c>
      <c r="I626" s="12">
        <v>5</v>
      </c>
      <c r="J626" s="12">
        <v>1113</v>
      </c>
      <c r="K626" s="7" t="str">
        <f>IF(COUNTIF(Table1[Customer ID],Table1[[#This Row],[Customer ID]])&gt;1,"Repeat Customer","One-Time Customer")</f>
        <v>Repeat Customer</v>
      </c>
      <c r="L626" s="12" t="s">
        <v>1218</v>
      </c>
      <c r="M626" s="12" t="s">
        <v>49</v>
      </c>
      <c r="N626" s="12" t="s">
        <v>28</v>
      </c>
      <c r="O626" s="12" t="s">
        <v>77</v>
      </c>
      <c r="P626" s="12" t="s">
        <v>78</v>
      </c>
      <c r="Q626" s="12" t="s">
        <v>51</v>
      </c>
      <c r="R626" s="12" t="s">
        <v>689</v>
      </c>
      <c r="S626" s="12">
        <v>0.8</v>
      </c>
      <c r="T626" s="7">
        <f>Table1[[#This Row],[Profit]]/Table1[[#This Row],[Sales]]</f>
        <v>-0.72262773722627738</v>
      </c>
      <c r="U626" s="12" t="s">
        <v>33</v>
      </c>
      <c r="V626" s="12" t="s">
        <v>34</v>
      </c>
      <c r="W626" s="12" t="s">
        <v>255</v>
      </c>
      <c r="X626" s="12" t="s">
        <v>1219</v>
      </c>
      <c r="Y626" s="12">
        <v>80004</v>
      </c>
      <c r="Z626" s="13">
        <v>42100</v>
      </c>
      <c r="AA626" s="14" t="str">
        <f>TEXT(Table1[[#This Row],[Order Date]],"mmmm")</f>
        <v>April</v>
      </c>
      <c r="AB626" s="8" t="str">
        <f>TEXT(Table1[[#This Row],[Order Date]],"yyyy")</f>
        <v>2015</v>
      </c>
      <c r="AC626" s="13">
        <v>42102</v>
      </c>
      <c r="AD626" s="12">
        <v>-187.11</v>
      </c>
      <c r="AE626" s="12">
        <v>5</v>
      </c>
      <c r="AF626" s="12">
        <v>258.93</v>
      </c>
      <c r="AG626" s="12">
        <v>90833</v>
      </c>
      <c r="AH626" s="7" t="str">
        <f>IF(COUNTIF(Returns!$A$2:$A$1635,Orders!AG626)&gt;0,"Returned","Not Returned")</f>
        <v>Not Returned</v>
      </c>
    </row>
    <row r="627" spans="5:34" ht="13.8" thickTop="1" thickBot="1" x14ac:dyDescent="0.3">
      <c r="E627" s="9">
        <v>21579</v>
      </c>
      <c r="F627" s="2" t="s">
        <v>37</v>
      </c>
      <c r="G627" s="2">
        <v>0.06</v>
      </c>
      <c r="H627" s="2">
        <v>64.650000000000006</v>
      </c>
      <c r="I627" s="2">
        <v>35</v>
      </c>
      <c r="J627" s="2">
        <v>1117</v>
      </c>
      <c r="K627" s="7" t="str">
        <f>IF(COUNTIF(Table1[Customer ID],Table1[[#This Row],[Customer ID]])&gt;1,"Repeat Customer","One-Time Customer")</f>
        <v>One-Time Customer</v>
      </c>
      <c r="L627" s="2" t="s">
        <v>1220</v>
      </c>
      <c r="M627" s="2" t="s">
        <v>49</v>
      </c>
      <c r="N627" s="2" t="s">
        <v>40</v>
      </c>
      <c r="O627" s="2" t="s">
        <v>29</v>
      </c>
      <c r="P627" s="2" t="s">
        <v>141</v>
      </c>
      <c r="Q627" s="2" t="s">
        <v>236</v>
      </c>
      <c r="R627" s="2" t="s">
        <v>928</v>
      </c>
      <c r="S627" s="2">
        <v>0.8</v>
      </c>
      <c r="T627" s="7">
        <f>Table1[[#This Row],[Profit]]/Table1[[#This Row],[Sales]]</f>
        <v>-0.50175504322766573</v>
      </c>
      <c r="U627" s="2" t="s">
        <v>33</v>
      </c>
      <c r="V627" s="2" t="s">
        <v>34</v>
      </c>
      <c r="W627" s="2" t="s">
        <v>378</v>
      </c>
      <c r="X627" s="2" t="s">
        <v>1221</v>
      </c>
      <c r="Y627" s="2">
        <v>85705</v>
      </c>
      <c r="Z627" s="10">
        <v>42040</v>
      </c>
      <c r="AA627" s="14" t="str">
        <f>TEXT(Table1[[#This Row],[Order Date]],"mmmm")</f>
        <v>February</v>
      </c>
      <c r="AB627" s="8" t="str">
        <f>TEXT(Table1[[#This Row],[Order Date]],"yyyy")</f>
        <v>2015</v>
      </c>
      <c r="AC627" s="10">
        <v>42041</v>
      </c>
      <c r="AD627" s="2">
        <v>-139.28720000000001</v>
      </c>
      <c r="AE627" s="2">
        <v>4</v>
      </c>
      <c r="AF627" s="2">
        <v>277.60000000000002</v>
      </c>
      <c r="AG627" s="2">
        <v>86768</v>
      </c>
      <c r="AH627" s="7" t="str">
        <f>IF(COUNTIF(Returns!$A$2:$A$1635,Orders!AG627)&gt;0,"Returned","Not Returned")</f>
        <v>Not Returned</v>
      </c>
    </row>
    <row r="628" spans="5:34" ht="12.75" customHeight="1" thickTop="1" thickBot="1" x14ac:dyDescent="0.3">
      <c r="E628" s="11">
        <v>21329</v>
      </c>
      <c r="F628" s="12" t="s">
        <v>106</v>
      </c>
      <c r="G628" s="12">
        <v>0.04</v>
      </c>
      <c r="H628" s="12">
        <v>19.98</v>
      </c>
      <c r="I628" s="12">
        <v>8.68</v>
      </c>
      <c r="J628" s="12">
        <v>1121</v>
      </c>
      <c r="K628" s="7" t="str">
        <f>IF(COUNTIF(Table1[Customer ID],Table1[[#This Row],[Customer ID]])&gt;1,"Repeat Customer","One-Time Customer")</f>
        <v>Repeat Customer</v>
      </c>
      <c r="L628" s="12" t="s">
        <v>1222</v>
      </c>
      <c r="M628" s="12" t="s">
        <v>49</v>
      </c>
      <c r="N628" s="12" t="s">
        <v>114</v>
      </c>
      <c r="O628" s="12" t="s">
        <v>29</v>
      </c>
      <c r="P628" s="12" t="s">
        <v>93</v>
      </c>
      <c r="Q628" s="12" t="s">
        <v>59</v>
      </c>
      <c r="R628" s="12" t="s">
        <v>1223</v>
      </c>
      <c r="S628" s="12">
        <v>0.37</v>
      </c>
      <c r="T628" s="7">
        <f>Table1[[#This Row],[Profit]]/Table1[[#This Row],[Sales]]</f>
        <v>0.64270411806712691</v>
      </c>
      <c r="U628" s="12" t="s">
        <v>33</v>
      </c>
      <c r="V628" s="12" t="s">
        <v>34</v>
      </c>
      <c r="W628" s="12" t="s">
        <v>45</v>
      </c>
      <c r="X628" s="12" t="s">
        <v>1224</v>
      </c>
      <c r="Y628" s="12">
        <v>92592</v>
      </c>
      <c r="Z628" s="13">
        <v>42042</v>
      </c>
      <c r="AA628" s="14" t="str">
        <f>TEXT(Table1[[#This Row],[Order Date]],"mmmm")</f>
        <v>February</v>
      </c>
      <c r="AB628" s="8" t="str">
        <f>TEXT(Table1[[#This Row],[Order Date]],"yyyy")</f>
        <v>2015</v>
      </c>
      <c r="AC628" s="13">
        <v>42049</v>
      </c>
      <c r="AD628" s="12">
        <v>108</v>
      </c>
      <c r="AE628" s="12">
        <v>8</v>
      </c>
      <c r="AF628" s="12">
        <v>168.04</v>
      </c>
      <c r="AG628" s="12">
        <v>86767</v>
      </c>
      <c r="AH628" s="7" t="str">
        <f>IF(COUNTIF(Returns!$A$2:$A$1635,Orders!AG628)&gt;0,"Returned","Not Returned")</f>
        <v>Not Returned</v>
      </c>
    </row>
    <row r="629" spans="5:34" ht="12.75" customHeight="1" thickTop="1" thickBot="1" x14ac:dyDescent="0.3">
      <c r="E629" s="9">
        <v>21330</v>
      </c>
      <c r="F629" s="2" t="s">
        <v>106</v>
      </c>
      <c r="G629" s="2">
        <v>0.08</v>
      </c>
      <c r="H629" s="2">
        <v>125.99</v>
      </c>
      <c r="I629" s="2">
        <v>7.69</v>
      </c>
      <c r="J629" s="2">
        <v>1121</v>
      </c>
      <c r="K629" s="7" t="str">
        <f>IF(COUNTIF(Table1[Customer ID],Table1[[#This Row],[Customer ID]])&gt;1,"Repeat Customer","One-Time Customer")</f>
        <v>Repeat Customer</v>
      </c>
      <c r="L629" s="2" t="s">
        <v>1222</v>
      </c>
      <c r="M629" s="2" t="s">
        <v>49</v>
      </c>
      <c r="N629" s="2" t="s">
        <v>114</v>
      </c>
      <c r="O629" s="2" t="s">
        <v>77</v>
      </c>
      <c r="P629" s="2" t="s">
        <v>78</v>
      </c>
      <c r="Q629" s="2" t="s">
        <v>59</v>
      </c>
      <c r="R629" s="2" t="s">
        <v>1225</v>
      </c>
      <c r="S629" s="2">
        <v>0.57999999999999996</v>
      </c>
      <c r="T629" s="7">
        <f>Table1[[#This Row],[Profit]]/Table1[[#This Row],[Sales]]</f>
        <v>0.53614135842833988</v>
      </c>
      <c r="U629" s="2" t="s">
        <v>33</v>
      </c>
      <c r="V629" s="2" t="s">
        <v>34</v>
      </c>
      <c r="W629" s="2" t="s">
        <v>45</v>
      </c>
      <c r="X629" s="2" t="s">
        <v>1224</v>
      </c>
      <c r="Y629" s="2">
        <v>92592</v>
      </c>
      <c r="Z629" s="10">
        <v>42042</v>
      </c>
      <c r="AA629" s="14" t="str">
        <f>TEXT(Table1[[#This Row],[Order Date]],"mmmm")</f>
        <v>February</v>
      </c>
      <c r="AB629" s="8" t="str">
        <f>TEXT(Table1[[#This Row],[Order Date]],"yyyy")</f>
        <v>2015</v>
      </c>
      <c r="AC629" s="10">
        <v>42044</v>
      </c>
      <c r="AD629" s="2">
        <v>377.154</v>
      </c>
      <c r="AE629" s="2">
        <v>7</v>
      </c>
      <c r="AF629" s="2">
        <v>703.46</v>
      </c>
      <c r="AG629" s="2">
        <v>86767</v>
      </c>
      <c r="AH629" s="7" t="str">
        <f>IF(COUNTIF(Returns!$A$2:$A$1635,Orders!AG629)&gt;0,"Returned","Not Returned")</f>
        <v>Not Returned</v>
      </c>
    </row>
    <row r="630" spans="5:34" ht="12.75" customHeight="1" thickTop="1" thickBot="1" x14ac:dyDescent="0.3">
      <c r="E630" s="11">
        <v>20612</v>
      </c>
      <c r="F630" s="12" t="s">
        <v>25</v>
      </c>
      <c r="G630" s="12">
        <v>0.03</v>
      </c>
      <c r="H630" s="12">
        <v>7.3</v>
      </c>
      <c r="I630" s="12">
        <v>7.72</v>
      </c>
      <c r="J630" s="12">
        <v>1123</v>
      </c>
      <c r="K630" s="7" t="str">
        <f>IF(COUNTIF(Table1[Customer ID],Table1[[#This Row],[Customer ID]])&gt;1,"Repeat Customer","One-Time Customer")</f>
        <v>Repeat Customer</v>
      </c>
      <c r="L630" s="12" t="s">
        <v>1226</v>
      </c>
      <c r="M630" s="12" t="s">
        <v>49</v>
      </c>
      <c r="N630" s="12" t="s">
        <v>58</v>
      </c>
      <c r="O630" s="12" t="s">
        <v>29</v>
      </c>
      <c r="P630" s="12" t="s">
        <v>109</v>
      </c>
      <c r="Q630" s="12" t="s">
        <v>59</v>
      </c>
      <c r="R630" s="12" t="s">
        <v>1227</v>
      </c>
      <c r="S630" s="12">
        <v>0.38</v>
      </c>
      <c r="T630" s="7">
        <f>Table1[[#This Row],[Profit]]/Table1[[#This Row],[Sales]]</f>
        <v>-1.2262522922497829</v>
      </c>
      <c r="U630" s="12" t="s">
        <v>33</v>
      </c>
      <c r="V630" s="12" t="s">
        <v>34</v>
      </c>
      <c r="W630" s="12" t="s">
        <v>45</v>
      </c>
      <c r="X630" s="12" t="s">
        <v>547</v>
      </c>
      <c r="Y630" s="12">
        <v>95661</v>
      </c>
      <c r="Z630" s="13">
        <v>42078</v>
      </c>
      <c r="AA630" s="14" t="str">
        <f>TEXT(Table1[[#This Row],[Order Date]],"mmmm")</f>
        <v>March</v>
      </c>
      <c r="AB630" s="8" t="str">
        <f>TEXT(Table1[[#This Row],[Order Date]],"yyyy")</f>
        <v>2015</v>
      </c>
      <c r="AC630" s="13">
        <v>42081</v>
      </c>
      <c r="AD630" s="12">
        <v>-127.05200000000001</v>
      </c>
      <c r="AE630" s="12">
        <v>14</v>
      </c>
      <c r="AF630" s="12">
        <v>103.61</v>
      </c>
      <c r="AG630" s="12">
        <v>87015</v>
      </c>
      <c r="AH630" s="7" t="str">
        <f>IF(COUNTIF(Returns!$A$2:$A$1635,Orders!AG630)&gt;0,"Returned","Not Returned")</f>
        <v>Not Returned</v>
      </c>
    </row>
    <row r="631" spans="5:34" ht="12.75" customHeight="1" thickTop="1" thickBot="1" x14ac:dyDescent="0.3">
      <c r="E631" s="9">
        <v>18212</v>
      </c>
      <c r="F631" s="2" t="s">
        <v>25</v>
      </c>
      <c r="G631" s="2">
        <v>0.09</v>
      </c>
      <c r="H631" s="2">
        <v>175.99</v>
      </c>
      <c r="I631" s="2">
        <v>4.99</v>
      </c>
      <c r="J631" s="2">
        <v>1123</v>
      </c>
      <c r="K631" s="7" t="str">
        <f>IF(COUNTIF(Table1[Customer ID],Table1[[#This Row],[Customer ID]])&gt;1,"Repeat Customer","One-Time Customer")</f>
        <v>Repeat Customer</v>
      </c>
      <c r="L631" s="2" t="s">
        <v>1226</v>
      </c>
      <c r="M631" s="2" t="s">
        <v>49</v>
      </c>
      <c r="N631" s="2" t="s">
        <v>58</v>
      </c>
      <c r="O631" s="2" t="s">
        <v>77</v>
      </c>
      <c r="P631" s="2" t="s">
        <v>78</v>
      </c>
      <c r="Q631" s="2" t="s">
        <v>59</v>
      </c>
      <c r="R631" s="2" t="s">
        <v>139</v>
      </c>
      <c r="S631" s="2">
        <v>0.59</v>
      </c>
      <c r="T631" s="7">
        <f>Table1[[#This Row],[Profit]]/Table1[[#This Row],[Sales]]</f>
        <v>0.69000000000000006</v>
      </c>
      <c r="U631" s="2" t="s">
        <v>33</v>
      </c>
      <c r="V631" s="2" t="s">
        <v>34</v>
      </c>
      <c r="W631" s="2" t="s">
        <v>45</v>
      </c>
      <c r="X631" s="2" t="s">
        <v>547</v>
      </c>
      <c r="Y631" s="2">
        <v>95661</v>
      </c>
      <c r="Z631" s="10">
        <v>42175</v>
      </c>
      <c r="AA631" s="14" t="str">
        <f>TEXT(Table1[[#This Row],[Order Date]],"mmmm")</f>
        <v>June</v>
      </c>
      <c r="AB631" s="8" t="str">
        <f>TEXT(Table1[[#This Row],[Order Date]],"yyyy")</f>
        <v>2015</v>
      </c>
      <c r="AC631" s="10">
        <v>42177</v>
      </c>
      <c r="AD631" s="2">
        <v>2169.7464</v>
      </c>
      <c r="AE631" s="2">
        <v>22</v>
      </c>
      <c r="AF631" s="2">
        <v>3144.56</v>
      </c>
      <c r="AG631" s="2">
        <v>87016</v>
      </c>
      <c r="AH631" s="7" t="str">
        <f>IF(COUNTIF(Returns!$A$2:$A$1635,Orders!AG631)&gt;0,"Returned","Not Returned")</f>
        <v>Not Returned</v>
      </c>
    </row>
    <row r="632" spans="5:34" ht="12.75" customHeight="1" thickTop="1" thickBot="1" x14ac:dyDescent="0.3">
      <c r="E632" s="11">
        <v>18211</v>
      </c>
      <c r="F632" s="12" t="s">
        <v>25</v>
      </c>
      <c r="G632" s="12">
        <v>0.09</v>
      </c>
      <c r="H632" s="12">
        <v>160.97999999999999</v>
      </c>
      <c r="I632" s="12">
        <v>35.020000000000003</v>
      </c>
      <c r="J632" s="12">
        <v>1124</v>
      </c>
      <c r="K632" s="7" t="str">
        <f>IF(COUNTIF(Table1[Customer ID],Table1[[#This Row],[Customer ID]])&gt;1,"Repeat Customer","One-Time Customer")</f>
        <v>One-Time Customer</v>
      </c>
      <c r="L632" s="12" t="s">
        <v>1228</v>
      </c>
      <c r="M632" s="12" t="s">
        <v>39</v>
      </c>
      <c r="N632" s="12" t="s">
        <v>58</v>
      </c>
      <c r="O632" s="12" t="s">
        <v>41</v>
      </c>
      <c r="P632" s="12" t="s">
        <v>191</v>
      </c>
      <c r="Q632" s="12" t="s">
        <v>121</v>
      </c>
      <c r="R632" s="12" t="s">
        <v>748</v>
      </c>
      <c r="S632" s="12">
        <v>0.72</v>
      </c>
      <c r="T632" s="7">
        <f>Table1[[#This Row],[Profit]]/Table1[[#This Row],[Sales]]</f>
        <v>-8.6667269752960782E-2</v>
      </c>
      <c r="U632" s="12" t="s">
        <v>33</v>
      </c>
      <c r="V632" s="12" t="s">
        <v>53</v>
      </c>
      <c r="W632" s="12" t="s">
        <v>228</v>
      </c>
      <c r="X632" s="12" t="s">
        <v>1229</v>
      </c>
      <c r="Y632" s="12">
        <v>6360</v>
      </c>
      <c r="Z632" s="13">
        <v>42175</v>
      </c>
      <c r="AA632" s="14" t="str">
        <f>TEXT(Table1[[#This Row],[Order Date]],"mmmm")</f>
        <v>June</v>
      </c>
      <c r="AB632" s="8" t="str">
        <f>TEXT(Table1[[#This Row],[Order Date]],"yyyy")</f>
        <v>2015</v>
      </c>
      <c r="AC632" s="13">
        <v>42176</v>
      </c>
      <c r="AD632" s="12">
        <v>-229.93</v>
      </c>
      <c r="AE632" s="12">
        <v>18</v>
      </c>
      <c r="AF632" s="12">
        <v>2653.02</v>
      </c>
      <c r="AG632" s="12">
        <v>87016</v>
      </c>
      <c r="AH632" s="7" t="str">
        <f>IF(COUNTIF(Returns!$A$2:$A$1635,Orders!AG632)&gt;0,"Returned","Not Returned")</f>
        <v>Not Returned</v>
      </c>
    </row>
    <row r="633" spans="5:34" ht="12.75" customHeight="1" thickTop="1" thickBot="1" x14ac:dyDescent="0.3">
      <c r="E633" s="9">
        <v>22052</v>
      </c>
      <c r="F633" s="2" t="s">
        <v>56</v>
      </c>
      <c r="G633" s="2">
        <v>0.02</v>
      </c>
      <c r="H633" s="2">
        <v>4.0599999999999996</v>
      </c>
      <c r="I633" s="2">
        <v>6.89</v>
      </c>
      <c r="J633" s="2">
        <v>1127</v>
      </c>
      <c r="K633" s="7" t="str">
        <f>IF(COUNTIF(Table1[Customer ID],Table1[[#This Row],[Customer ID]])&gt;1,"Repeat Customer","One-Time Customer")</f>
        <v>Repeat Customer</v>
      </c>
      <c r="L633" s="2" t="s">
        <v>1230</v>
      </c>
      <c r="M633" s="2" t="s">
        <v>49</v>
      </c>
      <c r="N633" s="2" t="s">
        <v>114</v>
      </c>
      <c r="O633" s="2" t="s">
        <v>29</v>
      </c>
      <c r="P633" s="2" t="s">
        <v>257</v>
      </c>
      <c r="Q633" s="2" t="s">
        <v>59</v>
      </c>
      <c r="R633" s="2" t="s">
        <v>910</v>
      </c>
      <c r="S633" s="2">
        <v>0.6</v>
      </c>
      <c r="T633" s="7">
        <f>Table1[[#This Row],[Profit]]/Table1[[#This Row],[Sales]]</f>
        <v>-1.4030115252207751</v>
      </c>
      <c r="U633" s="2" t="s">
        <v>33</v>
      </c>
      <c r="V633" s="2" t="s">
        <v>61</v>
      </c>
      <c r="W633" s="2" t="s">
        <v>130</v>
      </c>
      <c r="X633" s="2" t="s">
        <v>1231</v>
      </c>
      <c r="Y633" s="2">
        <v>78852</v>
      </c>
      <c r="Z633" s="10">
        <v>42059</v>
      </c>
      <c r="AA633" s="14" t="str">
        <f>TEXT(Table1[[#This Row],[Order Date]],"mmmm")</f>
        <v>February</v>
      </c>
      <c r="AB633" s="8" t="str">
        <f>TEXT(Table1[[#This Row],[Order Date]],"yyyy")</f>
        <v>2015</v>
      </c>
      <c r="AC633" s="10">
        <v>42061</v>
      </c>
      <c r="AD633" s="2">
        <v>-93.735199999999992</v>
      </c>
      <c r="AE633" s="2">
        <v>16</v>
      </c>
      <c r="AF633" s="2">
        <v>66.81</v>
      </c>
      <c r="AG633" s="2">
        <v>87221</v>
      </c>
      <c r="AH633" s="7" t="str">
        <f>IF(COUNTIF(Returns!$A$2:$A$1635,Orders!AG633)&gt;0,"Returned","Not Returned")</f>
        <v>Not Returned</v>
      </c>
    </row>
    <row r="634" spans="5:34" ht="12.75" customHeight="1" thickTop="1" thickBot="1" x14ac:dyDescent="0.3">
      <c r="E634" s="11">
        <v>26377</v>
      </c>
      <c r="F634" s="12" t="s">
        <v>106</v>
      </c>
      <c r="G634" s="12">
        <v>0.04</v>
      </c>
      <c r="H634" s="12">
        <v>4.71</v>
      </c>
      <c r="I634" s="12">
        <v>0.7</v>
      </c>
      <c r="J634" s="12">
        <v>1127</v>
      </c>
      <c r="K634" s="7" t="str">
        <f>IF(COUNTIF(Table1[Customer ID],Table1[[#This Row],[Customer ID]])&gt;1,"Repeat Customer","One-Time Customer")</f>
        <v>Repeat Customer</v>
      </c>
      <c r="L634" s="12" t="s">
        <v>1230</v>
      </c>
      <c r="M634" s="12" t="s">
        <v>49</v>
      </c>
      <c r="N634" s="12" t="s">
        <v>114</v>
      </c>
      <c r="O634" s="12" t="s">
        <v>29</v>
      </c>
      <c r="P634" s="12" t="s">
        <v>66</v>
      </c>
      <c r="Q634" s="12" t="s">
        <v>31</v>
      </c>
      <c r="R634" s="12" t="s">
        <v>1232</v>
      </c>
      <c r="S634" s="12">
        <v>0.8</v>
      </c>
      <c r="T634" s="7">
        <f>Table1[[#This Row],[Profit]]/Table1[[#This Row],[Sales]]</f>
        <v>5.0044189129474156E-2</v>
      </c>
      <c r="U634" s="12" t="s">
        <v>33</v>
      </c>
      <c r="V634" s="12" t="s">
        <v>61</v>
      </c>
      <c r="W634" s="12" t="s">
        <v>130</v>
      </c>
      <c r="X634" s="12" t="s">
        <v>1231</v>
      </c>
      <c r="Y634" s="12">
        <v>78852</v>
      </c>
      <c r="Z634" s="13">
        <v>42177</v>
      </c>
      <c r="AA634" s="14" t="str">
        <f>TEXT(Table1[[#This Row],[Order Date]],"mmmm")</f>
        <v>June</v>
      </c>
      <c r="AB634" s="8" t="str">
        <f>TEXT(Table1[[#This Row],[Order Date]],"yyyy")</f>
        <v>2015</v>
      </c>
      <c r="AC634" s="13">
        <v>42181</v>
      </c>
      <c r="AD634" s="12">
        <v>4.53</v>
      </c>
      <c r="AE634" s="12">
        <v>19</v>
      </c>
      <c r="AF634" s="12">
        <v>90.52</v>
      </c>
      <c r="AG634" s="12">
        <v>87222</v>
      </c>
      <c r="AH634" s="7" t="str">
        <f>IF(COUNTIF(Returns!$A$2:$A$1635,Orders!AG634)&gt;0,"Returned","Not Returned")</f>
        <v>Not Returned</v>
      </c>
    </row>
    <row r="635" spans="5:34" ht="12.75" customHeight="1" thickTop="1" thickBot="1" x14ac:dyDescent="0.3">
      <c r="E635" s="9">
        <v>26378</v>
      </c>
      <c r="F635" s="2" t="s">
        <v>106</v>
      </c>
      <c r="G635" s="2">
        <v>0.06</v>
      </c>
      <c r="H635" s="2">
        <v>4.2</v>
      </c>
      <c r="I635" s="2">
        <v>2.2599999999999998</v>
      </c>
      <c r="J635" s="2">
        <v>1128</v>
      </c>
      <c r="K635" s="7" t="str">
        <f>IF(COUNTIF(Table1[Customer ID],Table1[[#This Row],[Customer ID]])&gt;1,"Repeat Customer","One-Time Customer")</f>
        <v>One-Time Customer</v>
      </c>
      <c r="L635" s="2" t="s">
        <v>1233</v>
      </c>
      <c r="M635" s="2" t="s">
        <v>49</v>
      </c>
      <c r="N635" s="2" t="s">
        <v>114</v>
      </c>
      <c r="O635" s="2" t="s">
        <v>29</v>
      </c>
      <c r="P635" s="2" t="s">
        <v>93</v>
      </c>
      <c r="Q635" s="2" t="s">
        <v>31</v>
      </c>
      <c r="R635" s="2" t="s">
        <v>1234</v>
      </c>
      <c r="S635" s="2">
        <v>0.36</v>
      </c>
      <c r="T635" s="7">
        <f>Table1[[#This Row],[Profit]]/Table1[[#This Row],[Sales]]</f>
        <v>0.17473646596390924</v>
      </c>
      <c r="U635" s="2" t="s">
        <v>33</v>
      </c>
      <c r="V635" s="2" t="s">
        <v>61</v>
      </c>
      <c r="W635" s="2" t="s">
        <v>130</v>
      </c>
      <c r="X635" s="2" t="s">
        <v>1235</v>
      </c>
      <c r="Y635" s="2">
        <v>78539</v>
      </c>
      <c r="Z635" s="10">
        <v>42177</v>
      </c>
      <c r="AA635" s="14" t="str">
        <f>TEXT(Table1[[#This Row],[Order Date]],"mmmm")</f>
        <v>June</v>
      </c>
      <c r="AB635" s="8" t="str">
        <f>TEXT(Table1[[#This Row],[Order Date]],"yyyy")</f>
        <v>2015</v>
      </c>
      <c r="AC635" s="10">
        <v>42182</v>
      </c>
      <c r="AD635" s="2">
        <v>9.7799999999999994</v>
      </c>
      <c r="AE635" s="2">
        <v>13</v>
      </c>
      <c r="AF635" s="2">
        <v>55.97</v>
      </c>
      <c r="AG635" s="2">
        <v>87222</v>
      </c>
      <c r="AH635" s="7" t="str">
        <f>IF(COUNTIF(Returns!$A$2:$A$1635,Orders!AG635)&gt;0,"Returned","Not Returned")</f>
        <v>Not Returned</v>
      </c>
    </row>
    <row r="636" spans="5:34" ht="12.75" customHeight="1" thickTop="1" thickBot="1" x14ac:dyDescent="0.3">
      <c r="E636" s="11">
        <v>4501</v>
      </c>
      <c r="F636" s="12" t="s">
        <v>106</v>
      </c>
      <c r="G636" s="12">
        <v>0.04</v>
      </c>
      <c r="H636" s="12">
        <v>8.6</v>
      </c>
      <c r="I636" s="12">
        <v>6.19</v>
      </c>
      <c r="J636" s="12">
        <v>1129</v>
      </c>
      <c r="K636" s="7" t="str">
        <f>IF(COUNTIF(Table1[Customer ID],Table1[[#This Row],[Customer ID]])&gt;1,"Repeat Customer","One-Time Customer")</f>
        <v>Repeat Customer</v>
      </c>
      <c r="L636" s="12" t="s">
        <v>1236</v>
      </c>
      <c r="M636" s="12" t="s">
        <v>49</v>
      </c>
      <c r="N636" s="12" t="s">
        <v>40</v>
      </c>
      <c r="O636" s="12" t="s">
        <v>29</v>
      </c>
      <c r="P636" s="12" t="s">
        <v>109</v>
      </c>
      <c r="Q636" s="12" t="s">
        <v>59</v>
      </c>
      <c r="R636" s="12" t="s">
        <v>924</v>
      </c>
      <c r="S636" s="12">
        <v>0.38</v>
      </c>
      <c r="T636" s="7">
        <f>Table1[[#This Row],[Profit]]/Table1[[#This Row],[Sales]]</f>
        <v>-0.20475357761663351</v>
      </c>
      <c r="U636" s="12" t="s">
        <v>33</v>
      </c>
      <c r="V636" s="12" t="s">
        <v>53</v>
      </c>
      <c r="W636" s="12" t="s">
        <v>193</v>
      </c>
      <c r="X636" s="12" t="s">
        <v>194</v>
      </c>
      <c r="Y636" s="12">
        <v>2118</v>
      </c>
      <c r="Z636" s="13">
        <v>42051</v>
      </c>
      <c r="AA636" s="14" t="str">
        <f>TEXT(Table1[[#This Row],[Order Date]],"mmmm")</f>
        <v>February</v>
      </c>
      <c r="AB636" s="8" t="str">
        <f>TEXT(Table1[[#This Row],[Order Date]],"yyyy")</f>
        <v>2015</v>
      </c>
      <c r="AC636" s="13">
        <v>42058</v>
      </c>
      <c r="AD636" s="12">
        <v>-63.813500000000005</v>
      </c>
      <c r="AE636" s="12">
        <v>37</v>
      </c>
      <c r="AF636" s="12">
        <v>311.66000000000003</v>
      </c>
      <c r="AG636" s="12">
        <v>32037</v>
      </c>
      <c r="AH636" s="7" t="str">
        <f>IF(COUNTIF(Returns!$A$2:$A$1635,Orders!AG636)&gt;0,"Returned","Not Returned")</f>
        <v>Not Returned</v>
      </c>
    </row>
    <row r="637" spans="5:34" ht="12.75" customHeight="1" thickTop="1" thickBot="1" x14ac:dyDescent="0.3">
      <c r="E637" s="9">
        <v>4502</v>
      </c>
      <c r="F637" s="2" t="s">
        <v>106</v>
      </c>
      <c r="G637" s="2">
        <v>7.0000000000000007E-2</v>
      </c>
      <c r="H637" s="2">
        <v>699.99</v>
      </c>
      <c r="I637" s="2">
        <v>24.49</v>
      </c>
      <c r="J637" s="2">
        <v>1129</v>
      </c>
      <c r="K637" s="7" t="str">
        <f>IF(COUNTIF(Table1[Customer ID],Table1[[#This Row],[Customer ID]])&gt;1,"Repeat Customer","One-Time Customer")</f>
        <v>Repeat Customer</v>
      </c>
      <c r="L637" s="2" t="s">
        <v>1236</v>
      </c>
      <c r="M637" s="2" t="s">
        <v>49</v>
      </c>
      <c r="N637" s="2" t="s">
        <v>40</v>
      </c>
      <c r="O637" s="2" t="s">
        <v>77</v>
      </c>
      <c r="P637" s="2" t="s">
        <v>587</v>
      </c>
      <c r="Q637" s="2" t="s">
        <v>236</v>
      </c>
      <c r="R637" s="2" t="s">
        <v>1237</v>
      </c>
      <c r="S637" s="2">
        <v>0.54</v>
      </c>
      <c r="T637" s="7">
        <f>Table1[[#This Row],[Profit]]/Table1[[#This Row],[Sales]]</f>
        <v>3.2982476063395626E-2</v>
      </c>
      <c r="U637" s="2" t="s">
        <v>33</v>
      </c>
      <c r="V637" s="2" t="s">
        <v>53</v>
      </c>
      <c r="W637" s="2" t="s">
        <v>193</v>
      </c>
      <c r="X637" s="2" t="s">
        <v>194</v>
      </c>
      <c r="Y637" s="2">
        <v>2118</v>
      </c>
      <c r="Z637" s="10">
        <v>42051</v>
      </c>
      <c r="AA637" s="14" t="str">
        <f>TEXT(Table1[[#This Row],[Order Date]],"mmmm")</f>
        <v>February</v>
      </c>
      <c r="AB637" s="8" t="str">
        <f>TEXT(Table1[[#This Row],[Order Date]],"yyyy")</f>
        <v>2015</v>
      </c>
      <c r="AC637" s="10">
        <v>42055</v>
      </c>
      <c r="AD637" s="2">
        <v>325.29000000000002</v>
      </c>
      <c r="AE637" s="2">
        <v>15</v>
      </c>
      <c r="AF637" s="2">
        <v>9862.51</v>
      </c>
      <c r="AG637" s="2">
        <v>32037</v>
      </c>
      <c r="AH637" s="7" t="str">
        <f>IF(COUNTIF(Returns!$A$2:$A$1635,Orders!AG637)&gt;0,"Returned","Not Returned")</f>
        <v>Not Returned</v>
      </c>
    </row>
    <row r="638" spans="5:34" ht="12.75" customHeight="1" thickTop="1" thickBot="1" x14ac:dyDescent="0.3">
      <c r="E638" s="11">
        <v>6891</v>
      </c>
      <c r="F638" s="12" t="s">
        <v>37</v>
      </c>
      <c r="G638" s="12">
        <v>0.05</v>
      </c>
      <c r="H638" s="12">
        <v>5.78</v>
      </c>
      <c r="I638" s="12">
        <v>7.64</v>
      </c>
      <c r="J638" s="12">
        <v>1129</v>
      </c>
      <c r="K638" s="7" t="str">
        <f>IF(COUNTIF(Table1[Customer ID],Table1[[#This Row],[Customer ID]])&gt;1,"Repeat Customer","One-Time Customer")</f>
        <v>Repeat Customer</v>
      </c>
      <c r="L638" s="12" t="s">
        <v>1236</v>
      </c>
      <c r="M638" s="12" t="s">
        <v>27</v>
      </c>
      <c r="N638" s="12" t="s">
        <v>28</v>
      </c>
      <c r="O638" s="12" t="s">
        <v>29</v>
      </c>
      <c r="P638" s="12" t="s">
        <v>93</v>
      </c>
      <c r="Q638" s="12" t="s">
        <v>59</v>
      </c>
      <c r="R638" s="12" t="s">
        <v>1238</v>
      </c>
      <c r="S638" s="12">
        <v>0.36</v>
      </c>
      <c r="T638" s="7">
        <f>Table1[[#This Row],[Profit]]/Table1[[#This Row],[Sales]]</f>
        <v>-0.65413449072769292</v>
      </c>
      <c r="U638" s="12" t="s">
        <v>33</v>
      </c>
      <c r="V638" s="12" t="s">
        <v>53</v>
      </c>
      <c r="W638" s="12" t="s">
        <v>193</v>
      </c>
      <c r="X638" s="12" t="s">
        <v>194</v>
      </c>
      <c r="Y638" s="12">
        <v>2118</v>
      </c>
      <c r="Z638" s="13">
        <v>42092</v>
      </c>
      <c r="AA638" s="14" t="str">
        <f>TEXT(Table1[[#This Row],[Order Date]],"mmmm")</f>
        <v>March</v>
      </c>
      <c r="AB638" s="8" t="str">
        <f>TEXT(Table1[[#This Row],[Order Date]],"yyyy")</f>
        <v>2015</v>
      </c>
      <c r="AC638" s="13">
        <v>42094</v>
      </c>
      <c r="AD638" s="12">
        <v>-116.05</v>
      </c>
      <c r="AE638" s="12">
        <v>29</v>
      </c>
      <c r="AF638" s="12">
        <v>177.41</v>
      </c>
      <c r="AG638" s="12">
        <v>49125</v>
      </c>
      <c r="AH638" s="7" t="str">
        <f>IF(COUNTIF(Returns!$A$2:$A$1635,Orders!AG638)&gt;0,"Returned","Not Returned")</f>
        <v>Not Returned</v>
      </c>
    </row>
    <row r="639" spans="5:34" ht="12.75" customHeight="1" thickTop="1" thickBot="1" x14ac:dyDescent="0.3">
      <c r="E639" s="9">
        <v>1917</v>
      </c>
      <c r="F639" s="2" t="s">
        <v>56</v>
      </c>
      <c r="G639" s="2">
        <v>0.02</v>
      </c>
      <c r="H639" s="2">
        <v>7.64</v>
      </c>
      <c r="I639" s="2">
        <v>1.39</v>
      </c>
      <c r="J639" s="2">
        <v>1129</v>
      </c>
      <c r="K639" s="7" t="str">
        <f>IF(COUNTIF(Table1[Customer ID],Table1[[#This Row],[Customer ID]])&gt;1,"Repeat Customer","One-Time Customer")</f>
        <v>Repeat Customer</v>
      </c>
      <c r="L639" s="2" t="s">
        <v>1236</v>
      </c>
      <c r="M639" s="2" t="s">
        <v>49</v>
      </c>
      <c r="N639" s="2" t="s">
        <v>40</v>
      </c>
      <c r="O639" s="2" t="s">
        <v>29</v>
      </c>
      <c r="P639" s="2" t="s">
        <v>69</v>
      </c>
      <c r="Q639" s="2" t="s">
        <v>59</v>
      </c>
      <c r="R639" s="2" t="s">
        <v>1239</v>
      </c>
      <c r="S639" s="2">
        <v>0.36</v>
      </c>
      <c r="T639" s="7">
        <f>Table1[[#This Row],[Profit]]/Table1[[#This Row],[Sales]]</f>
        <v>0.2884667371163156</v>
      </c>
      <c r="U639" s="2" t="s">
        <v>33</v>
      </c>
      <c r="V639" s="2" t="s">
        <v>53</v>
      </c>
      <c r="W639" s="2" t="s">
        <v>193</v>
      </c>
      <c r="X639" s="2" t="s">
        <v>194</v>
      </c>
      <c r="Y639" s="2">
        <v>2118</v>
      </c>
      <c r="Z639" s="10">
        <v>42145</v>
      </c>
      <c r="AA639" s="14" t="str">
        <f>TEXT(Table1[[#This Row],[Order Date]],"mmmm")</f>
        <v>May</v>
      </c>
      <c r="AB639" s="8" t="str">
        <f>TEXT(Table1[[#This Row],[Order Date]],"yyyy")</f>
        <v>2015</v>
      </c>
      <c r="AC639" s="10">
        <v>42147</v>
      </c>
      <c r="AD639" s="2">
        <v>117.38</v>
      </c>
      <c r="AE639" s="2">
        <v>52</v>
      </c>
      <c r="AF639" s="2">
        <v>406.91</v>
      </c>
      <c r="AG639" s="2">
        <v>13735</v>
      </c>
      <c r="AH639" s="7" t="str">
        <f>IF(COUNTIF(Returns!$A$2:$A$1635,Orders!AG639)&gt;0,"Returned","Not Returned")</f>
        <v>Not Returned</v>
      </c>
    </row>
    <row r="640" spans="5:34" ht="12.75" customHeight="1" thickTop="1" thickBot="1" x14ac:dyDescent="0.3">
      <c r="E640" s="11">
        <v>5568</v>
      </c>
      <c r="F640" s="12" t="s">
        <v>106</v>
      </c>
      <c r="G640" s="12">
        <v>0.03</v>
      </c>
      <c r="H640" s="12">
        <v>30.98</v>
      </c>
      <c r="I640" s="12">
        <v>6.5</v>
      </c>
      <c r="J640" s="12">
        <v>1129</v>
      </c>
      <c r="K640" s="7" t="str">
        <f>IF(COUNTIF(Table1[Customer ID],Table1[[#This Row],[Customer ID]])&gt;1,"Repeat Customer","One-Time Customer")</f>
        <v>Repeat Customer</v>
      </c>
      <c r="L640" s="12" t="s">
        <v>1236</v>
      </c>
      <c r="M640" s="12" t="s">
        <v>49</v>
      </c>
      <c r="N640" s="12" t="s">
        <v>28</v>
      </c>
      <c r="O640" s="12" t="s">
        <v>77</v>
      </c>
      <c r="P640" s="12" t="s">
        <v>180</v>
      </c>
      <c r="Q640" s="12" t="s">
        <v>59</v>
      </c>
      <c r="R640" s="12" t="s">
        <v>1240</v>
      </c>
      <c r="S640" s="12">
        <v>0.79</v>
      </c>
      <c r="T640" s="7">
        <f>Table1[[#This Row],[Profit]]/Table1[[#This Row],[Sales]]</f>
        <v>-0.10825094400528493</v>
      </c>
      <c r="U640" s="12" t="s">
        <v>33</v>
      </c>
      <c r="V640" s="12" t="s">
        <v>53</v>
      </c>
      <c r="W640" s="12" t="s">
        <v>193</v>
      </c>
      <c r="X640" s="12" t="s">
        <v>194</v>
      </c>
      <c r="Y640" s="12">
        <v>2118</v>
      </c>
      <c r="Z640" s="13">
        <v>42168</v>
      </c>
      <c r="AA640" s="14" t="str">
        <f>TEXT(Table1[[#This Row],[Order Date]],"mmmm")</f>
        <v>June</v>
      </c>
      <c r="AB640" s="8" t="str">
        <f>TEXT(Table1[[#This Row],[Order Date]],"yyyy")</f>
        <v>2015</v>
      </c>
      <c r="AC640" s="13">
        <v>42172</v>
      </c>
      <c r="AD640" s="12">
        <v>-144.19999999999999</v>
      </c>
      <c r="AE640" s="12">
        <v>44</v>
      </c>
      <c r="AF640" s="12">
        <v>1332.09</v>
      </c>
      <c r="AG640" s="12">
        <v>39430</v>
      </c>
      <c r="AH640" s="7" t="str">
        <f>IF(COUNTIF(Returns!$A$2:$A$1635,Orders!AG640)&gt;0,"Returned","Not Returned")</f>
        <v>Not Returned</v>
      </c>
    </row>
    <row r="641" spans="5:34" ht="12.75" customHeight="1" thickTop="1" thickBot="1" x14ac:dyDescent="0.3">
      <c r="E641" s="9">
        <v>8099</v>
      </c>
      <c r="F641" s="2" t="s">
        <v>106</v>
      </c>
      <c r="G641" s="2">
        <v>0.02</v>
      </c>
      <c r="H641" s="2">
        <v>4.9800000000000004</v>
      </c>
      <c r="I641" s="2">
        <v>6.07</v>
      </c>
      <c r="J641" s="2">
        <v>1129</v>
      </c>
      <c r="K641" s="7" t="str">
        <f>IF(COUNTIF(Table1[Customer ID],Table1[[#This Row],[Customer ID]])&gt;1,"Repeat Customer","One-Time Customer")</f>
        <v>Repeat Customer</v>
      </c>
      <c r="L641" s="2" t="s">
        <v>1236</v>
      </c>
      <c r="M641" s="2" t="s">
        <v>49</v>
      </c>
      <c r="N641" s="2" t="s">
        <v>40</v>
      </c>
      <c r="O641" s="2" t="s">
        <v>29</v>
      </c>
      <c r="P641" s="2" t="s">
        <v>93</v>
      </c>
      <c r="Q641" s="2" t="s">
        <v>59</v>
      </c>
      <c r="R641" s="2" t="s">
        <v>173</v>
      </c>
      <c r="S641" s="2">
        <v>0.36</v>
      </c>
      <c r="T641" s="7">
        <f>Table1[[#This Row],[Profit]]/Table1[[#This Row],[Sales]]</f>
        <v>-0.44473933649289099</v>
      </c>
      <c r="U641" s="2" t="s">
        <v>33</v>
      </c>
      <c r="V641" s="2" t="s">
        <v>53</v>
      </c>
      <c r="W641" s="2" t="s">
        <v>193</v>
      </c>
      <c r="X641" s="2" t="s">
        <v>194</v>
      </c>
      <c r="Y641" s="2">
        <v>2118</v>
      </c>
      <c r="Z641" s="10">
        <v>42030</v>
      </c>
      <c r="AA641" s="14" t="str">
        <f>TEXT(Table1[[#This Row],[Order Date]],"mmmm")</f>
        <v>January</v>
      </c>
      <c r="AB641" s="8" t="str">
        <f>TEXT(Table1[[#This Row],[Order Date]],"yyyy")</f>
        <v>2015</v>
      </c>
      <c r="AC641" s="10">
        <v>42032</v>
      </c>
      <c r="AD641" s="2">
        <v>-46.92</v>
      </c>
      <c r="AE641" s="2">
        <v>19</v>
      </c>
      <c r="AF641" s="2">
        <v>105.5</v>
      </c>
      <c r="AG641" s="2">
        <v>57794</v>
      </c>
      <c r="AH641" s="7" t="str">
        <f>IF(COUNTIF(Returns!$A$2:$A$1635,Orders!AG641)&gt;0,"Returned","Not Returned")</f>
        <v>Not Returned</v>
      </c>
    </row>
    <row r="642" spans="5:34" ht="12.75" customHeight="1" thickTop="1" thickBot="1" x14ac:dyDescent="0.3">
      <c r="E642" s="11">
        <v>19917</v>
      </c>
      <c r="F642" s="12" t="s">
        <v>56</v>
      </c>
      <c r="G642" s="12">
        <v>0.02</v>
      </c>
      <c r="H642" s="12">
        <v>7.64</v>
      </c>
      <c r="I642" s="12">
        <v>1.39</v>
      </c>
      <c r="J642" s="12">
        <v>1131</v>
      </c>
      <c r="K642" s="7" t="str">
        <f>IF(COUNTIF(Table1[Customer ID],Table1[[#This Row],[Customer ID]])&gt;1,"Repeat Customer","One-Time Customer")</f>
        <v>One-Time Customer</v>
      </c>
      <c r="L642" s="12" t="s">
        <v>1241</v>
      </c>
      <c r="M642" s="12" t="s">
        <v>49</v>
      </c>
      <c r="N642" s="12" t="s">
        <v>40</v>
      </c>
      <c r="O642" s="12" t="s">
        <v>29</v>
      </c>
      <c r="P642" s="12" t="s">
        <v>69</v>
      </c>
      <c r="Q642" s="12" t="s">
        <v>59</v>
      </c>
      <c r="R642" s="12" t="s">
        <v>1239</v>
      </c>
      <c r="S642" s="12">
        <v>0.36</v>
      </c>
      <c r="T642" s="7">
        <f>Table1[[#This Row],[Profit]]/Table1[[#This Row],[Sales]]</f>
        <v>0.69</v>
      </c>
      <c r="U642" s="12" t="s">
        <v>33</v>
      </c>
      <c r="V642" s="12" t="s">
        <v>61</v>
      </c>
      <c r="W642" s="12" t="s">
        <v>130</v>
      </c>
      <c r="X642" s="12" t="s">
        <v>1242</v>
      </c>
      <c r="Y642" s="12">
        <v>79907</v>
      </c>
      <c r="Z642" s="13">
        <v>42145</v>
      </c>
      <c r="AA642" s="14" t="str">
        <f>TEXT(Table1[[#This Row],[Order Date]],"mmmm")</f>
        <v>May</v>
      </c>
      <c r="AB642" s="8" t="str">
        <f>TEXT(Table1[[#This Row],[Order Date]],"yyyy")</f>
        <v>2015</v>
      </c>
      <c r="AC642" s="13">
        <v>42147</v>
      </c>
      <c r="AD642" s="12">
        <v>70.193699999999993</v>
      </c>
      <c r="AE642" s="12">
        <v>13</v>
      </c>
      <c r="AF642" s="12">
        <v>101.73</v>
      </c>
      <c r="AG642" s="12">
        <v>88103</v>
      </c>
      <c r="AH642" s="7" t="str">
        <f>IF(COUNTIF(Returns!$A$2:$A$1635,Orders!AG642)&gt;0,"Returned","Not Returned")</f>
        <v>Not Returned</v>
      </c>
    </row>
    <row r="643" spans="5:34" ht="12.75" customHeight="1" thickTop="1" thickBot="1" x14ac:dyDescent="0.3">
      <c r="E643" s="9">
        <v>23860</v>
      </c>
      <c r="F643" s="2" t="s">
        <v>56</v>
      </c>
      <c r="G643" s="2">
        <v>0.06</v>
      </c>
      <c r="H643" s="2">
        <v>6.37</v>
      </c>
      <c r="I643" s="2">
        <v>5.19</v>
      </c>
      <c r="J643" s="2">
        <v>1132</v>
      </c>
      <c r="K643" s="7" t="str">
        <f>IF(COUNTIF(Table1[Customer ID],Table1[[#This Row],[Customer ID]])&gt;1,"Repeat Customer","One-Time Customer")</f>
        <v>Repeat Customer</v>
      </c>
      <c r="L643" s="2" t="s">
        <v>1243</v>
      </c>
      <c r="M643" s="2" t="s">
        <v>49</v>
      </c>
      <c r="N643" s="2" t="s">
        <v>28</v>
      </c>
      <c r="O643" s="2" t="s">
        <v>29</v>
      </c>
      <c r="P643" s="2" t="s">
        <v>109</v>
      </c>
      <c r="Q643" s="2" t="s">
        <v>59</v>
      </c>
      <c r="R643" s="2" t="s">
        <v>623</v>
      </c>
      <c r="S643" s="2">
        <v>0.38</v>
      </c>
      <c r="T643" s="7">
        <f>Table1[[#This Row],[Profit]]/Table1[[#This Row],[Sales]]</f>
        <v>-1.2790318302387267</v>
      </c>
      <c r="U643" s="2" t="s">
        <v>33</v>
      </c>
      <c r="V643" s="2" t="s">
        <v>61</v>
      </c>
      <c r="W643" s="2" t="s">
        <v>130</v>
      </c>
      <c r="X643" s="2" t="s">
        <v>1244</v>
      </c>
      <c r="Y643" s="2">
        <v>76039</v>
      </c>
      <c r="Z643" s="10">
        <v>42045</v>
      </c>
      <c r="AA643" s="14" t="str">
        <f>TEXT(Table1[[#This Row],[Order Date]],"mmmm")</f>
        <v>February</v>
      </c>
      <c r="AB643" s="8" t="str">
        <f>TEXT(Table1[[#This Row],[Order Date]],"yyyy")</f>
        <v>2015</v>
      </c>
      <c r="AC643" s="10">
        <v>42046</v>
      </c>
      <c r="AD643" s="2">
        <v>-48.219499999999996</v>
      </c>
      <c r="AE643" s="2">
        <v>6</v>
      </c>
      <c r="AF643" s="2">
        <v>37.700000000000003</v>
      </c>
      <c r="AG643" s="2">
        <v>88101</v>
      </c>
      <c r="AH643" s="7" t="str">
        <f>IF(COUNTIF(Returns!$A$2:$A$1635,Orders!AG643)&gt;0,"Returned","Not Returned")</f>
        <v>Not Returned</v>
      </c>
    </row>
    <row r="644" spans="5:34" ht="12.75" customHeight="1" thickTop="1" thickBot="1" x14ac:dyDescent="0.3">
      <c r="E644" s="11">
        <v>22501</v>
      </c>
      <c r="F644" s="12" t="s">
        <v>106</v>
      </c>
      <c r="G644" s="12">
        <v>0.04</v>
      </c>
      <c r="H644" s="12">
        <v>8.6</v>
      </c>
      <c r="I644" s="12">
        <v>6.19</v>
      </c>
      <c r="J644" s="12">
        <v>1132</v>
      </c>
      <c r="K644" s="7" t="str">
        <f>IF(COUNTIF(Table1[Customer ID],Table1[[#This Row],[Customer ID]])&gt;1,"Repeat Customer","One-Time Customer")</f>
        <v>Repeat Customer</v>
      </c>
      <c r="L644" s="12" t="s">
        <v>1243</v>
      </c>
      <c r="M644" s="12" t="s">
        <v>49</v>
      </c>
      <c r="N644" s="12" t="s">
        <v>40</v>
      </c>
      <c r="O644" s="12" t="s">
        <v>29</v>
      </c>
      <c r="P644" s="12" t="s">
        <v>109</v>
      </c>
      <c r="Q644" s="12" t="s">
        <v>59</v>
      </c>
      <c r="R644" s="12" t="s">
        <v>924</v>
      </c>
      <c r="S644" s="12">
        <v>0.38</v>
      </c>
      <c r="T644" s="7">
        <f>Table1[[#This Row],[Profit]]/Table1[[#This Row],[Sales]]</f>
        <v>-0.84175570505210395</v>
      </c>
      <c r="U644" s="12" t="s">
        <v>33</v>
      </c>
      <c r="V644" s="12" t="s">
        <v>61</v>
      </c>
      <c r="W644" s="12" t="s">
        <v>130</v>
      </c>
      <c r="X644" s="12" t="s">
        <v>1244</v>
      </c>
      <c r="Y644" s="12">
        <v>76039</v>
      </c>
      <c r="Z644" s="13">
        <v>42051</v>
      </c>
      <c r="AA644" s="14" t="str">
        <f>TEXT(Table1[[#This Row],[Order Date]],"mmmm")</f>
        <v>February</v>
      </c>
      <c r="AB644" s="8" t="str">
        <f>TEXT(Table1[[#This Row],[Order Date]],"yyyy")</f>
        <v>2015</v>
      </c>
      <c r="AC644" s="13">
        <v>42058</v>
      </c>
      <c r="AD644" s="12">
        <v>-63.813500000000005</v>
      </c>
      <c r="AE644" s="12">
        <v>9</v>
      </c>
      <c r="AF644" s="12">
        <v>75.81</v>
      </c>
      <c r="AG644" s="12">
        <v>88102</v>
      </c>
      <c r="AH644" s="7" t="str">
        <f>IF(COUNTIF(Returns!$A$2:$A$1635,Orders!AG644)&gt;0,"Returned","Not Returned")</f>
        <v>Not Returned</v>
      </c>
    </row>
    <row r="645" spans="5:34" ht="12.75" customHeight="1" thickTop="1" thickBot="1" x14ac:dyDescent="0.3">
      <c r="E645" s="9">
        <v>22502</v>
      </c>
      <c r="F645" s="2" t="s">
        <v>106</v>
      </c>
      <c r="G645" s="2">
        <v>7.0000000000000007E-2</v>
      </c>
      <c r="H645" s="2">
        <v>699.99</v>
      </c>
      <c r="I645" s="2">
        <v>24.49</v>
      </c>
      <c r="J645" s="2">
        <v>1132</v>
      </c>
      <c r="K645" s="7" t="str">
        <f>IF(COUNTIF(Table1[Customer ID],Table1[[#This Row],[Customer ID]])&gt;1,"Repeat Customer","One-Time Customer")</f>
        <v>Repeat Customer</v>
      </c>
      <c r="L645" s="2" t="s">
        <v>1243</v>
      </c>
      <c r="M645" s="2" t="s">
        <v>49</v>
      </c>
      <c r="N645" s="2" t="s">
        <v>40</v>
      </c>
      <c r="O645" s="2" t="s">
        <v>77</v>
      </c>
      <c r="P645" s="2" t="s">
        <v>587</v>
      </c>
      <c r="Q645" s="2" t="s">
        <v>236</v>
      </c>
      <c r="R645" s="2" t="s">
        <v>1237</v>
      </c>
      <c r="S645" s="2">
        <v>0.54</v>
      </c>
      <c r="T645" s="7">
        <f>Table1[[#This Row],[Profit]]/Table1[[#This Row],[Sales]]</f>
        <v>0.12368441064638784</v>
      </c>
      <c r="U645" s="2" t="s">
        <v>33</v>
      </c>
      <c r="V645" s="2" t="s">
        <v>61</v>
      </c>
      <c r="W645" s="2" t="s">
        <v>130</v>
      </c>
      <c r="X645" s="2" t="s">
        <v>1244</v>
      </c>
      <c r="Y645" s="2">
        <v>76039</v>
      </c>
      <c r="Z645" s="10">
        <v>42051</v>
      </c>
      <c r="AA645" s="14" t="str">
        <f>TEXT(Table1[[#This Row],[Order Date]],"mmmm")</f>
        <v>February</v>
      </c>
      <c r="AB645" s="8" t="str">
        <f>TEXT(Table1[[#This Row],[Order Date]],"yyyy")</f>
        <v>2015</v>
      </c>
      <c r="AC645" s="10">
        <v>42055</v>
      </c>
      <c r="AD645" s="2">
        <v>325.29000000000002</v>
      </c>
      <c r="AE645" s="2">
        <v>4</v>
      </c>
      <c r="AF645" s="2">
        <v>2630</v>
      </c>
      <c r="AG645" s="2">
        <v>88102</v>
      </c>
      <c r="AH645" s="7" t="str">
        <f>IF(COUNTIF(Returns!$A$2:$A$1635,Orders!AG645)&gt;0,"Returned","Not Returned")</f>
        <v>Not Returned</v>
      </c>
    </row>
    <row r="646" spans="5:34" ht="12.75" customHeight="1" thickTop="1" thickBot="1" x14ac:dyDescent="0.3">
      <c r="E646" s="11">
        <v>23568</v>
      </c>
      <c r="F646" s="12" t="s">
        <v>106</v>
      </c>
      <c r="G646" s="12">
        <v>0.03</v>
      </c>
      <c r="H646" s="12">
        <v>30.98</v>
      </c>
      <c r="I646" s="12">
        <v>6.5</v>
      </c>
      <c r="J646" s="12">
        <v>1132</v>
      </c>
      <c r="K646" s="7" t="str">
        <f>IF(COUNTIF(Table1[Customer ID],Table1[[#This Row],[Customer ID]])&gt;1,"Repeat Customer","One-Time Customer")</f>
        <v>Repeat Customer</v>
      </c>
      <c r="L646" s="12" t="s">
        <v>1243</v>
      </c>
      <c r="M646" s="12" t="s">
        <v>49</v>
      </c>
      <c r="N646" s="12" t="s">
        <v>28</v>
      </c>
      <c r="O646" s="12" t="s">
        <v>77</v>
      </c>
      <c r="P646" s="12" t="s">
        <v>180</v>
      </c>
      <c r="Q646" s="12" t="s">
        <v>59</v>
      </c>
      <c r="R646" s="12" t="s">
        <v>1240</v>
      </c>
      <c r="S646" s="12">
        <v>0.79</v>
      </c>
      <c r="T646" s="7">
        <f>Table1[[#This Row],[Profit]]/Table1[[#This Row],[Sales]]</f>
        <v>-0.34640562128400693</v>
      </c>
      <c r="U646" s="12" t="s">
        <v>33</v>
      </c>
      <c r="V646" s="12" t="s">
        <v>61</v>
      </c>
      <c r="W646" s="12" t="s">
        <v>130</v>
      </c>
      <c r="X646" s="12" t="s">
        <v>1244</v>
      </c>
      <c r="Y646" s="12">
        <v>76039</v>
      </c>
      <c r="Z646" s="13">
        <v>42168</v>
      </c>
      <c r="AA646" s="14" t="str">
        <f>TEXT(Table1[[#This Row],[Order Date]],"mmmm")</f>
        <v>June</v>
      </c>
      <c r="AB646" s="8" t="str">
        <f>TEXT(Table1[[#This Row],[Order Date]],"yyyy")</f>
        <v>2015</v>
      </c>
      <c r="AC646" s="13">
        <v>42172</v>
      </c>
      <c r="AD646" s="12">
        <v>-115.35999999999999</v>
      </c>
      <c r="AE646" s="12">
        <v>11</v>
      </c>
      <c r="AF646" s="12">
        <v>333.02</v>
      </c>
      <c r="AG646" s="12">
        <v>88104</v>
      </c>
      <c r="AH646" s="7" t="str">
        <f>IF(COUNTIF(Returns!$A$2:$A$1635,Orders!AG646)&gt;0,"Returned","Not Returned")</f>
        <v>Not Returned</v>
      </c>
    </row>
    <row r="647" spans="5:34" ht="12.75" customHeight="1" thickTop="1" thickBot="1" x14ac:dyDescent="0.3">
      <c r="E647" s="9">
        <v>26099</v>
      </c>
      <c r="F647" s="2" t="s">
        <v>106</v>
      </c>
      <c r="G647" s="2">
        <v>0.02</v>
      </c>
      <c r="H647" s="2">
        <v>4.9800000000000004</v>
      </c>
      <c r="I647" s="2">
        <v>6.07</v>
      </c>
      <c r="J647" s="2">
        <v>1133</v>
      </c>
      <c r="K647" s="7" t="str">
        <f>IF(COUNTIF(Table1[Customer ID],Table1[[#This Row],[Customer ID]])&gt;1,"Repeat Customer","One-Time Customer")</f>
        <v>One-Time Customer</v>
      </c>
      <c r="L647" s="2" t="s">
        <v>1245</v>
      </c>
      <c r="M647" s="2" t="s">
        <v>49</v>
      </c>
      <c r="N647" s="2" t="s">
        <v>40</v>
      </c>
      <c r="O647" s="2" t="s">
        <v>29</v>
      </c>
      <c r="P647" s="2" t="s">
        <v>93</v>
      </c>
      <c r="Q647" s="2" t="s">
        <v>59</v>
      </c>
      <c r="R647" s="2" t="s">
        <v>173</v>
      </c>
      <c r="S647" s="2">
        <v>0.36</v>
      </c>
      <c r="T647" s="7">
        <f>Table1[[#This Row],[Profit]]/Table1[[#This Row],[Sales]]</f>
        <v>-1.6902017291066282</v>
      </c>
      <c r="U647" s="2" t="s">
        <v>33</v>
      </c>
      <c r="V647" s="2" t="s">
        <v>61</v>
      </c>
      <c r="W647" s="2" t="s">
        <v>130</v>
      </c>
      <c r="X647" s="2" t="s">
        <v>1246</v>
      </c>
      <c r="Y647" s="2">
        <v>75234</v>
      </c>
      <c r="Z647" s="10">
        <v>42030</v>
      </c>
      <c r="AA647" s="14" t="str">
        <f>TEXT(Table1[[#This Row],[Order Date]],"mmmm")</f>
        <v>January</v>
      </c>
      <c r="AB647" s="8" t="str">
        <f>TEXT(Table1[[#This Row],[Order Date]],"yyyy")</f>
        <v>2015</v>
      </c>
      <c r="AC647" s="10">
        <v>42032</v>
      </c>
      <c r="AD647" s="2">
        <v>-46.92</v>
      </c>
      <c r="AE647" s="2">
        <v>5</v>
      </c>
      <c r="AF647" s="2">
        <v>27.76</v>
      </c>
      <c r="AG647" s="2">
        <v>88105</v>
      </c>
      <c r="AH647" s="7" t="str">
        <f>IF(COUNTIF(Returns!$A$2:$A$1635,Orders!AG647)&gt;0,"Returned","Not Returned")</f>
        <v>Not Returned</v>
      </c>
    </row>
    <row r="648" spans="5:34" ht="12.75" customHeight="1" thickTop="1" thickBot="1" x14ac:dyDescent="0.3">
      <c r="E648" s="11">
        <v>22119</v>
      </c>
      <c r="F648" s="12" t="s">
        <v>25</v>
      </c>
      <c r="G648" s="12">
        <v>0.09</v>
      </c>
      <c r="H648" s="12">
        <v>270.97000000000003</v>
      </c>
      <c r="I648" s="12">
        <v>28.06</v>
      </c>
      <c r="J648" s="12">
        <v>1136</v>
      </c>
      <c r="K648" s="7" t="str">
        <f>IF(COUNTIF(Table1[Customer ID],Table1[[#This Row],[Customer ID]])&gt;1,"Repeat Customer","One-Time Customer")</f>
        <v>One-Time Customer</v>
      </c>
      <c r="L648" s="12" t="s">
        <v>1247</v>
      </c>
      <c r="M648" s="12" t="s">
        <v>39</v>
      </c>
      <c r="N648" s="12" t="s">
        <v>114</v>
      </c>
      <c r="O648" s="12" t="s">
        <v>77</v>
      </c>
      <c r="P648" s="12" t="s">
        <v>85</v>
      </c>
      <c r="Q648" s="12" t="s">
        <v>43</v>
      </c>
      <c r="R648" s="12" t="s">
        <v>1248</v>
      </c>
      <c r="S648" s="12">
        <v>0.56000000000000005</v>
      </c>
      <c r="T648" s="7">
        <f>Table1[[#This Row],[Profit]]/Table1[[#This Row],[Sales]]</f>
        <v>0.69</v>
      </c>
      <c r="U648" s="12" t="s">
        <v>33</v>
      </c>
      <c r="V648" s="12" t="s">
        <v>61</v>
      </c>
      <c r="W648" s="12" t="s">
        <v>178</v>
      </c>
      <c r="X648" s="12" t="s">
        <v>1249</v>
      </c>
      <c r="Y648" s="12">
        <v>60188</v>
      </c>
      <c r="Z648" s="13">
        <v>42006</v>
      </c>
      <c r="AA648" s="14" t="str">
        <f>TEXT(Table1[[#This Row],[Order Date]],"mmmm")</f>
        <v>January</v>
      </c>
      <c r="AB648" s="8" t="str">
        <f>TEXT(Table1[[#This Row],[Order Date]],"yyyy")</f>
        <v>2015</v>
      </c>
      <c r="AC648" s="13">
        <v>42008</v>
      </c>
      <c r="AD648" s="12">
        <v>2660.1432</v>
      </c>
      <c r="AE648" s="12">
        <v>15</v>
      </c>
      <c r="AF648" s="12">
        <v>3855.28</v>
      </c>
      <c r="AG648" s="12">
        <v>87940</v>
      </c>
      <c r="AH648" s="7" t="str">
        <f>IF(COUNTIF(Returns!$A$2:$A$1635,Orders!AG648)&gt;0,"Returned","Not Returned")</f>
        <v>Not Returned</v>
      </c>
    </row>
    <row r="649" spans="5:34" ht="12.75" customHeight="1" thickTop="1" thickBot="1" x14ac:dyDescent="0.3">
      <c r="E649" s="9">
        <v>19357</v>
      </c>
      <c r="F649" s="2" t="s">
        <v>56</v>
      </c>
      <c r="G649" s="2">
        <v>0.02</v>
      </c>
      <c r="H649" s="2">
        <v>160.97999999999999</v>
      </c>
      <c r="I649" s="2">
        <v>30</v>
      </c>
      <c r="J649" s="2">
        <v>1138</v>
      </c>
      <c r="K649" s="7" t="str">
        <f>IF(COUNTIF(Table1[Customer ID],Table1[[#This Row],[Customer ID]])&gt;1,"Repeat Customer","One-Time Customer")</f>
        <v>One-Time Customer</v>
      </c>
      <c r="L649" s="2" t="s">
        <v>1250</v>
      </c>
      <c r="M649" s="2" t="s">
        <v>39</v>
      </c>
      <c r="N649" s="2" t="s">
        <v>40</v>
      </c>
      <c r="O649" s="2" t="s">
        <v>41</v>
      </c>
      <c r="P649" s="2" t="s">
        <v>42</v>
      </c>
      <c r="Q649" s="2" t="s">
        <v>43</v>
      </c>
      <c r="R649" s="2" t="s">
        <v>177</v>
      </c>
      <c r="S649" s="2">
        <v>0.62</v>
      </c>
      <c r="T649" s="7">
        <f>Table1[[#This Row],[Profit]]/Table1[[#This Row],[Sales]]</f>
        <v>-0.26555145721855677</v>
      </c>
      <c r="U649" s="2" t="s">
        <v>33</v>
      </c>
      <c r="V649" s="2" t="s">
        <v>61</v>
      </c>
      <c r="W649" s="2" t="s">
        <v>130</v>
      </c>
      <c r="X649" s="2" t="s">
        <v>1251</v>
      </c>
      <c r="Y649" s="2">
        <v>75056</v>
      </c>
      <c r="Z649" s="10">
        <v>42051</v>
      </c>
      <c r="AA649" s="14" t="str">
        <f>TEXT(Table1[[#This Row],[Order Date]],"mmmm")</f>
        <v>February</v>
      </c>
      <c r="AB649" s="8" t="str">
        <f>TEXT(Table1[[#This Row],[Order Date]],"yyyy")</f>
        <v>2015</v>
      </c>
      <c r="AC649" s="10">
        <v>42054</v>
      </c>
      <c r="AD649" s="2">
        <v>-51.116</v>
      </c>
      <c r="AE649" s="2">
        <v>1</v>
      </c>
      <c r="AF649" s="2">
        <v>192.49</v>
      </c>
      <c r="AG649" s="2">
        <v>86574</v>
      </c>
      <c r="AH649" s="7" t="str">
        <f>IF(COUNTIF(Returns!$A$2:$A$1635,Orders!AG649)&gt;0,"Returned","Not Returned")</f>
        <v>Not Returned</v>
      </c>
    </row>
    <row r="650" spans="5:34" ht="12.75" customHeight="1" thickTop="1" thickBot="1" x14ac:dyDescent="0.3">
      <c r="E650" s="11">
        <v>25467</v>
      </c>
      <c r="F650" s="12" t="s">
        <v>56</v>
      </c>
      <c r="G650" s="12">
        <v>0.05</v>
      </c>
      <c r="H650" s="12">
        <v>363.25</v>
      </c>
      <c r="I650" s="12">
        <v>19.989999999999998</v>
      </c>
      <c r="J650" s="12">
        <v>1142</v>
      </c>
      <c r="K650" s="7" t="str">
        <f>IF(COUNTIF(Table1[Customer ID],Table1[[#This Row],[Customer ID]])&gt;1,"Repeat Customer","One-Time Customer")</f>
        <v>Repeat Customer</v>
      </c>
      <c r="L650" s="12" t="s">
        <v>1252</v>
      </c>
      <c r="M650" s="12" t="s">
        <v>49</v>
      </c>
      <c r="N650" s="12" t="s">
        <v>40</v>
      </c>
      <c r="O650" s="12" t="s">
        <v>29</v>
      </c>
      <c r="P650" s="12" t="s">
        <v>257</v>
      </c>
      <c r="Q650" s="12" t="s">
        <v>59</v>
      </c>
      <c r="R650" s="12" t="s">
        <v>1253</v>
      </c>
      <c r="S650" s="12">
        <v>0.56999999999999995</v>
      </c>
      <c r="T650" s="7">
        <f>Table1[[#This Row],[Profit]]/Table1[[#This Row],[Sales]]</f>
        <v>0.69</v>
      </c>
      <c r="U650" s="12" t="s">
        <v>33</v>
      </c>
      <c r="V650" s="12" t="s">
        <v>61</v>
      </c>
      <c r="W650" s="12" t="s">
        <v>130</v>
      </c>
      <c r="X650" s="12" t="s">
        <v>1254</v>
      </c>
      <c r="Y650" s="12">
        <v>76706</v>
      </c>
      <c r="Z650" s="13">
        <v>42008</v>
      </c>
      <c r="AA650" s="14" t="str">
        <f>TEXT(Table1[[#This Row],[Order Date]],"mmmm")</f>
        <v>January</v>
      </c>
      <c r="AB650" s="8" t="str">
        <f>TEXT(Table1[[#This Row],[Order Date]],"yyyy")</f>
        <v>2015</v>
      </c>
      <c r="AC650" s="13">
        <v>42010</v>
      </c>
      <c r="AD650" s="12">
        <v>1766.7795000000001</v>
      </c>
      <c r="AE650" s="12">
        <v>7</v>
      </c>
      <c r="AF650" s="12">
        <v>2560.5500000000002</v>
      </c>
      <c r="AG650" s="12">
        <v>86573</v>
      </c>
      <c r="AH650" s="7" t="str">
        <f>IF(COUNTIF(Returns!$A$2:$A$1635,Orders!AG650)&gt;0,"Returned","Not Returned")</f>
        <v>Not Returned</v>
      </c>
    </row>
    <row r="651" spans="5:34" ht="12.75" customHeight="1" thickTop="1" thickBot="1" x14ac:dyDescent="0.3">
      <c r="E651" s="9">
        <v>24539</v>
      </c>
      <c r="F651" s="2" t="s">
        <v>56</v>
      </c>
      <c r="G651" s="2">
        <v>0.01</v>
      </c>
      <c r="H651" s="2">
        <v>18.97</v>
      </c>
      <c r="I651" s="2">
        <v>9.5399999999999991</v>
      </c>
      <c r="J651" s="2">
        <v>1142</v>
      </c>
      <c r="K651" s="7" t="str">
        <f>IF(COUNTIF(Table1[Customer ID],Table1[[#This Row],[Customer ID]])&gt;1,"Repeat Customer","One-Time Customer")</f>
        <v>Repeat Customer</v>
      </c>
      <c r="L651" s="2" t="s">
        <v>1252</v>
      </c>
      <c r="M651" s="2" t="s">
        <v>49</v>
      </c>
      <c r="N651" s="2" t="s">
        <v>40</v>
      </c>
      <c r="O651" s="2" t="s">
        <v>29</v>
      </c>
      <c r="P651" s="2" t="s">
        <v>93</v>
      </c>
      <c r="Q651" s="2" t="s">
        <v>59</v>
      </c>
      <c r="R651" s="2" t="s">
        <v>223</v>
      </c>
      <c r="S651" s="2">
        <v>0.37</v>
      </c>
      <c r="T651" s="7">
        <f>Table1[[#This Row],[Profit]]/Table1[[#This Row],[Sales]]</f>
        <v>0.37719067070760315</v>
      </c>
      <c r="U651" s="2" t="s">
        <v>33</v>
      </c>
      <c r="V651" s="2" t="s">
        <v>61</v>
      </c>
      <c r="W651" s="2" t="s">
        <v>130</v>
      </c>
      <c r="X651" s="2" t="s">
        <v>1254</v>
      </c>
      <c r="Y651" s="2">
        <v>76706</v>
      </c>
      <c r="Z651" s="10">
        <v>42161</v>
      </c>
      <c r="AA651" s="14" t="str">
        <f>TEXT(Table1[[#This Row],[Order Date]],"mmmm")</f>
        <v>June</v>
      </c>
      <c r="AB651" s="8" t="str">
        <f>TEXT(Table1[[#This Row],[Order Date]],"yyyy")</f>
        <v>2015</v>
      </c>
      <c r="AC651" s="10">
        <v>42164</v>
      </c>
      <c r="AD651" s="2">
        <v>85.875</v>
      </c>
      <c r="AE651" s="2">
        <v>11</v>
      </c>
      <c r="AF651" s="2">
        <v>227.67</v>
      </c>
      <c r="AG651" s="2">
        <v>86575</v>
      </c>
      <c r="AH651" s="7" t="str">
        <f>IF(COUNTIF(Returns!$A$2:$A$1635,Orders!AG651)&gt;0,"Returned","Not Returned")</f>
        <v>Not Returned</v>
      </c>
    </row>
    <row r="652" spans="5:34" ht="12.75" customHeight="1" thickTop="1" thickBot="1" x14ac:dyDescent="0.3">
      <c r="E652" s="11">
        <v>25179</v>
      </c>
      <c r="F652" s="12" t="s">
        <v>106</v>
      </c>
      <c r="G652" s="12">
        <v>0.05</v>
      </c>
      <c r="H652" s="12">
        <v>7.59</v>
      </c>
      <c r="I652" s="12">
        <v>4</v>
      </c>
      <c r="J652" s="12">
        <v>1151</v>
      </c>
      <c r="K652" s="7" t="str">
        <f>IF(COUNTIF(Table1[Customer ID],Table1[[#This Row],[Customer ID]])&gt;1,"Repeat Customer","One-Time Customer")</f>
        <v>One-Time Customer</v>
      </c>
      <c r="L652" s="12" t="s">
        <v>1255</v>
      </c>
      <c r="M652" s="12" t="s">
        <v>49</v>
      </c>
      <c r="N652" s="12" t="s">
        <v>28</v>
      </c>
      <c r="O652" s="12" t="s">
        <v>41</v>
      </c>
      <c r="P652" s="12" t="s">
        <v>50</v>
      </c>
      <c r="Q652" s="12" t="s">
        <v>31</v>
      </c>
      <c r="R652" s="12" t="s">
        <v>444</v>
      </c>
      <c r="S652" s="12">
        <v>0.42</v>
      </c>
      <c r="T652" s="7">
        <f>Table1[[#This Row],[Profit]]/Table1[[#This Row],[Sales]]</f>
        <v>0.69</v>
      </c>
      <c r="U652" s="12" t="s">
        <v>33</v>
      </c>
      <c r="V652" s="12" t="s">
        <v>53</v>
      </c>
      <c r="W652" s="12" t="s">
        <v>193</v>
      </c>
      <c r="X652" s="12" t="s">
        <v>1256</v>
      </c>
      <c r="Y652" s="12">
        <v>1075</v>
      </c>
      <c r="Z652" s="13">
        <v>42164</v>
      </c>
      <c r="AA652" s="14" t="str">
        <f>TEXT(Table1[[#This Row],[Order Date]],"mmmm")</f>
        <v>June</v>
      </c>
      <c r="AB652" s="8" t="str">
        <f>TEXT(Table1[[#This Row],[Order Date]],"yyyy")</f>
        <v>2015</v>
      </c>
      <c r="AC652" s="13">
        <v>42164</v>
      </c>
      <c r="AD652" s="12">
        <v>6.0926999999999998</v>
      </c>
      <c r="AE652" s="12">
        <v>1</v>
      </c>
      <c r="AF652" s="12">
        <v>8.83</v>
      </c>
      <c r="AG652" s="12">
        <v>91344</v>
      </c>
      <c r="AH652" s="7" t="str">
        <f>IF(COUNTIF(Returns!$A$2:$A$1635,Orders!AG652)&gt;0,"Returned","Not Returned")</f>
        <v>Not Returned</v>
      </c>
    </row>
    <row r="653" spans="5:34" ht="12.75" customHeight="1" thickTop="1" thickBot="1" x14ac:dyDescent="0.3">
      <c r="E653" s="9">
        <v>24224</v>
      </c>
      <c r="F653" s="2" t="s">
        <v>47</v>
      </c>
      <c r="G653" s="2">
        <v>0.09</v>
      </c>
      <c r="H653" s="2">
        <v>9.11</v>
      </c>
      <c r="I653" s="2">
        <v>2.15</v>
      </c>
      <c r="J653" s="2">
        <v>1155</v>
      </c>
      <c r="K653" s="7" t="str">
        <f>IF(COUNTIF(Table1[Customer ID],Table1[[#This Row],[Customer ID]])&gt;1,"Repeat Customer","One-Time Customer")</f>
        <v>Repeat Customer</v>
      </c>
      <c r="L653" s="2" t="s">
        <v>1257</v>
      </c>
      <c r="M653" s="2" t="s">
        <v>27</v>
      </c>
      <c r="N653" s="2" t="s">
        <v>114</v>
      </c>
      <c r="O653" s="2" t="s">
        <v>29</v>
      </c>
      <c r="P653" s="2" t="s">
        <v>93</v>
      </c>
      <c r="Q653" s="2" t="s">
        <v>31</v>
      </c>
      <c r="R653" s="2" t="s">
        <v>1258</v>
      </c>
      <c r="S653" s="2">
        <v>0.4</v>
      </c>
      <c r="T653" s="7">
        <f>Table1[[#This Row],[Profit]]/Table1[[#This Row],[Sales]]</f>
        <v>0.58993315896541709</v>
      </c>
      <c r="U653" s="2" t="s">
        <v>33</v>
      </c>
      <c r="V653" s="2" t="s">
        <v>34</v>
      </c>
      <c r="W653" s="2" t="s">
        <v>45</v>
      </c>
      <c r="X653" s="2" t="s">
        <v>1259</v>
      </c>
      <c r="Y653" s="2">
        <v>90640</v>
      </c>
      <c r="Z653" s="10">
        <v>42006</v>
      </c>
      <c r="AA653" s="14" t="str">
        <f>TEXT(Table1[[#This Row],[Order Date]],"mmmm")</f>
        <v>January</v>
      </c>
      <c r="AB653" s="8" t="str">
        <f>TEXT(Table1[[#This Row],[Order Date]],"yyyy")</f>
        <v>2015</v>
      </c>
      <c r="AC653" s="10">
        <v>42008</v>
      </c>
      <c r="AD653" s="2">
        <v>20.299600000000002</v>
      </c>
      <c r="AE653" s="2">
        <v>4</v>
      </c>
      <c r="AF653" s="2">
        <v>34.409999999999997</v>
      </c>
      <c r="AG653" s="2">
        <v>90853</v>
      </c>
      <c r="AH653" s="7" t="str">
        <f>IF(COUNTIF(Returns!$A$2:$A$1635,Orders!AG653)&gt;0,"Returned","Not Returned")</f>
        <v>Not Returned</v>
      </c>
    </row>
    <row r="654" spans="5:34" ht="12.75" customHeight="1" thickTop="1" thickBot="1" x14ac:dyDescent="0.3">
      <c r="E654" s="11">
        <v>24225</v>
      </c>
      <c r="F654" s="12" t="s">
        <v>47</v>
      </c>
      <c r="G654" s="12">
        <v>0.08</v>
      </c>
      <c r="H654" s="12">
        <v>15.04</v>
      </c>
      <c r="I654" s="12">
        <v>1.97</v>
      </c>
      <c r="J654" s="12">
        <v>1155</v>
      </c>
      <c r="K654" s="7" t="str">
        <f>IF(COUNTIF(Table1[Customer ID],Table1[[#This Row],[Customer ID]])&gt;1,"Repeat Customer","One-Time Customer")</f>
        <v>Repeat Customer</v>
      </c>
      <c r="L654" s="12" t="s">
        <v>1257</v>
      </c>
      <c r="M654" s="12" t="s">
        <v>49</v>
      </c>
      <c r="N654" s="12" t="s">
        <v>114</v>
      </c>
      <c r="O654" s="12" t="s">
        <v>29</v>
      </c>
      <c r="P654" s="12" t="s">
        <v>93</v>
      </c>
      <c r="Q654" s="12" t="s">
        <v>31</v>
      </c>
      <c r="R654" s="12" t="s">
        <v>659</v>
      </c>
      <c r="S654" s="12">
        <v>0.39</v>
      </c>
      <c r="T654" s="7">
        <f>Table1[[#This Row],[Profit]]/Table1[[#This Row],[Sales]]</f>
        <v>0.69</v>
      </c>
      <c r="U654" s="12" t="s">
        <v>33</v>
      </c>
      <c r="V654" s="12" t="s">
        <v>34</v>
      </c>
      <c r="W654" s="12" t="s">
        <v>45</v>
      </c>
      <c r="X654" s="12" t="s">
        <v>1259</v>
      </c>
      <c r="Y654" s="12">
        <v>90640</v>
      </c>
      <c r="Z654" s="13">
        <v>42006</v>
      </c>
      <c r="AA654" s="14" t="str">
        <f>TEXT(Table1[[#This Row],[Order Date]],"mmmm")</f>
        <v>January</v>
      </c>
      <c r="AB654" s="8" t="str">
        <f>TEXT(Table1[[#This Row],[Order Date]],"yyyy")</f>
        <v>2015</v>
      </c>
      <c r="AC654" s="13">
        <v>42006</v>
      </c>
      <c r="AD654" s="12">
        <v>108.5163</v>
      </c>
      <c r="AE654" s="12">
        <v>11</v>
      </c>
      <c r="AF654" s="12">
        <v>157.27000000000001</v>
      </c>
      <c r="AG654" s="12">
        <v>90853</v>
      </c>
      <c r="AH654" s="7" t="str">
        <f>IF(COUNTIF(Returns!$A$2:$A$1635,Orders!AG654)&gt;0,"Returned","Not Returned")</f>
        <v>Not Returned</v>
      </c>
    </row>
    <row r="655" spans="5:34" ht="12.75" customHeight="1" thickTop="1" thickBot="1" x14ac:dyDescent="0.3">
      <c r="E655" s="9">
        <v>20212</v>
      </c>
      <c r="F655" s="2" t="s">
        <v>25</v>
      </c>
      <c r="G655" s="2">
        <v>0.06</v>
      </c>
      <c r="H655" s="2">
        <v>175.99</v>
      </c>
      <c r="I655" s="2">
        <v>8.99</v>
      </c>
      <c r="J655" s="2">
        <v>1156</v>
      </c>
      <c r="K655" s="7" t="str">
        <f>IF(COUNTIF(Table1[Customer ID],Table1[[#This Row],[Customer ID]])&gt;1,"Repeat Customer","One-Time Customer")</f>
        <v>One-Time Customer</v>
      </c>
      <c r="L655" s="2" t="s">
        <v>1260</v>
      </c>
      <c r="M655" s="2" t="s">
        <v>49</v>
      </c>
      <c r="N655" s="2" t="s">
        <v>114</v>
      </c>
      <c r="O655" s="2" t="s">
        <v>77</v>
      </c>
      <c r="P655" s="2" t="s">
        <v>78</v>
      </c>
      <c r="Q655" s="2" t="s">
        <v>59</v>
      </c>
      <c r="R655" s="2" t="s">
        <v>168</v>
      </c>
      <c r="S655" s="2">
        <v>0.56999999999999995</v>
      </c>
      <c r="T655" s="7">
        <f>Table1[[#This Row],[Profit]]/Table1[[#This Row],[Sales]]</f>
        <v>4.7809792472184962E-2</v>
      </c>
      <c r="U655" s="2" t="s">
        <v>33</v>
      </c>
      <c r="V655" s="2" t="s">
        <v>53</v>
      </c>
      <c r="W655" s="2" t="s">
        <v>193</v>
      </c>
      <c r="X655" s="2" t="s">
        <v>1261</v>
      </c>
      <c r="Y655" s="2">
        <v>1876</v>
      </c>
      <c r="Z655" s="10">
        <v>42049</v>
      </c>
      <c r="AA655" s="14" t="str">
        <f>TEXT(Table1[[#This Row],[Order Date]],"mmmm")</f>
        <v>February</v>
      </c>
      <c r="AB655" s="8" t="str">
        <f>TEXT(Table1[[#This Row],[Order Date]],"yyyy")</f>
        <v>2015</v>
      </c>
      <c r="AC655" s="10">
        <v>42050</v>
      </c>
      <c r="AD655" s="2">
        <v>48.47148</v>
      </c>
      <c r="AE655" s="2">
        <v>7</v>
      </c>
      <c r="AF655" s="2">
        <v>1013.84</v>
      </c>
      <c r="AG655" s="2">
        <v>90855</v>
      </c>
      <c r="AH655" s="7" t="str">
        <f>IF(COUNTIF(Returns!$A$2:$A$1635,Orders!AG655)&gt;0,"Returned","Not Returned")</f>
        <v>Not Returned</v>
      </c>
    </row>
    <row r="656" spans="5:34" ht="12.75" customHeight="1" thickTop="1" thickBot="1" x14ac:dyDescent="0.3">
      <c r="E656" s="11">
        <v>20897</v>
      </c>
      <c r="F656" s="12" t="s">
        <v>25</v>
      </c>
      <c r="G656" s="12">
        <v>0.04</v>
      </c>
      <c r="H656" s="12">
        <v>100.98</v>
      </c>
      <c r="I656" s="12">
        <v>35.840000000000003</v>
      </c>
      <c r="J656" s="12">
        <v>1159</v>
      </c>
      <c r="K656" s="7" t="str">
        <f>IF(COUNTIF(Table1[Customer ID],Table1[[#This Row],[Customer ID]])&gt;1,"Repeat Customer","One-Time Customer")</f>
        <v>One-Time Customer</v>
      </c>
      <c r="L656" s="12" t="s">
        <v>1262</v>
      </c>
      <c r="M656" s="12" t="s">
        <v>39</v>
      </c>
      <c r="N656" s="12" t="s">
        <v>114</v>
      </c>
      <c r="O656" s="12" t="s">
        <v>41</v>
      </c>
      <c r="P656" s="12" t="s">
        <v>191</v>
      </c>
      <c r="Q656" s="12" t="s">
        <v>121</v>
      </c>
      <c r="R656" s="12" t="s">
        <v>260</v>
      </c>
      <c r="S656" s="12">
        <v>0.62</v>
      </c>
      <c r="T656" s="7">
        <f>Table1[[#This Row],[Profit]]/Table1[[#This Row],[Sales]]</f>
        <v>-1.3793227990970653</v>
      </c>
      <c r="U656" s="12" t="s">
        <v>33</v>
      </c>
      <c r="V656" s="12" t="s">
        <v>53</v>
      </c>
      <c r="W656" s="12" t="s">
        <v>54</v>
      </c>
      <c r="X656" s="12" t="s">
        <v>1263</v>
      </c>
      <c r="Y656" s="12">
        <v>7086</v>
      </c>
      <c r="Z656" s="13">
        <v>42144</v>
      </c>
      <c r="AA656" s="14" t="str">
        <f>TEXT(Table1[[#This Row],[Order Date]],"mmmm")</f>
        <v>May</v>
      </c>
      <c r="AB656" s="8" t="str">
        <f>TEXT(Table1[[#This Row],[Order Date]],"yyyy")</f>
        <v>2015</v>
      </c>
      <c r="AC656" s="13">
        <v>42145</v>
      </c>
      <c r="AD656" s="12">
        <v>-152.76</v>
      </c>
      <c r="AE656" s="12">
        <v>1</v>
      </c>
      <c r="AF656" s="12">
        <v>110.75</v>
      </c>
      <c r="AG656" s="12">
        <v>90854</v>
      </c>
      <c r="AH656" s="7" t="str">
        <f>IF(COUNTIF(Returns!$A$2:$A$1635,Orders!AG656)&gt;0,"Returned","Not Returned")</f>
        <v>Not Returned</v>
      </c>
    </row>
    <row r="657" spans="5:34" ht="12.75" customHeight="1" thickTop="1" thickBot="1" x14ac:dyDescent="0.3">
      <c r="E657" s="9">
        <v>18860</v>
      </c>
      <c r="F657" s="2" t="s">
        <v>37</v>
      </c>
      <c r="G657" s="2">
        <v>0.09</v>
      </c>
      <c r="H657" s="2">
        <v>9.7799999999999994</v>
      </c>
      <c r="I657" s="2">
        <v>1.39</v>
      </c>
      <c r="J657" s="2">
        <v>1170</v>
      </c>
      <c r="K657" s="7" t="str">
        <f>IF(COUNTIF(Table1[Customer ID],Table1[[#This Row],[Customer ID]])&gt;1,"Repeat Customer","One-Time Customer")</f>
        <v>Repeat Customer</v>
      </c>
      <c r="L657" s="2" t="s">
        <v>1264</v>
      </c>
      <c r="M657" s="2" t="s">
        <v>49</v>
      </c>
      <c r="N657" s="2" t="s">
        <v>114</v>
      </c>
      <c r="O657" s="2" t="s">
        <v>29</v>
      </c>
      <c r="P657" s="2" t="s">
        <v>69</v>
      </c>
      <c r="Q657" s="2" t="s">
        <v>59</v>
      </c>
      <c r="R657" s="2" t="s">
        <v>1265</v>
      </c>
      <c r="S657" s="2">
        <v>0.39</v>
      </c>
      <c r="T657" s="7">
        <f>Table1[[#This Row],[Profit]]/Table1[[#This Row],[Sales]]</f>
        <v>0.69</v>
      </c>
      <c r="U657" s="2" t="s">
        <v>33</v>
      </c>
      <c r="V657" s="2" t="s">
        <v>53</v>
      </c>
      <c r="W657" s="2" t="s">
        <v>1149</v>
      </c>
      <c r="X657" s="2" t="s">
        <v>401</v>
      </c>
      <c r="Y657" s="2">
        <v>19711</v>
      </c>
      <c r="Z657" s="10">
        <v>42157</v>
      </c>
      <c r="AA657" s="14" t="str">
        <f>TEXT(Table1[[#This Row],[Order Date]],"mmmm")</f>
        <v>June</v>
      </c>
      <c r="AB657" s="8" t="str">
        <f>TEXT(Table1[[#This Row],[Order Date]],"yyyy")</f>
        <v>2015</v>
      </c>
      <c r="AC657" s="10">
        <v>42158</v>
      </c>
      <c r="AD657" s="2">
        <v>125.20739999999999</v>
      </c>
      <c r="AE657" s="2">
        <v>19</v>
      </c>
      <c r="AF657" s="2">
        <v>181.46</v>
      </c>
      <c r="AG657" s="2">
        <v>87520</v>
      </c>
      <c r="AH657" s="7" t="str">
        <f>IF(COUNTIF(Returns!$A$2:$A$1635,Orders!AG657)&gt;0,"Returned","Not Returned")</f>
        <v>Not Returned</v>
      </c>
    </row>
    <row r="658" spans="5:34" ht="12.75" customHeight="1" thickTop="1" thickBot="1" x14ac:dyDescent="0.3">
      <c r="E658" s="11">
        <v>18861</v>
      </c>
      <c r="F658" s="12" t="s">
        <v>37</v>
      </c>
      <c r="G658" s="12">
        <v>0</v>
      </c>
      <c r="H658" s="12">
        <v>200.99</v>
      </c>
      <c r="I658" s="12">
        <v>8.08</v>
      </c>
      <c r="J658" s="12">
        <v>1170</v>
      </c>
      <c r="K658" s="7" t="str">
        <f>IF(COUNTIF(Table1[Customer ID],Table1[[#This Row],[Customer ID]])&gt;1,"Repeat Customer","One-Time Customer")</f>
        <v>Repeat Customer</v>
      </c>
      <c r="L658" s="12" t="s">
        <v>1264</v>
      </c>
      <c r="M658" s="12" t="s">
        <v>49</v>
      </c>
      <c r="N658" s="12" t="s">
        <v>114</v>
      </c>
      <c r="O658" s="12" t="s">
        <v>77</v>
      </c>
      <c r="P658" s="12" t="s">
        <v>78</v>
      </c>
      <c r="Q658" s="12" t="s">
        <v>59</v>
      </c>
      <c r="R658" s="12" t="s">
        <v>1266</v>
      </c>
      <c r="S658" s="12">
        <v>0.59</v>
      </c>
      <c r="T658" s="7">
        <f>Table1[[#This Row],[Profit]]/Table1[[#This Row],[Sales]]</f>
        <v>0.26157614048127847</v>
      </c>
      <c r="U658" s="12" t="s">
        <v>33</v>
      </c>
      <c r="V658" s="12" t="s">
        <v>53</v>
      </c>
      <c r="W658" s="12" t="s">
        <v>1149</v>
      </c>
      <c r="X658" s="12" t="s">
        <v>401</v>
      </c>
      <c r="Y658" s="12">
        <v>19711</v>
      </c>
      <c r="Z658" s="13">
        <v>42157</v>
      </c>
      <c r="AA658" s="14" t="str">
        <f>TEXT(Table1[[#This Row],[Order Date]],"mmmm")</f>
        <v>June</v>
      </c>
      <c r="AB658" s="8" t="str">
        <f>TEXT(Table1[[#This Row],[Order Date]],"yyyy")</f>
        <v>2015</v>
      </c>
      <c r="AC658" s="13">
        <v>42159</v>
      </c>
      <c r="AD658" s="12">
        <v>281.53440000000001</v>
      </c>
      <c r="AE658" s="12">
        <v>6</v>
      </c>
      <c r="AF658" s="12">
        <v>1076.3</v>
      </c>
      <c r="AG658" s="12">
        <v>87520</v>
      </c>
      <c r="AH658" s="7" t="str">
        <f>IF(COUNTIF(Returns!$A$2:$A$1635,Orders!AG658)&gt;0,"Returned","Not Returned")</f>
        <v>Not Returned</v>
      </c>
    </row>
    <row r="659" spans="5:34" ht="12.75" customHeight="1" thickTop="1" thickBot="1" x14ac:dyDescent="0.3">
      <c r="E659" s="9">
        <v>19182</v>
      </c>
      <c r="F659" s="2" t="s">
        <v>25</v>
      </c>
      <c r="G659" s="2">
        <v>0.03</v>
      </c>
      <c r="H659" s="2">
        <v>4.4800000000000004</v>
      </c>
      <c r="I659" s="2">
        <v>49</v>
      </c>
      <c r="J659" s="2">
        <v>1178</v>
      </c>
      <c r="K659" s="7" t="str">
        <f>IF(COUNTIF(Table1[Customer ID],Table1[[#This Row],[Customer ID]])&gt;1,"Repeat Customer","One-Time Customer")</f>
        <v>Repeat Customer</v>
      </c>
      <c r="L659" s="2" t="s">
        <v>1267</v>
      </c>
      <c r="M659" s="2" t="s">
        <v>49</v>
      </c>
      <c r="N659" s="2" t="s">
        <v>114</v>
      </c>
      <c r="O659" s="2" t="s">
        <v>29</v>
      </c>
      <c r="P659" s="2" t="s">
        <v>257</v>
      </c>
      <c r="Q659" s="2" t="s">
        <v>236</v>
      </c>
      <c r="R659" s="2" t="s">
        <v>680</v>
      </c>
      <c r="S659" s="2">
        <v>0.6</v>
      </c>
      <c r="T659" s="7">
        <f>Table1[[#This Row],[Profit]]/Table1[[#This Row],[Sales]]</f>
        <v>2.9946877912395147</v>
      </c>
      <c r="U659" s="2" t="s">
        <v>33</v>
      </c>
      <c r="V659" s="2" t="s">
        <v>136</v>
      </c>
      <c r="W659" s="2" t="s">
        <v>362</v>
      </c>
      <c r="X659" s="2" t="s">
        <v>1268</v>
      </c>
      <c r="Y659" s="2">
        <v>32701</v>
      </c>
      <c r="Z659" s="10">
        <v>42103</v>
      </c>
      <c r="AA659" s="14" t="str">
        <f>TEXT(Table1[[#This Row],[Order Date]],"mmmm")</f>
        <v>April</v>
      </c>
      <c r="AB659" s="8" t="str">
        <f>TEXT(Table1[[#This Row],[Order Date]],"yyyy")</f>
        <v>2015</v>
      </c>
      <c r="AC659" s="10">
        <v>42105</v>
      </c>
      <c r="AD659" s="2">
        <v>64.265999999999991</v>
      </c>
      <c r="AE659" s="2">
        <v>2</v>
      </c>
      <c r="AF659" s="2">
        <v>21.46</v>
      </c>
      <c r="AG659" s="2">
        <v>89787</v>
      </c>
      <c r="AH659" s="7" t="str">
        <f>IF(COUNTIF(Returns!$A$2:$A$1635,Orders!AG659)&gt;0,"Returned","Not Returned")</f>
        <v>Not Returned</v>
      </c>
    </row>
    <row r="660" spans="5:34" ht="12.75" customHeight="1" thickTop="1" thickBot="1" x14ac:dyDescent="0.3">
      <c r="E660" s="11">
        <v>19183</v>
      </c>
      <c r="F660" s="12" t="s">
        <v>25</v>
      </c>
      <c r="G660" s="12">
        <v>0.06</v>
      </c>
      <c r="H660" s="12">
        <v>350.99</v>
      </c>
      <c r="I660" s="12">
        <v>39</v>
      </c>
      <c r="J660" s="12">
        <v>1178</v>
      </c>
      <c r="K660" s="7" t="str">
        <f>IF(COUNTIF(Table1[Customer ID],Table1[[#This Row],[Customer ID]])&gt;1,"Repeat Customer","One-Time Customer")</f>
        <v>Repeat Customer</v>
      </c>
      <c r="L660" s="12" t="s">
        <v>1267</v>
      </c>
      <c r="M660" s="12" t="s">
        <v>39</v>
      </c>
      <c r="N660" s="12" t="s">
        <v>114</v>
      </c>
      <c r="O660" s="12" t="s">
        <v>41</v>
      </c>
      <c r="P660" s="12" t="s">
        <v>42</v>
      </c>
      <c r="Q660" s="12" t="s">
        <v>43</v>
      </c>
      <c r="R660" s="12" t="s">
        <v>1269</v>
      </c>
      <c r="S660" s="12">
        <v>0.55000000000000004</v>
      </c>
      <c r="T660" s="7">
        <f>Table1[[#This Row],[Profit]]/Table1[[#This Row],[Sales]]</f>
        <v>-8.6294435350948717E-2</v>
      </c>
      <c r="U660" s="12" t="s">
        <v>33</v>
      </c>
      <c r="V660" s="12" t="s">
        <v>136</v>
      </c>
      <c r="W660" s="12" t="s">
        <v>362</v>
      </c>
      <c r="X660" s="12" t="s">
        <v>1268</v>
      </c>
      <c r="Y660" s="12">
        <v>32701</v>
      </c>
      <c r="Z660" s="13">
        <v>42103</v>
      </c>
      <c r="AA660" s="14" t="str">
        <f>TEXT(Table1[[#This Row],[Order Date]],"mmmm")</f>
        <v>April</v>
      </c>
      <c r="AB660" s="8" t="str">
        <f>TEXT(Table1[[#This Row],[Order Date]],"yyyy")</f>
        <v>2015</v>
      </c>
      <c r="AC660" s="13">
        <v>42105</v>
      </c>
      <c r="AD660" s="12">
        <v>-302.61559999999997</v>
      </c>
      <c r="AE660" s="12">
        <v>10</v>
      </c>
      <c r="AF660" s="12">
        <v>3506.78</v>
      </c>
      <c r="AG660" s="12">
        <v>89787</v>
      </c>
      <c r="AH660" s="7" t="str">
        <f>IF(COUNTIF(Returns!$A$2:$A$1635,Orders!AG660)&gt;0,"Returned","Not Returned")</f>
        <v>Not Returned</v>
      </c>
    </row>
    <row r="661" spans="5:34" ht="12.75" customHeight="1" thickTop="1" thickBot="1" x14ac:dyDescent="0.3">
      <c r="E661" s="9">
        <v>19184</v>
      </c>
      <c r="F661" s="2" t="s">
        <v>25</v>
      </c>
      <c r="G661" s="2">
        <v>0.09</v>
      </c>
      <c r="H661" s="2">
        <v>40.98</v>
      </c>
      <c r="I661" s="2">
        <v>6.5</v>
      </c>
      <c r="J661" s="2">
        <v>1178</v>
      </c>
      <c r="K661" s="7" t="str">
        <f>IF(COUNTIF(Table1[Customer ID],Table1[[#This Row],[Customer ID]])&gt;1,"Repeat Customer","One-Time Customer")</f>
        <v>Repeat Customer</v>
      </c>
      <c r="L661" s="2" t="s">
        <v>1267</v>
      </c>
      <c r="M661" s="2" t="s">
        <v>27</v>
      </c>
      <c r="N661" s="2" t="s">
        <v>114</v>
      </c>
      <c r="O661" s="2" t="s">
        <v>77</v>
      </c>
      <c r="P661" s="2" t="s">
        <v>180</v>
      </c>
      <c r="Q661" s="2" t="s">
        <v>59</v>
      </c>
      <c r="R661" s="2" t="s">
        <v>1270</v>
      </c>
      <c r="S661" s="2">
        <v>0.74</v>
      </c>
      <c r="T661" s="7">
        <f>Table1[[#This Row],[Profit]]/Table1[[#This Row],[Sales]]</f>
        <v>2.1261907430236468E-2</v>
      </c>
      <c r="U661" s="2" t="s">
        <v>33</v>
      </c>
      <c r="V661" s="2" t="s">
        <v>136</v>
      </c>
      <c r="W661" s="2" t="s">
        <v>362</v>
      </c>
      <c r="X661" s="2" t="s">
        <v>1268</v>
      </c>
      <c r="Y661" s="2">
        <v>32701</v>
      </c>
      <c r="Z661" s="10">
        <v>42103</v>
      </c>
      <c r="AA661" s="14" t="str">
        <f>TEXT(Table1[[#This Row],[Order Date]],"mmmm")</f>
        <v>April</v>
      </c>
      <c r="AB661" s="8" t="str">
        <f>TEXT(Table1[[#This Row],[Order Date]],"yyyy")</f>
        <v>2015</v>
      </c>
      <c r="AC661" s="10">
        <v>42105</v>
      </c>
      <c r="AD661" s="2">
        <v>5.6916000000000002</v>
      </c>
      <c r="AE661" s="2">
        <v>7</v>
      </c>
      <c r="AF661" s="2">
        <v>267.69</v>
      </c>
      <c r="AG661" s="2">
        <v>89787</v>
      </c>
      <c r="AH661" s="7" t="str">
        <f>IF(COUNTIF(Returns!$A$2:$A$1635,Orders!AG661)&gt;0,"Returned","Not Returned")</f>
        <v>Not Returned</v>
      </c>
    </row>
    <row r="662" spans="5:34" ht="12.75" customHeight="1" thickTop="1" thickBot="1" x14ac:dyDescent="0.3">
      <c r="E662" s="11">
        <v>19185</v>
      </c>
      <c r="F662" s="12" t="s">
        <v>25</v>
      </c>
      <c r="G662" s="12">
        <v>0.09</v>
      </c>
      <c r="H662" s="12">
        <v>349.45</v>
      </c>
      <c r="I662" s="12">
        <v>60</v>
      </c>
      <c r="J662" s="12">
        <v>1178</v>
      </c>
      <c r="K662" s="7" t="str">
        <f>IF(COUNTIF(Table1[Customer ID],Table1[[#This Row],[Customer ID]])&gt;1,"Repeat Customer","One-Time Customer")</f>
        <v>Repeat Customer</v>
      </c>
      <c r="L662" s="12" t="s">
        <v>1267</v>
      </c>
      <c r="M662" s="12" t="s">
        <v>39</v>
      </c>
      <c r="N662" s="12" t="s">
        <v>114</v>
      </c>
      <c r="O662" s="12" t="s">
        <v>41</v>
      </c>
      <c r="P662" s="12" t="s">
        <v>152</v>
      </c>
      <c r="Q662" s="12" t="s">
        <v>43</v>
      </c>
      <c r="R662" s="12" t="s">
        <v>989</v>
      </c>
      <c r="S662" s="12"/>
      <c r="T662" s="7">
        <f>Table1[[#This Row],[Profit]]/Table1[[#This Row],[Sales]]</f>
        <v>-0.15997763581044178</v>
      </c>
      <c r="U662" s="12" t="s">
        <v>33</v>
      </c>
      <c r="V662" s="12" t="s">
        <v>136</v>
      </c>
      <c r="W662" s="12" t="s">
        <v>362</v>
      </c>
      <c r="X662" s="12" t="s">
        <v>1268</v>
      </c>
      <c r="Y662" s="12">
        <v>32701</v>
      </c>
      <c r="Z662" s="13">
        <v>42103</v>
      </c>
      <c r="AA662" s="14" t="str">
        <f>TEXT(Table1[[#This Row],[Order Date]],"mmmm")</f>
        <v>April</v>
      </c>
      <c r="AB662" s="8" t="str">
        <f>TEXT(Table1[[#This Row],[Order Date]],"yyyy")</f>
        <v>2015</v>
      </c>
      <c r="AC662" s="13">
        <v>42104</v>
      </c>
      <c r="AD662" s="12">
        <v>-369.10999999999996</v>
      </c>
      <c r="AE662" s="12">
        <v>7</v>
      </c>
      <c r="AF662" s="12">
        <v>2307.2600000000002</v>
      </c>
      <c r="AG662" s="12">
        <v>89787</v>
      </c>
      <c r="AH662" s="7" t="str">
        <f>IF(COUNTIF(Returns!$A$2:$A$1635,Orders!AG662)&gt;0,"Returned","Not Returned")</f>
        <v>Not Returned</v>
      </c>
    </row>
    <row r="663" spans="5:34" ht="12.75" customHeight="1" thickTop="1" thickBot="1" x14ac:dyDescent="0.3">
      <c r="E663" s="9">
        <v>19484</v>
      </c>
      <c r="F663" s="2" t="s">
        <v>25</v>
      </c>
      <c r="G663" s="2">
        <v>7.0000000000000007E-2</v>
      </c>
      <c r="H663" s="2">
        <v>2.61</v>
      </c>
      <c r="I663" s="2">
        <v>0.5</v>
      </c>
      <c r="J663" s="2">
        <v>1182</v>
      </c>
      <c r="K663" s="7" t="str">
        <f>IF(COUNTIF(Table1[Customer ID],Table1[[#This Row],[Customer ID]])&gt;1,"Repeat Customer","One-Time Customer")</f>
        <v>One-Time Customer</v>
      </c>
      <c r="L663" s="2" t="s">
        <v>1271</v>
      </c>
      <c r="M663" s="2" t="s">
        <v>49</v>
      </c>
      <c r="N663" s="2" t="s">
        <v>40</v>
      </c>
      <c r="O663" s="2" t="s">
        <v>29</v>
      </c>
      <c r="P663" s="2" t="s">
        <v>134</v>
      </c>
      <c r="Q663" s="2" t="s">
        <v>59</v>
      </c>
      <c r="R663" s="2" t="s">
        <v>1138</v>
      </c>
      <c r="S663" s="2">
        <v>0.39</v>
      </c>
      <c r="T663" s="7">
        <f>Table1[[#This Row],[Profit]]/Table1[[#This Row],[Sales]]</f>
        <v>0.69</v>
      </c>
      <c r="U663" s="2" t="s">
        <v>33</v>
      </c>
      <c r="V663" s="2" t="s">
        <v>34</v>
      </c>
      <c r="W663" s="2" t="s">
        <v>212</v>
      </c>
      <c r="X663" s="2" t="s">
        <v>1272</v>
      </c>
      <c r="Y663" s="2">
        <v>84660</v>
      </c>
      <c r="Z663" s="10">
        <v>42147</v>
      </c>
      <c r="AA663" s="14" t="str">
        <f>TEXT(Table1[[#This Row],[Order Date]],"mmmm")</f>
        <v>May</v>
      </c>
      <c r="AB663" s="8" t="str">
        <f>TEXT(Table1[[#This Row],[Order Date]],"yyyy")</f>
        <v>2015</v>
      </c>
      <c r="AC663" s="10">
        <v>42147</v>
      </c>
      <c r="AD663" s="2">
        <v>27.013499999999997</v>
      </c>
      <c r="AE663" s="2">
        <v>15</v>
      </c>
      <c r="AF663" s="2">
        <v>39.15</v>
      </c>
      <c r="AG663" s="2">
        <v>86913</v>
      </c>
      <c r="AH663" s="7" t="str">
        <f>IF(COUNTIF(Returns!$A$2:$A$1635,Orders!AG663)&gt;0,"Returned","Not Returned")</f>
        <v>Not Returned</v>
      </c>
    </row>
    <row r="664" spans="5:34" ht="12.75" customHeight="1" thickTop="1" thickBot="1" x14ac:dyDescent="0.3">
      <c r="E664" s="11">
        <v>21522</v>
      </c>
      <c r="F664" s="12" t="s">
        <v>37</v>
      </c>
      <c r="G664" s="12">
        <v>0.04</v>
      </c>
      <c r="H664" s="12">
        <v>35.99</v>
      </c>
      <c r="I664" s="12">
        <v>3.3</v>
      </c>
      <c r="J664" s="12">
        <v>1183</v>
      </c>
      <c r="K664" s="7" t="str">
        <f>IF(COUNTIF(Table1[Customer ID],Table1[[#This Row],[Customer ID]])&gt;1,"Repeat Customer","One-Time Customer")</f>
        <v>One-Time Customer</v>
      </c>
      <c r="L664" s="12" t="s">
        <v>1273</v>
      </c>
      <c r="M664" s="12" t="s">
        <v>49</v>
      </c>
      <c r="N664" s="12" t="s">
        <v>40</v>
      </c>
      <c r="O664" s="12" t="s">
        <v>77</v>
      </c>
      <c r="P664" s="12" t="s">
        <v>78</v>
      </c>
      <c r="Q664" s="12" t="s">
        <v>51</v>
      </c>
      <c r="R664" s="12" t="s">
        <v>1274</v>
      </c>
      <c r="S664" s="12">
        <v>0.39</v>
      </c>
      <c r="T664" s="7">
        <f>Table1[[#This Row],[Profit]]/Table1[[#This Row],[Sales]]</f>
        <v>0.69</v>
      </c>
      <c r="U664" s="12" t="s">
        <v>33</v>
      </c>
      <c r="V664" s="12" t="s">
        <v>34</v>
      </c>
      <c r="W664" s="12" t="s">
        <v>212</v>
      </c>
      <c r="X664" s="12" t="s">
        <v>1275</v>
      </c>
      <c r="Y664" s="12">
        <v>84663</v>
      </c>
      <c r="Z664" s="13">
        <v>42184</v>
      </c>
      <c r="AA664" s="14" t="str">
        <f>TEXT(Table1[[#This Row],[Order Date]],"mmmm")</f>
        <v>June</v>
      </c>
      <c r="AB664" s="8" t="str">
        <f>TEXT(Table1[[#This Row],[Order Date]],"yyyy")</f>
        <v>2015</v>
      </c>
      <c r="AC664" s="13">
        <v>42184</v>
      </c>
      <c r="AD664" s="12">
        <v>184.19549999999998</v>
      </c>
      <c r="AE664" s="12">
        <v>9</v>
      </c>
      <c r="AF664" s="12">
        <v>266.95</v>
      </c>
      <c r="AG664" s="12">
        <v>86914</v>
      </c>
      <c r="AH664" s="7" t="str">
        <f>IF(COUNTIF(Returns!$A$2:$A$1635,Orders!AG664)&gt;0,"Returned","Not Returned")</f>
        <v>Not Returned</v>
      </c>
    </row>
    <row r="665" spans="5:34" ht="12.75" customHeight="1" thickTop="1" thickBot="1" x14ac:dyDescent="0.3">
      <c r="E665" s="9">
        <v>22190</v>
      </c>
      <c r="F665" s="2" t="s">
        <v>56</v>
      </c>
      <c r="G665" s="2">
        <v>0</v>
      </c>
      <c r="H665" s="2">
        <v>6783.02</v>
      </c>
      <c r="I665" s="2">
        <v>24.49</v>
      </c>
      <c r="J665" s="2">
        <v>1185</v>
      </c>
      <c r="K665" s="7" t="str">
        <f>IF(COUNTIF(Table1[Customer ID],Table1[[#This Row],[Customer ID]])&gt;1,"Repeat Customer","One-Time Customer")</f>
        <v>Repeat Customer</v>
      </c>
      <c r="L665" s="2" t="s">
        <v>1276</v>
      </c>
      <c r="M665" s="2" t="s">
        <v>49</v>
      </c>
      <c r="N665" s="2" t="s">
        <v>114</v>
      </c>
      <c r="O665" s="2" t="s">
        <v>77</v>
      </c>
      <c r="P665" s="2" t="s">
        <v>85</v>
      </c>
      <c r="Q665" s="2" t="s">
        <v>236</v>
      </c>
      <c r="R665" s="2" t="s">
        <v>1277</v>
      </c>
      <c r="S665" s="2">
        <v>0.39</v>
      </c>
      <c r="T665" s="7">
        <f>Table1[[#This Row],[Profit]]/Table1[[#This Row],[Sales]]</f>
        <v>1.9997518556091578E-4</v>
      </c>
      <c r="U665" s="2" t="s">
        <v>33</v>
      </c>
      <c r="V665" s="2" t="s">
        <v>136</v>
      </c>
      <c r="W665" s="2" t="s">
        <v>1278</v>
      </c>
      <c r="X665" s="2" t="s">
        <v>1279</v>
      </c>
      <c r="Y665" s="2">
        <v>35756</v>
      </c>
      <c r="Z665" s="10">
        <v>42084</v>
      </c>
      <c r="AA665" s="14" t="str">
        <f>TEXT(Table1[[#This Row],[Order Date]],"mmmm")</f>
        <v>March</v>
      </c>
      <c r="AB665" s="8" t="str">
        <f>TEXT(Table1[[#This Row],[Order Date]],"yyyy")</f>
        <v>2015</v>
      </c>
      <c r="AC665" s="10">
        <v>42085</v>
      </c>
      <c r="AD665" s="2">
        <v>4.1099999999999994</v>
      </c>
      <c r="AE665" s="2">
        <v>3</v>
      </c>
      <c r="AF665" s="2">
        <v>20552.55</v>
      </c>
      <c r="AG665" s="2">
        <v>85938</v>
      </c>
      <c r="AH665" s="7" t="str">
        <f>IF(COUNTIF(Returns!$A$2:$A$1635,Orders!AG665)&gt;0,"Returned","Not Returned")</f>
        <v>Not Returned</v>
      </c>
    </row>
    <row r="666" spans="5:34" ht="12.75" customHeight="1" thickTop="1" thickBot="1" x14ac:dyDescent="0.3">
      <c r="E666" s="11">
        <v>20764</v>
      </c>
      <c r="F666" s="12" t="s">
        <v>37</v>
      </c>
      <c r="G666" s="12">
        <v>0.08</v>
      </c>
      <c r="H666" s="12">
        <v>11.7</v>
      </c>
      <c r="I666" s="12">
        <v>6.96</v>
      </c>
      <c r="J666" s="12">
        <v>1185</v>
      </c>
      <c r="K666" s="7" t="str">
        <f>IF(COUNTIF(Table1[Customer ID],Table1[[#This Row],[Customer ID]])&gt;1,"Repeat Customer","One-Time Customer")</f>
        <v>Repeat Customer</v>
      </c>
      <c r="L666" s="12" t="s">
        <v>1276</v>
      </c>
      <c r="M666" s="12" t="s">
        <v>49</v>
      </c>
      <c r="N666" s="12" t="s">
        <v>114</v>
      </c>
      <c r="O666" s="12" t="s">
        <v>29</v>
      </c>
      <c r="P666" s="12" t="s">
        <v>257</v>
      </c>
      <c r="Q666" s="12" t="s">
        <v>86</v>
      </c>
      <c r="R666" s="12" t="s">
        <v>1280</v>
      </c>
      <c r="S666" s="12">
        <v>0.5</v>
      </c>
      <c r="T666" s="7">
        <f>Table1[[#This Row],[Profit]]/Table1[[#This Row],[Sales]]</f>
        <v>0.32535307517084283</v>
      </c>
      <c r="U666" s="12" t="s">
        <v>33</v>
      </c>
      <c r="V666" s="12" t="s">
        <v>136</v>
      </c>
      <c r="W666" s="12" t="s">
        <v>1278</v>
      </c>
      <c r="X666" s="12" t="s">
        <v>1279</v>
      </c>
      <c r="Y666" s="12">
        <v>35756</v>
      </c>
      <c r="Z666" s="13">
        <v>42104</v>
      </c>
      <c r="AA666" s="14" t="str">
        <f>TEXT(Table1[[#This Row],[Order Date]],"mmmm")</f>
        <v>April</v>
      </c>
      <c r="AB666" s="8" t="str">
        <f>TEXT(Table1[[#This Row],[Order Date]],"yyyy")</f>
        <v>2015</v>
      </c>
      <c r="AC666" s="13">
        <v>42107</v>
      </c>
      <c r="AD666" s="12">
        <v>28.565999999999999</v>
      </c>
      <c r="AE666" s="12">
        <v>8</v>
      </c>
      <c r="AF666" s="12">
        <v>87.8</v>
      </c>
      <c r="AG666" s="12">
        <v>85940</v>
      </c>
      <c r="AH666" s="7" t="str">
        <f>IF(COUNTIF(Returns!$A$2:$A$1635,Orders!AG666)&gt;0,"Returned","Not Returned")</f>
        <v>Not Returned</v>
      </c>
    </row>
    <row r="667" spans="5:34" ht="12.75" customHeight="1" thickTop="1" thickBot="1" x14ac:dyDescent="0.3">
      <c r="E667" s="9">
        <v>24358</v>
      </c>
      <c r="F667" s="2" t="s">
        <v>47</v>
      </c>
      <c r="G667" s="2">
        <v>7.0000000000000007E-2</v>
      </c>
      <c r="H667" s="2">
        <v>400.97</v>
      </c>
      <c r="I667" s="2">
        <v>48.26</v>
      </c>
      <c r="J667" s="2">
        <v>1186</v>
      </c>
      <c r="K667" s="7" t="str">
        <f>IF(COUNTIF(Table1[Customer ID],Table1[[#This Row],[Customer ID]])&gt;1,"Repeat Customer","One-Time Customer")</f>
        <v>One-Time Customer</v>
      </c>
      <c r="L667" s="2" t="s">
        <v>1281</v>
      </c>
      <c r="M667" s="2" t="s">
        <v>39</v>
      </c>
      <c r="N667" s="2" t="s">
        <v>114</v>
      </c>
      <c r="O667" s="2" t="s">
        <v>77</v>
      </c>
      <c r="P667" s="2" t="s">
        <v>85</v>
      </c>
      <c r="Q667" s="2" t="s">
        <v>121</v>
      </c>
      <c r="R667" s="2" t="s">
        <v>1282</v>
      </c>
      <c r="S667" s="2">
        <v>0.36</v>
      </c>
      <c r="T667" s="7">
        <f>Table1[[#This Row],[Profit]]/Table1[[#This Row],[Sales]]</f>
        <v>0.68999999999999984</v>
      </c>
      <c r="U667" s="2" t="s">
        <v>33</v>
      </c>
      <c r="V667" s="2" t="s">
        <v>34</v>
      </c>
      <c r="W667" s="2" t="s">
        <v>45</v>
      </c>
      <c r="X667" s="2" t="s">
        <v>1283</v>
      </c>
      <c r="Y667" s="2">
        <v>92646</v>
      </c>
      <c r="Z667" s="10">
        <v>42103</v>
      </c>
      <c r="AA667" s="14" t="str">
        <f>TEXT(Table1[[#This Row],[Order Date]],"mmmm")</f>
        <v>April</v>
      </c>
      <c r="AB667" s="8" t="str">
        <f>TEXT(Table1[[#This Row],[Order Date]],"yyyy")</f>
        <v>2015</v>
      </c>
      <c r="AC667" s="10">
        <v>42104</v>
      </c>
      <c r="AD667" s="2">
        <v>2581.5590999999995</v>
      </c>
      <c r="AE667" s="2">
        <v>10</v>
      </c>
      <c r="AF667" s="2">
        <v>3741.39</v>
      </c>
      <c r="AG667" s="2">
        <v>85939</v>
      </c>
      <c r="AH667" s="7" t="str">
        <f>IF(COUNTIF(Returns!$A$2:$A$1635,Orders!AG667)&gt;0,"Returned","Not Returned")</f>
        <v>Not Returned</v>
      </c>
    </row>
    <row r="668" spans="5:34" ht="12.75" customHeight="1" thickTop="1" thickBot="1" x14ac:dyDescent="0.3">
      <c r="E668" s="11">
        <v>18829</v>
      </c>
      <c r="F668" s="12" t="s">
        <v>106</v>
      </c>
      <c r="G668" s="12">
        <v>0.06</v>
      </c>
      <c r="H668" s="12">
        <v>10.89</v>
      </c>
      <c r="I668" s="12">
        <v>4.5</v>
      </c>
      <c r="J668" s="12">
        <v>1189</v>
      </c>
      <c r="K668" s="7" t="str">
        <f>IF(COUNTIF(Table1[Customer ID],Table1[[#This Row],[Customer ID]])&gt;1,"Repeat Customer","One-Time Customer")</f>
        <v>Repeat Customer</v>
      </c>
      <c r="L668" s="12" t="s">
        <v>1284</v>
      </c>
      <c r="M668" s="12" t="s">
        <v>49</v>
      </c>
      <c r="N668" s="12" t="s">
        <v>114</v>
      </c>
      <c r="O668" s="12" t="s">
        <v>29</v>
      </c>
      <c r="P668" s="12" t="s">
        <v>257</v>
      </c>
      <c r="Q668" s="12" t="s">
        <v>59</v>
      </c>
      <c r="R668" s="12" t="s">
        <v>258</v>
      </c>
      <c r="S668" s="12">
        <v>0.59</v>
      </c>
      <c r="T668" s="7">
        <f>Table1[[#This Row],[Profit]]/Table1[[#This Row],[Sales]]</f>
        <v>-0.16817572997589073</v>
      </c>
      <c r="U668" s="12" t="s">
        <v>33</v>
      </c>
      <c r="V668" s="12" t="s">
        <v>34</v>
      </c>
      <c r="W668" s="12" t="s">
        <v>45</v>
      </c>
      <c r="X668" s="12" t="s">
        <v>1283</v>
      </c>
      <c r="Y668" s="12">
        <v>92646</v>
      </c>
      <c r="Z668" s="13">
        <v>42172</v>
      </c>
      <c r="AA668" s="14" t="str">
        <f>TEXT(Table1[[#This Row],[Order Date]],"mmmm")</f>
        <v>June</v>
      </c>
      <c r="AB668" s="8" t="str">
        <f>TEXT(Table1[[#This Row],[Order Date]],"yyyy")</f>
        <v>2015</v>
      </c>
      <c r="AC668" s="13">
        <v>42177</v>
      </c>
      <c r="AD668" s="12">
        <v>-25.112000000000002</v>
      </c>
      <c r="AE668" s="12">
        <v>14</v>
      </c>
      <c r="AF668" s="12">
        <v>149.32</v>
      </c>
      <c r="AG668" s="12">
        <v>87584</v>
      </c>
      <c r="AH668" s="7" t="str">
        <f>IF(COUNTIF(Returns!$A$2:$A$1635,Orders!AG668)&gt;0,"Returned","Not Returned")</f>
        <v>Not Returned</v>
      </c>
    </row>
    <row r="669" spans="5:34" ht="12.75" customHeight="1" thickTop="1" thickBot="1" x14ac:dyDescent="0.3">
      <c r="E669" s="9">
        <v>18830</v>
      </c>
      <c r="F669" s="2" t="s">
        <v>106</v>
      </c>
      <c r="G669" s="2">
        <v>0.03</v>
      </c>
      <c r="H669" s="2">
        <v>10.64</v>
      </c>
      <c r="I669" s="2">
        <v>5.16</v>
      </c>
      <c r="J669" s="2">
        <v>1189</v>
      </c>
      <c r="K669" s="7" t="str">
        <f>IF(COUNTIF(Table1[Customer ID],Table1[[#This Row],[Customer ID]])&gt;1,"Repeat Customer","One-Time Customer")</f>
        <v>Repeat Customer</v>
      </c>
      <c r="L669" s="2" t="s">
        <v>1284</v>
      </c>
      <c r="M669" s="2" t="s">
        <v>49</v>
      </c>
      <c r="N669" s="2" t="s">
        <v>114</v>
      </c>
      <c r="O669" s="2" t="s">
        <v>41</v>
      </c>
      <c r="P669" s="2" t="s">
        <v>50</v>
      </c>
      <c r="Q669" s="2" t="s">
        <v>59</v>
      </c>
      <c r="R669" s="2" t="s">
        <v>851</v>
      </c>
      <c r="S669" s="2">
        <v>0.56999999999999995</v>
      </c>
      <c r="T669" s="7">
        <f>Table1[[#This Row],[Profit]]/Table1[[#This Row],[Sales]]</f>
        <v>9.8163945539800027E-2</v>
      </c>
      <c r="U669" s="2" t="s">
        <v>33</v>
      </c>
      <c r="V669" s="2" t="s">
        <v>34</v>
      </c>
      <c r="W669" s="2" t="s">
        <v>45</v>
      </c>
      <c r="X669" s="2" t="s">
        <v>1283</v>
      </c>
      <c r="Y669" s="2">
        <v>92646</v>
      </c>
      <c r="Z669" s="10">
        <v>42172</v>
      </c>
      <c r="AA669" s="14" t="str">
        <f>TEXT(Table1[[#This Row],[Order Date]],"mmmm")</f>
        <v>June</v>
      </c>
      <c r="AB669" s="8" t="str">
        <f>TEXT(Table1[[#This Row],[Order Date]],"yyyy")</f>
        <v>2015</v>
      </c>
      <c r="AC669" s="10">
        <v>42177</v>
      </c>
      <c r="AD669" s="2">
        <v>17.376000000000001</v>
      </c>
      <c r="AE669" s="2">
        <v>16</v>
      </c>
      <c r="AF669" s="2">
        <v>177.01</v>
      </c>
      <c r="AG669" s="2">
        <v>87584</v>
      </c>
      <c r="AH669" s="7" t="str">
        <f>IF(COUNTIF(Returns!$A$2:$A$1635,Orders!AG669)&gt;0,"Returned","Not Returned")</f>
        <v>Not Returned</v>
      </c>
    </row>
    <row r="670" spans="5:34" ht="12.75" customHeight="1" thickTop="1" thickBot="1" x14ac:dyDescent="0.3">
      <c r="E670" s="11">
        <v>18831</v>
      </c>
      <c r="F670" s="12" t="s">
        <v>106</v>
      </c>
      <c r="G670" s="12">
        <v>0.03</v>
      </c>
      <c r="H670" s="12">
        <v>7.96</v>
      </c>
      <c r="I670" s="12">
        <v>4.95</v>
      </c>
      <c r="J670" s="12">
        <v>1189</v>
      </c>
      <c r="K670" s="7" t="str">
        <f>IF(COUNTIF(Table1[Customer ID],Table1[[#This Row],[Customer ID]])&gt;1,"Repeat Customer","One-Time Customer")</f>
        <v>Repeat Customer</v>
      </c>
      <c r="L670" s="12" t="s">
        <v>1284</v>
      </c>
      <c r="M670" s="12" t="s">
        <v>49</v>
      </c>
      <c r="N670" s="12" t="s">
        <v>114</v>
      </c>
      <c r="O670" s="12" t="s">
        <v>41</v>
      </c>
      <c r="P670" s="12" t="s">
        <v>50</v>
      </c>
      <c r="Q670" s="12" t="s">
        <v>59</v>
      </c>
      <c r="R670" s="12" t="s">
        <v>1285</v>
      </c>
      <c r="S670" s="12">
        <v>0.41</v>
      </c>
      <c r="T670" s="7">
        <f>Table1[[#This Row],[Profit]]/Table1[[#This Row],[Sales]]</f>
        <v>0.69</v>
      </c>
      <c r="U670" s="12" t="s">
        <v>33</v>
      </c>
      <c r="V670" s="12" t="s">
        <v>34</v>
      </c>
      <c r="W670" s="12" t="s">
        <v>45</v>
      </c>
      <c r="X670" s="12" t="s">
        <v>1283</v>
      </c>
      <c r="Y670" s="12">
        <v>92646</v>
      </c>
      <c r="Z670" s="13">
        <v>42172</v>
      </c>
      <c r="AA670" s="14" t="str">
        <f>TEXT(Table1[[#This Row],[Order Date]],"mmmm")</f>
        <v>June</v>
      </c>
      <c r="AB670" s="8" t="str">
        <f>TEXT(Table1[[#This Row],[Order Date]],"yyyy")</f>
        <v>2015</v>
      </c>
      <c r="AC670" s="13">
        <v>42174</v>
      </c>
      <c r="AD670" s="12">
        <v>24.260399999999997</v>
      </c>
      <c r="AE670" s="12">
        <v>4</v>
      </c>
      <c r="AF670" s="12">
        <v>35.159999999999997</v>
      </c>
      <c r="AG670" s="12">
        <v>87584</v>
      </c>
      <c r="AH670" s="7" t="str">
        <f>IF(COUNTIF(Returns!$A$2:$A$1635,Orders!AG670)&gt;0,"Returned","Not Returned")</f>
        <v>Not Returned</v>
      </c>
    </row>
    <row r="671" spans="5:34" ht="12.75" customHeight="1" thickTop="1" thickBot="1" x14ac:dyDescent="0.3">
      <c r="E671" s="9">
        <v>19553</v>
      </c>
      <c r="F671" s="2" t="s">
        <v>106</v>
      </c>
      <c r="G671" s="2">
        <v>0.03</v>
      </c>
      <c r="H671" s="2">
        <v>28.53</v>
      </c>
      <c r="I671" s="2">
        <v>1.49</v>
      </c>
      <c r="J671" s="2">
        <v>1191</v>
      </c>
      <c r="K671" s="7" t="str">
        <f>IF(COUNTIF(Table1[Customer ID],Table1[[#This Row],[Customer ID]])&gt;1,"Repeat Customer","One-Time Customer")</f>
        <v>One-Time Customer</v>
      </c>
      <c r="L671" s="2" t="s">
        <v>1286</v>
      </c>
      <c r="M671" s="2" t="s">
        <v>49</v>
      </c>
      <c r="N671" s="2" t="s">
        <v>58</v>
      </c>
      <c r="O671" s="2" t="s">
        <v>29</v>
      </c>
      <c r="P671" s="2" t="s">
        <v>109</v>
      </c>
      <c r="Q671" s="2" t="s">
        <v>59</v>
      </c>
      <c r="R671" s="2" t="s">
        <v>332</v>
      </c>
      <c r="S671" s="2">
        <v>0.38</v>
      </c>
      <c r="T671" s="7">
        <f>Table1[[#This Row],[Profit]]/Table1[[#This Row],[Sales]]</f>
        <v>0.66907361548851862</v>
      </c>
      <c r="U671" s="2" t="s">
        <v>33</v>
      </c>
      <c r="V671" s="2" t="s">
        <v>53</v>
      </c>
      <c r="W671" s="2" t="s">
        <v>228</v>
      </c>
      <c r="X671" s="2" t="s">
        <v>1287</v>
      </c>
      <c r="Y671" s="2">
        <v>6050</v>
      </c>
      <c r="Z671" s="10">
        <v>42183</v>
      </c>
      <c r="AA671" s="14" t="str">
        <f>TEXT(Table1[[#This Row],[Order Date]],"mmmm")</f>
        <v>June</v>
      </c>
      <c r="AB671" s="8" t="str">
        <f>TEXT(Table1[[#This Row],[Order Date]],"yyyy")</f>
        <v>2015</v>
      </c>
      <c r="AC671" s="10">
        <v>42186</v>
      </c>
      <c r="AD671" s="2">
        <v>59.440499999999993</v>
      </c>
      <c r="AE671" s="2">
        <v>3</v>
      </c>
      <c r="AF671" s="2">
        <v>88.84</v>
      </c>
      <c r="AG671" s="2">
        <v>87587</v>
      </c>
      <c r="AH671" s="7" t="str">
        <f>IF(COUNTIF(Returns!$A$2:$A$1635,Orders!AG671)&gt;0,"Returned","Not Returned")</f>
        <v>Not Returned</v>
      </c>
    </row>
    <row r="672" spans="5:34" ht="12.75" customHeight="1" thickTop="1" thickBot="1" x14ac:dyDescent="0.3">
      <c r="E672" s="11">
        <v>830</v>
      </c>
      <c r="F672" s="12" t="s">
        <v>106</v>
      </c>
      <c r="G672" s="12">
        <v>0.03</v>
      </c>
      <c r="H672" s="12">
        <v>10.64</v>
      </c>
      <c r="I672" s="12">
        <v>5.16</v>
      </c>
      <c r="J672" s="12">
        <v>1193</v>
      </c>
      <c r="K672" s="7" t="str">
        <f>IF(COUNTIF(Table1[Customer ID],Table1[[#This Row],[Customer ID]])&gt;1,"Repeat Customer","One-Time Customer")</f>
        <v>Repeat Customer</v>
      </c>
      <c r="L672" s="12" t="s">
        <v>1288</v>
      </c>
      <c r="M672" s="12" t="s">
        <v>49</v>
      </c>
      <c r="N672" s="12" t="s">
        <v>114</v>
      </c>
      <c r="O672" s="12" t="s">
        <v>41</v>
      </c>
      <c r="P672" s="12" t="s">
        <v>50</v>
      </c>
      <c r="Q672" s="12" t="s">
        <v>59</v>
      </c>
      <c r="R672" s="12" t="s">
        <v>851</v>
      </c>
      <c r="S672" s="12">
        <v>0.56999999999999995</v>
      </c>
      <c r="T672" s="7">
        <f>Table1[[#This Row],[Profit]]/Table1[[#This Row],[Sales]]</f>
        <v>2.0775941230486684E-2</v>
      </c>
      <c r="U672" s="12" t="s">
        <v>33</v>
      </c>
      <c r="V672" s="12" t="s">
        <v>53</v>
      </c>
      <c r="W672" s="12" t="s">
        <v>1008</v>
      </c>
      <c r="X672" s="12" t="s">
        <v>35</v>
      </c>
      <c r="Y672" s="12">
        <v>20016</v>
      </c>
      <c r="Z672" s="13">
        <v>42172</v>
      </c>
      <c r="AA672" s="14" t="str">
        <f>TEXT(Table1[[#This Row],[Order Date]],"mmmm")</f>
        <v>June</v>
      </c>
      <c r="AB672" s="8" t="str">
        <f>TEXT(Table1[[#This Row],[Order Date]],"yyyy")</f>
        <v>2015</v>
      </c>
      <c r="AC672" s="13">
        <v>42177</v>
      </c>
      <c r="AD672" s="12">
        <v>14.48</v>
      </c>
      <c r="AE672" s="12">
        <v>63</v>
      </c>
      <c r="AF672" s="12">
        <v>696.96</v>
      </c>
      <c r="AG672" s="12">
        <v>5984</v>
      </c>
      <c r="AH672" s="7" t="str">
        <f>IF(COUNTIF(Returns!$A$2:$A$1635,Orders!AG672)&gt;0,"Returned","Not Returned")</f>
        <v>Not Returned</v>
      </c>
    </row>
    <row r="673" spans="5:34" ht="12.75" customHeight="1" thickTop="1" thickBot="1" x14ac:dyDescent="0.3">
      <c r="E673" s="9">
        <v>831</v>
      </c>
      <c r="F673" s="2" t="s">
        <v>106</v>
      </c>
      <c r="G673" s="2">
        <v>0.03</v>
      </c>
      <c r="H673" s="2">
        <v>7.96</v>
      </c>
      <c r="I673" s="2">
        <v>4.95</v>
      </c>
      <c r="J673" s="2">
        <v>1193</v>
      </c>
      <c r="K673" s="7" t="str">
        <f>IF(COUNTIF(Table1[Customer ID],Table1[[#This Row],[Customer ID]])&gt;1,"Repeat Customer","One-Time Customer")</f>
        <v>Repeat Customer</v>
      </c>
      <c r="L673" s="2" t="s">
        <v>1288</v>
      </c>
      <c r="M673" s="2" t="s">
        <v>49</v>
      </c>
      <c r="N673" s="2" t="s">
        <v>114</v>
      </c>
      <c r="O673" s="2" t="s">
        <v>41</v>
      </c>
      <c r="P673" s="2" t="s">
        <v>50</v>
      </c>
      <c r="Q673" s="2" t="s">
        <v>59</v>
      </c>
      <c r="R673" s="2" t="s">
        <v>1285</v>
      </c>
      <c r="S673" s="2">
        <v>0.41</v>
      </c>
      <c r="T673" s="7">
        <f>Table1[[#This Row],[Profit]]/Table1[[#This Row],[Sales]]</f>
        <v>0.14891908172143767</v>
      </c>
      <c r="U673" s="2" t="s">
        <v>33</v>
      </c>
      <c r="V673" s="2" t="s">
        <v>53</v>
      </c>
      <c r="W673" s="2" t="s">
        <v>1008</v>
      </c>
      <c r="X673" s="2" t="s">
        <v>35</v>
      </c>
      <c r="Y673" s="2">
        <v>20016</v>
      </c>
      <c r="Z673" s="10">
        <v>42172</v>
      </c>
      <c r="AA673" s="14" t="str">
        <f>TEXT(Table1[[#This Row],[Order Date]],"mmmm")</f>
        <v>June</v>
      </c>
      <c r="AB673" s="8" t="str">
        <f>TEXT(Table1[[#This Row],[Order Date]],"yyyy")</f>
        <v>2015</v>
      </c>
      <c r="AC673" s="10">
        <v>42174</v>
      </c>
      <c r="AD673" s="2">
        <v>22.25</v>
      </c>
      <c r="AE673" s="2">
        <v>17</v>
      </c>
      <c r="AF673" s="2">
        <v>149.41</v>
      </c>
      <c r="AG673" s="2">
        <v>5984</v>
      </c>
      <c r="AH673" s="7" t="str">
        <f>IF(COUNTIF(Returns!$A$2:$A$1635,Orders!AG673)&gt;0,"Returned","Not Returned")</f>
        <v>Not Returned</v>
      </c>
    </row>
    <row r="674" spans="5:34" ht="12.75" customHeight="1" thickTop="1" thickBot="1" x14ac:dyDescent="0.3">
      <c r="E674" s="11">
        <v>4131</v>
      </c>
      <c r="F674" s="12" t="s">
        <v>25</v>
      </c>
      <c r="G674" s="12">
        <v>0.05</v>
      </c>
      <c r="H674" s="12">
        <v>52.4</v>
      </c>
      <c r="I674" s="12">
        <v>16.11</v>
      </c>
      <c r="J674" s="12">
        <v>1193</v>
      </c>
      <c r="K674" s="7" t="str">
        <f>IF(COUNTIF(Table1[Customer ID],Table1[[#This Row],[Customer ID]])&gt;1,"Repeat Customer","One-Time Customer")</f>
        <v>Repeat Customer</v>
      </c>
      <c r="L674" s="12" t="s">
        <v>1288</v>
      </c>
      <c r="M674" s="12" t="s">
        <v>49</v>
      </c>
      <c r="N674" s="12" t="s">
        <v>114</v>
      </c>
      <c r="O674" s="12" t="s">
        <v>29</v>
      </c>
      <c r="P674" s="12" t="s">
        <v>109</v>
      </c>
      <c r="Q674" s="12" t="s">
        <v>59</v>
      </c>
      <c r="R674" s="12" t="s">
        <v>1289</v>
      </c>
      <c r="S674" s="12">
        <v>0.39</v>
      </c>
      <c r="T674" s="7">
        <f>Table1[[#This Row],[Profit]]/Table1[[#This Row],[Sales]]</f>
        <v>0.13003612318753113</v>
      </c>
      <c r="U674" s="12" t="s">
        <v>33</v>
      </c>
      <c r="V674" s="12" t="s">
        <v>53</v>
      </c>
      <c r="W674" s="12" t="s">
        <v>1008</v>
      </c>
      <c r="X674" s="12" t="s">
        <v>35</v>
      </c>
      <c r="Y674" s="12">
        <v>20016</v>
      </c>
      <c r="Z674" s="13">
        <v>42060</v>
      </c>
      <c r="AA674" s="14" t="str">
        <f>TEXT(Table1[[#This Row],[Order Date]],"mmmm")</f>
        <v>February</v>
      </c>
      <c r="AB674" s="8" t="str">
        <f>TEXT(Table1[[#This Row],[Order Date]],"yyyy")</f>
        <v>2015</v>
      </c>
      <c r="AC674" s="13">
        <v>42062</v>
      </c>
      <c r="AD674" s="12">
        <v>592.52650000000006</v>
      </c>
      <c r="AE674" s="12">
        <v>85</v>
      </c>
      <c r="AF674" s="12">
        <v>4556.63</v>
      </c>
      <c r="AG674" s="12">
        <v>29350</v>
      </c>
      <c r="AH674" s="7" t="str">
        <f>IF(COUNTIF(Returns!$A$2:$A$1635,Orders!AG674)&gt;0,"Returned","Not Returned")</f>
        <v>Not Returned</v>
      </c>
    </row>
    <row r="675" spans="5:34" ht="12.75" customHeight="1" thickTop="1" thickBot="1" x14ac:dyDescent="0.3">
      <c r="E675" s="9">
        <v>4133</v>
      </c>
      <c r="F675" s="2" t="s">
        <v>25</v>
      </c>
      <c r="G675" s="2">
        <v>0.05</v>
      </c>
      <c r="H675" s="2">
        <v>36.549999999999997</v>
      </c>
      <c r="I675" s="2">
        <v>13.89</v>
      </c>
      <c r="J675" s="2">
        <v>1193</v>
      </c>
      <c r="K675" s="7" t="str">
        <f>IF(COUNTIF(Table1[Customer ID],Table1[[#This Row],[Customer ID]])&gt;1,"Repeat Customer","One-Time Customer")</f>
        <v>Repeat Customer</v>
      </c>
      <c r="L675" s="2" t="s">
        <v>1288</v>
      </c>
      <c r="M675" s="2" t="s">
        <v>27</v>
      </c>
      <c r="N675" s="2" t="s">
        <v>114</v>
      </c>
      <c r="O675" s="2" t="s">
        <v>29</v>
      </c>
      <c r="P675" s="2" t="s">
        <v>30</v>
      </c>
      <c r="Q675" s="2" t="s">
        <v>31</v>
      </c>
      <c r="R675" s="2" t="s">
        <v>1290</v>
      </c>
      <c r="S675" s="2">
        <v>0.41</v>
      </c>
      <c r="T675" s="7">
        <f>Table1[[#This Row],[Profit]]/Table1[[#This Row],[Sales]]</f>
        <v>7.8952455563808033E-2</v>
      </c>
      <c r="U675" s="2" t="s">
        <v>33</v>
      </c>
      <c r="V675" s="2" t="s">
        <v>53</v>
      </c>
      <c r="W675" s="2" t="s">
        <v>1008</v>
      </c>
      <c r="X675" s="2" t="s">
        <v>35</v>
      </c>
      <c r="Y675" s="2">
        <v>20016</v>
      </c>
      <c r="Z675" s="10">
        <v>42060</v>
      </c>
      <c r="AA675" s="14" t="str">
        <f>TEXT(Table1[[#This Row],[Order Date]],"mmmm")</f>
        <v>February</v>
      </c>
      <c r="AB675" s="8" t="str">
        <f>TEXT(Table1[[#This Row],[Order Date]],"yyyy")</f>
        <v>2015</v>
      </c>
      <c r="AC675" s="10">
        <v>42061</v>
      </c>
      <c r="AD675" s="2">
        <v>232.8</v>
      </c>
      <c r="AE675" s="2">
        <v>83</v>
      </c>
      <c r="AF675" s="2">
        <v>2948.61</v>
      </c>
      <c r="AG675" s="2">
        <v>29350</v>
      </c>
      <c r="AH675" s="7" t="str">
        <f>IF(COUNTIF(Returns!$A$2:$A$1635,Orders!AG675)&gt;0,"Returned","Not Returned")</f>
        <v>Not Returned</v>
      </c>
    </row>
    <row r="676" spans="5:34" ht="12.75" customHeight="1" thickTop="1" thickBot="1" x14ac:dyDescent="0.3">
      <c r="E676" s="11">
        <v>5468</v>
      </c>
      <c r="F676" s="12" t="s">
        <v>37</v>
      </c>
      <c r="G676" s="12">
        <v>0.03</v>
      </c>
      <c r="H676" s="12">
        <v>5.98</v>
      </c>
      <c r="I676" s="12">
        <v>1.49</v>
      </c>
      <c r="J676" s="12">
        <v>1193</v>
      </c>
      <c r="K676" s="7" t="str">
        <f>IF(COUNTIF(Table1[Customer ID],Table1[[#This Row],[Customer ID]])&gt;1,"Repeat Customer","One-Time Customer")</f>
        <v>Repeat Customer</v>
      </c>
      <c r="L676" s="12" t="s">
        <v>1288</v>
      </c>
      <c r="M676" s="12" t="s">
        <v>49</v>
      </c>
      <c r="N676" s="12" t="s">
        <v>58</v>
      </c>
      <c r="O676" s="12" t="s">
        <v>29</v>
      </c>
      <c r="P676" s="12" t="s">
        <v>109</v>
      </c>
      <c r="Q676" s="12" t="s">
        <v>59</v>
      </c>
      <c r="R676" s="12" t="s">
        <v>1020</v>
      </c>
      <c r="S676" s="12">
        <v>0.39</v>
      </c>
      <c r="T676" s="7">
        <f>Table1[[#This Row],[Profit]]/Table1[[#This Row],[Sales]]</f>
        <v>7.3534807376653466E-2</v>
      </c>
      <c r="U676" s="12" t="s">
        <v>33</v>
      </c>
      <c r="V676" s="12" t="s">
        <v>53</v>
      </c>
      <c r="W676" s="12" t="s">
        <v>1008</v>
      </c>
      <c r="X676" s="12" t="s">
        <v>35</v>
      </c>
      <c r="Y676" s="12">
        <v>20016</v>
      </c>
      <c r="Z676" s="13">
        <v>42125</v>
      </c>
      <c r="AA676" s="14" t="str">
        <f>TEXT(Table1[[#This Row],[Order Date]],"mmmm")</f>
        <v>May</v>
      </c>
      <c r="AB676" s="8" t="str">
        <f>TEXT(Table1[[#This Row],[Order Date]],"yyyy")</f>
        <v>2015</v>
      </c>
      <c r="AC676" s="13">
        <v>42127</v>
      </c>
      <c r="AD676" s="12">
        <v>38.08</v>
      </c>
      <c r="AE676" s="12">
        <v>85</v>
      </c>
      <c r="AF676" s="12">
        <v>517.85</v>
      </c>
      <c r="AG676" s="12">
        <v>38852</v>
      </c>
      <c r="AH676" s="7" t="str">
        <f>IF(COUNTIF(Returns!$A$2:$A$1635,Orders!AG676)&gt;0,"Returned","Not Returned")</f>
        <v>Not Returned</v>
      </c>
    </row>
    <row r="677" spans="5:34" ht="12.75" customHeight="1" thickTop="1" thickBot="1" x14ac:dyDescent="0.3">
      <c r="E677" s="9">
        <v>1552</v>
      </c>
      <c r="F677" s="2" t="s">
        <v>106</v>
      </c>
      <c r="G677" s="2">
        <v>0.09</v>
      </c>
      <c r="H677" s="2">
        <v>49.99</v>
      </c>
      <c r="I677" s="2">
        <v>19.989999999999998</v>
      </c>
      <c r="J677" s="2">
        <v>1193</v>
      </c>
      <c r="K677" s="7" t="str">
        <f>IF(COUNTIF(Table1[Customer ID],Table1[[#This Row],[Customer ID]])&gt;1,"Repeat Customer","One-Time Customer")</f>
        <v>Repeat Customer</v>
      </c>
      <c r="L677" s="2" t="s">
        <v>1288</v>
      </c>
      <c r="M677" s="2" t="s">
        <v>49</v>
      </c>
      <c r="N677" s="2" t="s">
        <v>58</v>
      </c>
      <c r="O677" s="2" t="s">
        <v>77</v>
      </c>
      <c r="P677" s="2" t="s">
        <v>180</v>
      </c>
      <c r="Q677" s="2" t="s">
        <v>59</v>
      </c>
      <c r="R677" s="2" t="s">
        <v>275</v>
      </c>
      <c r="S677" s="2">
        <v>0.41</v>
      </c>
      <c r="T677" s="7">
        <f>Table1[[#This Row],[Profit]]/Table1[[#This Row],[Sales]]</f>
        <v>-7.1756021101242141E-3</v>
      </c>
      <c r="U677" s="2" t="s">
        <v>33</v>
      </c>
      <c r="V677" s="2" t="s">
        <v>53</v>
      </c>
      <c r="W677" s="2" t="s">
        <v>1008</v>
      </c>
      <c r="X677" s="2" t="s">
        <v>35</v>
      </c>
      <c r="Y677" s="2">
        <v>20016</v>
      </c>
      <c r="Z677" s="10">
        <v>42183</v>
      </c>
      <c r="AA677" s="14" t="str">
        <f>TEXT(Table1[[#This Row],[Order Date]],"mmmm")</f>
        <v>June</v>
      </c>
      <c r="AB677" s="8" t="str">
        <f>TEXT(Table1[[#This Row],[Order Date]],"yyyy")</f>
        <v>2015</v>
      </c>
      <c r="AC677" s="10">
        <v>42185</v>
      </c>
      <c r="AD677" s="2">
        <v>-17.03</v>
      </c>
      <c r="AE677" s="2">
        <v>48</v>
      </c>
      <c r="AF677" s="2">
        <v>2373.3200000000002</v>
      </c>
      <c r="AG677" s="2">
        <v>11206</v>
      </c>
      <c r="AH677" s="7" t="str">
        <f>IF(COUNTIF(Returns!$A$2:$A$1635,Orders!AG677)&gt;0,"Returned","Not Returned")</f>
        <v>Not Returned</v>
      </c>
    </row>
    <row r="678" spans="5:34" ht="12.75" customHeight="1" thickTop="1" thickBot="1" x14ac:dyDescent="0.3">
      <c r="E678" s="11">
        <v>1553</v>
      </c>
      <c r="F678" s="12" t="s">
        <v>106</v>
      </c>
      <c r="G678" s="12">
        <v>0.03</v>
      </c>
      <c r="H678" s="12">
        <v>28.53</v>
      </c>
      <c r="I678" s="12">
        <v>1.49</v>
      </c>
      <c r="J678" s="12">
        <v>1193</v>
      </c>
      <c r="K678" s="7" t="str">
        <f>IF(COUNTIF(Table1[Customer ID],Table1[[#This Row],[Customer ID]])&gt;1,"Repeat Customer","One-Time Customer")</f>
        <v>Repeat Customer</v>
      </c>
      <c r="L678" s="12" t="s">
        <v>1288</v>
      </c>
      <c r="M678" s="12" t="s">
        <v>49</v>
      </c>
      <c r="N678" s="12" t="s">
        <v>58</v>
      </c>
      <c r="O678" s="12" t="s">
        <v>29</v>
      </c>
      <c r="P678" s="12" t="s">
        <v>109</v>
      </c>
      <c r="Q678" s="12" t="s">
        <v>59</v>
      </c>
      <c r="R678" s="12" t="s">
        <v>332</v>
      </c>
      <c r="S678" s="12">
        <v>0.38</v>
      </c>
      <c r="T678" s="7">
        <f>Table1[[#This Row],[Profit]]/Table1[[#This Row],[Sales]]</f>
        <v>0.12165597273815734</v>
      </c>
      <c r="U678" s="12" t="s">
        <v>33</v>
      </c>
      <c r="V678" s="12" t="s">
        <v>53</v>
      </c>
      <c r="W678" s="12" t="s">
        <v>1008</v>
      </c>
      <c r="X678" s="12" t="s">
        <v>35</v>
      </c>
      <c r="Y678" s="12">
        <v>20016</v>
      </c>
      <c r="Z678" s="13">
        <v>42183</v>
      </c>
      <c r="AA678" s="14" t="str">
        <f>TEXT(Table1[[#This Row],[Order Date]],"mmmm")</f>
        <v>June</v>
      </c>
      <c r="AB678" s="8" t="str">
        <f>TEXT(Table1[[#This Row],[Order Date]],"yyyy")</f>
        <v>2015</v>
      </c>
      <c r="AC678" s="13">
        <v>42186</v>
      </c>
      <c r="AD678" s="12">
        <v>39.626999999999995</v>
      </c>
      <c r="AE678" s="12">
        <v>11</v>
      </c>
      <c r="AF678" s="12">
        <v>325.73</v>
      </c>
      <c r="AG678" s="12">
        <v>11206</v>
      </c>
      <c r="AH678" s="7" t="str">
        <f>IF(COUNTIF(Returns!$A$2:$A$1635,Orders!AG678)&gt;0,"Returned","Not Returned")</f>
        <v>Not Returned</v>
      </c>
    </row>
    <row r="679" spans="5:34" ht="12.75" customHeight="1" thickTop="1" thickBot="1" x14ac:dyDescent="0.3">
      <c r="E679" s="9">
        <v>23468</v>
      </c>
      <c r="F679" s="2" t="s">
        <v>37</v>
      </c>
      <c r="G679" s="2">
        <v>0.03</v>
      </c>
      <c r="H679" s="2">
        <v>5.98</v>
      </c>
      <c r="I679" s="2">
        <v>1.49</v>
      </c>
      <c r="J679" s="2">
        <v>1194</v>
      </c>
      <c r="K679" s="7" t="str">
        <f>IF(COUNTIF(Table1[Customer ID],Table1[[#This Row],[Customer ID]])&gt;1,"Repeat Customer","One-Time Customer")</f>
        <v>One-Time Customer</v>
      </c>
      <c r="L679" s="2" t="s">
        <v>1291</v>
      </c>
      <c r="M679" s="2" t="s">
        <v>49</v>
      </c>
      <c r="N679" s="2" t="s">
        <v>58</v>
      </c>
      <c r="O679" s="2" t="s">
        <v>29</v>
      </c>
      <c r="P679" s="2" t="s">
        <v>109</v>
      </c>
      <c r="Q679" s="2" t="s">
        <v>59</v>
      </c>
      <c r="R679" s="2" t="s">
        <v>1020</v>
      </c>
      <c r="S679" s="2">
        <v>0.39</v>
      </c>
      <c r="T679" s="7">
        <f>Table1[[#This Row],[Profit]]/Table1[[#This Row],[Sales]]</f>
        <v>0.16020009379396588</v>
      </c>
      <c r="U679" s="2" t="s">
        <v>33</v>
      </c>
      <c r="V679" s="2" t="s">
        <v>136</v>
      </c>
      <c r="W679" s="2" t="s">
        <v>362</v>
      </c>
      <c r="X679" s="2" t="s">
        <v>1292</v>
      </c>
      <c r="Y679" s="2">
        <v>34142</v>
      </c>
      <c r="Z679" s="10">
        <v>42125</v>
      </c>
      <c r="AA679" s="14" t="str">
        <f>TEXT(Table1[[#This Row],[Order Date]],"mmmm")</f>
        <v>May</v>
      </c>
      <c r="AB679" s="8" t="str">
        <f>TEXT(Table1[[#This Row],[Order Date]],"yyyy")</f>
        <v>2015</v>
      </c>
      <c r="AC679" s="10">
        <v>42127</v>
      </c>
      <c r="AD679" s="2">
        <v>20.495999999999995</v>
      </c>
      <c r="AE679" s="2">
        <v>21</v>
      </c>
      <c r="AF679" s="2">
        <v>127.94</v>
      </c>
      <c r="AG679" s="2">
        <v>87586</v>
      </c>
      <c r="AH679" s="7" t="str">
        <f>IF(COUNTIF(Returns!$A$2:$A$1635,Orders!AG679)&gt;0,"Returned","Not Returned")</f>
        <v>Not Returned</v>
      </c>
    </row>
    <row r="680" spans="5:34" ht="12.75" customHeight="1" thickTop="1" thickBot="1" x14ac:dyDescent="0.3">
      <c r="E680" s="11">
        <v>19358</v>
      </c>
      <c r="F680" s="12" t="s">
        <v>25</v>
      </c>
      <c r="G680" s="12">
        <v>0.08</v>
      </c>
      <c r="H680" s="12">
        <v>355.98</v>
      </c>
      <c r="I680" s="12">
        <v>58.92</v>
      </c>
      <c r="J680" s="12">
        <v>1197</v>
      </c>
      <c r="K680" s="7" t="str">
        <f>IF(COUNTIF(Table1[Customer ID],Table1[[#This Row],[Customer ID]])&gt;1,"Repeat Customer","One-Time Customer")</f>
        <v>One-Time Customer</v>
      </c>
      <c r="L680" s="12" t="s">
        <v>1293</v>
      </c>
      <c r="M680" s="12" t="s">
        <v>39</v>
      </c>
      <c r="N680" s="12" t="s">
        <v>58</v>
      </c>
      <c r="O680" s="12" t="s">
        <v>41</v>
      </c>
      <c r="P680" s="12" t="s">
        <v>42</v>
      </c>
      <c r="Q680" s="12" t="s">
        <v>43</v>
      </c>
      <c r="R680" s="12" t="s">
        <v>1294</v>
      </c>
      <c r="S680" s="12">
        <v>0.64</v>
      </c>
      <c r="T680" s="7">
        <f>Table1[[#This Row],[Profit]]/Table1[[#This Row],[Sales]]</f>
        <v>7.6857595452055602E-2</v>
      </c>
      <c r="U680" s="12" t="s">
        <v>33</v>
      </c>
      <c r="V680" s="12" t="s">
        <v>53</v>
      </c>
      <c r="W680" s="12" t="s">
        <v>193</v>
      </c>
      <c r="X680" s="12" t="s">
        <v>1295</v>
      </c>
      <c r="Y680" s="12">
        <v>1776</v>
      </c>
      <c r="Z680" s="13">
        <v>42081</v>
      </c>
      <c r="AA680" s="14" t="str">
        <f>TEXT(Table1[[#This Row],[Order Date]],"mmmm")</f>
        <v>March</v>
      </c>
      <c r="AB680" s="8" t="str">
        <f>TEXT(Table1[[#This Row],[Order Date]],"yyyy")</f>
        <v>2015</v>
      </c>
      <c r="AC680" s="13">
        <v>42083</v>
      </c>
      <c r="AD680" s="12">
        <v>103.83</v>
      </c>
      <c r="AE680" s="12">
        <v>4</v>
      </c>
      <c r="AF680" s="12">
        <v>1350.94</v>
      </c>
      <c r="AG680" s="12">
        <v>87583</v>
      </c>
      <c r="AH680" s="7" t="str">
        <f>IF(COUNTIF(Returns!$A$2:$A$1635,Orders!AG680)&gt;0,"Returned","Not Returned")</f>
        <v>Not Returned</v>
      </c>
    </row>
    <row r="681" spans="5:34" ht="12.75" customHeight="1" thickTop="1" thickBot="1" x14ac:dyDescent="0.3">
      <c r="E681" s="9">
        <v>22132</v>
      </c>
      <c r="F681" s="2" t="s">
        <v>25</v>
      </c>
      <c r="G681" s="2">
        <v>0.1</v>
      </c>
      <c r="H681" s="2">
        <v>15.14</v>
      </c>
      <c r="I681" s="2">
        <v>4.53</v>
      </c>
      <c r="J681" s="2">
        <v>1199</v>
      </c>
      <c r="K681" s="7" t="str">
        <f>IF(COUNTIF(Table1[Customer ID],Table1[[#This Row],[Customer ID]])&gt;1,"Repeat Customer","One-Time Customer")</f>
        <v>One-Time Customer</v>
      </c>
      <c r="L681" s="2" t="s">
        <v>1296</v>
      </c>
      <c r="M681" s="2" t="s">
        <v>49</v>
      </c>
      <c r="N681" s="2" t="s">
        <v>114</v>
      </c>
      <c r="O681" s="2" t="s">
        <v>29</v>
      </c>
      <c r="P681" s="2" t="s">
        <v>141</v>
      </c>
      <c r="Q681" s="2" t="s">
        <v>59</v>
      </c>
      <c r="R681" s="2" t="s">
        <v>1201</v>
      </c>
      <c r="S681" s="2">
        <v>0.81</v>
      </c>
      <c r="T681" s="7">
        <f>Table1[[#This Row],[Profit]]/Table1[[#This Row],[Sales]]</f>
        <v>-0.33121724092058002</v>
      </c>
      <c r="U681" s="2" t="s">
        <v>33</v>
      </c>
      <c r="V681" s="2" t="s">
        <v>53</v>
      </c>
      <c r="W681" s="2" t="s">
        <v>197</v>
      </c>
      <c r="X681" s="2" t="s">
        <v>1297</v>
      </c>
      <c r="Y681" s="2">
        <v>3060</v>
      </c>
      <c r="Z681" s="10">
        <v>42060</v>
      </c>
      <c r="AA681" s="14" t="str">
        <f>TEXT(Table1[[#This Row],[Order Date]],"mmmm")</f>
        <v>February</v>
      </c>
      <c r="AB681" s="8" t="str">
        <f>TEXT(Table1[[#This Row],[Order Date]],"yyyy")</f>
        <v>2015</v>
      </c>
      <c r="AC681" s="10">
        <v>42063</v>
      </c>
      <c r="AD681" s="2">
        <v>-24.897600000000001</v>
      </c>
      <c r="AE681" s="2">
        <v>5</v>
      </c>
      <c r="AF681" s="2">
        <v>75.17</v>
      </c>
      <c r="AG681" s="2">
        <v>87585</v>
      </c>
      <c r="AH681" s="7" t="str">
        <f>IF(COUNTIF(Returns!$A$2:$A$1635,Orders!AG681)&gt;0,"Returned","Not Returned")</f>
        <v>Not Returned</v>
      </c>
    </row>
    <row r="682" spans="5:34" ht="12.75" customHeight="1" thickTop="1" thickBot="1" x14ac:dyDescent="0.3">
      <c r="E682" s="11">
        <v>22131</v>
      </c>
      <c r="F682" s="12" t="s">
        <v>25</v>
      </c>
      <c r="G682" s="12">
        <v>0.05</v>
      </c>
      <c r="H682" s="12">
        <v>52.4</v>
      </c>
      <c r="I682" s="12">
        <v>16.11</v>
      </c>
      <c r="J682" s="12">
        <v>1200</v>
      </c>
      <c r="K682" s="7" t="str">
        <f>IF(COUNTIF(Table1[Customer ID],Table1[[#This Row],[Customer ID]])&gt;1,"Repeat Customer","One-Time Customer")</f>
        <v>One-Time Customer</v>
      </c>
      <c r="L682" s="12" t="s">
        <v>1298</v>
      </c>
      <c r="M682" s="12" t="s">
        <v>49</v>
      </c>
      <c r="N682" s="12" t="s">
        <v>114</v>
      </c>
      <c r="O682" s="12" t="s">
        <v>29</v>
      </c>
      <c r="P682" s="12" t="s">
        <v>109</v>
      </c>
      <c r="Q682" s="12" t="s">
        <v>59</v>
      </c>
      <c r="R682" s="12" t="s">
        <v>1289</v>
      </c>
      <c r="S682" s="12">
        <v>0.39</v>
      </c>
      <c r="T682" s="7">
        <f>Table1[[#This Row],[Profit]]/Table1[[#This Row],[Sales]]</f>
        <v>0.69</v>
      </c>
      <c r="U682" s="12" t="s">
        <v>33</v>
      </c>
      <c r="V682" s="12" t="s">
        <v>53</v>
      </c>
      <c r="W682" s="12" t="s">
        <v>54</v>
      </c>
      <c r="X682" s="12" t="s">
        <v>1299</v>
      </c>
      <c r="Y682" s="12">
        <v>7407</v>
      </c>
      <c r="Z682" s="13">
        <v>42060</v>
      </c>
      <c r="AA682" s="14" t="str">
        <f>TEXT(Table1[[#This Row],[Order Date]],"mmmm")</f>
        <v>February</v>
      </c>
      <c r="AB682" s="8" t="str">
        <f>TEXT(Table1[[#This Row],[Order Date]],"yyyy")</f>
        <v>2015</v>
      </c>
      <c r="AC682" s="13">
        <v>42062</v>
      </c>
      <c r="AD682" s="12">
        <v>776.7743999999999</v>
      </c>
      <c r="AE682" s="12">
        <v>21</v>
      </c>
      <c r="AF682" s="12">
        <v>1125.76</v>
      </c>
      <c r="AG682" s="12">
        <v>87585</v>
      </c>
      <c r="AH682" s="7" t="str">
        <f>IF(COUNTIF(Returns!$A$2:$A$1635,Orders!AG682)&gt;0,"Returned","Not Returned")</f>
        <v>Not Returned</v>
      </c>
    </row>
    <row r="683" spans="5:34" ht="12.75" customHeight="1" thickTop="1" thickBot="1" x14ac:dyDescent="0.3">
      <c r="E683" s="9">
        <v>22133</v>
      </c>
      <c r="F683" s="2" t="s">
        <v>25</v>
      </c>
      <c r="G683" s="2">
        <v>0.05</v>
      </c>
      <c r="H683" s="2">
        <v>36.549999999999997</v>
      </c>
      <c r="I683" s="2">
        <v>13.89</v>
      </c>
      <c r="J683" s="2">
        <v>1202</v>
      </c>
      <c r="K683" s="7" t="str">
        <f>IF(COUNTIF(Table1[Customer ID],Table1[[#This Row],[Customer ID]])&gt;1,"Repeat Customer","One-Time Customer")</f>
        <v>One-Time Customer</v>
      </c>
      <c r="L683" s="2" t="s">
        <v>1300</v>
      </c>
      <c r="M683" s="2" t="s">
        <v>27</v>
      </c>
      <c r="N683" s="2" t="s">
        <v>114</v>
      </c>
      <c r="O683" s="2" t="s">
        <v>29</v>
      </c>
      <c r="P683" s="2" t="s">
        <v>30</v>
      </c>
      <c r="Q683" s="2" t="s">
        <v>31</v>
      </c>
      <c r="R683" s="2" t="s">
        <v>1290</v>
      </c>
      <c r="S683" s="2">
        <v>0.41</v>
      </c>
      <c r="T683" s="7">
        <f>Table1[[#This Row],[Profit]]/Table1[[#This Row],[Sales]]</f>
        <v>0.46183665536238488</v>
      </c>
      <c r="U683" s="2" t="s">
        <v>33</v>
      </c>
      <c r="V683" s="2" t="s">
        <v>53</v>
      </c>
      <c r="W683" s="2" t="s">
        <v>54</v>
      </c>
      <c r="X683" s="2" t="s">
        <v>1301</v>
      </c>
      <c r="Y683" s="2">
        <v>7079</v>
      </c>
      <c r="Z683" s="10">
        <v>42060</v>
      </c>
      <c r="AA683" s="14" t="str">
        <f>TEXT(Table1[[#This Row],[Order Date]],"mmmm")</f>
        <v>February</v>
      </c>
      <c r="AB683" s="8" t="str">
        <f>TEXT(Table1[[#This Row],[Order Date]],"yyyy")</f>
        <v>2015</v>
      </c>
      <c r="AC683" s="10">
        <v>42061</v>
      </c>
      <c r="AD683" s="2">
        <v>344.54399999999998</v>
      </c>
      <c r="AE683" s="2">
        <v>21</v>
      </c>
      <c r="AF683" s="2">
        <v>746.03</v>
      </c>
      <c r="AG683" s="2">
        <v>87585</v>
      </c>
      <c r="AH683" s="7" t="str">
        <f>IF(COUNTIF(Returns!$A$2:$A$1635,Orders!AG683)&gt;0,"Returned","Not Returned")</f>
        <v>Not Returned</v>
      </c>
    </row>
    <row r="684" spans="5:34" ht="12.75" customHeight="1" thickTop="1" thickBot="1" x14ac:dyDescent="0.3">
      <c r="E684" s="11">
        <v>19552</v>
      </c>
      <c r="F684" s="12" t="s">
        <v>106</v>
      </c>
      <c r="G684" s="12">
        <v>0.09</v>
      </c>
      <c r="H684" s="12">
        <v>49.99</v>
      </c>
      <c r="I684" s="12">
        <v>19.989999999999998</v>
      </c>
      <c r="J684" s="12">
        <v>1203</v>
      </c>
      <c r="K684" s="7" t="str">
        <f>IF(COUNTIF(Table1[Customer ID],Table1[[#This Row],[Customer ID]])&gt;1,"Repeat Customer","One-Time Customer")</f>
        <v>One-Time Customer</v>
      </c>
      <c r="L684" s="12" t="s">
        <v>1302</v>
      </c>
      <c r="M684" s="12" t="s">
        <v>49</v>
      </c>
      <c r="N684" s="12" t="s">
        <v>58</v>
      </c>
      <c r="O684" s="12" t="s">
        <v>77</v>
      </c>
      <c r="P684" s="12" t="s">
        <v>180</v>
      </c>
      <c r="Q684" s="12" t="s">
        <v>59</v>
      </c>
      <c r="R684" s="12" t="s">
        <v>275</v>
      </c>
      <c r="S684" s="12">
        <v>0.41</v>
      </c>
      <c r="T684" s="7">
        <f>Table1[[#This Row],[Profit]]/Table1[[#This Row],[Sales]]</f>
        <v>-1.4351204220248428E-2</v>
      </c>
      <c r="U684" s="12" t="s">
        <v>33</v>
      </c>
      <c r="V684" s="12" t="s">
        <v>53</v>
      </c>
      <c r="W684" s="12" t="s">
        <v>469</v>
      </c>
      <c r="X684" s="12" t="s">
        <v>470</v>
      </c>
      <c r="Y684" s="12">
        <v>2920</v>
      </c>
      <c r="Z684" s="13">
        <v>42183</v>
      </c>
      <c r="AA684" s="14" t="str">
        <f>TEXT(Table1[[#This Row],[Order Date]],"mmmm")</f>
        <v>June</v>
      </c>
      <c r="AB684" s="8" t="str">
        <f>TEXT(Table1[[#This Row],[Order Date]],"yyyy")</f>
        <v>2015</v>
      </c>
      <c r="AC684" s="13">
        <v>42185</v>
      </c>
      <c r="AD684" s="12">
        <v>-8.5150000000000006</v>
      </c>
      <c r="AE684" s="12">
        <v>12</v>
      </c>
      <c r="AF684" s="12">
        <v>593.33000000000004</v>
      </c>
      <c r="AG684" s="12">
        <v>87587</v>
      </c>
      <c r="AH684" s="7" t="str">
        <f>IF(COUNTIF(Returns!$A$2:$A$1635,Orders!AG684)&gt;0,"Returned","Not Returned")</f>
        <v>Not Returned</v>
      </c>
    </row>
    <row r="685" spans="5:34" ht="12.75" customHeight="1" thickTop="1" thickBot="1" x14ac:dyDescent="0.3">
      <c r="E685" s="9">
        <v>18636</v>
      </c>
      <c r="F685" s="2" t="s">
        <v>106</v>
      </c>
      <c r="G685" s="2">
        <v>0.01</v>
      </c>
      <c r="H685" s="2">
        <v>3.08</v>
      </c>
      <c r="I685" s="2">
        <v>0.5</v>
      </c>
      <c r="J685" s="2">
        <v>1211</v>
      </c>
      <c r="K685" s="7" t="str">
        <f>IF(COUNTIF(Table1[Customer ID],Table1[[#This Row],[Customer ID]])&gt;1,"Repeat Customer","One-Time Customer")</f>
        <v>One-Time Customer</v>
      </c>
      <c r="L685" s="2" t="s">
        <v>1303</v>
      </c>
      <c r="M685" s="2" t="s">
        <v>49</v>
      </c>
      <c r="N685" s="2" t="s">
        <v>28</v>
      </c>
      <c r="O685" s="2" t="s">
        <v>29</v>
      </c>
      <c r="P685" s="2" t="s">
        <v>134</v>
      </c>
      <c r="Q685" s="2" t="s">
        <v>59</v>
      </c>
      <c r="R685" s="2" t="s">
        <v>1304</v>
      </c>
      <c r="S685" s="2">
        <v>0.37</v>
      </c>
      <c r="T685" s="7">
        <f>Table1[[#This Row],[Profit]]/Table1[[#This Row],[Sales]]</f>
        <v>0.69</v>
      </c>
      <c r="U685" s="2" t="s">
        <v>33</v>
      </c>
      <c r="V685" s="2" t="s">
        <v>61</v>
      </c>
      <c r="W685" s="2" t="s">
        <v>703</v>
      </c>
      <c r="X685" s="2" t="s">
        <v>1305</v>
      </c>
      <c r="Y685" s="2">
        <v>46806</v>
      </c>
      <c r="Z685" s="10">
        <v>42036</v>
      </c>
      <c r="AA685" s="14" t="str">
        <f>TEXT(Table1[[#This Row],[Order Date]],"mmmm")</f>
        <v>February</v>
      </c>
      <c r="AB685" s="8" t="str">
        <f>TEXT(Table1[[#This Row],[Order Date]],"yyyy")</f>
        <v>2015</v>
      </c>
      <c r="AC685" s="10">
        <v>42041</v>
      </c>
      <c r="AD685" s="2">
        <v>9.0045000000000002</v>
      </c>
      <c r="AE685" s="2">
        <v>4</v>
      </c>
      <c r="AF685" s="2">
        <v>13.05</v>
      </c>
      <c r="AG685" s="2">
        <v>88598</v>
      </c>
      <c r="AH685" s="7" t="str">
        <f>IF(COUNTIF(Returns!$A$2:$A$1635,Orders!AG685)&gt;0,"Returned","Not Returned")</f>
        <v>Not Returned</v>
      </c>
    </row>
    <row r="686" spans="5:34" ht="12.75" customHeight="1" thickTop="1" thickBot="1" x14ac:dyDescent="0.3">
      <c r="E686" s="11">
        <v>22528</v>
      </c>
      <c r="F686" s="12" t="s">
        <v>25</v>
      </c>
      <c r="G686" s="12">
        <v>0.08</v>
      </c>
      <c r="H686" s="12">
        <v>4.91</v>
      </c>
      <c r="I686" s="12">
        <v>4.97</v>
      </c>
      <c r="J686" s="12">
        <v>1212</v>
      </c>
      <c r="K686" s="7" t="str">
        <f>IF(COUNTIF(Table1[Customer ID],Table1[[#This Row],[Customer ID]])&gt;1,"Repeat Customer","One-Time Customer")</f>
        <v>Repeat Customer</v>
      </c>
      <c r="L686" s="12" t="s">
        <v>1306</v>
      </c>
      <c r="M686" s="12" t="s">
        <v>49</v>
      </c>
      <c r="N686" s="12" t="s">
        <v>28</v>
      </c>
      <c r="O686" s="12" t="s">
        <v>29</v>
      </c>
      <c r="P686" s="12" t="s">
        <v>109</v>
      </c>
      <c r="Q686" s="12" t="s">
        <v>59</v>
      </c>
      <c r="R686" s="12" t="s">
        <v>1307</v>
      </c>
      <c r="S686" s="12">
        <v>0.38</v>
      </c>
      <c r="T686" s="7">
        <f>Table1[[#This Row],[Profit]]/Table1[[#This Row],[Sales]]</f>
        <v>-1.6923240033927056</v>
      </c>
      <c r="U686" s="12" t="s">
        <v>33</v>
      </c>
      <c r="V686" s="12" t="s">
        <v>61</v>
      </c>
      <c r="W686" s="12" t="s">
        <v>703</v>
      </c>
      <c r="X686" s="12" t="s">
        <v>1308</v>
      </c>
      <c r="Y686" s="12">
        <v>46404</v>
      </c>
      <c r="Z686" s="13">
        <v>42019</v>
      </c>
      <c r="AA686" s="14" t="str">
        <f>TEXT(Table1[[#This Row],[Order Date]],"mmmm")</f>
        <v>January</v>
      </c>
      <c r="AB686" s="8" t="str">
        <f>TEXT(Table1[[#This Row],[Order Date]],"yyyy")</f>
        <v>2015</v>
      </c>
      <c r="AC686" s="13">
        <v>42020</v>
      </c>
      <c r="AD686" s="12">
        <v>-99.762500000000003</v>
      </c>
      <c r="AE686" s="12">
        <v>12</v>
      </c>
      <c r="AF686" s="12">
        <v>58.95</v>
      </c>
      <c r="AG686" s="12">
        <v>88600</v>
      </c>
      <c r="AH686" s="7" t="str">
        <f>IF(COUNTIF(Returns!$A$2:$A$1635,Orders!AG686)&gt;0,"Returned","Not Returned")</f>
        <v>Not Returned</v>
      </c>
    </row>
    <row r="687" spans="5:34" ht="12.75" customHeight="1" thickTop="1" thickBot="1" x14ac:dyDescent="0.3">
      <c r="E687" s="9">
        <v>22529</v>
      </c>
      <c r="F687" s="2" t="s">
        <v>25</v>
      </c>
      <c r="G687" s="2">
        <v>0.01</v>
      </c>
      <c r="H687" s="2">
        <v>3499.99</v>
      </c>
      <c r="I687" s="2">
        <v>24.49</v>
      </c>
      <c r="J687" s="2">
        <v>1212</v>
      </c>
      <c r="K687" s="7" t="str">
        <f>IF(COUNTIF(Table1[Customer ID],Table1[[#This Row],[Customer ID]])&gt;1,"Repeat Customer","One-Time Customer")</f>
        <v>Repeat Customer</v>
      </c>
      <c r="L687" s="2" t="s">
        <v>1306</v>
      </c>
      <c r="M687" s="2" t="s">
        <v>49</v>
      </c>
      <c r="N687" s="2" t="s">
        <v>28</v>
      </c>
      <c r="O687" s="2" t="s">
        <v>77</v>
      </c>
      <c r="P687" s="2" t="s">
        <v>587</v>
      </c>
      <c r="Q687" s="2" t="s">
        <v>236</v>
      </c>
      <c r="R687" s="2" t="s">
        <v>1309</v>
      </c>
      <c r="S687" s="2">
        <v>0.37</v>
      </c>
      <c r="T687" s="7">
        <f>Table1[[#This Row],[Profit]]/Table1[[#This Row],[Sales]]</f>
        <v>-0.83362692593570742</v>
      </c>
      <c r="U687" s="2" t="s">
        <v>33</v>
      </c>
      <c r="V687" s="2" t="s">
        <v>61</v>
      </c>
      <c r="W687" s="2" t="s">
        <v>703</v>
      </c>
      <c r="X687" s="2" t="s">
        <v>1308</v>
      </c>
      <c r="Y687" s="2">
        <v>46404</v>
      </c>
      <c r="Z687" s="10">
        <v>42019</v>
      </c>
      <c r="AA687" s="14" t="str">
        <f>TEXT(Table1[[#This Row],[Order Date]],"mmmm")</f>
        <v>January</v>
      </c>
      <c r="AB687" s="8" t="str">
        <f>TEXT(Table1[[#This Row],[Order Date]],"yyyy")</f>
        <v>2015</v>
      </c>
      <c r="AC687" s="10">
        <v>42020</v>
      </c>
      <c r="AD687" s="2">
        <v>-3061.82</v>
      </c>
      <c r="AE687" s="2">
        <v>1</v>
      </c>
      <c r="AF687" s="2">
        <v>3672.89</v>
      </c>
      <c r="AG687" s="2">
        <v>88600</v>
      </c>
      <c r="AH687" s="7" t="str">
        <f>IF(COUNTIF(Returns!$A$2:$A$1635,Orders!AG687)&gt;0,"Returned","Not Returned")</f>
        <v>Not Returned</v>
      </c>
    </row>
    <row r="688" spans="5:34" ht="12.75" customHeight="1" thickTop="1" thickBot="1" x14ac:dyDescent="0.3">
      <c r="E688" s="11">
        <v>24270</v>
      </c>
      <c r="F688" s="12" t="s">
        <v>106</v>
      </c>
      <c r="G688" s="12">
        <v>7.0000000000000007E-2</v>
      </c>
      <c r="H688" s="12">
        <v>29.89</v>
      </c>
      <c r="I688" s="12">
        <v>1.99</v>
      </c>
      <c r="J688" s="12">
        <v>1213</v>
      </c>
      <c r="K688" s="7" t="str">
        <f>IF(COUNTIF(Table1[Customer ID],Table1[[#This Row],[Customer ID]])&gt;1,"Repeat Customer","One-Time Customer")</f>
        <v>Repeat Customer</v>
      </c>
      <c r="L688" s="12" t="s">
        <v>1310</v>
      </c>
      <c r="M688" s="12" t="s">
        <v>27</v>
      </c>
      <c r="N688" s="12" t="s">
        <v>28</v>
      </c>
      <c r="O688" s="12" t="s">
        <v>77</v>
      </c>
      <c r="P688" s="12" t="s">
        <v>180</v>
      </c>
      <c r="Q688" s="12" t="s">
        <v>51</v>
      </c>
      <c r="R688" s="12" t="s">
        <v>1311</v>
      </c>
      <c r="S688" s="12">
        <v>0.5</v>
      </c>
      <c r="T688" s="7">
        <f>Table1[[#This Row],[Profit]]/Table1[[#This Row],[Sales]]</f>
        <v>0.69</v>
      </c>
      <c r="U688" s="12" t="s">
        <v>33</v>
      </c>
      <c r="V688" s="12" t="s">
        <v>61</v>
      </c>
      <c r="W688" s="12" t="s">
        <v>703</v>
      </c>
      <c r="X688" s="12" t="s">
        <v>1312</v>
      </c>
      <c r="Y688" s="12">
        <v>46530</v>
      </c>
      <c r="Z688" s="13">
        <v>42039</v>
      </c>
      <c r="AA688" s="14" t="str">
        <f>TEXT(Table1[[#This Row],[Order Date]],"mmmm")</f>
        <v>February</v>
      </c>
      <c r="AB688" s="8" t="str">
        <f>TEXT(Table1[[#This Row],[Order Date]],"yyyy")</f>
        <v>2015</v>
      </c>
      <c r="AC688" s="13">
        <v>42044</v>
      </c>
      <c r="AD688" s="12">
        <v>258.6189</v>
      </c>
      <c r="AE688" s="12">
        <v>13</v>
      </c>
      <c r="AF688" s="12">
        <v>374.81</v>
      </c>
      <c r="AG688" s="12">
        <v>88599</v>
      </c>
      <c r="AH688" s="7" t="str">
        <f>IF(COUNTIF(Returns!$A$2:$A$1635,Orders!AG688)&gt;0,"Returned","Not Returned")</f>
        <v>Not Returned</v>
      </c>
    </row>
    <row r="689" spans="5:34" ht="12.75" customHeight="1" thickTop="1" thickBot="1" x14ac:dyDescent="0.3">
      <c r="E689" s="9">
        <v>24271</v>
      </c>
      <c r="F689" s="2" t="s">
        <v>106</v>
      </c>
      <c r="G689" s="2">
        <v>0.03</v>
      </c>
      <c r="H689" s="2">
        <v>8.34</v>
      </c>
      <c r="I689" s="2">
        <v>4.82</v>
      </c>
      <c r="J689" s="2">
        <v>1213</v>
      </c>
      <c r="K689" s="7" t="str">
        <f>IF(COUNTIF(Table1[Customer ID],Table1[[#This Row],[Customer ID]])&gt;1,"Repeat Customer","One-Time Customer")</f>
        <v>Repeat Customer</v>
      </c>
      <c r="L689" s="2" t="s">
        <v>1310</v>
      </c>
      <c r="M689" s="2" t="s">
        <v>49</v>
      </c>
      <c r="N689" s="2" t="s">
        <v>28</v>
      </c>
      <c r="O689" s="2" t="s">
        <v>29</v>
      </c>
      <c r="P689" s="2" t="s">
        <v>93</v>
      </c>
      <c r="Q689" s="2" t="s">
        <v>59</v>
      </c>
      <c r="R689" s="2" t="s">
        <v>918</v>
      </c>
      <c r="S689" s="2">
        <v>0.4</v>
      </c>
      <c r="T689" s="7">
        <f>Table1[[#This Row],[Profit]]/Table1[[#This Row],[Sales]]</f>
        <v>-0.15507279870580076</v>
      </c>
      <c r="U689" s="2" t="s">
        <v>33</v>
      </c>
      <c r="V689" s="2" t="s">
        <v>61</v>
      </c>
      <c r="W689" s="2" t="s">
        <v>703</v>
      </c>
      <c r="X689" s="2" t="s">
        <v>1312</v>
      </c>
      <c r="Y689" s="2">
        <v>46530</v>
      </c>
      <c r="Z689" s="10">
        <v>42039</v>
      </c>
      <c r="AA689" s="14" t="str">
        <f>TEXT(Table1[[#This Row],[Order Date]],"mmmm")</f>
        <v>February</v>
      </c>
      <c r="AB689" s="8" t="str">
        <f>TEXT(Table1[[#This Row],[Order Date]],"yyyy")</f>
        <v>2015</v>
      </c>
      <c r="AC689" s="10">
        <v>42043</v>
      </c>
      <c r="AD689" s="2">
        <v>-6.71</v>
      </c>
      <c r="AE689" s="2">
        <v>5</v>
      </c>
      <c r="AF689" s="2">
        <v>43.27</v>
      </c>
      <c r="AG689" s="2">
        <v>88599</v>
      </c>
      <c r="AH689" s="7" t="str">
        <f>IF(COUNTIF(Returns!$A$2:$A$1635,Orders!AG689)&gt;0,"Returned","Not Returned")</f>
        <v>Not Returned</v>
      </c>
    </row>
    <row r="690" spans="5:34" ht="12.75" customHeight="1" thickTop="1" thickBot="1" x14ac:dyDescent="0.3">
      <c r="E690" s="11">
        <v>22530</v>
      </c>
      <c r="F690" s="12" t="s">
        <v>25</v>
      </c>
      <c r="G690" s="12">
        <v>0.03</v>
      </c>
      <c r="H690" s="12">
        <v>5.84</v>
      </c>
      <c r="I690" s="12">
        <v>1.2</v>
      </c>
      <c r="J690" s="12">
        <v>1213</v>
      </c>
      <c r="K690" s="7" t="str">
        <f>IF(COUNTIF(Table1[Customer ID],Table1[[#This Row],[Customer ID]])&gt;1,"Repeat Customer","One-Time Customer")</f>
        <v>Repeat Customer</v>
      </c>
      <c r="L690" s="12" t="s">
        <v>1310</v>
      </c>
      <c r="M690" s="12" t="s">
        <v>49</v>
      </c>
      <c r="N690" s="12" t="s">
        <v>28</v>
      </c>
      <c r="O690" s="12" t="s">
        <v>29</v>
      </c>
      <c r="P690" s="12" t="s">
        <v>30</v>
      </c>
      <c r="Q690" s="12" t="s">
        <v>31</v>
      </c>
      <c r="R690" s="12" t="s">
        <v>1313</v>
      </c>
      <c r="S690" s="12">
        <v>0.55000000000000004</v>
      </c>
      <c r="T690" s="7">
        <f>Table1[[#This Row],[Profit]]/Table1[[#This Row],[Sales]]</f>
        <v>-8.5178875638839747E-4</v>
      </c>
      <c r="U690" s="12" t="s">
        <v>33</v>
      </c>
      <c r="V690" s="12" t="s">
        <v>61</v>
      </c>
      <c r="W690" s="12" t="s">
        <v>703</v>
      </c>
      <c r="X690" s="12" t="s">
        <v>1312</v>
      </c>
      <c r="Y690" s="12">
        <v>46530</v>
      </c>
      <c r="Z690" s="13">
        <v>42019</v>
      </c>
      <c r="AA690" s="14" t="str">
        <f>TEXT(Table1[[#This Row],[Order Date]],"mmmm")</f>
        <v>January</v>
      </c>
      <c r="AB690" s="8" t="str">
        <f>TEXT(Table1[[#This Row],[Order Date]],"yyyy")</f>
        <v>2015</v>
      </c>
      <c r="AC690" s="13">
        <v>42021</v>
      </c>
      <c r="AD690" s="12">
        <v>-9.9999999999997868E-3</v>
      </c>
      <c r="AE690" s="12">
        <v>2</v>
      </c>
      <c r="AF690" s="12">
        <v>11.74</v>
      </c>
      <c r="AG690" s="12">
        <v>88600</v>
      </c>
      <c r="AH690" s="7" t="str">
        <f>IF(COUNTIF(Returns!$A$2:$A$1635,Orders!AG690)&gt;0,"Returned","Not Returned")</f>
        <v>Not Returned</v>
      </c>
    </row>
    <row r="691" spans="5:34" ht="12.75" customHeight="1" thickTop="1" thickBot="1" x14ac:dyDescent="0.3">
      <c r="E691" s="9">
        <v>7632</v>
      </c>
      <c r="F691" s="2" t="s">
        <v>56</v>
      </c>
      <c r="G691" s="2">
        <v>0.09</v>
      </c>
      <c r="H691" s="2">
        <v>130.97999999999999</v>
      </c>
      <c r="I691" s="2">
        <v>30</v>
      </c>
      <c r="J691" s="2">
        <v>1217</v>
      </c>
      <c r="K691" s="7" t="str">
        <f>IF(COUNTIF(Table1[Customer ID],Table1[[#This Row],[Customer ID]])&gt;1,"Repeat Customer","One-Time Customer")</f>
        <v>One-Time Customer</v>
      </c>
      <c r="L691" s="2" t="s">
        <v>1314</v>
      </c>
      <c r="M691" s="2" t="s">
        <v>39</v>
      </c>
      <c r="N691" s="2" t="s">
        <v>58</v>
      </c>
      <c r="O691" s="2" t="s">
        <v>41</v>
      </c>
      <c r="P691" s="2" t="s">
        <v>42</v>
      </c>
      <c r="Q691" s="2" t="s">
        <v>43</v>
      </c>
      <c r="R691" s="2" t="s">
        <v>546</v>
      </c>
      <c r="S691" s="2">
        <v>0.78</v>
      </c>
      <c r="T691" s="7">
        <f>Table1[[#This Row],[Profit]]/Table1[[#This Row],[Sales]]</f>
        <v>-8.0198671215111789E-2</v>
      </c>
      <c r="U691" s="2" t="s">
        <v>33</v>
      </c>
      <c r="V691" s="2" t="s">
        <v>53</v>
      </c>
      <c r="W691" s="2" t="s">
        <v>193</v>
      </c>
      <c r="X691" s="2" t="s">
        <v>194</v>
      </c>
      <c r="Y691" s="2">
        <v>2112</v>
      </c>
      <c r="Z691" s="10">
        <v>42122</v>
      </c>
      <c r="AA691" s="14" t="str">
        <f>TEXT(Table1[[#This Row],[Order Date]],"mmmm")</f>
        <v>April</v>
      </c>
      <c r="AB691" s="8" t="str">
        <f>TEXT(Table1[[#This Row],[Order Date]],"yyyy")</f>
        <v>2015</v>
      </c>
      <c r="AC691" s="10">
        <v>42125</v>
      </c>
      <c r="AD691" s="2">
        <v>-421.76</v>
      </c>
      <c r="AE691" s="2">
        <v>41</v>
      </c>
      <c r="AF691" s="2">
        <v>5258.94</v>
      </c>
      <c r="AG691" s="2">
        <v>54595</v>
      </c>
      <c r="AH691" s="7" t="str">
        <f>IF(COUNTIF(Returns!$A$2:$A$1635,Orders!AG691)&gt;0,"Returned","Not Returned")</f>
        <v>Returned</v>
      </c>
    </row>
    <row r="692" spans="5:34" ht="12.75" customHeight="1" thickTop="1" thickBot="1" x14ac:dyDescent="0.3">
      <c r="E692" s="11">
        <v>25631</v>
      </c>
      <c r="F692" s="12" t="s">
        <v>56</v>
      </c>
      <c r="G692" s="12">
        <v>0.02</v>
      </c>
      <c r="H692" s="12">
        <v>8.34</v>
      </c>
      <c r="I692" s="12">
        <v>2.64</v>
      </c>
      <c r="J692" s="12">
        <v>1226</v>
      </c>
      <c r="K692" s="7" t="str">
        <f>IF(COUNTIF(Table1[Customer ID],Table1[[#This Row],[Customer ID]])&gt;1,"Repeat Customer","One-Time Customer")</f>
        <v>One-Time Customer</v>
      </c>
      <c r="L692" s="12" t="s">
        <v>1315</v>
      </c>
      <c r="M692" s="12" t="s">
        <v>49</v>
      </c>
      <c r="N692" s="12" t="s">
        <v>58</v>
      </c>
      <c r="O692" s="12" t="s">
        <v>29</v>
      </c>
      <c r="P692" s="12" t="s">
        <v>174</v>
      </c>
      <c r="Q692" s="12" t="s">
        <v>51</v>
      </c>
      <c r="R692" s="12" t="s">
        <v>358</v>
      </c>
      <c r="S692" s="12">
        <v>0.59</v>
      </c>
      <c r="T692" s="7">
        <f>Table1[[#This Row],[Profit]]/Table1[[#This Row],[Sales]]</f>
        <v>0.10173808810308661</v>
      </c>
      <c r="U692" s="12" t="s">
        <v>33</v>
      </c>
      <c r="V692" s="12" t="s">
        <v>53</v>
      </c>
      <c r="W692" s="12" t="s">
        <v>469</v>
      </c>
      <c r="X692" s="12" t="s">
        <v>1316</v>
      </c>
      <c r="Y692" s="12">
        <v>2861</v>
      </c>
      <c r="Z692" s="13">
        <v>42122</v>
      </c>
      <c r="AA692" s="14" t="str">
        <f>TEXT(Table1[[#This Row],[Order Date]],"mmmm")</f>
        <v>April</v>
      </c>
      <c r="AB692" s="8" t="str">
        <f>TEXT(Table1[[#This Row],[Order Date]],"yyyy")</f>
        <v>2015</v>
      </c>
      <c r="AC692" s="13">
        <v>42124</v>
      </c>
      <c r="AD692" s="12">
        <v>6.79</v>
      </c>
      <c r="AE692" s="12">
        <v>8</v>
      </c>
      <c r="AF692" s="12">
        <v>66.739999999999995</v>
      </c>
      <c r="AG692" s="12">
        <v>90800</v>
      </c>
      <c r="AH692" s="7" t="str">
        <f>IF(COUNTIF(Returns!$A$2:$A$1635,Orders!AG692)&gt;0,"Returned","Not Returned")</f>
        <v>Not Returned</v>
      </c>
    </row>
    <row r="693" spans="5:34" ht="12.75" customHeight="1" thickTop="1" thickBot="1" x14ac:dyDescent="0.3">
      <c r="E693" s="9">
        <v>25632</v>
      </c>
      <c r="F693" s="2" t="s">
        <v>56</v>
      </c>
      <c r="G693" s="2">
        <v>0.09</v>
      </c>
      <c r="H693" s="2">
        <v>130.97999999999999</v>
      </c>
      <c r="I693" s="2">
        <v>30</v>
      </c>
      <c r="J693" s="2">
        <v>1227</v>
      </c>
      <c r="K693" s="7" t="str">
        <f>IF(COUNTIF(Table1[Customer ID],Table1[[#This Row],[Customer ID]])&gt;1,"Repeat Customer","One-Time Customer")</f>
        <v>One-Time Customer</v>
      </c>
      <c r="L693" s="2" t="s">
        <v>1317</v>
      </c>
      <c r="M693" s="2" t="s">
        <v>39</v>
      </c>
      <c r="N693" s="2" t="s">
        <v>58</v>
      </c>
      <c r="O693" s="2" t="s">
        <v>41</v>
      </c>
      <c r="P693" s="2" t="s">
        <v>42</v>
      </c>
      <c r="Q693" s="2" t="s">
        <v>43</v>
      </c>
      <c r="R693" s="2" t="s">
        <v>546</v>
      </c>
      <c r="S693" s="2">
        <v>0.78</v>
      </c>
      <c r="T693" s="7">
        <f>Table1[[#This Row],[Profit]]/Table1[[#This Row],[Sales]]</f>
        <v>-0.32881411430843471</v>
      </c>
      <c r="U693" s="2" t="s">
        <v>33</v>
      </c>
      <c r="V693" s="2" t="s">
        <v>53</v>
      </c>
      <c r="W693" s="2" t="s">
        <v>149</v>
      </c>
      <c r="X693" s="2" t="s">
        <v>778</v>
      </c>
      <c r="Y693" s="2">
        <v>5403</v>
      </c>
      <c r="Z693" s="10">
        <v>42122</v>
      </c>
      <c r="AA693" s="14" t="str">
        <f>TEXT(Table1[[#This Row],[Order Date]],"mmmm")</f>
        <v>April</v>
      </c>
      <c r="AB693" s="8" t="str">
        <f>TEXT(Table1[[#This Row],[Order Date]],"yyyy")</f>
        <v>2015</v>
      </c>
      <c r="AC693" s="10">
        <v>42125</v>
      </c>
      <c r="AD693" s="2">
        <v>-421.76</v>
      </c>
      <c r="AE693" s="2">
        <v>10</v>
      </c>
      <c r="AF693" s="2">
        <v>1282.67</v>
      </c>
      <c r="AG693" s="2">
        <v>90800</v>
      </c>
      <c r="AH693" s="7" t="str">
        <f>IF(COUNTIF(Returns!$A$2:$A$1635,Orders!AG693)&gt;0,"Returned","Not Returned")</f>
        <v>Not Returned</v>
      </c>
    </row>
    <row r="694" spans="5:34" ht="12.75" customHeight="1" thickTop="1" thickBot="1" x14ac:dyDescent="0.3">
      <c r="E694" s="11">
        <v>7810</v>
      </c>
      <c r="F694" s="12" t="s">
        <v>56</v>
      </c>
      <c r="G694" s="12">
        <v>0</v>
      </c>
      <c r="H694" s="12">
        <v>7.1</v>
      </c>
      <c r="I694" s="12">
        <v>6.05</v>
      </c>
      <c r="J694" s="12">
        <v>1228</v>
      </c>
      <c r="K694" s="7" t="str">
        <f>IF(COUNTIF(Table1[Customer ID],Table1[[#This Row],[Customer ID]])&gt;1,"Repeat Customer","One-Time Customer")</f>
        <v>Repeat Customer</v>
      </c>
      <c r="L694" s="12" t="s">
        <v>1318</v>
      </c>
      <c r="M694" s="12" t="s">
        <v>49</v>
      </c>
      <c r="N694" s="12" t="s">
        <v>58</v>
      </c>
      <c r="O694" s="12" t="s">
        <v>29</v>
      </c>
      <c r="P694" s="12" t="s">
        <v>109</v>
      </c>
      <c r="Q694" s="12" t="s">
        <v>59</v>
      </c>
      <c r="R694" s="12" t="s">
        <v>651</v>
      </c>
      <c r="S694" s="12">
        <v>0.39</v>
      </c>
      <c r="T694" s="7">
        <f>Table1[[#This Row],[Profit]]/Table1[[#This Row],[Sales]]</f>
        <v>-0.28800938562467077</v>
      </c>
      <c r="U694" s="12" t="s">
        <v>33</v>
      </c>
      <c r="V694" s="12" t="s">
        <v>53</v>
      </c>
      <c r="W694" s="12" t="s">
        <v>234</v>
      </c>
      <c r="X694" s="12" t="s">
        <v>1319</v>
      </c>
      <c r="Y694" s="12">
        <v>19140</v>
      </c>
      <c r="Z694" s="13">
        <v>42051</v>
      </c>
      <c r="AA694" s="14" t="str">
        <f>TEXT(Table1[[#This Row],[Order Date]],"mmmm")</f>
        <v>February</v>
      </c>
      <c r="AB694" s="8" t="str">
        <f>TEXT(Table1[[#This Row],[Order Date]],"yyyy")</f>
        <v>2015</v>
      </c>
      <c r="AC694" s="13">
        <v>42052</v>
      </c>
      <c r="AD694" s="12">
        <v>-60.145000000000003</v>
      </c>
      <c r="AE694" s="12">
        <v>28</v>
      </c>
      <c r="AF694" s="12">
        <v>208.83</v>
      </c>
      <c r="AG694" s="12">
        <v>55874</v>
      </c>
      <c r="AH694" s="7" t="str">
        <f>IF(COUNTIF(Returns!$A$2:$A$1635,Orders!AG694)&gt;0,"Returned","Not Returned")</f>
        <v>Returned</v>
      </c>
    </row>
    <row r="695" spans="5:34" ht="12.75" customHeight="1" thickTop="1" thickBot="1" x14ac:dyDescent="0.3">
      <c r="E695" s="9">
        <v>7811</v>
      </c>
      <c r="F695" s="2" t="s">
        <v>56</v>
      </c>
      <c r="G695" s="2">
        <v>0.01</v>
      </c>
      <c r="H695" s="2">
        <v>4.9800000000000004</v>
      </c>
      <c r="I695" s="2">
        <v>4.62</v>
      </c>
      <c r="J695" s="2">
        <v>1228</v>
      </c>
      <c r="K695" s="7" t="str">
        <f>IF(COUNTIF(Table1[Customer ID],Table1[[#This Row],[Customer ID]])&gt;1,"Repeat Customer","One-Time Customer")</f>
        <v>Repeat Customer</v>
      </c>
      <c r="L695" s="2" t="s">
        <v>1318</v>
      </c>
      <c r="M695" s="2" t="s">
        <v>27</v>
      </c>
      <c r="N695" s="2" t="s">
        <v>58</v>
      </c>
      <c r="O695" s="2" t="s">
        <v>77</v>
      </c>
      <c r="P695" s="2" t="s">
        <v>180</v>
      </c>
      <c r="Q695" s="2" t="s">
        <v>51</v>
      </c>
      <c r="R695" s="2" t="s">
        <v>411</v>
      </c>
      <c r="S695" s="2">
        <v>0.64</v>
      </c>
      <c r="T695" s="7">
        <f>Table1[[#This Row],[Profit]]/Table1[[#This Row],[Sales]]</f>
        <v>-0.48935611038107751</v>
      </c>
      <c r="U695" s="2" t="s">
        <v>33</v>
      </c>
      <c r="V695" s="2" t="s">
        <v>53</v>
      </c>
      <c r="W695" s="2" t="s">
        <v>234</v>
      </c>
      <c r="X695" s="2" t="s">
        <v>1319</v>
      </c>
      <c r="Y695" s="2">
        <v>19140</v>
      </c>
      <c r="Z695" s="10">
        <v>42051</v>
      </c>
      <c r="AA695" s="14" t="str">
        <f>TEXT(Table1[[#This Row],[Order Date]],"mmmm")</f>
        <v>February</v>
      </c>
      <c r="AB695" s="8" t="str">
        <f>TEXT(Table1[[#This Row],[Order Date]],"yyyy")</f>
        <v>2015</v>
      </c>
      <c r="AC695" s="10">
        <v>42053</v>
      </c>
      <c r="AD695" s="2">
        <v>-111.72</v>
      </c>
      <c r="AE695" s="2">
        <v>41</v>
      </c>
      <c r="AF695" s="2">
        <v>228.3</v>
      </c>
      <c r="AG695" s="2">
        <v>55874</v>
      </c>
      <c r="AH695" s="7" t="str">
        <f>IF(COUNTIF(Returns!$A$2:$A$1635,Orders!AG695)&gt;0,"Returned","Not Returned")</f>
        <v>Returned</v>
      </c>
    </row>
    <row r="696" spans="5:34" ht="12.75" customHeight="1" thickTop="1" thickBot="1" x14ac:dyDescent="0.3">
      <c r="E696" s="11">
        <v>7812</v>
      </c>
      <c r="F696" s="12" t="s">
        <v>56</v>
      </c>
      <c r="G696" s="12">
        <v>0.06</v>
      </c>
      <c r="H696" s="12">
        <v>5.68</v>
      </c>
      <c r="I696" s="12">
        <v>1.39</v>
      </c>
      <c r="J696" s="12">
        <v>1228</v>
      </c>
      <c r="K696" s="7" t="str">
        <f>IF(COUNTIF(Table1[Customer ID],Table1[[#This Row],[Customer ID]])&gt;1,"Repeat Customer","One-Time Customer")</f>
        <v>Repeat Customer</v>
      </c>
      <c r="L696" s="12" t="s">
        <v>1318</v>
      </c>
      <c r="M696" s="12" t="s">
        <v>49</v>
      </c>
      <c r="N696" s="12" t="s">
        <v>58</v>
      </c>
      <c r="O696" s="12" t="s">
        <v>29</v>
      </c>
      <c r="P696" s="12" t="s">
        <v>69</v>
      </c>
      <c r="Q696" s="12" t="s">
        <v>59</v>
      </c>
      <c r="R696" s="12" t="s">
        <v>998</v>
      </c>
      <c r="S696" s="12">
        <v>0.38</v>
      </c>
      <c r="T696" s="7">
        <f>Table1[[#This Row],[Profit]]/Table1[[#This Row],[Sales]]</f>
        <v>0.25484443758202729</v>
      </c>
      <c r="U696" s="12" t="s">
        <v>33</v>
      </c>
      <c r="V696" s="12" t="s">
        <v>53</v>
      </c>
      <c r="W696" s="12" t="s">
        <v>234</v>
      </c>
      <c r="X696" s="12" t="s">
        <v>1319</v>
      </c>
      <c r="Y696" s="12">
        <v>19140</v>
      </c>
      <c r="Z696" s="13">
        <v>42051</v>
      </c>
      <c r="AA696" s="14" t="str">
        <f>TEXT(Table1[[#This Row],[Order Date]],"mmmm")</f>
        <v>February</v>
      </c>
      <c r="AB696" s="8" t="str">
        <f>TEXT(Table1[[#This Row],[Order Date]],"yyyy")</f>
        <v>2015</v>
      </c>
      <c r="AC696" s="13">
        <v>42051</v>
      </c>
      <c r="AD696" s="12">
        <v>33.01</v>
      </c>
      <c r="AE696" s="12">
        <v>24</v>
      </c>
      <c r="AF696" s="12">
        <v>129.53</v>
      </c>
      <c r="AG696" s="12">
        <v>55874</v>
      </c>
      <c r="AH696" s="7" t="str">
        <f>IF(COUNTIF(Returns!$A$2:$A$1635,Orders!AG696)&gt;0,"Returned","Not Returned")</f>
        <v>Returned</v>
      </c>
    </row>
    <row r="697" spans="5:34" ht="12.75" customHeight="1" thickTop="1" thickBot="1" x14ac:dyDescent="0.3">
      <c r="E697" s="9">
        <v>25811</v>
      </c>
      <c r="F697" s="2" t="s">
        <v>56</v>
      </c>
      <c r="G697" s="2">
        <v>0.01</v>
      </c>
      <c r="H697" s="2">
        <v>4.9800000000000004</v>
      </c>
      <c r="I697" s="2">
        <v>4.62</v>
      </c>
      <c r="J697" s="2">
        <v>1229</v>
      </c>
      <c r="K697" s="7" t="str">
        <f>IF(COUNTIF(Table1[Customer ID],Table1[[#This Row],[Customer ID]])&gt;1,"Repeat Customer","One-Time Customer")</f>
        <v>One-Time Customer</v>
      </c>
      <c r="L697" s="2" t="s">
        <v>1320</v>
      </c>
      <c r="M697" s="2" t="s">
        <v>27</v>
      </c>
      <c r="N697" s="2" t="s">
        <v>58</v>
      </c>
      <c r="O697" s="2" t="s">
        <v>77</v>
      </c>
      <c r="P697" s="2" t="s">
        <v>180</v>
      </c>
      <c r="Q697" s="2" t="s">
        <v>51</v>
      </c>
      <c r="R697" s="2" t="s">
        <v>411</v>
      </c>
      <c r="S697" s="2">
        <v>0.64</v>
      </c>
      <c r="T697" s="7">
        <f>Table1[[#This Row],[Profit]]/Table1[[#This Row],[Sales]]</f>
        <v>-2.0064655172413794</v>
      </c>
      <c r="U697" s="2" t="s">
        <v>33</v>
      </c>
      <c r="V697" s="2" t="s">
        <v>61</v>
      </c>
      <c r="W697" s="2" t="s">
        <v>130</v>
      </c>
      <c r="X697" s="2" t="s">
        <v>1321</v>
      </c>
      <c r="Y697" s="2">
        <v>75482</v>
      </c>
      <c r="Z697" s="10">
        <v>42051</v>
      </c>
      <c r="AA697" s="14" t="str">
        <f>TEXT(Table1[[#This Row],[Order Date]],"mmmm")</f>
        <v>February</v>
      </c>
      <c r="AB697" s="8" t="str">
        <f>TEXT(Table1[[#This Row],[Order Date]],"yyyy")</f>
        <v>2015</v>
      </c>
      <c r="AC697" s="10">
        <v>42053</v>
      </c>
      <c r="AD697" s="2">
        <v>-111.72</v>
      </c>
      <c r="AE697" s="2">
        <v>10</v>
      </c>
      <c r="AF697" s="2">
        <v>55.68</v>
      </c>
      <c r="AG697" s="2">
        <v>90378</v>
      </c>
      <c r="AH697" s="7" t="str">
        <f>IF(COUNTIF(Returns!$A$2:$A$1635,Orders!AG697)&gt;0,"Returned","Not Returned")</f>
        <v>Not Returned</v>
      </c>
    </row>
    <row r="698" spans="5:34" ht="12.75" customHeight="1" thickTop="1" thickBot="1" x14ac:dyDescent="0.3">
      <c r="E698" s="11">
        <v>21206</v>
      </c>
      <c r="F698" s="12" t="s">
        <v>47</v>
      </c>
      <c r="G698" s="12">
        <v>0.1</v>
      </c>
      <c r="H698" s="12">
        <v>120.98</v>
      </c>
      <c r="I698" s="12">
        <v>9.07</v>
      </c>
      <c r="J698" s="12">
        <v>1233</v>
      </c>
      <c r="K698" s="7" t="str">
        <f>IF(COUNTIF(Table1[Customer ID],Table1[[#This Row],[Customer ID]])&gt;1,"Repeat Customer","One-Time Customer")</f>
        <v>Repeat Customer</v>
      </c>
      <c r="L698" s="12" t="s">
        <v>1322</v>
      </c>
      <c r="M698" s="12" t="s">
        <v>27</v>
      </c>
      <c r="N698" s="12" t="s">
        <v>114</v>
      </c>
      <c r="O698" s="12" t="s">
        <v>29</v>
      </c>
      <c r="P698" s="12" t="s">
        <v>109</v>
      </c>
      <c r="Q698" s="12" t="s">
        <v>59</v>
      </c>
      <c r="R698" s="12" t="s">
        <v>1323</v>
      </c>
      <c r="S698" s="12">
        <v>0.35</v>
      </c>
      <c r="T698" s="7">
        <f>Table1[[#This Row],[Profit]]/Table1[[#This Row],[Sales]]</f>
        <v>0.52347099816978737</v>
      </c>
      <c r="U698" s="12" t="s">
        <v>33</v>
      </c>
      <c r="V698" s="12" t="s">
        <v>61</v>
      </c>
      <c r="W698" s="12" t="s">
        <v>130</v>
      </c>
      <c r="X698" s="12" t="s">
        <v>1324</v>
      </c>
      <c r="Y698" s="12">
        <v>75028</v>
      </c>
      <c r="Z698" s="13">
        <v>42103</v>
      </c>
      <c r="AA698" s="14" t="str">
        <f>TEXT(Table1[[#This Row],[Order Date]],"mmmm")</f>
        <v>April</v>
      </c>
      <c r="AB698" s="8" t="str">
        <f>TEXT(Table1[[#This Row],[Order Date]],"yyyy")</f>
        <v>2015</v>
      </c>
      <c r="AC698" s="13">
        <v>42105</v>
      </c>
      <c r="AD698" s="12">
        <v>297.45715999999999</v>
      </c>
      <c r="AE698" s="12">
        <v>5</v>
      </c>
      <c r="AF698" s="12">
        <v>568.24</v>
      </c>
      <c r="AG698" s="12">
        <v>89375</v>
      </c>
      <c r="AH698" s="7" t="str">
        <f>IF(COUNTIF(Returns!$A$2:$A$1635,Orders!AG698)&gt;0,"Returned","Not Returned")</f>
        <v>Not Returned</v>
      </c>
    </row>
    <row r="699" spans="5:34" ht="12.75" customHeight="1" thickTop="1" thickBot="1" x14ac:dyDescent="0.3">
      <c r="E699" s="9">
        <v>21207</v>
      </c>
      <c r="F699" s="2" t="s">
        <v>47</v>
      </c>
      <c r="G699" s="2">
        <v>0.02</v>
      </c>
      <c r="H699" s="2">
        <v>152.47999999999999</v>
      </c>
      <c r="I699" s="2">
        <v>6.5</v>
      </c>
      <c r="J699" s="2">
        <v>1233</v>
      </c>
      <c r="K699" s="7" t="str">
        <f>IF(COUNTIF(Table1[Customer ID],Table1[[#This Row],[Customer ID]])&gt;1,"Repeat Customer","One-Time Customer")</f>
        <v>Repeat Customer</v>
      </c>
      <c r="L699" s="2" t="s">
        <v>1322</v>
      </c>
      <c r="M699" s="2" t="s">
        <v>27</v>
      </c>
      <c r="N699" s="2" t="s">
        <v>114</v>
      </c>
      <c r="O699" s="2" t="s">
        <v>77</v>
      </c>
      <c r="P699" s="2" t="s">
        <v>180</v>
      </c>
      <c r="Q699" s="2" t="s">
        <v>59</v>
      </c>
      <c r="R699" s="2" t="s">
        <v>609</v>
      </c>
      <c r="S699" s="2">
        <v>0.74</v>
      </c>
      <c r="T699" s="7">
        <f>Table1[[#This Row],[Profit]]/Table1[[#This Row],[Sales]]</f>
        <v>-3.4657319992633968</v>
      </c>
      <c r="U699" s="2" t="s">
        <v>33</v>
      </c>
      <c r="V699" s="2" t="s">
        <v>61</v>
      </c>
      <c r="W699" s="2" t="s">
        <v>130</v>
      </c>
      <c r="X699" s="2" t="s">
        <v>1324</v>
      </c>
      <c r="Y699" s="2">
        <v>75028</v>
      </c>
      <c r="Z699" s="10">
        <v>42103</v>
      </c>
      <c r="AA699" s="14" t="str">
        <f>TEXT(Table1[[#This Row],[Order Date]],"mmmm")</f>
        <v>April</v>
      </c>
      <c r="AB699" s="8" t="str">
        <f>TEXT(Table1[[#This Row],[Order Date]],"yyyy")</f>
        <v>2015</v>
      </c>
      <c r="AC699" s="10">
        <v>42105</v>
      </c>
      <c r="AD699" s="2">
        <v>-564.60239999999999</v>
      </c>
      <c r="AE699" s="2">
        <v>1</v>
      </c>
      <c r="AF699" s="2">
        <v>162.91</v>
      </c>
      <c r="AG699" s="2">
        <v>89375</v>
      </c>
      <c r="AH699" s="7" t="str">
        <f>IF(COUNTIF(Returns!$A$2:$A$1635,Orders!AG699)&gt;0,"Returned","Not Returned")</f>
        <v>Not Returned</v>
      </c>
    </row>
    <row r="700" spans="5:34" ht="12.75" customHeight="1" thickTop="1" thickBot="1" x14ac:dyDescent="0.3">
      <c r="E700" s="11">
        <v>19874</v>
      </c>
      <c r="F700" s="12" t="s">
        <v>25</v>
      </c>
      <c r="G700" s="12">
        <v>0.09</v>
      </c>
      <c r="H700" s="12">
        <v>99.99</v>
      </c>
      <c r="I700" s="12">
        <v>19.989999999999998</v>
      </c>
      <c r="J700" s="12">
        <v>1233</v>
      </c>
      <c r="K700" s="7" t="str">
        <f>IF(COUNTIF(Table1[Customer ID],Table1[[#This Row],[Customer ID]])&gt;1,"Repeat Customer","One-Time Customer")</f>
        <v>Repeat Customer</v>
      </c>
      <c r="L700" s="12" t="s">
        <v>1322</v>
      </c>
      <c r="M700" s="12" t="s">
        <v>49</v>
      </c>
      <c r="N700" s="12" t="s">
        <v>114</v>
      </c>
      <c r="O700" s="12" t="s">
        <v>77</v>
      </c>
      <c r="P700" s="12" t="s">
        <v>180</v>
      </c>
      <c r="Q700" s="12" t="s">
        <v>59</v>
      </c>
      <c r="R700" s="12" t="s">
        <v>1151</v>
      </c>
      <c r="S700" s="12">
        <v>0.52</v>
      </c>
      <c r="T700" s="7">
        <f>Table1[[#This Row],[Profit]]/Table1[[#This Row],[Sales]]</f>
        <v>-1.6536098310291858</v>
      </c>
      <c r="U700" s="12" t="s">
        <v>33</v>
      </c>
      <c r="V700" s="12" t="s">
        <v>61</v>
      </c>
      <c r="W700" s="12" t="s">
        <v>130</v>
      </c>
      <c r="X700" s="12" t="s">
        <v>1324</v>
      </c>
      <c r="Y700" s="12">
        <v>75028</v>
      </c>
      <c r="Z700" s="13">
        <v>42159</v>
      </c>
      <c r="AA700" s="14" t="str">
        <f>TEXT(Table1[[#This Row],[Order Date]],"mmmm")</f>
        <v>June</v>
      </c>
      <c r="AB700" s="8" t="str">
        <f>TEXT(Table1[[#This Row],[Order Date]],"yyyy")</f>
        <v>2015</v>
      </c>
      <c r="AC700" s="13">
        <v>42161</v>
      </c>
      <c r="AD700" s="12">
        <v>-161.47499999999999</v>
      </c>
      <c r="AE700" s="12">
        <v>1</v>
      </c>
      <c r="AF700" s="12">
        <v>97.65</v>
      </c>
      <c r="AG700" s="12">
        <v>89376</v>
      </c>
      <c r="AH700" s="7" t="str">
        <f>IF(COUNTIF(Returns!$A$2:$A$1635,Orders!AG700)&gt;0,"Returned","Not Returned")</f>
        <v>Not Returned</v>
      </c>
    </row>
    <row r="701" spans="5:34" ht="12.75" customHeight="1" thickTop="1" thickBot="1" x14ac:dyDescent="0.3">
      <c r="E701" s="9">
        <v>19875</v>
      </c>
      <c r="F701" s="2" t="s">
        <v>25</v>
      </c>
      <c r="G701" s="2">
        <v>0.04</v>
      </c>
      <c r="H701" s="2">
        <v>205.99</v>
      </c>
      <c r="I701" s="2">
        <v>5.26</v>
      </c>
      <c r="J701" s="2">
        <v>1233</v>
      </c>
      <c r="K701" s="7" t="str">
        <f>IF(COUNTIF(Table1[Customer ID],Table1[[#This Row],[Customer ID]])&gt;1,"Repeat Customer","One-Time Customer")</f>
        <v>Repeat Customer</v>
      </c>
      <c r="L701" s="2" t="s">
        <v>1322</v>
      </c>
      <c r="M701" s="2" t="s">
        <v>49</v>
      </c>
      <c r="N701" s="2" t="s">
        <v>114</v>
      </c>
      <c r="O701" s="2" t="s">
        <v>77</v>
      </c>
      <c r="P701" s="2" t="s">
        <v>78</v>
      </c>
      <c r="Q701" s="2" t="s">
        <v>59</v>
      </c>
      <c r="R701" s="2" t="s">
        <v>824</v>
      </c>
      <c r="S701" s="2">
        <v>0.56000000000000005</v>
      </c>
      <c r="T701" s="7">
        <f>Table1[[#This Row],[Profit]]/Table1[[#This Row],[Sales]]</f>
        <v>-7.9912822375591253E-4</v>
      </c>
      <c r="U701" s="2" t="s">
        <v>33</v>
      </c>
      <c r="V701" s="2" t="s">
        <v>61</v>
      </c>
      <c r="W701" s="2" t="s">
        <v>130</v>
      </c>
      <c r="X701" s="2" t="s">
        <v>1324</v>
      </c>
      <c r="Y701" s="2">
        <v>75028</v>
      </c>
      <c r="Z701" s="10">
        <v>42159</v>
      </c>
      <c r="AA701" s="14" t="str">
        <f>TEXT(Table1[[#This Row],[Order Date]],"mmmm")</f>
        <v>June</v>
      </c>
      <c r="AB701" s="8" t="str">
        <f>TEXT(Table1[[#This Row],[Order Date]],"yyyy")</f>
        <v>2015</v>
      </c>
      <c r="AC701" s="10">
        <v>42160</v>
      </c>
      <c r="AD701" s="2">
        <v>-0.81400000000001005</v>
      </c>
      <c r="AE701" s="2">
        <v>6</v>
      </c>
      <c r="AF701" s="2">
        <v>1018.61</v>
      </c>
      <c r="AG701" s="2">
        <v>89376</v>
      </c>
      <c r="AH701" s="7" t="str">
        <f>IF(COUNTIF(Returns!$A$2:$A$1635,Orders!AG701)&gt;0,"Returned","Not Returned")</f>
        <v>Not Returned</v>
      </c>
    </row>
    <row r="702" spans="5:34" ht="12.75" customHeight="1" thickTop="1" thickBot="1" x14ac:dyDescent="0.3">
      <c r="E702" s="11">
        <v>20592</v>
      </c>
      <c r="F702" s="12" t="s">
        <v>56</v>
      </c>
      <c r="G702" s="12">
        <v>0.03</v>
      </c>
      <c r="H702" s="12">
        <v>128.24</v>
      </c>
      <c r="I702" s="12">
        <v>12.65</v>
      </c>
      <c r="J702" s="12">
        <v>1237</v>
      </c>
      <c r="K702" s="7" t="str">
        <f>IF(COUNTIF(Table1[Customer ID],Table1[[#This Row],[Customer ID]])&gt;1,"Repeat Customer","One-Time Customer")</f>
        <v>Repeat Customer</v>
      </c>
      <c r="L702" s="12" t="s">
        <v>1325</v>
      </c>
      <c r="M702" s="12" t="s">
        <v>49</v>
      </c>
      <c r="N702" s="12" t="s">
        <v>28</v>
      </c>
      <c r="O702" s="12" t="s">
        <v>41</v>
      </c>
      <c r="P702" s="12" t="s">
        <v>42</v>
      </c>
      <c r="Q702" s="12" t="s">
        <v>86</v>
      </c>
      <c r="R702" s="12" t="s">
        <v>619</v>
      </c>
      <c r="S702" s="12"/>
      <c r="T702" s="7">
        <f>Table1[[#This Row],[Profit]]/Table1[[#This Row],[Sales]]</f>
        <v>0.69</v>
      </c>
      <c r="U702" s="12" t="s">
        <v>33</v>
      </c>
      <c r="V702" s="12" t="s">
        <v>61</v>
      </c>
      <c r="W702" s="12" t="s">
        <v>130</v>
      </c>
      <c r="X702" s="12" t="s">
        <v>1326</v>
      </c>
      <c r="Y702" s="12">
        <v>75007</v>
      </c>
      <c r="Z702" s="13">
        <v>42035</v>
      </c>
      <c r="AA702" s="14" t="str">
        <f>TEXT(Table1[[#This Row],[Order Date]],"mmmm")</f>
        <v>January</v>
      </c>
      <c r="AB702" s="8" t="str">
        <f>TEXT(Table1[[#This Row],[Order Date]],"yyyy")</f>
        <v>2015</v>
      </c>
      <c r="AC702" s="13">
        <v>42037</v>
      </c>
      <c r="AD702" s="12">
        <v>790.46399999999983</v>
      </c>
      <c r="AE702" s="12">
        <v>9</v>
      </c>
      <c r="AF702" s="12">
        <v>1145.5999999999999</v>
      </c>
      <c r="AG702" s="12">
        <v>86075</v>
      </c>
      <c r="AH702" s="7" t="str">
        <f>IF(COUNTIF(Returns!$A$2:$A$1635,Orders!AG702)&gt;0,"Returned","Not Returned")</f>
        <v>Not Returned</v>
      </c>
    </row>
    <row r="703" spans="5:34" ht="12.75" customHeight="1" thickTop="1" thickBot="1" x14ac:dyDescent="0.3">
      <c r="E703" s="9">
        <v>18625</v>
      </c>
      <c r="F703" s="2" t="s">
        <v>37</v>
      </c>
      <c r="G703" s="2">
        <v>0.02</v>
      </c>
      <c r="H703" s="2">
        <v>7.38</v>
      </c>
      <c r="I703" s="2">
        <v>5.21</v>
      </c>
      <c r="J703" s="2">
        <v>1237</v>
      </c>
      <c r="K703" s="7" t="str">
        <f>IF(COUNTIF(Table1[Customer ID],Table1[[#This Row],[Customer ID]])&gt;1,"Repeat Customer","One-Time Customer")</f>
        <v>Repeat Customer</v>
      </c>
      <c r="L703" s="2" t="s">
        <v>1325</v>
      </c>
      <c r="M703" s="2" t="s">
        <v>49</v>
      </c>
      <c r="N703" s="2" t="s">
        <v>28</v>
      </c>
      <c r="O703" s="2" t="s">
        <v>41</v>
      </c>
      <c r="P703" s="2" t="s">
        <v>50</v>
      </c>
      <c r="Q703" s="2" t="s">
        <v>59</v>
      </c>
      <c r="R703" s="2" t="s">
        <v>424</v>
      </c>
      <c r="S703" s="2">
        <v>0.56000000000000005</v>
      </c>
      <c r="T703" s="7">
        <f>Table1[[#This Row],[Profit]]/Table1[[#This Row],[Sales]]</f>
        <v>0.31566068515497553</v>
      </c>
      <c r="U703" s="2" t="s">
        <v>33</v>
      </c>
      <c r="V703" s="2" t="s">
        <v>61</v>
      </c>
      <c r="W703" s="2" t="s">
        <v>130</v>
      </c>
      <c r="X703" s="2" t="s">
        <v>1326</v>
      </c>
      <c r="Y703" s="2">
        <v>75007</v>
      </c>
      <c r="Z703" s="10">
        <v>42092</v>
      </c>
      <c r="AA703" s="14" t="str">
        <f>TEXT(Table1[[#This Row],[Order Date]],"mmmm")</f>
        <v>March</v>
      </c>
      <c r="AB703" s="8" t="str">
        <f>TEXT(Table1[[#This Row],[Order Date]],"yyyy")</f>
        <v>2015</v>
      </c>
      <c r="AC703" s="10">
        <v>42093</v>
      </c>
      <c r="AD703" s="2">
        <v>7.74</v>
      </c>
      <c r="AE703" s="2">
        <v>3</v>
      </c>
      <c r="AF703" s="2">
        <v>24.52</v>
      </c>
      <c r="AG703" s="2">
        <v>86076</v>
      </c>
      <c r="AH703" s="7" t="str">
        <f>IF(COUNTIF(Returns!$A$2:$A$1635,Orders!AG703)&gt;0,"Returned","Not Returned")</f>
        <v>Not Returned</v>
      </c>
    </row>
    <row r="704" spans="5:34" ht="12.75" customHeight="1" thickTop="1" thickBot="1" x14ac:dyDescent="0.3">
      <c r="E704" s="11">
        <v>20432</v>
      </c>
      <c r="F704" s="12" t="s">
        <v>56</v>
      </c>
      <c r="G704" s="12">
        <v>0.05</v>
      </c>
      <c r="H704" s="12">
        <v>300.98</v>
      </c>
      <c r="I704" s="12">
        <v>13.99</v>
      </c>
      <c r="J704" s="12">
        <v>1237</v>
      </c>
      <c r="K704" s="7" t="str">
        <f>IF(COUNTIF(Table1[Customer ID],Table1[[#This Row],[Customer ID]])&gt;1,"Repeat Customer","One-Time Customer")</f>
        <v>Repeat Customer</v>
      </c>
      <c r="L704" s="12" t="s">
        <v>1325</v>
      </c>
      <c r="M704" s="12" t="s">
        <v>49</v>
      </c>
      <c r="N704" s="12" t="s">
        <v>28</v>
      </c>
      <c r="O704" s="12" t="s">
        <v>77</v>
      </c>
      <c r="P704" s="12" t="s">
        <v>85</v>
      </c>
      <c r="Q704" s="12" t="s">
        <v>86</v>
      </c>
      <c r="R704" s="12" t="s">
        <v>1327</v>
      </c>
      <c r="S704" s="12">
        <v>0.39</v>
      </c>
      <c r="T704" s="7">
        <f>Table1[[#This Row],[Profit]]/Table1[[#This Row],[Sales]]</f>
        <v>0.69</v>
      </c>
      <c r="U704" s="12" t="s">
        <v>33</v>
      </c>
      <c r="V704" s="12" t="s">
        <v>61</v>
      </c>
      <c r="W704" s="12" t="s">
        <v>130</v>
      </c>
      <c r="X704" s="12" t="s">
        <v>1326</v>
      </c>
      <c r="Y704" s="12">
        <v>75007</v>
      </c>
      <c r="Z704" s="13">
        <v>42149</v>
      </c>
      <c r="AA704" s="14" t="str">
        <f>TEXT(Table1[[#This Row],[Order Date]],"mmmm")</f>
        <v>May</v>
      </c>
      <c r="AB704" s="8" t="str">
        <f>TEXT(Table1[[#This Row],[Order Date]],"yyyy")</f>
        <v>2015</v>
      </c>
      <c r="AC704" s="13">
        <v>42150</v>
      </c>
      <c r="AD704" s="12">
        <v>3985.3089</v>
      </c>
      <c r="AE704" s="12">
        <v>20</v>
      </c>
      <c r="AF704" s="12">
        <v>5775.81</v>
      </c>
      <c r="AG704" s="12">
        <v>86077</v>
      </c>
      <c r="AH704" s="7" t="str">
        <f>IF(COUNTIF(Returns!$A$2:$A$1635,Orders!AG704)&gt;0,"Returned","Not Returned")</f>
        <v>Not Returned</v>
      </c>
    </row>
    <row r="705" spans="5:34" ht="12.75" customHeight="1" thickTop="1" thickBot="1" x14ac:dyDescent="0.3">
      <c r="E705" s="9">
        <v>20433</v>
      </c>
      <c r="F705" s="2" t="s">
        <v>56</v>
      </c>
      <c r="G705" s="2">
        <v>0.04</v>
      </c>
      <c r="H705" s="2">
        <v>205.99</v>
      </c>
      <c r="I705" s="2">
        <v>5</v>
      </c>
      <c r="J705" s="2">
        <v>1237</v>
      </c>
      <c r="K705" s="7" t="str">
        <f>IF(COUNTIF(Table1[Customer ID],Table1[[#This Row],[Customer ID]])&gt;1,"Repeat Customer","One-Time Customer")</f>
        <v>Repeat Customer</v>
      </c>
      <c r="L705" s="2" t="s">
        <v>1325</v>
      </c>
      <c r="M705" s="2" t="s">
        <v>27</v>
      </c>
      <c r="N705" s="2" t="s">
        <v>28</v>
      </c>
      <c r="O705" s="2" t="s">
        <v>77</v>
      </c>
      <c r="P705" s="2" t="s">
        <v>78</v>
      </c>
      <c r="Q705" s="2" t="s">
        <v>59</v>
      </c>
      <c r="R705" s="2" t="s">
        <v>1328</v>
      </c>
      <c r="S705" s="2">
        <v>0.59</v>
      </c>
      <c r="T705" s="7">
        <f>Table1[[#This Row],[Profit]]/Table1[[#This Row],[Sales]]</f>
        <v>7.4307862679955788E-3</v>
      </c>
      <c r="U705" s="2" t="s">
        <v>33</v>
      </c>
      <c r="V705" s="2" t="s">
        <v>61</v>
      </c>
      <c r="W705" s="2" t="s">
        <v>130</v>
      </c>
      <c r="X705" s="2" t="s">
        <v>1326</v>
      </c>
      <c r="Y705" s="2">
        <v>75007</v>
      </c>
      <c r="Z705" s="10">
        <v>42149</v>
      </c>
      <c r="AA705" s="14" t="str">
        <f>TEXT(Table1[[#This Row],[Order Date]],"mmmm")</f>
        <v>May</v>
      </c>
      <c r="AB705" s="8" t="str">
        <f>TEXT(Table1[[#This Row],[Order Date]],"yyyy")</f>
        <v>2015</v>
      </c>
      <c r="AC705" s="10">
        <v>42150</v>
      </c>
      <c r="AD705" s="2">
        <v>13.956800000000015</v>
      </c>
      <c r="AE705" s="2">
        <v>11</v>
      </c>
      <c r="AF705" s="2">
        <v>1878.24</v>
      </c>
      <c r="AG705" s="2">
        <v>86077</v>
      </c>
      <c r="AH705" s="7" t="str">
        <f>IF(COUNTIF(Returns!$A$2:$A$1635,Orders!AG705)&gt;0,"Returned","Not Returned")</f>
        <v>Not Returned</v>
      </c>
    </row>
    <row r="706" spans="5:34" ht="12.75" customHeight="1" thickTop="1" thickBot="1" x14ac:dyDescent="0.3">
      <c r="E706" s="11">
        <v>20593</v>
      </c>
      <c r="F706" s="12" t="s">
        <v>56</v>
      </c>
      <c r="G706" s="12">
        <v>0.01</v>
      </c>
      <c r="H706" s="12">
        <v>160.97999999999999</v>
      </c>
      <c r="I706" s="12">
        <v>30</v>
      </c>
      <c r="J706" s="12">
        <v>1238</v>
      </c>
      <c r="K706" s="7" t="str">
        <f>IF(COUNTIF(Table1[Customer ID],Table1[[#This Row],[Customer ID]])&gt;1,"Repeat Customer","One-Time Customer")</f>
        <v>One-Time Customer</v>
      </c>
      <c r="L706" s="12" t="s">
        <v>1329</v>
      </c>
      <c r="M706" s="12" t="s">
        <v>39</v>
      </c>
      <c r="N706" s="12" t="s">
        <v>28</v>
      </c>
      <c r="O706" s="12" t="s">
        <v>41</v>
      </c>
      <c r="P706" s="12" t="s">
        <v>42</v>
      </c>
      <c r="Q706" s="12" t="s">
        <v>43</v>
      </c>
      <c r="R706" s="12" t="s">
        <v>177</v>
      </c>
      <c r="S706" s="12">
        <v>0.62</v>
      </c>
      <c r="T706" s="7">
        <f>Table1[[#This Row],[Profit]]/Table1[[#This Row],[Sales]]</f>
        <v>0.48253775991484515</v>
      </c>
      <c r="U706" s="12" t="s">
        <v>33</v>
      </c>
      <c r="V706" s="12" t="s">
        <v>61</v>
      </c>
      <c r="W706" s="12" t="s">
        <v>130</v>
      </c>
      <c r="X706" s="12" t="s">
        <v>1330</v>
      </c>
      <c r="Y706" s="12">
        <v>75104</v>
      </c>
      <c r="Z706" s="13">
        <v>42035</v>
      </c>
      <c r="AA706" s="14" t="str">
        <f>TEXT(Table1[[#This Row],[Order Date]],"mmmm")</f>
        <v>January</v>
      </c>
      <c r="AB706" s="8" t="str">
        <f>TEXT(Table1[[#This Row],[Order Date]],"yyyy")</f>
        <v>2015</v>
      </c>
      <c r="AC706" s="13">
        <v>42037</v>
      </c>
      <c r="AD706" s="12">
        <v>788.79</v>
      </c>
      <c r="AE706" s="12">
        <v>10</v>
      </c>
      <c r="AF706" s="12">
        <v>1634.67</v>
      </c>
      <c r="AG706" s="12">
        <v>86075</v>
      </c>
      <c r="AH706" s="7" t="str">
        <f>IF(COUNTIF(Returns!$A$2:$A$1635,Orders!AG706)&gt;0,"Returned","Not Returned")</f>
        <v>Not Returned</v>
      </c>
    </row>
    <row r="707" spans="5:34" ht="12.75" customHeight="1" thickTop="1" thickBot="1" x14ac:dyDescent="0.3">
      <c r="E707" s="9">
        <v>20920</v>
      </c>
      <c r="F707" s="2" t="s">
        <v>37</v>
      </c>
      <c r="G707" s="2">
        <v>0</v>
      </c>
      <c r="H707" s="2">
        <v>387.99</v>
      </c>
      <c r="I707" s="2">
        <v>19.989999999999998</v>
      </c>
      <c r="J707" s="2">
        <v>1241</v>
      </c>
      <c r="K707" s="7" t="str">
        <f>IF(COUNTIF(Table1[Customer ID],Table1[[#This Row],[Customer ID]])&gt;1,"Repeat Customer","One-Time Customer")</f>
        <v>Repeat Customer</v>
      </c>
      <c r="L707" s="2" t="s">
        <v>1331</v>
      </c>
      <c r="M707" s="2" t="s">
        <v>49</v>
      </c>
      <c r="N707" s="2" t="s">
        <v>28</v>
      </c>
      <c r="O707" s="2" t="s">
        <v>29</v>
      </c>
      <c r="P707" s="2" t="s">
        <v>109</v>
      </c>
      <c r="Q707" s="2" t="s">
        <v>59</v>
      </c>
      <c r="R707" s="2" t="s">
        <v>1332</v>
      </c>
      <c r="S707" s="2">
        <v>0.38</v>
      </c>
      <c r="T707" s="7">
        <f>Table1[[#This Row],[Profit]]/Table1[[#This Row],[Sales]]</f>
        <v>-7.557603289399961E-3</v>
      </c>
      <c r="U707" s="2" t="s">
        <v>33</v>
      </c>
      <c r="V707" s="2" t="s">
        <v>136</v>
      </c>
      <c r="W707" s="2" t="s">
        <v>1278</v>
      </c>
      <c r="X707" s="2" t="s">
        <v>511</v>
      </c>
      <c r="Y707" s="2">
        <v>36830</v>
      </c>
      <c r="Z707" s="10">
        <v>42079</v>
      </c>
      <c r="AA707" s="14" t="str">
        <f>TEXT(Table1[[#This Row],[Order Date]],"mmmm")</f>
        <v>March</v>
      </c>
      <c r="AB707" s="8" t="str">
        <f>TEXT(Table1[[#This Row],[Order Date]],"yyyy")</f>
        <v>2015</v>
      </c>
      <c r="AC707" s="10">
        <v>42080</v>
      </c>
      <c r="AD707" s="2">
        <v>-70.14</v>
      </c>
      <c r="AE707" s="2">
        <v>23</v>
      </c>
      <c r="AF707" s="2">
        <v>9280.7199999999993</v>
      </c>
      <c r="AG707" s="2">
        <v>90880</v>
      </c>
      <c r="AH707" s="7" t="str">
        <f>IF(COUNTIF(Returns!$A$2:$A$1635,Orders!AG707)&gt;0,"Returned","Not Returned")</f>
        <v>Not Returned</v>
      </c>
    </row>
    <row r="708" spans="5:34" ht="12.75" customHeight="1" thickTop="1" thickBot="1" x14ac:dyDescent="0.3">
      <c r="E708" s="11">
        <v>20233</v>
      </c>
      <c r="F708" s="12" t="s">
        <v>47</v>
      </c>
      <c r="G708" s="12">
        <v>0.06</v>
      </c>
      <c r="H708" s="12">
        <v>200.97</v>
      </c>
      <c r="I708" s="12">
        <v>15.59</v>
      </c>
      <c r="J708" s="12">
        <v>1241</v>
      </c>
      <c r="K708" s="7" t="str">
        <f>IF(COUNTIF(Table1[Customer ID],Table1[[#This Row],[Customer ID]])&gt;1,"Repeat Customer","One-Time Customer")</f>
        <v>Repeat Customer</v>
      </c>
      <c r="L708" s="12" t="s">
        <v>1331</v>
      </c>
      <c r="M708" s="12" t="s">
        <v>39</v>
      </c>
      <c r="N708" s="12" t="s">
        <v>58</v>
      </c>
      <c r="O708" s="12" t="s">
        <v>77</v>
      </c>
      <c r="P708" s="12" t="s">
        <v>85</v>
      </c>
      <c r="Q708" s="12" t="s">
        <v>43</v>
      </c>
      <c r="R708" s="12" t="s">
        <v>1333</v>
      </c>
      <c r="S708" s="12">
        <v>0.36</v>
      </c>
      <c r="T708" s="7">
        <f>Table1[[#This Row],[Profit]]/Table1[[#This Row],[Sales]]</f>
        <v>0.39413269277818552</v>
      </c>
      <c r="U708" s="12" t="s">
        <v>33</v>
      </c>
      <c r="V708" s="12" t="s">
        <v>136</v>
      </c>
      <c r="W708" s="12" t="s">
        <v>1278</v>
      </c>
      <c r="X708" s="12" t="s">
        <v>511</v>
      </c>
      <c r="Y708" s="12">
        <v>36830</v>
      </c>
      <c r="Z708" s="13">
        <v>42088</v>
      </c>
      <c r="AA708" s="14" t="str">
        <f>TEXT(Table1[[#This Row],[Order Date]],"mmmm")</f>
        <v>March</v>
      </c>
      <c r="AB708" s="8" t="str">
        <f>TEXT(Table1[[#This Row],[Order Date]],"yyyy")</f>
        <v>2015</v>
      </c>
      <c r="AC708" s="13">
        <v>42088</v>
      </c>
      <c r="AD708" s="12">
        <v>531.61799999999994</v>
      </c>
      <c r="AE708" s="12">
        <v>7</v>
      </c>
      <c r="AF708" s="12">
        <v>1348.83</v>
      </c>
      <c r="AG708" s="12">
        <v>90881</v>
      </c>
      <c r="AH708" s="7" t="str">
        <f>IF(COUNTIF(Returns!$A$2:$A$1635,Orders!AG708)&gt;0,"Returned","Not Returned")</f>
        <v>Not Returned</v>
      </c>
    </row>
    <row r="709" spans="5:34" ht="12.75" customHeight="1" thickTop="1" thickBot="1" x14ac:dyDescent="0.3">
      <c r="E709" s="9">
        <v>5117</v>
      </c>
      <c r="F709" s="2" t="s">
        <v>25</v>
      </c>
      <c r="G709" s="2">
        <v>0.1</v>
      </c>
      <c r="H709" s="2">
        <v>22.38</v>
      </c>
      <c r="I709" s="2">
        <v>15.1</v>
      </c>
      <c r="J709" s="2">
        <v>1246</v>
      </c>
      <c r="K709" s="7" t="str">
        <f>IF(COUNTIF(Table1[Customer ID],Table1[[#This Row],[Customer ID]])&gt;1,"Repeat Customer","One-Time Customer")</f>
        <v>Repeat Customer</v>
      </c>
      <c r="L709" s="2" t="s">
        <v>1334</v>
      </c>
      <c r="M709" s="2" t="s">
        <v>49</v>
      </c>
      <c r="N709" s="2" t="s">
        <v>40</v>
      </c>
      <c r="O709" s="2" t="s">
        <v>29</v>
      </c>
      <c r="P709" s="2" t="s">
        <v>109</v>
      </c>
      <c r="Q709" s="2" t="s">
        <v>59</v>
      </c>
      <c r="R709" s="2" t="s">
        <v>1175</v>
      </c>
      <c r="S709" s="2">
        <v>0.38</v>
      </c>
      <c r="T709" s="7">
        <f>Table1[[#This Row],[Profit]]/Table1[[#This Row],[Sales]]</f>
        <v>-0.19029611667669649</v>
      </c>
      <c r="U709" s="2" t="s">
        <v>33</v>
      </c>
      <c r="V709" s="2" t="s">
        <v>53</v>
      </c>
      <c r="W709" s="2" t="s">
        <v>71</v>
      </c>
      <c r="X709" s="2" t="s">
        <v>90</v>
      </c>
      <c r="Y709" s="2">
        <v>10009</v>
      </c>
      <c r="Z709" s="10">
        <v>42099</v>
      </c>
      <c r="AA709" s="14" t="str">
        <f>TEXT(Table1[[#This Row],[Order Date]],"mmmm")</f>
        <v>April</v>
      </c>
      <c r="AB709" s="8" t="str">
        <f>TEXT(Table1[[#This Row],[Order Date]],"yyyy")</f>
        <v>2015</v>
      </c>
      <c r="AC709" s="10">
        <v>42100</v>
      </c>
      <c r="AD709" s="2">
        <v>-107.51349999999999</v>
      </c>
      <c r="AE709" s="2">
        <v>26</v>
      </c>
      <c r="AF709" s="2">
        <v>564.98</v>
      </c>
      <c r="AG709" s="2">
        <v>36452</v>
      </c>
      <c r="AH709" s="7" t="str">
        <f>IF(COUNTIF(Returns!$A$2:$A$1635,Orders!AG709)&gt;0,"Returned","Not Returned")</f>
        <v>Not Returned</v>
      </c>
    </row>
    <row r="710" spans="5:34" ht="12.75" customHeight="1" thickTop="1" thickBot="1" x14ac:dyDescent="0.3">
      <c r="E710" s="11">
        <v>5118</v>
      </c>
      <c r="F710" s="12" t="s">
        <v>25</v>
      </c>
      <c r="G710" s="12">
        <v>0.04</v>
      </c>
      <c r="H710" s="12">
        <v>6.98</v>
      </c>
      <c r="I710" s="12">
        <v>2.83</v>
      </c>
      <c r="J710" s="12">
        <v>1246</v>
      </c>
      <c r="K710" s="7" t="str">
        <f>IF(COUNTIF(Table1[Customer ID],Table1[[#This Row],[Customer ID]])&gt;1,"Repeat Customer","One-Time Customer")</f>
        <v>Repeat Customer</v>
      </c>
      <c r="L710" s="12" t="s">
        <v>1334</v>
      </c>
      <c r="M710" s="12" t="s">
        <v>49</v>
      </c>
      <c r="N710" s="12" t="s">
        <v>40</v>
      </c>
      <c r="O710" s="12" t="s">
        <v>41</v>
      </c>
      <c r="P710" s="12" t="s">
        <v>50</v>
      </c>
      <c r="Q710" s="12" t="s">
        <v>51</v>
      </c>
      <c r="R710" s="12" t="s">
        <v>1335</v>
      </c>
      <c r="S710" s="12">
        <v>0.37</v>
      </c>
      <c r="T710" s="7">
        <f>Table1[[#This Row],[Profit]]/Table1[[#This Row],[Sales]]</f>
        <v>0.35534445474204512</v>
      </c>
      <c r="U710" s="12" t="s">
        <v>33</v>
      </c>
      <c r="V710" s="12" t="s">
        <v>53</v>
      </c>
      <c r="W710" s="12" t="s">
        <v>71</v>
      </c>
      <c r="X710" s="12" t="s">
        <v>90</v>
      </c>
      <c r="Y710" s="12">
        <v>10009</v>
      </c>
      <c r="Z710" s="13">
        <v>42099</v>
      </c>
      <c r="AA710" s="14" t="str">
        <f>TEXT(Table1[[#This Row],[Order Date]],"mmmm")</f>
        <v>April</v>
      </c>
      <c r="AB710" s="8" t="str">
        <f>TEXT(Table1[[#This Row],[Order Date]],"yyyy")</f>
        <v>2015</v>
      </c>
      <c r="AC710" s="13">
        <v>42101</v>
      </c>
      <c r="AD710" s="12">
        <v>46.01</v>
      </c>
      <c r="AE710" s="12">
        <v>18</v>
      </c>
      <c r="AF710" s="12">
        <v>129.47999999999999</v>
      </c>
      <c r="AG710" s="12">
        <v>36452</v>
      </c>
      <c r="AH710" s="7" t="str">
        <f>IF(COUNTIF(Returns!$A$2:$A$1635,Orders!AG710)&gt;0,"Returned","Not Returned")</f>
        <v>Not Returned</v>
      </c>
    </row>
    <row r="711" spans="5:34" ht="12.75" customHeight="1" thickTop="1" thickBot="1" x14ac:dyDescent="0.3">
      <c r="E711" s="9">
        <v>6581</v>
      </c>
      <c r="F711" s="2" t="s">
        <v>106</v>
      </c>
      <c r="G711" s="2">
        <v>0.03</v>
      </c>
      <c r="H711" s="2">
        <v>256.99</v>
      </c>
      <c r="I711" s="2">
        <v>11.25</v>
      </c>
      <c r="J711" s="2">
        <v>1246</v>
      </c>
      <c r="K711" s="7" t="str">
        <f>IF(COUNTIF(Table1[Customer ID],Table1[[#This Row],[Customer ID]])&gt;1,"Repeat Customer","One-Time Customer")</f>
        <v>Repeat Customer</v>
      </c>
      <c r="L711" s="2" t="s">
        <v>1334</v>
      </c>
      <c r="M711" s="2" t="s">
        <v>49</v>
      </c>
      <c r="N711" s="2" t="s">
        <v>40</v>
      </c>
      <c r="O711" s="2" t="s">
        <v>77</v>
      </c>
      <c r="P711" s="2" t="s">
        <v>180</v>
      </c>
      <c r="Q711" s="2" t="s">
        <v>59</v>
      </c>
      <c r="R711" s="2" t="s">
        <v>1336</v>
      </c>
      <c r="S711" s="2">
        <v>0.51</v>
      </c>
      <c r="T711" s="7">
        <f>Table1[[#This Row],[Profit]]/Table1[[#This Row],[Sales]]</f>
        <v>0.18132293446669293</v>
      </c>
      <c r="U711" s="2" t="s">
        <v>33</v>
      </c>
      <c r="V711" s="2" t="s">
        <v>53</v>
      </c>
      <c r="W711" s="2" t="s">
        <v>71</v>
      </c>
      <c r="X711" s="2" t="s">
        <v>90</v>
      </c>
      <c r="Y711" s="2">
        <v>10009</v>
      </c>
      <c r="Z711" s="10">
        <v>42146</v>
      </c>
      <c r="AA711" s="14" t="str">
        <f>TEXT(Table1[[#This Row],[Order Date]],"mmmm")</f>
        <v>May</v>
      </c>
      <c r="AB711" s="8" t="str">
        <f>TEXT(Table1[[#This Row],[Order Date]],"yyyy")</f>
        <v>2015</v>
      </c>
      <c r="AC711" s="10">
        <v>42146</v>
      </c>
      <c r="AD711" s="2">
        <v>1489.8</v>
      </c>
      <c r="AE711" s="2">
        <v>32</v>
      </c>
      <c r="AF711" s="2">
        <v>8216.2800000000007</v>
      </c>
      <c r="AG711" s="2">
        <v>46853</v>
      </c>
      <c r="AH711" s="7" t="str">
        <f>IF(COUNTIF(Returns!$A$2:$A$1635,Orders!AG711)&gt;0,"Returned","Not Returned")</f>
        <v>Not Returned</v>
      </c>
    </row>
    <row r="712" spans="5:34" ht="12.75" customHeight="1" thickTop="1" thickBot="1" x14ac:dyDescent="0.3">
      <c r="E712" s="11">
        <v>23117</v>
      </c>
      <c r="F712" s="12" t="s">
        <v>25</v>
      </c>
      <c r="G712" s="12">
        <v>0.1</v>
      </c>
      <c r="H712" s="12">
        <v>22.38</v>
      </c>
      <c r="I712" s="12">
        <v>15.1</v>
      </c>
      <c r="J712" s="12">
        <v>1247</v>
      </c>
      <c r="K712" s="7" t="str">
        <f>IF(COUNTIF(Table1[Customer ID],Table1[[#This Row],[Customer ID]])&gt;1,"Repeat Customer","One-Time Customer")</f>
        <v>Repeat Customer</v>
      </c>
      <c r="L712" s="12" t="s">
        <v>1337</v>
      </c>
      <c r="M712" s="12" t="s">
        <v>49</v>
      </c>
      <c r="N712" s="12" t="s">
        <v>40</v>
      </c>
      <c r="O712" s="12" t="s">
        <v>29</v>
      </c>
      <c r="P712" s="12" t="s">
        <v>109</v>
      </c>
      <c r="Q712" s="12" t="s">
        <v>59</v>
      </c>
      <c r="R712" s="12" t="s">
        <v>1175</v>
      </c>
      <c r="S712" s="12">
        <v>0.38</v>
      </c>
      <c r="T712" s="7">
        <f>Table1[[#This Row],[Profit]]/Table1[[#This Row],[Sales]]</f>
        <v>-0.70681414765630124</v>
      </c>
      <c r="U712" s="12" t="s">
        <v>33</v>
      </c>
      <c r="V712" s="12" t="s">
        <v>61</v>
      </c>
      <c r="W712" s="12" t="s">
        <v>130</v>
      </c>
      <c r="X712" s="12" t="s">
        <v>1338</v>
      </c>
      <c r="Y712" s="12">
        <v>78641</v>
      </c>
      <c r="Z712" s="13">
        <v>42099</v>
      </c>
      <c r="AA712" s="14" t="str">
        <f>TEXT(Table1[[#This Row],[Order Date]],"mmmm")</f>
        <v>April</v>
      </c>
      <c r="AB712" s="8" t="str">
        <f>TEXT(Table1[[#This Row],[Order Date]],"yyyy")</f>
        <v>2015</v>
      </c>
      <c r="AC712" s="13">
        <v>42100</v>
      </c>
      <c r="AD712" s="12">
        <v>-107.51349999999999</v>
      </c>
      <c r="AE712" s="12">
        <v>7</v>
      </c>
      <c r="AF712" s="12">
        <v>152.11000000000001</v>
      </c>
      <c r="AG712" s="12">
        <v>91555</v>
      </c>
      <c r="AH712" s="7" t="str">
        <f>IF(COUNTIF(Returns!$A$2:$A$1635,Orders!AG712)&gt;0,"Returned","Not Returned")</f>
        <v>Not Returned</v>
      </c>
    </row>
    <row r="713" spans="5:34" ht="12.75" customHeight="1" thickTop="1" thickBot="1" x14ac:dyDescent="0.3">
      <c r="E713" s="9">
        <v>23118</v>
      </c>
      <c r="F713" s="2" t="s">
        <v>25</v>
      </c>
      <c r="G713" s="2">
        <v>0.04</v>
      </c>
      <c r="H713" s="2">
        <v>6.98</v>
      </c>
      <c r="I713" s="2">
        <v>2.83</v>
      </c>
      <c r="J713" s="2">
        <v>1247</v>
      </c>
      <c r="K713" s="7" t="str">
        <f>IF(COUNTIF(Table1[Customer ID],Table1[[#This Row],[Customer ID]])&gt;1,"Repeat Customer","One-Time Customer")</f>
        <v>Repeat Customer</v>
      </c>
      <c r="L713" s="2" t="s">
        <v>1337</v>
      </c>
      <c r="M713" s="2" t="s">
        <v>49</v>
      </c>
      <c r="N713" s="2" t="s">
        <v>40</v>
      </c>
      <c r="O713" s="2" t="s">
        <v>41</v>
      </c>
      <c r="P713" s="2" t="s">
        <v>50</v>
      </c>
      <c r="Q713" s="2" t="s">
        <v>51</v>
      </c>
      <c r="R713" s="2" t="s">
        <v>1335</v>
      </c>
      <c r="S713" s="2">
        <v>0.37</v>
      </c>
      <c r="T713" s="7">
        <f>Table1[[#This Row],[Profit]]/Table1[[#This Row],[Sales]]</f>
        <v>0.69</v>
      </c>
      <c r="U713" s="2" t="s">
        <v>33</v>
      </c>
      <c r="V713" s="2" t="s">
        <v>61</v>
      </c>
      <c r="W713" s="2" t="s">
        <v>130</v>
      </c>
      <c r="X713" s="2" t="s">
        <v>1338</v>
      </c>
      <c r="Y713" s="2">
        <v>78641</v>
      </c>
      <c r="Z713" s="10">
        <v>42099</v>
      </c>
      <c r="AA713" s="14" t="str">
        <f>TEXT(Table1[[#This Row],[Order Date]],"mmmm")</f>
        <v>April</v>
      </c>
      <c r="AB713" s="8" t="str">
        <f>TEXT(Table1[[#This Row],[Order Date]],"yyyy")</f>
        <v>2015</v>
      </c>
      <c r="AC713" s="10">
        <v>42101</v>
      </c>
      <c r="AD713" s="2">
        <v>24.819299999999998</v>
      </c>
      <c r="AE713" s="2">
        <v>5</v>
      </c>
      <c r="AF713" s="2">
        <v>35.97</v>
      </c>
      <c r="AG713" s="2">
        <v>91555</v>
      </c>
      <c r="AH713" s="7" t="str">
        <f>IF(COUNTIF(Returns!$A$2:$A$1635,Orders!AG713)&gt;0,"Returned","Not Returned")</f>
        <v>Not Returned</v>
      </c>
    </row>
    <row r="714" spans="5:34" ht="12.75" customHeight="1" thickTop="1" thickBot="1" x14ac:dyDescent="0.3">
      <c r="E714" s="11">
        <v>18413</v>
      </c>
      <c r="F714" s="12" t="s">
        <v>25</v>
      </c>
      <c r="G714" s="12">
        <v>0</v>
      </c>
      <c r="H714" s="12">
        <v>3.89</v>
      </c>
      <c r="I714" s="12">
        <v>7.01</v>
      </c>
      <c r="J714" s="12">
        <v>1250</v>
      </c>
      <c r="K714" s="7" t="str">
        <f>IF(COUNTIF(Table1[Customer ID],Table1[[#This Row],[Customer ID]])&gt;1,"Repeat Customer","One-Time Customer")</f>
        <v>Repeat Customer</v>
      </c>
      <c r="L714" s="12" t="s">
        <v>1339</v>
      </c>
      <c r="M714" s="12" t="s">
        <v>49</v>
      </c>
      <c r="N714" s="12" t="s">
        <v>28</v>
      </c>
      <c r="O714" s="12" t="s">
        <v>29</v>
      </c>
      <c r="P714" s="12" t="s">
        <v>109</v>
      </c>
      <c r="Q714" s="12" t="s">
        <v>59</v>
      </c>
      <c r="R714" s="12" t="s">
        <v>1340</v>
      </c>
      <c r="S714" s="12">
        <v>0.37</v>
      </c>
      <c r="T714" s="7">
        <f>Table1[[#This Row],[Profit]]/Table1[[#This Row],[Sales]]</f>
        <v>-2.9795527790751986</v>
      </c>
      <c r="U714" s="12" t="s">
        <v>33</v>
      </c>
      <c r="V714" s="12" t="s">
        <v>61</v>
      </c>
      <c r="W714" s="12" t="s">
        <v>178</v>
      </c>
      <c r="X714" s="12" t="s">
        <v>1341</v>
      </c>
      <c r="Y714" s="12">
        <v>60110</v>
      </c>
      <c r="Z714" s="13">
        <v>42103</v>
      </c>
      <c r="AA714" s="14" t="str">
        <f>TEXT(Table1[[#This Row],[Order Date]],"mmmm")</f>
        <v>April</v>
      </c>
      <c r="AB714" s="8" t="str">
        <f>TEXT(Table1[[#This Row],[Order Date]],"yyyy")</f>
        <v>2015</v>
      </c>
      <c r="AC714" s="13">
        <v>42103</v>
      </c>
      <c r="AD714" s="12">
        <v>-255.16890000000001</v>
      </c>
      <c r="AE714" s="12">
        <v>21</v>
      </c>
      <c r="AF714" s="12">
        <v>85.64</v>
      </c>
      <c r="AG714" s="12">
        <v>87877</v>
      </c>
      <c r="AH714" s="7" t="str">
        <f>IF(COUNTIF(Returns!$A$2:$A$1635,Orders!AG714)&gt;0,"Returned","Not Returned")</f>
        <v>Not Returned</v>
      </c>
    </row>
    <row r="715" spans="5:34" ht="12.75" customHeight="1" thickTop="1" thickBot="1" x14ac:dyDescent="0.3">
      <c r="E715" s="9">
        <v>18414</v>
      </c>
      <c r="F715" s="2" t="s">
        <v>25</v>
      </c>
      <c r="G715" s="2">
        <v>0.09</v>
      </c>
      <c r="H715" s="2">
        <v>120.98</v>
      </c>
      <c r="I715" s="2">
        <v>30</v>
      </c>
      <c r="J715" s="2">
        <v>1250</v>
      </c>
      <c r="K715" s="7" t="str">
        <f>IF(COUNTIF(Table1[Customer ID],Table1[[#This Row],[Customer ID]])&gt;1,"Repeat Customer","One-Time Customer")</f>
        <v>Repeat Customer</v>
      </c>
      <c r="L715" s="2" t="s">
        <v>1339</v>
      </c>
      <c r="M715" s="2" t="s">
        <v>39</v>
      </c>
      <c r="N715" s="2" t="s">
        <v>28</v>
      </c>
      <c r="O715" s="2" t="s">
        <v>41</v>
      </c>
      <c r="P715" s="2" t="s">
        <v>42</v>
      </c>
      <c r="Q715" s="2" t="s">
        <v>43</v>
      </c>
      <c r="R715" s="2" t="s">
        <v>1342</v>
      </c>
      <c r="S715" s="2">
        <v>0.64</v>
      </c>
      <c r="T715" s="7">
        <f>Table1[[#This Row],[Profit]]/Table1[[#This Row],[Sales]]</f>
        <v>2.9505731315910132E-2</v>
      </c>
      <c r="U715" s="2" t="s">
        <v>33</v>
      </c>
      <c r="V715" s="2" t="s">
        <v>61</v>
      </c>
      <c r="W715" s="2" t="s">
        <v>178</v>
      </c>
      <c r="X715" s="2" t="s">
        <v>1341</v>
      </c>
      <c r="Y715" s="2">
        <v>60110</v>
      </c>
      <c r="Z715" s="10">
        <v>42103</v>
      </c>
      <c r="AA715" s="14" t="str">
        <f>TEXT(Table1[[#This Row],[Order Date]],"mmmm")</f>
        <v>April</v>
      </c>
      <c r="AB715" s="8" t="str">
        <f>TEXT(Table1[[#This Row],[Order Date]],"yyyy")</f>
        <v>2015</v>
      </c>
      <c r="AC715" s="10">
        <v>42105</v>
      </c>
      <c r="AD715" s="2">
        <v>74.004800000000003</v>
      </c>
      <c r="AE715" s="2">
        <v>22</v>
      </c>
      <c r="AF715" s="2">
        <v>2508.15</v>
      </c>
      <c r="AG715" s="2">
        <v>87877</v>
      </c>
      <c r="AH715" s="7" t="str">
        <f>IF(COUNTIF(Returns!$A$2:$A$1635,Orders!AG715)&gt;0,"Returned","Not Returned")</f>
        <v>Not Returned</v>
      </c>
    </row>
    <row r="716" spans="5:34" ht="12.75" customHeight="1" thickTop="1" thickBot="1" x14ac:dyDescent="0.3">
      <c r="E716" s="11">
        <v>18415</v>
      </c>
      <c r="F716" s="12" t="s">
        <v>25</v>
      </c>
      <c r="G716" s="12">
        <v>0.1</v>
      </c>
      <c r="H716" s="12">
        <v>30.98</v>
      </c>
      <c r="I716" s="12">
        <v>5.76</v>
      </c>
      <c r="J716" s="12">
        <v>1250</v>
      </c>
      <c r="K716" s="7" t="str">
        <f>IF(COUNTIF(Table1[Customer ID],Table1[[#This Row],[Customer ID]])&gt;1,"Repeat Customer","One-Time Customer")</f>
        <v>Repeat Customer</v>
      </c>
      <c r="L716" s="12" t="s">
        <v>1339</v>
      </c>
      <c r="M716" s="12" t="s">
        <v>49</v>
      </c>
      <c r="N716" s="12" t="s">
        <v>28</v>
      </c>
      <c r="O716" s="12" t="s">
        <v>29</v>
      </c>
      <c r="P716" s="12" t="s">
        <v>93</v>
      </c>
      <c r="Q716" s="12" t="s">
        <v>59</v>
      </c>
      <c r="R716" s="12" t="s">
        <v>1343</v>
      </c>
      <c r="S716" s="12">
        <v>0.4</v>
      </c>
      <c r="T716" s="7">
        <f>Table1[[#This Row],[Profit]]/Table1[[#This Row],[Sales]]</f>
        <v>0.48499601099193329</v>
      </c>
      <c r="U716" s="12" t="s">
        <v>33</v>
      </c>
      <c r="V716" s="12" t="s">
        <v>61</v>
      </c>
      <c r="W716" s="12" t="s">
        <v>178</v>
      </c>
      <c r="X716" s="12" t="s">
        <v>1341</v>
      </c>
      <c r="Y716" s="12">
        <v>60110</v>
      </c>
      <c r="Z716" s="13">
        <v>42103</v>
      </c>
      <c r="AA716" s="14" t="str">
        <f>TEXT(Table1[[#This Row],[Order Date]],"mmmm")</f>
        <v>April</v>
      </c>
      <c r="AB716" s="8" t="str">
        <f>TEXT(Table1[[#This Row],[Order Date]],"yyyy")</f>
        <v>2015</v>
      </c>
      <c r="AC716" s="13">
        <v>42104</v>
      </c>
      <c r="AD716" s="12">
        <v>109.42479999999999</v>
      </c>
      <c r="AE716" s="12">
        <v>8</v>
      </c>
      <c r="AF716" s="12">
        <v>225.62</v>
      </c>
      <c r="AG716" s="12">
        <v>87877</v>
      </c>
      <c r="AH716" s="7" t="str">
        <f>IF(COUNTIF(Returns!$A$2:$A$1635,Orders!AG716)&gt;0,"Returned","Not Returned")</f>
        <v>Not Returned</v>
      </c>
    </row>
    <row r="717" spans="5:34" ht="12.75" customHeight="1" thickTop="1" thickBot="1" x14ac:dyDescent="0.3">
      <c r="E717" s="9">
        <v>19322</v>
      </c>
      <c r="F717" s="2" t="s">
        <v>106</v>
      </c>
      <c r="G717" s="2">
        <v>0.02</v>
      </c>
      <c r="H717" s="2">
        <v>46.89</v>
      </c>
      <c r="I717" s="2">
        <v>5.0999999999999996</v>
      </c>
      <c r="J717" s="2">
        <v>1253</v>
      </c>
      <c r="K717" s="7" t="str">
        <f>IF(COUNTIF(Table1[Customer ID],Table1[[#This Row],[Customer ID]])&gt;1,"Repeat Customer","One-Time Customer")</f>
        <v>Repeat Customer</v>
      </c>
      <c r="L717" s="2" t="s">
        <v>1344</v>
      </c>
      <c r="M717" s="2" t="s">
        <v>49</v>
      </c>
      <c r="N717" s="2" t="s">
        <v>40</v>
      </c>
      <c r="O717" s="2" t="s">
        <v>29</v>
      </c>
      <c r="P717" s="2" t="s">
        <v>257</v>
      </c>
      <c r="Q717" s="2" t="s">
        <v>86</v>
      </c>
      <c r="R717" s="2" t="s">
        <v>1345</v>
      </c>
      <c r="S717" s="2">
        <v>0.46</v>
      </c>
      <c r="T717" s="7">
        <f>Table1[[#This Row],[Profit]]/Table1[[#This Row],[Sales]]</f>
        <v>0.69</v>
      </c>
      <c r="U717" s="2" t="s">
        <v>33</v>
      </c>
      <c r="V717" s="2" t="s">
        <v>61</v>
      </c>
      <c r="W717" s="2" t="s">
        <v>130</v>
      </c>
      <c r="X717" s="2" t="s">
        <v>1346</v>
      </c>
      <c r="Y717" s="2">
        <v>78613</v>
      </c>
      <c r="Z717" s="10">
        <v>42117</v>
      </c>
      <c r="AA717" s="14" t="str">
        <f>TEXT(Table1[[#This Row],[Order Date]],"mmmm")</f>
        <v>April</v>
      </c>
      <c r="AB717" s="8" t="str">
        <f>TEXT(Table1[[#This Row],[Order Date]],"yyyy")</f>
        <v>2015</v>
      </c>
      <c r="AC717" s="10">
        <v>42117</v>
      </c>
      <c r="AD717" s="2">
        <v>421.34849999999994</v>
      </c>
      <c r="AE717" s="2">
        <v>13</v>
      </c>
      <c r="AF717" s="2">
        <v>610.65</v>
      </c>
      <c r="AG717" s="2">
        <v>89981</v>
      </c>
      <c r="AH717" s="7" t="str">
        <f>IF(COUNTIF(Returns!$A$2:$A$1635,Orders!AG717)&gt;0,"Returned","Not Returned")</f>
        <v>Not Returned</v>
      </c>
    </row>
    <row r="718" spans="5:34" ht="12.75" customHeight="1" thickTop="1" thickBot="1" x14ac:dyDescent="0.3">
      <c r="E718" s="11">
        <v>19323</v>
      </c>
      <c r="F718" s="12" t="s">
        <v>106</v>
      </c>
      <c r="G718" s="12">
        <v>0.05</v>
      </c>
      <c r="H718" s="12">
        <v>140.97999999999999</v>
      </c>
      <c r="I718" s="12">
        <v>36.090000000000003</v>
      </c>
      <c r="J718" s="12">
        <v>1253</v>
      </c>
      <c r="K718" s="7" t="str">
        <f>IF(COUNTIF(Table1[Customer ID],Table1[[#This Row],[Customer ID]])&gt;1,"Repeat Customer","One-Time Customer")</f>
        <v>Repeat Customer</v>
      </c>
      <c r="L718" s="12" t="s">
        <v>1344</v>
      </c>
      <c r="M718" s="12" t="s">
        <v>39</v>
      </c>
      <c r="N718" s="12" t="s">
        <v>40</v>
      </c>
      <c r="O718" s="12" t="s">
        <v>41</v>
      </c>
      <c r="P718" s="12" t="s">
        <v>191</v>
      </c>
      <c r="Q718" s="12" t="s">
        <v>121</v>
      </c>
      <c r="R718" s="12" t="s">
        <v>1347</v>
      </c>
      <c r="S718" s="12">
        <v>0.77</v>
      </c>
      <c r="T718" s="7">
        <f>Table1[[#This Row],[Profit]]/Table1[[#This Row],[Sales]]</f>
        <v>-0.53356501344316687</v>
      </c>
      <c r="U718" s="12" t="s">
        <v>33</v>
      </c>
      <c r="V718" s="12" t="s">
        <v>61</v>
      </c>
      <c r="W718" s="12" t="s">
        <v>130</v>
      </c>
      <c r="X718" s="12" t="s">
        <v>1346</v>
      </c>
      <c r="Y718" s="12">
        <v>78613</v>
      </c>
      <c r="Z718" s="13">
        <v>42117</v>
      </c>
      <c r="AA718" s="14" t="str">
        <f>TEXT(Table1[[#This Row],[Order Date]],"mmmm")</f>
        <v>April</v>
      </c>
      <c r="AB718" s="8" t="str">
        <f>TEXT(Table1[[#This Row],[Order Date]],"yyyy")</f>
        <v>2015</v>
      </c>
      <c r="AC718" s="13">
        <v>42119</v>
      </c>
      <c r="AD718" s="12">
        <v>-373.09</v>
      </c>
      <c r="AE718" s="12">
        <v>5</v>
      </c>
      <c r="AF718" s="12">
        <v>699.24</v>
      </c>
      <c r="AG718" s="12">
        <v>89981</v>
      </c>
      <c r="AH718" s="7" t="str">
        <f>IF(COUNTIF(Returns!$A$2:$A$1635,Orders!AG718)&gt;0,"Returned","Not Returned")</f>
        <v>Not Returned</v>
      </c>
    </row>
    <row r="719" spans="5:34" ht="12.75" customHeight="1" thickTop="1" thickBot="1" x14ac:dyDescent="0.3">
      <c r="E719" s="9">
        <v>19324</v>
      </c>
      <c r="F719" s="2" t="s">
        <v>106</v>
      </c>
      <c r="G719" s="2">
        <v>0.1</v>
      </c>
      <c r="H719" s="2">
        <v>212.6</v>
      </c>
      <c r="I719" s="2">
        <v>110.2</v>
      </c>
      <c r="J719" s="2">
        <v>1253</v>
      </c>
      <c r="K719" s="7" t="str">
        <f>IF(COUNTIF(Table1[Customer ID],Table1[[#This Row],[Customer ID]])&gt;1,"Repeat Customer","One-Time Customer")</f>
        <v>Repeat Customer</v>
      </c>
      <c r="L719" s="2" t="s">
        <v>1344</v>
      </c>
      <c r="M719" s="2" t="s">
        <v>39</v>
      </c>
      <c r="N719" s="2" t="s">
        <v>40</v>
      </c>
      <c r="O719" s="2" t="s">
        <v>41</v>
      </c>
      <c r="P719" s="2" t="s">
        <v>152</v>
      </c>
      <c r="Q719" s="2" t="s">
        <v>121</v>
      </c>
      <c r="R719" s="2" t="s">
        <v>1348</v>
      </c>
      <c r="S719" s="2">
        <v>0.73</v>
      </c>
      <c r="T719" s="7">
        <f>Table1[[#This Row],[Profit]]/Table1[[#This Row],[Sales]]</f>
        <v>-1.4769939003337553</v>
      </c>
      <c r="U719" s="2" t="s">
        <v>33</v>
      </c>
      <c r="V719" s="2" t="s">
        <v>61</v>
      </c>
      <c r="W719" s="2" t="s">
        <v>130</v>
      </c>
      <c r="X719" s="2" t="s">
        <v>1346</v>
      </c>
      <c r="Y719" s="2">
        <v>78613</v>
      </c>
      <c r="Z719" s="10">
        <v>42117</v>
      </c>
      <c r="AA719" s="14" t="str">
        <f>TEXT(Table1[[#This Row],[Order Date]],"mmmm")</f>
        <v>April</v>
      </c>
      <c r="AB719" s="8" t="str">
        <f>TEXT(Table1[[#This Row],[Order Date]],"yyyy")</f>
        <v>2015</v>
      </c>
      <c r="AC719" s="10">
        <v>42119</v>
      </c>
      <c r="AD719" s="2">
        <v>-3465.0720000000001</v>
      </c>
      <c r="AE719" s="2">
        <v>12</v>
      </c>
      <c r="AF719" s="2">
        <v>2346.0300000000002</v>
      </c>
      <c r="AG719" s="2">
        <v>89981</v>
      </c>
      <c r="AH719" s="7" t="str">
        <f>IF(COUNTIF(Returns!$A$2:$A$1635,Orders!AG719)&gt;0,"Returned","Not Returned")</f>
        <v>Not Returned</v>
      </c>
    </row>
    <row r="720" spans="5:34" ht="12.75" customHeight="1" thickTop="1" thickBot="1" x14ac:dyDescent="0.3">
      <c r="E720" s="11">
        <v>23455</v>
      </c>
      <c r="F720" s="12" t="s">
        <v>56</v>
      </c>
      <c r="G720" s="12">
        <v>0.04</v>
      </c>
      <c r="H720" s="12">
        <v>2.08</v>
      </c>
      <c r="I720" s="12">
        <v>1.49</v>
      </c>
      <c r="J720" s="12">
        <v>1254</v>
      </c>
      <c r="K720" s="7" t="str">
        <f>IF(COUNTIF(Table1[Customer ID],Table1[[#This Row],[Customer ID]])&gt;1,"Repeat Customer","One-Time Customer")</f>
        <v>Repeat Customer</v>
      </c>
      <c r="L720" s="12" t="s">
        <v>1349</v>
      </c>
      <c r="M720" s="12" t="s">
        <v>49</v>
      </c>
      <c r="N720" s="12" t="s">
        <v>40</v>
      </c>
      <c r="O720" s="12" t="s">
        <v>29</v>
      </c>
      <c r="P720" s="12" t="s">
        <v>109</v>
      </c>
      <c r="Q720" s="12" t="s">
        <v>59</v>
      </c>
      <c r="R720" s="12" t="s">
        <v>1350</v>
      </c>
      <c r="S720" s="12">
        <v>0.36</v>
      </c>
      <c r="T720" s="7">
        <f>Table1[[#This Row],[Profit]]/Table1[[#This Row],[Sales]]</f>
        <v>-0.33406870002961209</v>
      </c>
      <c r="U720" s="12" t="s">
        <v>33</v>
      </c>
      <c r="V720" s="12" t="s">
        <v>61</v>
      </c>
      <c r="W720" s="12" t="s">
        <v>130</v>
      </c>
      <c r="X720" s="12" t="s">
        <v>1351</v>
      </c>
      <c r="Y720" s="12">
        <v>77530</v>
      </c>
      <c r="Z720" s="13">
        <v>42145</v>
      </c>
      <c r="AA720" s="14" t="str">
        <f>TEXT(Table1[[#This Row],[Order Date]],"mmmm")</f>
        <v>May</v>
      </c>
      <c r="AB720" s="8" t="str">
        <f>TEXT(Table1[[#This Row],[Order Date]],"yyyy")</f>
        <v>2015</v>
      </c>
      <c r="AC720" s="13">
        <v>42147</v>
      </c>
      <c r="AD720" s="12">
        <v>-11.281500000000001</v>
      </c>
      <c r="AE720" s="12">
        <v>16</v>
      </c>
      <c r="AF720" s="12">
        <v>33.770000000000003</v>
      </c>
      <c r="AG720" s="12">
        <v>89982</v>
      </c>
      <c r="AH720" s="7" t="str">
        <f>IF(COUNTIF(Returns!$A$2:$A$1635,Orders!AG720)&gt;0,"Returned","Not Returned")</f>
        <v>Not Returned</v>
      </c>
    </row>
    <row r="721" spans="5:34" ht="12.75" customHeight="1" thickTop="1" thickBot="1" x14ac:dyDescent="0.3">
      <c r="E721" s="9">
        <v>23815</v>
      </c>
      <c r="F721" s="2" t="s">
        <v>47</v>
      </c>
      <c r="G721" s="2">
        <v>0.06</v>
      </c>
      <c r="H721" s="2">
        <v>80.98</v>
      </c>
      <c r="I721" s="2">
        <v>35</v>
      </c>
      <c r="J721" s="2">
        <v>1254</v>
      </c>
      <c r="K721" s="7" t="str">
        <f>IF(COUNTIF(Table1[Customer ID],Table1[[#This Row],[Customer ID]])&gt;1,"Repeat Customer","One-Time Customer")</f>
        <v>Repeat Customer</v>
      </c>
      <c r="L721" s="2" t="s">
        <v>1349</v>
      </c>
      <c r="M721" s="2" t="s">
        <v>49</v>
      </c>
      <c r="N721" s="2" t="s">
        <v>40</v>
      </c>
      <c r="O721" s="2" t="s">
        <v>29</v>
      </c>
      <c r="P721" s="2" t="s">
        <v>141</v>
      </c>
      <c r="Q721" s="2" t="s">
        <v>236</v>
      </c>
      <c r="R721" s="2" t="s">
        <v>1352</v>
      </c>
      <c r="S721" s="2">
        <v>0.81</v>
      </c>
      <c r="T721" s="7">
        <f>Table1[[#This Row],[Profit]]/Table1[[#This Row],[Sales]]</f>
        <v>-1.2661033624631057</v>
      </c>
      <c r="U721" s="2" t="s">
        <v>33</v>
      </c>
      <c r="V721" s="2" t="s">
        <v>61</v>
      </c>
      <c r="W721" s="2" t="s">
        <v>130</v>
      </c>
      <c r="X721" s="2" t="s">
        <v>1351</v>
      </c>
      <c r="Y721" s="2">
        <v>77530</v>
      </c>
      <c r="Z721" s="10">
        <v>42075</v>
      </c>
      <c r="AA721" s="14" t="str">
        <f>TEXT(Table1[[#This Row],[Order Date]],"mmmm")</f>
        <v>March</v>
      </c>
      <c r="AB721" s="8" t="str">
        <f>TEXT(Table1[[#This Row],[Order Date]],"yyyy")</f>
        <v>2015</v>
      </c>
      <c r="AC721" s="10">
        <v>42076</v>
      </c>
      <c r="AD721" s="2">
        <v>-218.77</v>
      </c>
      <c r="AE721" s="2">
        <v>2</v>
      </c>
      <c r="AF721" s="2">
        <v>172.79</v>
      </c>
      <c r="AG721" s="2">
        <v>89983</v>
      </c>
      <c r="AH721" s="7" t="str">
        <f>IF(COUNTIF(Returns!$A$2:$A$1635,Orders!AG721)&gt;0,"Returned","Not Returned")</f>
        <v>Not Returned</v>
      </c>
    </row>
    <row r="722" spans="5:34" ht="12.75" customHeight="1" thickTop="1" thickBot="1" x14ac:dyDescent="0.3">
      <c r="E722" s="11">
        <v>23926</v>
      </c>
      <c r="F722" s="12" t="s">
        <v>56</v>
      </c>
      <c r="G722" s="12">
        <v>0.06</v>
      </c>
      <c r="H722" s="12">
        <v>3.95</v>
      </c>
      <c r="I722" s="12">
        <v>2</v>
      </c>
      <c r="J722" s="12">
        <v>1254</v>
      </c>
      <c r="K722" s="7" t="str">
        <f>IF(COUNTIF(Table1[Customer ID],Table1[[#This Row],[Customer ID]])&gt;1,"Repeat Customer","One-Time Customer")</f>
        <v>Repeat Customer</v>
      </c>
      <c r="L722" s="12" t="s">
        <v>1349</v>
      </c>
      <c r="M722" s="12" t="s">
        <v>49</v>
      </c>
      <c r="N722" s="12" t="s">
        <v>40</v>
      </c>
      <c r="O722" s="12" t="s">
        <v>29</v>
      </c>
      <c r="P722" s="12" t="s">
        <v>66</v>
      </c>
      <c r="Q722" s="12" t="s">
        <v>31</v>
      </c>
      <c r="R722" s="12" t="s">
        <v>1353</v>
      </c>
      <c r="S722" s="12">
        <v>0.53</v>
      </c>
      <c r="T722" s="7">
        <f>Table1[[#This Row],[Profit]]/Table1[[#This Row],[Sales]]</f>
        <v>-0.49237029501525942</v>
      </c>
      <c r="U722" s="12" t="s">
        <v>33</v>
      </c>
      <c r="V722" s="12" t="s">
        <v>61</v>
      </c>
      <c r="W722" s="12" t="s">
        <v>130</v>
      </c>
      <c r="X722" s="12" t="s">
        <v>1351</v>
      </c>
      <c r="Y722" s="12">
        <v>77530</v>
      </c>
      <c r="Z722" s="13">
        <v>42087</v>
      </c>
      <c r="AA722" s="14" t="str">
        <f>TEXT(Table1[[#This Row],[Order Date]],"mmmm")</f>
        <v>March</v>
      </c>
      <c r="AB722" s="8" t="str">
        <f>TEXT(Table1[[#This Row],[Order Date]],"yyyy")</f>
        <v>2015</v>
      </c>
      <c r="AC722" s="13">
        <v>42088</v>
      </c>
      <c r="AD722" s="12">
        <v>-9.68</v>
      </c>
      <c r="AE722" s="12">
        <v>5</v>
      </c>
      <c r="AF722" s="12">
        <v>19.66</v>
      </c>
      <c r="AG722" s="12">
        <v>89984</v>
      </c>
      <c r="AH722" s="7" t="str">
        <f>IF(COUNTIF(Returns!$A$2:$A$1635,Orders!AG722)&gt;0,"Returned","Not Returned")</f>
        <v>Not Returned</v>
      </c>
    </row>
    <row r="723" spans="5:34" ht="12.75" customHeight="1" thickTop="1" thickBot="1" x14ac:dyDescent="0.3">
      <c r="E723" s="9">
        <v>18131</v>
      </c>
      <c r="F723" s="2" t="s">
        <v>56</v>
      </c>
      <c r="G723" s="2">
        <v>0.01</v>
      </c>
      <c r="H723" s="2">
        <v>115.99</v>
      </c>
      <c r="I723" s="2">
        <v>56.14</v>
      </c>
      <c r="J723" s="2">
        <v>1257</v>
      </c>
      <c r="K723" s="7" t="str">
        <f>IF(COUNTIF(Table1[Customer ID],Table1[[#This Row],[Customer ID]])&gt;1,"Repeat Customer","One-Time Customer")</f>
        <v>Repeat Customer</v>
      </c>
      <c r="L723" s="2" t="s">
        <v>1354</v>
      </c>
      <c r="M723" s="2" t="s">
        <v>39</v>
      </c>
      <c r="N723" s="2" t="s">
        <v>40</v>
      </c>
      <c r="O723" s="2" t="s">
        <v>77</v>
      </c>
      <c r="P723" s="2" t="s">
        <v>85</v>
      </c>
      <c r="Q723" s="2" t="s">
        <v>43</v>
      </c>
      <c r="R723" s="2" t="s">
        <v>1355</v>
      </c>
      <c r="S723" s="2">
        <v>0.4</v>
      </c>
      <c r="T723" s="7">
        <f>Table1[[#This Row],[Profit]]/Table1[[#This Row],[Sales]]</f>
        <v>-0.27201985604368334</v>
      </c>
      <c r="U723" s="2" t="s">
        <v>33</v>
      </c>
      <c r="V723" s="2" t="s">
        <v>34</v>
      </c>
      <c r="W723" s="2" t="s">
        <v>255</v>
      </c>
      <c r="X723" s="2" t="s">
        <v>287</v>
      </c>
      <c r="Y723" s="2">
        <v>80013</v>
      </c>
      <c r="Z723" s="10">
        <v>42146</v>
      </c>
      <c r="AA723" s="14" t="str">
        <f>TEXT(Table1[[#This Row],[Order Date]],"mmmm")</f>
        <v>May</v>
      </c>
      <c r="AB723" s="8" t="str">
        <f>TEXT(Table1[[#This Row],[Order Date]],"yyyy")</f>
        <v>2015</v>
      </c>
      <c r="AC723" s="10">
        <v>42147</v>
      </c>
      <c r="AD723" s="2">
        <v>-164.39520000000002</v>
      </c>
      <c r="AE723" s="2">
        <v>5</v>
      </c>
      <c r="AF723" s="2">
        <v>604.35</v>
      </c>
      <c r="AG723" s="2">
        <v>86535</v>
      </c>
      <c r="AH723" s="7" t="str">
        <f>IF(COUNTIF(Returns!$A$2:$A$1635,Orders!AG723)&gt;0,"Returned","Not Returned")</f>
        <v>Not Returned</v>
      </c>
    </row>
    <row r="724" spans="5:34" ht="12.75" customHeight="1" thickTop="1" thickBot="1" x14ac:dyDescent="0.3">
      <c r="E724" s="11">
        <v>18693</v>
      </c>
      <c r="F724" s="12" t="s">
        <v>47</v>
      </c>
      <c r="G724" s="12">
        <v>0.04</v>
      </c>
      <c r="H724" s="12">
        <v>2.52</v>
      </c>
      <c r="I724" s="12">
        <v>1.92</v>
      </c>
      <c r="J724" s="12">
        <v>1257</v>
      </c>
      <c r="K724" s="7" t="str">
        <f>IF(COUNTIF(Table1[Customer ID],Table1[[#This Row],[Customer ID]])&gt;1,"Repeat Customer","One-Time Customer")</f>
        <v>Repeat Customer</v>
      </c>
      <c r="L724" s="12" t="s">
        <v>1354</v>
      </c>
      <c r="M724" s="12" t="s">
        <v>49</v>
      </c>
      <c r="N724" s="12" t="s">
        <v>40</v>
      </c>
      <c r="O724" s="12" t="s">
        <v>29</v>
      </c>
      <c r="P724" s="12" t="s">
        <v>174</v>
      </c>
      <c r="Q724" s="12" t="s">
        <v>31</v>
      </c>
      <c r="R724" s="12" t="s">
        <v>1356</v>
      </c>
      <c r="S724" s="12">
        <v>0.82</v>
      </c>
      <c r="T724" s="7">
        <f>Table1[[#This Row],[Profit]]/Table1[[#This Row],[Sales]]</f>
        <v>-2.6223642172523962</v>
      </c>
      <c r="U724" s="12" t="s">
        <v>33</v>
      </c>
      <c r="V724" s="12" t="s">
        <v>34</v>
      </c>
      <c r="W724" s="12" t="s">
        <v>255</v>
      </c>
      <c r="X724" s="12" t="s">
        <v>287</v>
      </c>
      <c r="Y724" s="12">
        <v>80013</v>
      </c>
      <c r="Z724" s="13">
        <v>42118</v>
      </c>
      <c r="AA724" s="14" t="str">
        <f>TEXT(Table1[[#This Row],[Order Date]],"mmmm")</f>
        <v>April</v>
      </c>
      <c r="AB724" s="8" t="str">
        <f>TEXT(Table1[[#This Row],[Order Date]],"yyyy")</f>
        <v>2015</v>
      </c>
      <c r="AC724" s="13">
        <v>42118</v>
      </c>
      <c r="AD724" s="12">
        <v>-8.2080000000000002</v>
      </c>
      <c r="AE724" s="12">
        <v>1</v>
      </c>
      <c r="AF724" s="12">
        <v>3.13</v>
      </c>
      <c r="AG724" s="12">
        <v>86536</v>
      </c>
      <c r="AH724" s="7" t="str">
        <f>IF(COUNTIF(Returns!$A$2:$A$1635,Orders!AG724)&gt;0,"Returned","Not Returned")</f>
        <v>Not Returned</v>
      </c>
    </row>
    <row r="725" spans="5:34" ht="12.75" customHeight="1" thickTop="1" thickBot="1" x14ac:dyDescent="0.3">
      <c r="E725" s="9">
        <v>24939</v>
      </c>
      <c r="F725" s="2" t="s">
        <v>25</v>
      </c>
      <c r="G725" s="2">
        <v>0.03</v>
      </c>
      <c r="H725" s="2">
        <v>3.69</v>
      </c>
      <c r="I725" s="2">
        <v>2.5</v>
      </c>
      <c r="J725" s="2">
        <v>1259</v>
      </c>
      <c r="K725" s="7" t="str">
        <f>IF(COUNTIF(Table1[Customer ID],Table1[[#This Row],[Customer ID]])&gt;1,"Repeat Customer","One-Time Customer")</f>
        <v>One-Time Customer</v>
      </c>
      <c r="L725" s="2" t="s">
        <v>1357</v>
      </c>
      <c r="M725" s="2" t="s">
        <v>27</v>
      </c>
      <c r="N725" s="2" t="s">
        <v>40</v>
      </c>
      <c r="O725" s="2" t="s">
        <v>29</v>
      </c>
      <c r="P725" s="2" t="s">
        <v>69</v>
      </c>
      <c r="Q725" s="2" t="s">
        <v>59</v>
      </c>
      <c r="R725" s="2" t="s">
        <v>1358</v>
      </c>
      <c r="S725" s="2">
        <v>0.39</v>
      </c>
      <c r="T725" s="7">
        <f>Table1[[#This Row],[Profit]]/Table1[[#This Row],[Sales]]</f>
        <v>-56.835291073738688</v>
      </c>
      <c r="U725" s="2" t="s">
        <v>33</v>
      </c>
      <c r="V725" s="2" t="s">
        <v>136</v>
      </c>
      <c r="W725" s="2" t="s">
        <v>613</v>
      </c>
      <c r="X725" s="2" t="s">
        <v>1359</v>
      </c>
      <c r="Y725" s="2">
        <v>40422</v>
      </c>
      <c r="Z725" s="10">
        <v>42114</v>
      </c>
      <c r="AA725" s="14" t="str">
        <f>TEXT(Table1[[#This Row],[Order Date]],"mmmm")</f>
        <v>April</v>
      </c>
      <c r="AB725" s="8" t="str">
        <f>TEXT(Table1[[#This Row],[Order Date]],"yyyy")</f>
        <v>2015</v>
      </c>
      <c r="AC725" s="10">
        <v>42114</v>
      </c>
      <c r="AD725" s="2">
        <v>-2196.6840000000002</v>
      </c>
      <c r="AE725" s="2">
        <v>9</v>
      </c>
      <c r="AF725" s="2">
        <v>38.65</v>
      </c>
      <c r="AG725" s="2">
        <v>86534</v>
      </c>
      <c r="AH725" s="7" t="str">
        <f>IF(COUNTIF(Returns!$A$2:$A$1635,Orders!AG725)&gt;0,"Returned","Not Returned")</f>
        <v>Not Returned</v>
      </c>
    </row>
    <row r="726" spans="5:34" ht="12.75" customHeight="1" thickTop="1" thickBot="1" x14ac:dyDescent="0.3">
      <c r="E726" s="11">
        <v>21771</v>
      </c>
      <c r="F726" s="12" t="s">
        <v>47</v>
      </c>
      <c r="G726" s="12">
        <v>0.02</v>
      </c>
      <c r="H726" s="12">
        <v>73.98</v>
      </c>
      <c r="I726" s="12">
        <v>14.52</v>
      </c>
      <c r="J726" s="12">
        <v>1261</v>
      </c>
      <c r="K726" s="7" t="str">
        <f>IF(COUNTIF(Table1[Customer ID],Table1[[#This Row],[Customer ID]])&gt;1,"Repeat Customer","One-Time Customer")</f>
        <v>One-Time Customer</v>
      </c>
      <c r="L726" s="12" t="s">
        <v>1360</v>
      </c>
      <c r="M726" s="12" t="s">
        <v>49</v>
      </c>
      <c r="N726" s="12" t="s">
        <v>40</v>
      </c>
      <c r="O726" s="12" t="s">
        <v>77</v>
      </c>
      <c r="P726" s="12" t="s">
        <v>180</v>
      </c>
      <c r="Q726" s="12" t="s">
        <v>59</v>
      </c>
      <c r="R726" s="12" t="s">
        <v>1140</v>
      </c>
      <c r="S726" s="12">
        <v>0.65</v>
      </c>
      <c r="T726" s="7">
        <f>Table1[[#This Row],[Profit]]/Table1[[#This Row],[Sales]]</f>
        <v>0.11510985379266586</v>
      </c>
      <c r="U726" s="12" t="s">
        <v>33</v>
      </c>
      <c r="V726" s="12" t="s">
        <v>34</v>
      </c>
      <c r="W726" s="12" t="s">
        <v>255</v>
      </c>
      <c r="X726" s="12" t="s">
        <v>1361</v>
      </c>
      <c r="Y726" s="12">
        <v>80020</v>
      </c>
      <c r="Z726" s="13">
        <v>42131</v>
      </c>
      <c r="AA726" s="14" t="str">
        <f>TEXT(Table1[[#This Row],[Order Date]],"mmmm")</f>
        <v>May</v>
      </c>
      <c r="AB726" s="8" t="str">
        <f>TEXT(Table1[[#This Row],[Order Date]],"yyyy")</f>
        <v>2015</v>
      </c>
      <c r="AC726" s="13">
        <v>42134</v>
      </c>
      <c r="AD726" s="12">
        <v>43.538000000000011</v>
      </c>
      <c r="AE726" s="12">
        <v>5</v>
      </c>
      <c r="AF726" s="12">
        <v>378.23</v>
      </c>
      <c r="AG726" s="12">
        <v>89730</v>
      </c>
      <c r="AH726" s="7" t="str">
        <f>IF(COUNTIF(Returns!$A$2:$A$1635,Orders!AG726)&gt;0,"Returned","Not Returned")</f>
        <v>Not Returned</v>
      </c>
    </row>
    <row r="727" spans="5:34" ht="12.75" customHeight="1" thickTop="1" thickBot="1" x14ac:dyDescent="0.3">
      <c r="E727" s="9">
        <v>24559</v>
      </c>
      <c r="F727" s="2" t="s">
        <v>47</v>
      </c>
      <c r="G727" s="2">
        <v>0.05</v>
      </c>
      <c r="H727" s="2">
        <v>5.28</v>
      </c>
      <c r="I727" s="2">
        <v>6.26</v>
      </c>
      <c r="J727" s="2">
        <v>1265</v>
      </c>
      <c r="K727" s="7" t="str">
        <f>IF(COUNTIF(Table1[Customer ID],Table1[[#This Row],[Customer ID]])&gt;1,"Repeat Customer","One-Time Customer")</f>
        <v>One-Time Customer</v>
      </c>
      <c r="L727" s="2" t="s">
        <v>1362</v>
      </c>
      <c r="M727" s="2" t="s">
        <v>49</v>
      </c>
      <c r="N727" s="2" t="s">
        <v>40</v>
      </c>
      <c r="O727" s="2" t="s">
        <v>29</v>
      </c>
      <c r="P727" s="2" t="s">
        <v>93</v>
      </c>
      <c r="Q727" s="2" t="s">
        <v>59</v>
      </c>
      <c r="R727" s="2" t="s">
        <v>1363</v>
      </c>
      <c r="S727" s="2">
        <v>0.4</v>
      </c>
      <c r="T727" s="7">
        <f>Table1[[#This Row],[Profit]]/Table1[[#This Row],[Sales]]</f>
        <v>-1.5910489510489512</v>
      </c>
      <c r="U727" s="2" t="s">
        <v>33</v>
      </c>
      <c r="V727" s="2" t="s">
        <v>61</v>
      </c>
      <c r="W727" s="2" t="s">
        <v>304</v>
      </c>
      <c r="X727" s="2" t="s">
        <v>1364</v>
      </c>
      <c r="Y727" s="2">
        <v>73521</v>
      </c>
      <c r="Z727" s="10">
        <v>42166</v>
      </c>
      <c r="AA727" s="14" t="str">
        <f>TEXT(Table1[[#This Row],[Order Date]],"mmmm")</f>
        <v>June</v>
      </c>
      <c r="AB727" s="8" t="str">
        <f>TEXT(Table1[[#This Row],[Order Date]],"yyyy")</f>
        <v>2015</v>
      </c>
      <c r="AC727" s="10">
        <v>42167</v>
      </c>
      <c r="AD727" s="2">
        <v>-11.376000000000001</v>
      </c>
      <c r="AE727" s="2">
        <v>1</v>
      </c>
      <c r="AF727" s="2">
        <v>7.15</v>
      </c>
      <c r="AG727" s="2">
        <v>89729</v>
      </c>
      <c r="AH727" s="7" t="str">
        <f>IF(COUNTIF(Returns!$A$2:$A$1635,Orders!AG727)&gt;0,"Returned","Not Returned")</f>
        <v>Not Returned</v>
      </c>
    </row>
    <row r="728" spans="5:34" ht="12.75" customHeight="1" thickTop="1" thickBot="1" x14ac:dyDescent="0.3">
      <c r="E728" s="11">
        <v>22363</v>
      </c>
      <c r="F728" s="12" t="s">
        <v>47</v>
      </c>
      <c r="G728" s="12">
        <v>0.01</v>
      </c>
      <c r="H728" s="12">
        <v>13.99</v>
      </c>
      <c r="I728" s="12">
        <v>7.51</v>
      </c>
      <c r="J728" s="12">
        <v>1267</v>
      </c>
      <c r="K728" s="7" t="str">
        <f>IF(COUNTIF(Table1[Customer ID],Table1[[#This Row],[Customer ID]])&gt;1,"Repeat Customer","One-Time Customer")</f>
        <v>Repeat Customer</v>
      </c>
      <c r="L728" s="12" t="s">
        <v>1365</v>
      </c>
      <c r="M728" s="12" t="s">
        <v>49</v>
      </c>
      <c r="N728" s="12" t="s">
        <v>28</v>
      </c>
      <c r="O728" s="12" t="s">
        <v>77</v>
      </c>
      <c r="P728" s="12" t="s">
        <v>85</v>
      </c>
      <c r="Q728" s="12" t="s">
        <v>86</v>
      </c>
      <c r="R728" s="12" t="s">
        <v>1366</v>
      </c>
      <c r="S728" s="12">
        <v>0.39</v>
      </c>
      <c r="T728" s="7">
        <f>Table1[[#This Row],[Profit]]/Table1[[#This Row],[Sales]]</f>
        <v>17.880804020100502</v>
      </c>
      <c r="U728" s="12" t="s">
        <v>33</v>
      </c>
      <c r="V728" s="12" t="s">
        <v>136</v>
      </c>
      <c r="W728" s="12" t="s">
        <v>362</v>
      </c>
      <c r="X728" s="12" t="s">
        <v>1367</v>
      </c>
      <c r="Y728" s="12">
        <v>33433</v>
      </c>
      <c r="Z728" s="13">
        <v>42045</v>
      </c>
      <c r="AA728" s="14" t="str">
        <f>TEXT(Table1[[#This Row],[Order Date]],"mmmm")</f>
        <v>February</v>
      </c>
      <c r="AB728" s="8" t="str">
        <f>TEXT(Table1[[#This Row],[Order Date]],"yyyy")</f>
        <v>2015</v>
      </c>
      <c r="AC728" s="13">
        <v>42046</v>
      </c>
      <c r="AD728" s="12">
        <v>533.74199999999996</v>
      </c>
      <c r="AE728" s="12">
        <v>2</v>
      </c>
      <c r="AF728" s="12">
        <v>29.85</v>
      </c>
      <c r="AG728" s="12">
        <v>89514</v>
      </c>
      <c r="AH728" s="7" t="str">
        <f>IF(COUNTIF(Returns!$A$2:$A$1635,Orders!AG728)&gt;0,"Returned","Not Returned")</f>
        <v>Not Returned</v>
      </c>
    </row>
    <row r="729" spans="5:34" ht="12.75" customHeight="1" thickTop="1" thickBot="1" x14ac:dyDescent="0.3">
      <c r="E729" s="9">
        <v>21848</v>
      </c>
      <c r="F729" s="2" t="s">
        <v>37</v>
      </c>
      <c r="G729" s="2">
        <v>0.08</v>
      </c>
      <c r="H729" s="2">
        <v>128.24</v>
      </c>
      <c r="I729" s="2">
        <v>12.65</v>
      </c>
      <c r="J729" s="2">
        <v>1267</v>
      </c>
      <c r="K729" s="7" t="str">
        <f>IF(COUNTIF(Table1[Customer ID],Table1[[#This Row],[Customer ID]])&gt;1,"Repeat Customer","One-Time Customer")</f>
        <v>Repeat Customer</v>
      </c>
      <c r="L729" s="2" t="s">
        <v>1365</v>
      </c>
      <c r="M729" s="2" t="s">
        <v>49</v>
      </c>
      <c r="N729" s="2" t="s">
        <v>28</v>
      </c>
      <c r="O729" s="2" t="s">
        <v>41</v>
      </c>
      <c r="P729" s="2" t="s">
        <v>42</v>
      </c>
      <c r="Q729" s="2" t="s">
        <v>86</v>
      </c>
      <c r="R729" s="2" t="s">
        <v>619</v>
      </c>
      <c r="S729" s="2"/>
      <c r="T729" s="7">
        <f>Table1[[#This Row],[Profit]]/Table1[[#This Row],[Sales]]</f>
        <v>-1.0352144962340355</v>
      </c>
      <c r="U729" s="2" t="s">
        <v>33</v>
      </c>
      <c r="V729" s="2" t="s">
        <v>136</v>
      </c>
      <c r="W729" s="2" t="s">
        <v>362</v>
      </c>
      <c r="X729" s="2" t="s">
        <v>1367</v>
      </c>
      <c r="Y729" s="2">
        <v>33433</v>
      </c>
      <c r="Z729" s="10">
        <v>42136</v>
      </c>
      <c r="AA729" s="14" t="str">
        <f>TEXT(Table1[[#This Row],[Order Date]],"mmmm")</f>
        <v>May</v>
      </c>
      <c r="AB729" s="8" t="str">
        <f>TEXT(Table1[[#This Row],[Order Date]],"yyyy")</f>
        <v>2015</v>
      </c>
      <c r="AC729" s="10">
        <v>42137</v>
      </c>
      <c r="AD729" s="2">
        <v>-379.34399999999999</v>
      </c>
      <c r="AE729" s="2">
        <v>3</v>
      </c>
      <c r="AF729" s="2">
        <v>366.44</v>
      </c>
      <c r="AG729" s="2">
        <v>89515</v>
      </c>
      <c r="AH729" s="7" t="str">
        <f>IF(COUNTIF(Returns!$A$2:$A$1635,Orders!AG729)&gt;0,"Returned","Not Returned")</f>
        <v>Not Returned</v>
      </c>
    </row>
    <row r="730" spans="5:34" ht="12.75" customHeight="1" thickTop="1" thickBot="1" x14ac:dyDescent="0.3">
      <c r="E730" s="11">
        <v>21849</v>
      </c>
      <c r="F730" s="12" t="s">
        <v>37</v>
      </c>
      <c r="G730" s="12">
        <v>0.04</v>
      </c>
      <c r="H730" s="12">
        <v>5.98</v>
      </c>
      <c r="I730" s="12">
        <v>4.38</v>
      </c>
      <c r="J730" s="12">
        <v>1267</v>
      </c>
      <c r="K730" s="7" t="str">
        <f>IF(COUNTIF(Table1[Customer ID],Table1[[#This Row],[Customer ID]])&gt;1,"Repeat Customer","One-Time Customer")</f>
        <v>Repeat Customer</v>
      </c>
      <c r="L730" s="12" t="s">
        <v>1365</v>
      </c>
      <c r="M730" s="12" t="s">
        <v>49</v>
      </c>
      <c r="N730" s="12" t="s">
        <v>28</v>
      </c>
      <c r="O730" s="12" t="s">
        <v>77</v>
      </c>
      <c r="P730" s="12" t="s">
        <v>180</v>
      </c>
      <c r="Q730" s="12" t="s">
        <v>51</v>
      </c>
      <c r="R730" s="12" t="s">
        <v>1368</v>
      </c>
      <c r="S730" s="12">
        <v>0.75</v>
      </c>
      <c r="T730" s="7">
        <f>Table1[[#This Row],[Profit]]/Table1[[#This Row],[Sales]]</f>
        <v>-21.825146953405017</v>
      </c>
      <c r="U730" s="12" t="s">
        <v>33</v>
      </c>
      <c r="V730" s="12" t="s">
        <v>136</v>
      </c>
      <c r="W730" s="12" t="s">
        <v>362</v>
      </c>
      <c r="X730" s="12" t="s">
        <v>1367</v>
      </c>
      <c r="Y730" s="12">
        <v>33433</v>
      </c>
      <c r="Z730" s="13">
        <v>42136</v>
      </c>
      <c r="AA730" s="14" t="str">
        <f>TEXT(Table1[[#This Row],[Order Date]],"mmmm")</f>
        <v>May</v>
      </c>
      <c r="AB730" s="8" t="str">
        <f>TEXT(Table1[[#This Row],[Order Date]],"yyyy")</f>
        <v>2015</v>
      </c>
      <c r="AC730" s="13">
        <v>42138</v>
      </c>
      <c r="AD730" s="12">
        <v>-1522.3039999999999</v>
      </c>
      <c r="AE730" s="12">
        <v>11</v>
      </c>
      <c r="AF730" s="12">
        <v>69.75</v>
      </c>
      <c r="AG730" s="12">
        <v>89515</v>
      </c>
      <c r="AH730" s="7" t="str">
        <f>IF(COUNTIF(Returns!$A$2:$A$1635,Orders!AG730)&gt;0,"Returned","Not Returned")</f>
        <v>Not Returned</v>
      </c>
    </row>
    <row r="731" spans="5:34" ht="12.75" customHeight="1" thickTop="1" thickBot="1" x14ac:dyDescent="0.3">
      <c r="E731" s="9">
        <v>19550</v>
      </c>
      <c r="F731" s="2" t="s">
        <v>56</v>
      </c>
      <c r="G731" s="2">
        <v>7.0000000000000007E-2</v>
      </c>
      <c r="H731" s="2">
        <v>125.99</v>
      </c>
      <c r="I731" s="2">
        <v>7.69</v>
      </c>
      <c r="J731" s="2">
        <v>1271</v>
      </c>
      <c r="K731" s="7" t="str">
        <f>IF(COUNTIF(Table1[Customer ID],Table1[[#This Row],[Customer ID]])&gt;1,"Repeat Customer","One-Time Customer")</f>
        <v>Repeat Customer</v>
      </c>
      <c r="L731" s="2" t="s">
        <v>1369</v>
      </c>
      <c r="M731" s="2" t="s">
        <v>49</v>
      </c>
      <c r="N731" s="2" t="s">
        <v>28</v>
      </c>
      <c r="O731" s="2" t="s">
        <v>77</v>
      </c>
      <c r="P731" s="2" t="s">
        <v>78</v>
      </c>
      <c r="Q731" s="2" t="s">
        <v>59</v>
      </c>
      <c r="R731" s="2" t="s">
        <v>105</v>
      </c>
      <c r="S731" s="2">
        <v>0.59</v>
      </c>
      <c r="T731" s="7">
        <f>Table1[[#This Row],[Profit]]/Table1[[#This Row],[Sales]]</f>
        <v>0.69</v>
      </c>
      <c r="U731" s="2" t="s">
        <v>33</v>
      </c>
      <c r="V731" s="2" t="s">
        <v>34</v>
      </c>
      <c r="W731" s="2" t="s">
        <v>45</v>
      </c>
      <c r="X731" s="2" t="s">
        <v>1370</v>
      </c>
      <c r="Y731" s="2">
        <v>91941</v>
      </c>
      <c r="Z731" s="10">
        <v>42103</v>
      </c>
      <c r="AA731" s="14" t="str">
        <f>TEXT(Table1[[#This Row],[Order Date]],"mmmm")</f>
        <v>April</v>
      </c>
      <c r="AB731" s="8" t="str">
        <f>TEXT(Table1[[#This Row],[Order Date]],"yyyy")</f>
        <v>2015</v>
      </c>
      <c r="AC731" s="10">
        <v>42104</v>
      </c>
      <c r="AD731" s="2">
        <v>588.24569999999994</v>
      </c>
      <c r="AE731" s="2">
        <v>8</v>
      </c>
      <c r="AF731" s="2">
        <v>852.53</v>
      </c>
      <c r="AG731" s="2">
        <v>88410</v>
      </c>
      <c r="AH731" s="7" t="str">
        <f>IF(COUNTIF(Returns!$A$2:$A$1635,Orders!AG731)&gt;0,"Returned","Not Returned")</f>
        <v>Not Returned</v>
      </c>
    </row>
    <row r="732" spans="5:34" ht="12.75" customHeight="1" thickTop="1" thickBot="1" x14ac:dyDescent="0.3">
      <c r="E732" s="11">
        <v>19398</v>
      </c>
      <c r="F732" s="12" t="s">
        <v>106</v>
      </c>
      <c r="G732" s="12">
        <v>0.1</v>
      </c>
      <c r="H732" s="12">
        <v>34.229999999999997</v>
      </c>
      <c r="I732" s="12">
        <v>5.0199999999999996</v>
      </c>
      <c r="J732" s="12">
        <v>1271</v>
      </c>
      <c r="K732" s="7" t="str">
        <f>IF(COUNTIF(Table1[Customer ID],Table1[[#This Row],[Customer ID]])&gt;1,"Repeat Customer","One-Time Customer")</f>
        <v>Repeat Customer</v>
      </c>
      <c r="L732" s="12" t="s">
        <v>1369</v>
      </c>
      <c r="M732" s="12" t="s">
        <v>49</v>
      </c>
      <c r="N732" s="12" t="s">
        <v>28</v>
      </c>
      <c r="O732" s="12" t="s">
        <v>41</v>
      </c>
      <c r="P732" s="12" t="s">
        <v>50</v>
      </c>
      <c r="Q732" s="12" t="s">
        <v>59</v>
      </c>
      <c r="R732" s="12" t="s">
        <v>1371</v>
      </c>
      <c r="S732" s="12">
        <v>0.55000000000000004</v>
      </c>
      <c r="T732" s="7">
        <f>Table1[[#This Row],[Profit]]/Table1[[#This Row],[Sales]]</f>
        <v>0.69</v>
      </c>
      <c r="U732" s="12" t="s">
        <v>33</v>
      </c>
      <c r="V732" s="12" t="s">
        <v>34</v>
      </c>
      <c r="W732" s="12" t="s">
        <v>45</v>
      </c>
      <c r="X732" s="12" t="s">
        <v>1370</v>
      </c>
      <c r="Y732" s="12">
        <v>91941</v>
      </c>
      <c r="Z732" s="13">
        <v>42125</v>
      </c>
      <c r="AA732" s="14" t="str">
        <f>TEXT(Table1[[#This Row],[Order Date]],"mmmm")</f>
        <v>May</v>
      </c>
      <c r="AB732" s="8" t="str">
        <f>TEXT(Table1[[#This Row],[Order Date]],"yyyy")</f>
        <v>2015</v>
      </c>
      <c r="AC732" s="13">
        <v>42130</v>
      </c>
      <c r="AD732" s="12">
        <v>151.56539999999998</v>
      </c>
      <c r="AE732" s="12">
        <v>7</v>
      </c>
      <c r="AF732" s="12">
        <v>219.66</v>
      </c>
      <c r="AG732" s="12">
        <v>88411</v>
      </c>
      <c r="AH732" s="7" t="str">
        <f>IF(COUNTIF(Returns!$A$2:$A$1635,Orders!AG732)&gt;0,"Returned","Not Returned")</f>
        <v>Not Returned</v>
      </c>
    </row>
    <row r="733" spans="5:34" ht="12.75" customHeight="1" thickTop="1" thickBot="1" x14ac:dyDescent="0.3">
      <c r="E733" s="9">
        <v>20628</v>
      </c>
      <c r="F733" s="2" t="s">
        <v>47</v>
      </c>
      <c r="G733" s="2">
        <v>7.0000000000000007E-2</v>
      </c>
      <c r="H733" s="2">
        <v>40.98</v>
      </c>
      <c r="I733" s="2">
        <v>7.47</v>
      </c>
      <c r="J733" s="2">
        <v>1279</v>
      </c>
      <c r="K733" s="7" t="str">
        <f>IF(COUNTIF(Table1[Customer ID],Table1[[#This Row],[Customer ID]])&gt;1,"Repeat Customer","One-Time Customer")</f>
        <v>Repeat Customer</v>
      </c>
      <c r="L733" s="2" t="s">
        <v>1372</v>
      </c>
      <c r="M733" s="2" t="s">
        <v>49</v>
      </c>
      <c r="N733" s="2" t="s">
        <v>28</v>
      </c>
      <c r="O733" s="2" t="s">
        <v>29</v>
      </c>
      <c r="P733" s="2" t="s">
        <v>109</v>
      </c>
      <c r="Q733" s="2" t="s">
        <v>59</v>
      </c>
      <c r="R733" s="2" t="s">
        <v>1373</v>
      </c>
      <c r="S733" s="2">
        <v>0.37</v>
      </c>
      <c r="T733" s="7">
        <f>Table1[[#This Row],[Profit]]/Table1[[#This Row],[Sales]]</f>
        <v>0.67034798534798534</v>
      </c>
      <c r="U733" s="2" t="s">
        <v>33</v>
      </c>
      <c r="V733" s="2" t="s">
        <v>61</v>
      </c>
      <c r="W733" s="2" t="s">
        <v>703</v>
      </c>
      <c r="X733" s="2" t="s">
        <v>1374</v>
      </c>
      <c r="Y733" s="2">
        <v>46324</v>
      </c>
      <c r="Z733" s="10">
        <v>42064</v>
      </c>
      <c r="AA733" s="14" t="str">
        <f>TEXT(Table1[[#This Row],[Order Date]],"mmmm")</f>
        <v>March</v>
      </c>
      <c r="AB733" s="8" t="str">
        <f>TEXT(Table1[[#This Row],[Order Date]],"yyyy")</f>
        <v>2015</v>
      </c>
      <c r="AC733" s="10">
        <v>42065</v>
      </c>
      <c r="AD733" s="2">
        <v>54.901500000000006</v>
      </c>
      <c r="AE733" s="2">
        <v>2</v>
      </c>
      <c r="AF733" s="2">
        <v>81.900000000000006</v>
      </c>
      <c r="AG733" s="2">
        <v>90114</v>
      </c>
      <c r="AH733" s="7" t="str">
        <f>IF(COUNTIF(Returns!$A$2:$A$1635,Orders!AG733)&gt;0,"Returned","Not Returned")</f>
        <v>Not Returned</v>
      </c>
    </row>
    <row r="734" spans="5:34" ht="12.75" customHeight="1" thickTop="1" thickBot="1" x14ac:dyDescent="0.3">
      <c r="E734" s="11">
        <v>25005</v>
      </c>
      <c r="F734" s="12" t="s">
        <v>37</v>
      </c>
      <c r="G734" s="12">
        <v>0</v>
      </c>
      <c r="H734" s="12">
        <v>442.14</v>
      </c>
      <c r="I734" s="12">
        <v>14.7</v>
      </c>
      <c r="J734" s="12">
        <v>1279</v>
      </c>
      <c r="K734" s="7" t="str">
        <f>IF(COUNTIF(Table1[Customer ID],Table1[[#This Row],[Customer ID]])&gt;1,"Repeat Customer","One-Time Customer")</f>
        <v>Repeat Customer</v>
      </c>
      <c r="L734" s="12" t="s">
        <v>1372</v>
      </c>
      <c r="M734" s="12" t="s">
        <v>39</v>
      </c>
      <c r="N734" s="12" t="s">
        <v>28</v>
      </c>
      <c r="O734" s="12" t="s">
        <v>77</v>
      </c>
      <c r="P734" s="12" t="s">
        <v>85</v>
      </c>
      <c r="Q734" s="12" t="s">
        <v>43</v>
      </c>
      <c r="R734" s="12" t="s">
        <v>336</v>
      </c>
      <c r="S734" s="12">
        <v>0.56000000000000005</v>
      </c>
      <c r="T734" s="7">
        <f>Table1[[#This Row],[Profit]]/Table1[[#This Row],[Sales]]</f>
        <v>0.21401503836404448</v>
      </c>
      <c r="U734" s="12" t="s">
        <v>33</v>
      </c>
      <c r="V734" s="12" t="s">
        <v>61</v>
      </c>
      <c r="W734" s="12" t="s">
        <v>703</v>
      </c>
      <c r="X734" s="12" t="s">
        <v>1374</v>
      </c>
      <c r="Y734" s="12">
        <v>46324</v>
      </c>
      <c r="Z734" s="13">
        <v>42068</v>
      </c>
      <c r="AA734" s="14" t="str">
        <f>TEXT(Table1[[#This Row],[Order Date]],"mmmm")</f>
        <v>March</v>
      </c>
      <c r="AB734" s="8" t="str">
        <f>TEXT(Table1[[#This Row],[Order Date]],"yyyy")</f>
        <v>2015</v>
      </c>
      <c r="AC734" s="13">
        <v>42068</v>
      </c>
      <c r="AD734" s="12">
        <v>501.51</v>
      </c>
      <c r="AE734" s="12">
        <v>5</v>
      </c>
      <c r="AF734" s="12">
        <v>2343.34</v>
      </c>
      <c r="AG734" s="12">
        <v>90115</v>
      </c>
      <c r="AH734" s="7" t="str">
        <f>IF(COUNTIF(Returns!$A$2:$A$1635,Orders!AG734)&gt;0,"Returned","Not Returned")</f>
        <v>Not Returned</v>
      </c>
    </row>
    <row r="735" spans="5:34" ht="12.75" customHeight="1" thickTop="1" thickBot="1" x14ac:dyDescent="0.3">
      <c r="E735" s="9">
        <v>2628</v>
      </c>
      <c r="F735" s="2" t="s">
        <v>47</v>
      </c>
      <c r="G735" s="2">
        <v>7.0000000000000007E-2</v>
      </c>
      <c r="H735" s="2">
        <v>40.98</v>
      </c>
      <c r="I735" s="2">
        <v>7.47</v>
      </c>
      <c r="J735" s="2">
        <v>1280</v>
      </c>
      <c r="K735" s="7" t="str">
        <f>IF(COUNTIF(Table1[Customer ID],Table1[[#This Row],[Customer ID]])&gt;1,"Repeat Customer","One-Time Customer")</f>
        <v>One-Time Customer</v>
      </c>
      <c r="L735" s="2" t="s">
        <v>1375</v>
      </c>
      <c r="M735" s="2" t="s">
        <v>49</v>
      </c>
      <c r="N735" s="2" t="s">
        <v>28</v>
      </c>
      <c r="O735" s="2" t="s">
        <v>29</v>
      </c>
      <c r="P735" s="2" t="s">
        <v>109</v>
      </c>
      <c r="Q735" s="2" t="s">
        <v>59</v>
      </c>
      <c r="R735" s="2" t="s">
        <v>1373</v>
      </c>
      <c r="S735" s="2">
        <v>0.37</v>
      </c>
      <c r="T735" s="7">
        <f>Table1[[#This Row],[Profit]]/Table1[[#This Row],[Sales]]</f>
        <v>0.16758188089496659</v>
      </c>
      <c r="U735" s="2" t="s">
        <v>33</v>
      </c>
      <c r="V735" s="2" t="s">
        <v>34</v>
      </c>
      <c r="W735" s="2" t="s">
        <v>35</v>
      </c>
      <c r="X735" s="2" t="s">
        <v>209</v>
      </c>
      <c r="Y735" s="2">
        <v>98119</v>
      </c>
      <c r="Z735" s="10">
        <v>42064</v>
      </c>
      <c r="AA735" s="14" t="str">
        <f>TEXT(Table1[[#This Row],[Order Date]],"mmmm")</f>
        <v>March</v>
      </c>
      <c r="AB735" s="8" t="str">
        <f>TEXT(Table1[[#This Row],[Order Date]],"yyyy")</f>
        <v>2015</v>
      </c>
      <c r="AC735" s="10">
        <v>42065</v>
      </c>
      <c r="AD735" s="2">
        <v>54.901500000000006</v>
      </c>
      <c r="AE735" s="2">
        <v>8</v>
      </c>
      <c r="AF735" s="2">
        <v>327.61</v>
      </c>
      <c r="AG735" s="2">
        <v>19042</v>
      </c>
      <c r="AH735" s="7" t="str">
        <f>IF(COUNTIF(Returns!$A$2:$A$1635,Orders!AG735)&gt;0,"Returned","Not Returned")</f>
        <v>Not Returned</v>
      </c>
    </row>
    <row r="736" spans="5:34" ht="12.75" customHeight="1" thickTop="1" thickBot="1" x14ac:dyDescent="0.3">
      <c r="E736" s="11">
        <v>22125</v>
      </c>
      <c r="F736" s="12" t="s">
        <v>106</v>
      </c>
      <c r="G736" s="12">
        <v>0.1</v>
      </c>
      <c r="H736" s="12">
        <v>238.4</v>
      </c>
      <c r="I736" s="12">
        <v>24.49</v>
      </c>
      <c r="J736" s="12">
        <v>1281</v>
      </c>
      <c r="K736" s="7" t="str">
        <f>IF(COUNTIF(Table1[Customer ID],Table1[[#This Row],[Customer ID]])&gt;1,"Repeat Customer","One-Time Customer")</f>
        <v>Repeat Customer</v>
      </c>
      <c r="L736" s="12" t="s">
        <v>1376</v>
      </c>
      <c r="M736" s="12" t="s">
        <v>49</v>
      </c>
      <c r="N736" s="12" t="s">
        <v>58</v>
      </c>
      <c r="O736" s="12" t="s">
        <v>41</v>
      </c>
      <c r="P736" s="12" t="s">
        <v>42</v>
      </c>
      <c r="Q736" s="12" t="s">
        <v>236</v>
      </c>
      <c r="R736" s="12" t="s">
        <v>1377</v>
      </c>
      <c r="S736" s="12"/>
      <c r="T736" s="7">
        <f>Table1[[#This Row],[Profit]]/Table1[[#This Row],[Sales]]</f>
        <v>0.49325691744153283</v>
      </c>
      <c r="U736" s="12" t="s">
        <v>33</v>
      </c>
      <c r="V736" s="12" t="s">
        <v>61</v>
      </c>
      <c r="W736" s="12" t="s">
        <v>703</v>
      </c>
      <c r="X736" s="12" t="s">
        <v>1378</v>
      </c>
      <c r="Y736" s="12">
        <v>47591</v>
      </c>
      <c r="Z736" s="13">
        <v>42028</v>
      </c>
      <c r="AA736" s="14" t="str">
        <f>TEXT(Table1[[#This Row],[Order Date]],"mmmm")</f>
        <v>January</v>
      </c>
      <c r="AB736" s="8" t="str">
        <f>TEXT(Table1[[#This Row],[Order Date]],"yyyy")</f>
        <v>2015</v>
      </c>
      <c r="AC736" s="13">
        <v>42030</v>
      </c>
      <c r="AD736" s="12">
        <v>875.28440000000001</v>
      </c>
      <c r="AE736" s="12">
        <v>8</v>
      </c>
      <c r="AF736" s="12">
        <v>1774.5</v>
      </c>
      <c r="AG736" s="12">
        <v>89112</v>
      </c>
      <c r="AH736" s="7" t="str">
        <f>IF(COUNTIF(Returns!$A$2:$A$1635,Orders!AG736)&gt;0,"Returned","Not Returned")</f>
        <v>Not Returned</v>
      </c>
    </row>
    <row r="737" spans="5:34" ht="12.75" customHeight="1" thickTop="1" thickBot="1" x14ac:dyDescent="0.3">
      <c r="E737" s="9">
        <v>22126</v>
      </c>
      <c r="F737" s="2" t="s">
        <v>106</v>
      </c>
      <c r="G737" s="2">
        <v>0.03</v>
      </c>
      <c r="H737" s="2">
        <v>199.99</v>
      </c>
      <c r="I737" s="2">
        <v>24.49</v>
      </c>
      <c r="J737" s="2">
        <v>1281</v>
      </c>
      <c r="K737" s="7" t="str">
        <f>IF(COUNTIF(Table1[Customer ID],Table1[[#This Row],[Customer ID]])&gt;1,"Repeat Customer","One-Time Customer")</f>
        <v>Repeat Customer</v>
      </c>
      <c r="L737" s="2" t="s">
        <v>1376</v>
      </c>
      <c r="M737" s="2" t="s">
        <v>27</v>
      </c>
      <c r="N737" s="2" t="s">
        <v>58</v>
      </c>
      <c r="O737" s="2" t="s">
        <v>77</v>
      </c>
      <c r="P737" s="2" t="s">
        <v>587</v>
      </c>
      <c r="Q737" s="2" t="s">
        <v>236</v>
      </c>
      <c r="R737" s="2" t="s">
        <v>1379</v>
      </c>
      <c r="S737" s="2">
        <v>0.46</v>
      </c>
      <c r="T737" s="7">
        <f>Table1[[#This Row],[Profit]]/Table1[[#This Row],[Sales]]</f>
        <v>0.69</v>
      </c>
      <c r="U737" s="2" t="s">
        <v>33</v>
      </c>
      <c r="V737" s="2" t="s">
        <v>61</v>
      </c>
      <c r="W737" s="2" t="s">
        <v>703</v>
      </c>
      <c r="X737" s="2" t="s">
        <v>1378</v>
      </c>
      <c r="Y737" s="2">
        <v>47591</v>
      </c>
      <c r="Z737" s="10">
        <v>42028</v>
      </c>
      <c r="AA737" s="14" t="str">
        <f>TEXT(Table1[[#This Row],[Order Date]],"mmmm")</f>
        <v>January</v>
      </c>
      <c r="AB737" s="8" t="str">
        <f>TEXT(Table1[[#This Row],[Order Date]],"yyyy")</f>
        <v>2015</v>
      </c>
      <c r="AC737" s="10">
        <v>42030</v>
      </c>
      <c r="AD737" s="2">
        <v>727.73609999999996</v>
      </c>
      <c r="AE737" s="2">
        <v>5</v>
      </c>
      <c r="AF737" s="2">
        <v>1054.69</v>
      </c>
      <c r="AG737" s="2">
        <v>89112</v>
      </c>
      <c r="AH737" s="7" t="str">
        <f>IF(COUNTIF(Returns!$A$2:$A$1635,Orders!AG737)&gt;0,"Returned","Not Returned")</f>
        <v>Not Returned</v>
      </c>
    </row>
    <row r="738" spans="5:34" ht="12.75" customHeight="1" thickTop="1" thickBot="1" x14ac:dyDescent="0.3">
      <c r="E738" s="11">
        <v>4125</v>
      </c>
      <c r="F738" s="12" t="s">
        <v>106</v>
      </c>
      <c r="G738" s="12">
        <v>0.1</v>
      </c>
      <c r="H738" s="12">
        <v>238.4</v>
      </c>
      <c r="I738" s="12">
        <v>24.49</v>
      </c>
      <c r="J738" s="12">
        <v>1282</v>
      </c>
      <c r="K738" s="7" t="str">
        <f>IF(COUNTIF(Table1[Customer ID],Table1[[#This Row],[Customer ID]])&gt;1,"Repeat Customer","One-Time Customer")</f>
        <v>Repeat Customer</v>
      </c>
      <c r="L738" s="12" t="s">
        <v>1380</v>
      </c>
      <c r="M738" s="12" t="s">
        <v>49</v>
      </c>
      <c r="N738" s="12" t="s">
        <v>58</v>
      </c>
      <c r="O738" s="12" t="s">
        <v>41</v>
      </c>
      <c r="P738" s="12" t="s">
        <v>42</v>
      </c>
      <c r="Q738" s="12" t="s">
        <v>236</v>
      </c>
      <c r="R738" s="12" t="s">
        <v>1377</v>
      </c>
      <c r="S738" s="12"/>
      <c r="T738" s="7">
        <f>Table1[[#This Row],[Profit]]/Table1[[#This Row],[Sales]]</f>
        <v>6.9228884991712245E-2</v>
      </c>
      <c r="U738" s="12" t="s">
        <v>33</v>
      </c>
      <c r="V738" s="12" t="s">
        <v>53</v>
      </c>
      <c r="W738" s="12" t="s">
        <v>234</v>
      </c>
      <c r="X738" s="12" t="s">
        <v>1319</v>
      </c>
      <c r="Y738" s="12">
        <v>19134</v>
      </c>
      <c r="Z738" s="13">
        <v>42028</v>
      </c>
      <c r="AA738" s="14" t="str">
        <f>TEXT(Table1[[#This Row],[Order Date]],"mmmm")</f>
        <v>January</v>
      </c>
      <c r="AB738" s="8" t="str">
        <f>TEXT(Table1[[#This Row],[Order Date]],"yyyy")</f>
        <v>2015</v>
      </c>
      <c r="AC738" s="13">
        <v>42030</v>
      </c>
      <c r="AD738" s="12">
        <v>460.67600000000004</v>
      </c>
      <c r="AE738" s="12">
        <v>30</v>
      </c>
      <c r="AF738" s="12">
        <v>6654.39</v>
      </c>
      <c r="AG738" s="12">
        <v>29319</v>
      </c>
      <c r="AH738" s="7" t="str">
        <f>IF(COUNTIF(Returns!$A$2:$A$1635,Orders!AG738)&gt;0,"Returned","Not Returned")</f>
        <v>Not Returned</v>
      </c>
    </row>
    <row r="739" spans="5:34" ht="12.75" customHeight="1" thickTop="1" thickBot="1" x14ac:dyDescent="0.3">
      <c r="E739" s="9">
        <v>4126</v>
      </c>
      <c r="F739" s="2" t="s">
        <v>106</v>
      </c>
      <c r="G739" s="2">
        <v>0.03</v>
      </c>
      <c r="H739" s="2">
        <v>199.99</v>
      </c>
      <c r="I739" s="2">
        <v>24.49</v>
      </c>
      <c r="J739" s="2">
        <v>1282</v>
      </c>
      <c r="K739" s="7" t="str">
        <f>IF(COUNTIF(Table1[Customer ID],Table1[[#This Row],[Customer ID]])&gt;1,"Repeat Customer","One-Time Customer")</f>
        <v>Repeat Customer</v>
      </c>
      <c r="L739" s="2" t="s">
        <v>1380</v>
      </c>
      <c r="M739" s="2" t="s">
        <v>27</v>
      </c>
      <c r="N739" s="2" t="s">
        <v>58</v>
      </c>
      <c r="O739" s="2" t="s">
        <v>77</v>
      </c>
      <c r="P739" s="2" t="s">
        <v>587</v>
      </c>
      <c r="Q739" s="2" t="s">
        <v>236</v>
      </c>
      <c r="R739" s="2" t="s">
        <v>1379</v>
      </c>
      <c r="S739" s="2">
        <v>0.46</v>
      </c>
      <c r="T739" s="7">
        <f>Table1[[#This Row],[Profit]]/Table1[[#This Row],[Sales]]</f>
        <v>8.8814341409895498E-2</v>
      </c>
      <c r="U739" s="2" t="s">
        <v>33</v>
      </c>
      <c r="V739" s="2" t="s">
        <v>53</v>
      </c>
      <c r="W739" s="2" t="s">
        <v>234</v>
      </c>
      <c r="X739" s="2" t="s">
        <v>1319</v>
      </c>
      <c r="Y739" s="2">
        <v>19134</v>
      </c>
      <c r="Z739" s="10">
        <v>42028</v>
      </c>
      <c r="AA739" s="14" t="str">
        <f>TEXT(Table1[[#This Row],[Order Date]],"mmmm")</f>
        <v>January</v>
      </c>
      <c r="AB739" s="8" t="str">
        <f>TEXT(Table1[[#This Row],[Order Date]],"yyyy")</f>
        <v>2015</v>
      </c>
      <c r="AC739" s="10">
        <v>42030</v>
      </c>
      <c r="AD739" s="2">
        <v>393.41999999999996</v>
      </c>
      <c r="AE739" s="2">
        <v>21</v>
      </c>
      <c r="AF739" s="2">
        <v>4429.6899999999996</v>
      </c>
      <c r="AG739" s="2">
        <v>29319</v>
      </c>
      <c r="AH739" s="7" t="str">
        <f>IF(COUNTIF(Returns!$A$2:$A$1635,Orders!AG739)&gt;0,"Returned","Not Returned")</f>
        <v>Not Returned</v>
      </c>
    </row>
    <row r="740" spans="5:34" ht="12.75" customHeight="1" thickTop="1" thickBot="1" x14ac:dyDescent="0.3">
      <c r="E740" s="11">
        <v>19990</v>
      </c>
      <c r="F740" s="12" t="s">
        <v>37</v>
      </c>
      <c r="G740" s="12">
        <v>0.04</v>
      </c>
      <c r="H740" s="12">
        <v>150.97999999999999</v>
      </c>
      <c r="I740" s="12">
        <v>13.99</v>
      </c>
      <c r="J740" s="12">
        <v>1298</v>
      </c>
      <c r="K740" s="7" t="str">
        <f>IF(COUNTIF(Table1[Customer ID],Table1[[#This Row],[Customer ID]])&gt;1,"Repeat Customer","One-Time Customer")</f>
        <v>Repeat Customer</v>
      </c>
      <c r="L740" s="12" t="s">
        <v>1381</v>
      </c>
      <c r="M740" s="12" t="s">
        <v>49</v>
      </c>
      <c r="N740" s="12" t="s">
        <v>40</v>
      </c>
      <c r="O740" s="12" t="s">
        <v>77</v>
      </c>
      <c r="P740" s="12" t="s">
        <v>85</v>
      </c>
      <c r="Q740" s="12" t="s">
        <v>86</v>
      </c>
      <c r="R740" s="12" t="s">
        <v>627</v>
      </c>
      <c r="S740" s="12">
        <v>0.38</v>
      </c>
      <c r="T740" s="7">
        <f>Table1[[#This Row],[Profit]]/Table1[[#This Row],[Sales]]</f>
        <v>0.69</v>
      </c>
      <c r="U740" s="12" t="s">
        <v>33</v>
      </c>
      <c r="V740" s="12" t="s">
        <v>61</v>
      </c>
      <c r="W740" s="12" t="s">
        <v>130</v>
      </c>
      <c r="X740" s="12" t="s">
        <v>1321</v>
      </c>
      <c r="Y740" s="12">
        <v>75482</v>
      </c>
      <c r="Z740" s="13">
        <v>42047</v>
      </c>
      <c r="AA740" s="14" t="str">
        <f>TEXT(Table1[[#This Row],[Order Date]],"mmmm")</f>
        <v>February</v>
      </c>
      <c r="AB740" s="8" t="str">
        <f>TEXT(Table1[[#This Row],[Order Date]],"yyyy")</f>
        <v>2015</v>
      </c>
      <c r="AC740" s="13">
        <v>42050</v>
      </c>
      <c r="AD740" s="12">
        <v>606.05459999999994</v>
      </c>
      <c r="AE740" s="12">
        <v>6</v>
      </c>
      <c r="AF740" s="12">
        <v>878.34</v>
      </c>
      <c r="AG740" s="12">
        <v>90662</v>
      </c>
      <c r="AH740" s="7" t="str">
        <f>IF(COUNTIF(Returns!$A$2:$A$1635,Orders!AG740)&gt;0,"Returned","Not Returned")</f>
        <v>Not Returned</v>
      </c>
    </row>
    <row r="741" spans="5:34" ht="12.75" customHeight="1" thickTop="1" thickBot="1" x14ac:dyDescent="0.3">
      <c r="E741" s="9">
        <v>19991</v>
      </c>
      <c r="F741" s="2" t="s">
        <v>37</v>
      </c>
      <c r="G741" s="2">
        <v>0.04</v>
      </c>
      <c r="H741" s="2">
        <v>176.19</v>
      </c>
      <c r="I741" s="2">
        <v>11.87</v>
      </c>
      <c r="J741" s="2">
        <v>1298</v>
      </c>
      <c r="K741" s="7" t="str">
        <f>IF(COUNTIF(Table1[Customer ID],Table1[[#This Row],[Customer ID]])&gt;1,"Repeat Customer","One-Time Customer")</f>
        <v>Repeat Customer</v>
      </c>
      <c r="L741" s="2" t="s">
        <v>1381</v>
      </c>
      <c r="M741" s="2" t="s">
        <v>49</v>
      </c>
      <c r="N741" s="2" t="s">
        <v>40</v>
      </c>
      <c r="O741" s="2" t="s">
        <v>29</v>
      </c>
      <c r="P741" s="2" t="s">
        <v>141</v>
      </c>
      <c r="Q741" s="2" t="s">
        <v>59</v>
      </c>
      <c r="R741" s="2" t="s">
        <v>1382</v>
      </c>
      <c r="S741" s="2">
        <v>0.62</v>
      </c>
      <c r="T741" s="7">
        <f>Table1[[#This Row],[Profit]]/Table1[[#This Row],[Sales]]</f>
        <v>0.47312177601726357</v>
      </c>
      <c r="U741" s="2" t="s">
        <v>33</v>
      </c>
      <c r="V741" s="2" t="s">
        <v>61</v>
      </c>
      <c r="W741" s="2" t="s">
        <v>130</v>
      </c>
      <c r="X741" s="2" t="s">
        <v>1321</v>
      </c>
      <c r="Y741" s="2">
        <v>75482</v>
      </c>
      <c r="Z741" s="10">
        <v>42047</v>
      </c>
      <c r="AA741" s="14" t="str">
        <f>TEXT(Table1[[#This Row],[Order Date]],"mmmm")</f>
        <v>February</v>
      </c>
      <c r="AB741" s="8" t="str">
        <f>TEXT(Table1[[#This Row],[Order Date]],"yyyy")</f>
        <v>2015</v>
      </c>
      <c r="AC741" s="10">
        <v>42049</v>
      </c>
      <c r="AD741" s="2">
        <v>320.10000000000002</v>
      </c>
      <c r="AE741" s="2">
        <v>4</v>
      </c>
      <c r="AF741" s="2">
        <v>676.57</v>
      </c>
      <c r="AG741" s="2">
        <v>90662</v>
      </c>
      <c r="AH741" s="7" t="str">
        <f>IF(COUNTIF(Returns!$A$2:$A$1635,Orders!AG741)&gt;0,"Returned","Not Returned")</f>
        <v>Not Returned</v>
      </c>
    </row>
    <row r="742" spans="5:34" ht="12.75" customHeight="1" thickTop="1" thickBot="1" x14ac:dyDescent="0.3">
      <c r="E742" s="11">
        <v>23120</v>
      </c>
      <c r="F742" s="12" t="s">
        <v>25</v>
      </c>
      <c r="G742" s="12">
        <v>0.03</v>
      </c>
      <c r="H742" s="12">
        <v>39.479999999999997</v>
      </c>
      <c r="I742" s="12">
        <v>1.99</v>
      </c>
      <c r="J742" s="12">
        <v>1303</v>
      </c>
      <c r="K742" s="7" t="str">
        <f>IF(COUNTIF(Table1[Customer ID],Table1[[#This Row],[Customer ID]])&gt;1,"Repeat Customer","One-Time Customer")</f>
        <v>Repeat Customer</v>
      </c>
      <c r="L742" s="12" t="s">
        <v>1383</v>
      </c>
      <c r="M742" s="12" t="s">
        <v>49</v>
      </c>
      <c r="N742" s="12" t="s">
        <v>114</v>
      </c>
      <c r="O742" s="12" t="s">
        <v>77</v>
      </c>
      <c r="P742" s="12" t="s">
        <v>180</v>
      </c>
      <c r="Q742" s="12" t="s">
        <v>51</v>
      </c>
      <c r="R742" s="12" t="s">
        <v>705</v>
      </c>
      <c r="S742" s="12">
        <v>0.54</v>
      </c>
      <c r="T742" s="7">
        <f>Table1[[#This Row],[Profit]]/Table1[[#This Row],[Sales]]</f>
        <v>0.69</v>
      </c>
      <c r="U742" s="12" t="s">
        <v>33</v>
      </c>
      <c r="V742" s="12" t="s">
        <v>34</v>
      </c>
      <c r="W742" s="12" t="s">
        <v>212</v>
      </c>
      <c r="X742" s="12" t="s">
        <v>1384</v>
      </c>
      <c r="Y742" s="12">
        <v>84074</v>
      </c>
      <c r="Z742" s="13">
        <v>42054</v>
      </c>
      <c r="AA742" s="14" t="str">
        <f>TEXT(Table1[[#This Row],[Order Date]],"mmmm")</f>
        <v>February</v>
      </c>
      <c r="AB742" s="8" t="str">
        <f>TEXT(Table1[[#This Row],[Order Date]],"yyyy")</f>
        <v>2015</v>
      </c>
      <c r="AC742" s="13">
        <v>42056</v>
      </c>
      <c r="AD742" s="12">
        <v>317.08949999999999</v>
      </c>
      <c r="AE742" s="12">
        <v>12</v>
      </c>
      <c r="AF742" s="12">
        <v>459.55</v>
      </c>
      <c r="AG742" s="12">
        <v>87003</v>
      </c>
      <c r="AH742" s="7" t="str">
        <f>IF(COUNTIF(Returns!$A$2:$A$1635,Orders!AG742)&gt;0,"Returned","Not Returned")</f>
        <v>Not Returned</v>
      </c>
    </row>
    <row r="743" spans="5:34" ht="12.75" customHeight="1" thickTop="1" thickBot="1" x14ac:dyDescent="0.3">
      <c r="E743" s="9">
        <v>20652</v>
      </c>
      <c r="F743" s="2" t="s">
        <v>106</v>
      </c>
      <c r="G743" s="2">
        <v>0.01</v>
      </c>
      <c r="H743" s="2">
        <v>65.989999999999995</v>
      </c>
      <c r="I743" s="2">
        <v>5.31</v>
      </c>
      <c r="J743" s="2">
        <v>1303</v>
      </c>
      <c r="K743" s="7" t="str">
        <f>IF(COUNTIF(Table1[Customer ID],Table1[[#This Row],[Customer ID]])&gt;1,"Repeat Customer","One-Time Customer")</f>
        <v>Repeat Customer</v>
      </c>
      <c r="L743" s="2" t="s">
        <v>1383</v>
      </c>
      <c r="M743" s="2" t="s">
        <v>49</v>
      </c>
      <c r="N743" s="2" t="s">
        <v>114</v>
      </c>
      <c r="O743" s="2" t="s">
        <v>77</v>
      </c>
      <c r="P743" s="2" t="s">
        <v>78</v>
      </c>
      <c r="Q743" s="2" t="s">
        <v>59</v>
      </c>
      <c r="R743" s="2" t="s">
        <v>1385</v>
      </c>
      <c r="S743" s="2">
        <v>0.56999999999999995</v>
      </c>
      <c r="T743" s="7">
        <f>Table1[[#This Row],[Profit]]/Table1[[#This Row],[Sales]]</f>
        <v>0.46631164090147148</v>
      </c>
      <c r="U743" s="2" t="s">
        <v>33</v>
      </c>
      <c r="V743" s="2" t="s">
        <v>34</v>
      </c>
      <c r="W743" s="2" t="s">
        <v>212</v>
      </c>
      <c r="X743" s="2" t="s">
        <v>1384</v>
      </c>
      <c r="Y743" s="2">
        <v>84074</v>
      </c>
      <c r="Z743" s="10">
        <v>42054</v>
      </c>
      <c r="AA743" s="14" t="str">
        <f>TEXT(Table1[[#This Row],[Order Date]],"mmmm")</f>
        <v>February</v>
      </c>
      <c r="AB743" s="8" t="str">
        <f>TEXT(Table1[[#This Row],[Order Date]],"yyyy")</f>
        <v>2015</v>
      </c>
      <c r="AC743" s="10">
        <v>42061</v>
      </c>
      <c r="AD743" s="2">
        <v>250.36272000000002</v>
      </c>
      <c r="AE743" s="2">
        <v>9</v>
      </c>
      <c r="AF743" s="2">
        <v>536.9</v>
      </c>
      <c r="AG743" s="2">
        <v>87005</v>
      </c>
      <c r="AH743" s="7" t="str">
        <f>IF(COUNTIF(Returns!$A$2:$A$1635,Orders!AG743)&gt;0,"Returned","Not Returned")</f>
        <v>Not Returned</v>
      </c>
    </row>
    <row r="744" spans="5:34" ht="12.75" customHeight="1" thickTop="1" thickBot="1" x14ac:dyDescent="0.3">
      <c r="E744" s="11">
        <v>25092</v>
      </c>
      <c r="F744" s="12" t="s">
        <v>56</v>
      </c>
      <c r="G744" s="12">
        <v>0.08</v>
      </c>
      <c r="H744" s="12">
        <v>2.88</v>
      </c>
      <c r="I744" s="12">
        <v>0.5</v>
      </c>
      <c r="J744" s="12">
        <v>1304</v>
      </c>
      <c r="K744" s="7" t="str">
        <f>IF(COUNTIF(Table1[Customer ID],Table1[[#This Row],[Customer ID]])&gt;1,"Repeat Customer","One-Time Customer")</f>
        <v>One-Time Customer</v>
      </c>
      <c r="L744" s="12" t="s">
        <v>1386</v>
      </c>
      <c r="M744" s="12" t="s">
        <v>49</v>
      </c>
      <c r="N744" s="12" t="s">
        <v>114</v>
      </c>
      <c r="O744" s="12" t="s">
        <v>29</v>
      </c>
      <c r="P744" s="12" t="s">
        <v>134</v>
      </c>
      <c r="Q744" s="12" t="s">
        <v>59</v>
      </c>
      <c r="R744" s="12" t="s">
        <v>1387</v>
      </c>
      <c r="S744" s="12">
        <v>0.39</v>
      </c>
      <c r="T744" s="7">
        <f>Table1[[#This Row],[Profit]]/Table1[[#This Row],[Sales]]</f>
        <v>0.69</v>
      </c>
      <c r="U744" s="12" t="s">
        <v>33</v>
      </c>
      <c r="V744" s="12" t="s">
        <v>34</v>
      </c>
      <c r="W744" s="12" t="s">
        <v>212</v>
      </c>
      <c r="X744" s="12" t="s">
        <v>1388</v>
      </c>
      <c r="Y744" s="12">
        <v>84084</v>
      </c>
      <c r="Z744" s="13">
        <v>42117</v>
      </c>
      <c r="AA744" s="14" t="str">
        <f>TEXT(Table1[[#This Row],[Order Date]],"mmmm")</f>
        <v>April</v>
      </c>
      <c r="AB744" s="8" t="str">
        <f>TEXT(Table1[[#This Row],[Order Date]],"yyyy")</f>
        <v>2015</v>
      </c>
      <c r="AC744" s="13">
        <v>42118</v>
      </c>
      <c r="AD744" s="12">
        <v>6.0305999999999997</v>
      </c>
      <c r="AE744" s="12">
        <v>3</v>
      </c>
      <c r="AF744" s="12">
        <v>8.74</v>
      </c>
      <c r="AG744" s="12">
        <v>87004</v>
      </c>
      <c r="AH744" s="7" t="str">
        <f>IF(COUNTIF(Returns!$A$2:$A$1635,Orders!AG744)&gt;0,"Returned","Not Returned")</f>
        <v>Not Returned</v>
      </c>
    </row>
    <row r="745" spans="5:34" ht="12.75" customHeight="1" thickTop="1" thickBot="1" x14ac:dyDescent="0.3">
      <c r="E745" s="9">
        <v>26274</v>
      </c>
      <c r="F745" s="2" t="s">
        <v>25</v>
      </c>
      <c r="G745" s="2">
        <v>0.04</v>
      </c>
      <c r="H745" s="2">
        <v>62.18</v>
      </c>
      <c r="I745" s="2">
        <v>10.84</v>
      </c>
      <c r="J745" s="2">
        <v>1305</v>
      </c>
      <c r="K745" s="7" t="str">
        <f>IF(COUNTIF(Table1[Customer ID],Table1[[#This Row],[Customer ID]])&gt;1,"Repeat Customer","One-Time Customer")</f>
        <v>One-Time Customer</v>
      </c>
      <c r="L745" s="2" t="s">
        <v>1389</v>
      </c>
      <c r="M745" s="2" t="s">
        <v>49</v>
      </c>
      <c r="N745" s="2" t="s">
        <v>114</v>
      </c>
      <c r="O745" s="2" t="s">
        <v>41</v>
      </c>
      <c r="P745" s="2" t="s">
        <v>50</v>
      </c>
      <c r="Q745" s="2" t="s">
        <v>86</v>
      </c>
      <c r="R745" s="2" t="s">
        <v>1390</v>
      </c>
      <c r="S745" s="2">
        <v>0.63</v>
      </c>
      <c r="T745" s="7">
        <f>Table1[[#This Row],[Profit]]/Table1[[#This Row],[Sales]]</f>
        <v>0.69</v>
      </c>
      <c r="U745" s="2" t="s">
        <v>33</v>
      </c>
      <c r="V745" s="2" t="s">
        <v>34</v>
      </c>
      <c r="W745" s="2" t="s">
        <v>212</v>
      </c>
      <c r="X745" s="2" t="s">
        <v>1391</v>
      </c>
      <c r="Y745" s="2">
        <v>84120</v>
      </c>
      <c r="Z745" s="10">
        <v>42052</v>
      </c>
      <c r="AA745" s="14" t="str">
        <f>TEXT(Table1[[#This Row],[Order Date]],"mmmm")</f>
        <v>February</v>
      </c>
      <c r="AB745" s="8" t="str">
        <f>TEXT(Table1[[#This Row],[Order Date]],"yyyy")</f>
        <v>2015</v>
      </c>
      <c r="AC745" s="10">
        <v>42054</v>
      </c>
      <c r="AD745" s="2">
        <v>125.8077</v>
      </c>
      <c r="AE745" s="2">
        <v>3</v>
      </c>
      <c r="AF745" s="2">
        <v>182.33</v>
      </c>
      <c r="AG745" s="2">
        <v>87002</v>
      </c>
      <c r="AH745" s="7" t="str">
        <f>IF(COUNTIF(Returns!$A$2:$A$1635,Orders!AG745)&gt;0,"Returned","Not Returned")</f>
        <v>Not Returned</v>
      </c>
    </row>
    <row r="746" spans="5:34" ht="12.75" customHeight="1" thickTop="1" thickBot="1" x14ac:dyDescent="0.3">
      <c r="E746" s="11">
        <v>22832</v>
      </c>
      <c r="F746" s="12" t="s">
        <v>106</v>
      </c>
      <c r="G746" s="12">
        <v>0.04</v>
      </c>
      <c r="H746" s="12">
        <v>8.33</v>
      </c>
      <c r="I746" s="12">
        <v>1.99</v>
      </c>
      <c r="J746" s="12">
        <v>1307</v>
      </c>
      <c r="K746" s="7" t="str">
        <f>IF(COUNTIF(Table1[Customer ID],Table1[[#This Row],[Customer ID]])&gt;1,"Repeat Customer","One-Time Customer")</f>
        <v>One-Time Customer</v>
      </c>
      <c r="L746" s="12" t="s">
        <v>1392</v>
      </c>
      <c r="M746" s="12" t="s">
        <v>49</v>
      </c>
      <c r="N746" s="12" t="s">
        <v>58</v>
      </c>
      <c r="O746" s="12" t="s">
        <v>77</v>
      </c>
      <c r="P746" s="12" t="s">
        <v>180</v>
      </c>
      <c r="Q746" s="12" t="s">
        <v>51</v>
      </c>
      <c r="R746" s="12" t="s">
        <v>414</v>
      </c>
      <c r="S746" s="12">
        <v>0.52</v>
      </c>
      <c r="T746" s="7">
        <f>Table1[[#This Row],[Profit]]/Table1[[#This Row],[Sales]]</f>
        <v>0.34200822794453756</v>
      </c>
      <c r="U746" s="12" t="s">
        <v>33</v>
      </c>
      <c r="V746" s="12" t="s">
        <v>34</v>
      </c>
      <c r="W746" s="12" t="s">
        <v>102</v>
      </c>
      <c r="X746" s="12" t="s">
        <v>1393</v>
      </c>
      <c r="Y746" s="12">
        <v>97420</v>
      </c>
      <c r="Z746" s="13">
        <v>42185</v>
      </c>
      <c r="AA746" s="14" t="str">
        <f>TEXT(Table1[[#This Row],[Order Date]],"mmmm")</f>
        <v>June</v>
      </c>
      <c r="AB746" s="8" t="str">
        <f>TEXT(Table1[[#This Row],[Order Date]],"yyyy")</f>
        <v>2015</v>
      </c>
      <c r="AC746" s="13">
        <v>42192</v>
      </c>
      <c r="AD746" s="12">
        <v>44.891999999999996</v>
      </c>
      <c r="AE746" s="12">
        <v>16</v>
      </c>
      <c r="AF746" s="12">
        <v>131.26</v>
      </c>
      <c r="AG746" s="12">
        <v>91451</v>
      </c>
      <c r="AH746" s="7" t="str">
        <f>IF(COUNTIF(Returns!$A$2:$A$1635,Orders!AG746)&gt;0,"Returned","Not Returned")</f>
        <v>Not Returned</v>
      </c>
    </row>
    <row r="747" spans="5:34" ht="12.75" customHeight="1" thickTop="1" thickBot="1" x14ac:dyDescent="0.3">
      <c r="E747" s="9">
        <v>3167</v>
      </c>
      <c r="F747" s="2" t="s">
        <v>56</v>
      </c>
      <c r="G747" s="2">
        <v>0.04</v>
      </c>
      <c r="H747" s="2">
        <v>5.34</v>
      </c>
      <c r="I747" s="2">
        <v>2.99</v>
      </c>
      <c r="J747" s="2">
        <v>1314</v>
      </c>
      <c r="K747" s="7" t="str">
        <f>IF(COUNTIF(Table1[Customer ID],Table1[[#This Row],[Customer ID]])&gt;1,"Repeat Customer","One-Time Customer")</f>
        <v>Repeat Customer</v>
      </c>
      <c r="L747" s="2" t="s">
        <v>1394</v>
      </c>
      <c r="M747" s="2" t="s">
        <v>49</v>
      </c>
      <c r="N747" s="2" t="s">
        <v>40</v>
      </c>
      <c r="O747" s="2" t="s">
        <v>29</v>
      </c>
      <c r="P747" s="2" t="s">
        <v>109</v>
      </c>
      <c r="Q747" s="2" t="s">
        <v>59</v>
      </c>
      <c r="R747" s="2" t="s">
        <v>822</v>
      </c>
      <c r="S747" s="2">
        <v>0.38</v>
      </c>
      <c r="T747" s="7">
        <f>Table1[[#This Row],[Profit]]/Table1[[#This Row],[Sales]]</f>
        <v>1.4343308395677472E-2</v>
      </c>
      <c r="U747" s="2" t="s">
        <v>33</v>
      </c>
      <c r="V747" s="2" t="s">
        <v>34</v>
      </c>
      <c r="W747" s="2" t="s">
        <v>45</v>
      </c>
      <c r="X747" s="2" t="s">
        <v>663</v>
      </c>
      <c r="Y747" s="2">
        <v>90058</v>
      </c>
      <c r="Z747" s="10">
        <v>42093</v>
      </c>
      <c r="AA747" s="14" t="str">
        <f>TEXT(Table1[[#This Row],[Order Date]],"mmmm")</f>
        <v>March</v>
      </c>
      <c r="AB747" s="8" t="str">
        <f>TEXT(Table1[[#This Row],[Order Date]],"yyyy")</f>
        <v>2015</v>
      </c>
      <c r="AC747" s="10">
        <v>42095</v>
      </c>
      <c r="AD747" s="2">
        <v>3.4509999999999996</v>
      </c>
      <c r="AE747" s="2">
        <v>45</v>
      </c>
      <c r="AF747" s="2">
        <v>240.6</v>
      </c>
      <c r="AG747" s="2">
        <v>22755</v>
      </c>
      <c r="AH747" s="7" t="str">
        <f>IF(COUNTIF(Returns!$A$2:$A$1635,Orders!AG747)&gt;0,"Returned","Not Returned")</f>
        <v>Not Returned</v>
      </c>
    </row>
    <row r="748" spans="5:34" ht="12.75" customHeight="1" thickTop="1" thickBot="1" x14ac:dyDescent="0.3">
      <c r="E748" s="11">
        <v>3168</v>
      </c>
      <c r="F748" s="12" t="s">
        <v>56</v>
      </c>
      <c r="G748" s="12">
        <v>0.06</v>
      </c>
      <c r="H748" s="12">
        <v>55.99</v>
      </c>
      <c r="I748" s="12">
        <v>5</v>
      </c>
      <c r="J748" s="12">
        <v>1314</v>
      </c>
      <c r="K748" s="7" t="str">
        <f>IF(COUNTIF(Table1[Customer ID],Table1[[#This Row],[Customer ID]])&gt;1,"Repeat Customer","One-Time Customer")</f>
        <v>Repeat Customer</v>
      </c>
      <c r="L748" s="12" t="s">
        <v>1394</v>
      </c>
      <c r="M748" s="12" t="s">
        <v>49</v>
      </c>
      <c r="N748" s="12" t="s">
        <v>40</v>
      </c>
      <c r="O748" s="12" t="s">
        <v>77</v>
      </c>
      <c r="P748" s="12" t="s">
        <v>78</v>
      </c>
      <c r="Q748" s="12" t="s">
        <v>51</v>
      </c>
      <c r="R748" s="12" t="s">
        <v>689</v>
      </c>
      <c r="S748" s="12">
        <v>0.8</v>
      </c>
      <c r="T748" s="7">
        <f>Table1[[#This Row],[Profit]]/Table1[[#This Row],[Sales]]</f>
        <v>-1.1619934143870314</v>
      </c>
      <c r="U748" s="12" t="s">
        <v>33</v>
      </c>
      <c r="V748" s="12" t="s">
        <v>34</v>
      </c>
      <c r="W748" s="12" t="s">
        <v>45</v>
      </c>
      <c r="X748" s="12" t="s">
        <v>663</v>
      </c>
      <c r="Y748" s="12">
        <v>90058</v>
      </c>
      <c r="Z748" s="13">
        <v>42093</v>
      </c>
      <c r="AA748" s="14" t="str">
        <f>TEXT(Table1[[#This Row],[Order Date]],"mmmm")</f>
        <v>March</v>
      </c>
      <c r="AB748" s="8" t="str">
        <f>TEXT(Table1[[#This Row],[Order Date]],"yyyy")</f>
        <v>2015</v>
      </c>
      <c r="AC748" s="13">
        <v>42095</v>
      </c>
      <c r="AD748" s="12">
        <v>-275.25299999999999</v>
      </c>
      <c r="AE748" s="12">
        <v>5</v>
      </c>
      <c r="AF748" s="12">
        <v>236.88</v>
      </c>
      <c r="AG748" s="12">
        <v>22755</v>
      </c>
      <c r="AH748" s="7" t="str">
        <f>IF(COUNTIF(Returns!$A$2:$A$1635,Orders!AG748)&gt;0,"Returned","Not Returned")</f>
        <v>Not Returned</v>
      </c>
    </row>
    <row r="749" spans="5:34" ht="12.75" customHeight="1" thickTop="1" thickBot="1" x14ac:dyDescent="0.3">
      <c r="E749" s="9">
        <v>3791</v>
      </c>
      <c r="F749" s="2" t="s">
        <v>106</v>
      </c>
      <c r="G749" s="2">
        <v>0.05</v>
      </c>
      <c r="H749" s="2">
        <v>80.98</v>
      </c>
      <c r="I749" s="2">
        <v>35</v>
      </c>
      <c r="J749" s="2">
        <v>1314</v>
      </c>
      <c r="K749" s="7" t="str">
        <f>IF(COUNTIF(Table1[Customer ID],Table1[[#This Row],[Customer ID]])&gt;1,"Repeat Customer","One-Time Customer")</f>
        <v>Repeat Customer</v>
      </c>
      <c r="L749" s="2" t="s">
        <v>1394</v>
      </c>
      <c r="M749" s="2" t="s">
        <v>49</v>
      </c>
      <c r="N749" s="2" t="s">
        <v>40</v>
      </c>
      <c r="O749" s="2" t="s">
        <v>29</v>
      </c>
      <c r="P749" s="2" t="s">
        <v>141</v>
      </c>
      <c r="Q749" s="2" t="s">
        <v>236</v>
      </c>
      <c r="R749" s="2" t="s">
        <v>1352</v>
      </c>
      <c r="S749" s="2">
        <v>0.81</v>
      </c>
      <c r="T749" s="7">
        <f>Table1[[#This Row],[Profit]]/Table1[[#This Row],[Sales]]</f>
        <v>-0.27539135279121335</v>
      </c>
      <c r="U749" s="2" t="s">
        <v>33</v>
      </c>
      <c r="V749" s="2" t="s">
        <v>34</v>
      </c>
      <c r="W749" s="2" t="s">
        <v>45</v>
      </c>
      <c r="X749" s="2" t="s">
        <v>663</v>
      </c>
      <c r="Y749" s="2">
        <v>90058</v>
      </c>
      <c r="Z749" s="10">
        <v>42009</v>
      </c>
      <c r="AA749" s="14" t="str">
        <f>TEXT(Table1[[#This Row],[Order Date]],"mmmm")</f>
        <v>January</v>
      </c>
      <c r="AB749" s="8" t="str">
        <f>TEXT(Table1[[#This Row],[Order Date]],"yyyy")</f>
        <v>2015</v>
      </c>
      <c r="AC749" s="10">
        <v>42013</v>
      </c>
      <c r="AD749" s="2">
        <v>-746.44</v>
      </c>
      <c r="AE749" s="2">
        <v>34</v>
      </c>
      <c r="AF749" s="2">
        <v>2710.47</v>
      </c>
      <c r="AG749" s="2">
        <v>27013</v>
      </c>
      <c r="AH749" s="7" t="str">
        <f>IF(COUNTIF(Returns!$A$2:$A$1635,Orders!AG749)&gt;0,"Returned","Not Returned")</f>
        <v>Not Returned</v>
      </c>
    </row>
    <row r="750" spans="5:34" ht="12.75" customHeight="1" thickTop="1" thickBot="1" x14ac:dyDescent="0.3">
      <c r="E750" s="11">
        <v>3792</v>
      </c>
      <c r="F750" s="12" t="s">
        <v>106</v>
      </c>
      <c r="G750" s="12">
        <v>0.05</v>
      </c>
      <c r="H750" s="12">
        <v>279.48</v>
      </c>
      <c r="I750" s="12">
        <v>35</v>
      </c>
      <c r="J750" s="12">
        <v>1314</v>
      </c>
      <c r="K750" s="7" t="str">
        <f>IF(COUNTIF(Table1[Customer ID],Table1[[#This Row],[Customer ID]])&gt;1,"Repeat Customer","One-Time Customer")</f>
        <v>Repeat Customer</v>
      </c>
      <c r="L750" s="12" t="s">
        <v>1394</v>
      </c>
      <c r="M750" s="12" t="s">
        <v>49</v>
      </c>
      <c r="N750" s="12" t="s">
        <v>40</v>
      </c>
      <c r="O750" s="12" t="s">
        <v>29</v>
      </c>
      <c r="P750" s="12" t="s">
        <v>141</v>
      </c>
      <c r="Q750" s="12" t="s">
        <v>236</v>
      </c>
      <c r="R750" s="12" t="s">
        <v>810</v>
      </c>
      <c r="S750" s="12">
        <v>0.8</v>
      </c>
      <c r="T750" s="7">
        <f>Table1[[#This Row],[Profit]]/Table1[[#This Row],[Sales]]</f>
        <v>-3.2909501563784825E-2</v>
      </c>
      <c r="U750" s="12" t="s">
        <v>33</v>
      </c>
      <c r="V750" s="12" t="s">
        <v>34</v>
      </c>
      <c r="W750" s="12" t="s">
        <v>45</v>
      </c>
      <c r="X750" s="12" t="s">
        <v>663</v>
      </c>
      <c r="Y750" s="12">
        <v>90058</v>
      </c>
      <c r="Z750" s="13">
        <v>42009</v>
      </c>
      <c r="AA750" s="14" t="str">
        <f>TEXT(Table1[[#This Row],[Order Date]],"mmmm")</f>
        <v>January</v>
      </c>
      <c r="AB750" s="8" t="str">
        <f>TEXT(Table1[[#This Row],[Order Date]],"yyyy")</f>
        <v>2015</v>
      </c>
      <c r="AC750" s="13">
        <v>42009</v>
      </c>
      <c r="AD750" s="12">
        <v>-274.95</v>
      </c>
      <c r="AE750" s="12">
        <v>31</v>
      </c>
      <c r="AF750" s="12">
        <v>8354.73</v>
      </c>
      <c r="AG750" s="12">
        <v>27013</v>
      </c>
      <c r="AH750" s="7" t="str">
        <f>IF(COUNTIF(Returns!$A$2:$A$1635,Orders!AG750)&gt;0,"Returned","Not Returned")</f>
        <v>Not Returned</v>
      </c>
    </row>
    <row r="751" spans="5:34" ht="12.75" customHeight="1" thickTop="1" thickBot="1" x14ac:dyDescent="0.3">
      <c r="E751" s="9">
        <v>21166</v>
      </c>
      <c r="F751" s="2" t="s">
        <v>56</v>
      </c>
      <c r="G751" s="2">
        <v>0</v>
      </c>
      <c r="H751" s="2">
        <v>4.91</v>
      </c>
      <c r="I751" s="2">
        <v>5.68</v>
      </c>
      <c r="J751" s="2">
        <v>1315</v>
      </c>
      <c r="K751" s="7" t="str">
        <f>IF(COUNTIF(Table1[Customer ID],Table1[[#This Row],[Customer ID]])&gt;1,"Repeat Customer","One-Time Customer")</f>
        <v>One-Time Customer</v>
      </c>
      <c r="L751" s="2" t="s">
        <v>1395</v>
      </c>
      <c r="M751" s="2" t="s">
        <v>49</v>
      </c>
      <c r="N751" s="2" t="s">
        <v>40</v>
      </c>
      <c r="O751" s="2" t="s">
        <v>29</v>
      </c>
      <c r="P751" s="2" t="s">
        <v>109</v>
      </c>
      <c r="Q751" s="2" t="s">
        <v>59</v>
      </c>
      <c r="R751" s="2" t="s">
        <v>1396</v>
      </c>
      <c r="S751" s="2">
        <v>0.36</v>
      </c>
      <c r="T751" s="7">
        <f>Table1[[#This Row],[Profit]]/Table1[[#This Row],[Sales]]</f>
        <v>-1.967857142857143</v>
      </c>
      <c r="U751" s="2" t="s">
        <v>33</v>
      </c>
      <c r="V751" s="2" t="s">
        <v>34</v>
      </c>
      <c r="W751" s="2" t="s">
        <v>255</v>
      </c>
      <c r="X751" s="2" t="s">
        <v>1397</v>
      </c>
      <c r="Y751" s="2">
        <v>80906</v>
      </c>
      <c r="Z751" s="10">
        <v>42093</v>
      </c>
      <c r="AA751" s="14" t="str">
        <f>TEXT(Table1[[#This Row],[Order Date]],"mmmm")</f>
        <v>March</v>
      </c>
      <c r="AB751" s="8" t="str">
        <f>TEXT(Table1[[#This Row],[Order Date]],"yyyy")</f>
        <v>2015</v>
      </c>
      <c r="AC751" s="10">
        <v>42094</v>
      </c>
      <c r="AD751" s="2">
        <v>-95.047499999999999</v>
      </c>
      <c r="AE751" s="2">
        <v>9</v>
      </c>
      <c r="AF751" s="2">
        <v>48.3</v>
      </c>
      <c r="AG751" s="2">
        <v>87602</v>
      </c>
      <c r="AH751" s="7" t="str">
        <f>IF(COUNTIF(Returns!$A$2:$A$1635,Orders!AG751)&gt;0,"Returned","Not Returned")</f>
        <v>Not Returned</v>
      </c>
    </row>
    <row r="752" spans="5:34" ht="12.75" customHeight="1" thickTop="1" thickBot="1" x14ac:dyDescent="0.3">
      <c r="E752" s="11">
        <v>21167</v>
      </c>
      <c r="F752" s="12" t="s">
        <v>56</v>
      </c>
      <c r="G752" s="12">
        <v>0.04</v>
      </c>
      <c r="H752" s="12">
        <v>5.34</v>
      </c>
      <c r="I752" s="12">
        <v>2.99</v>
      </c>
      <c r="J752" s="12">
        <v>1316</v>
      </c>
      <c r="K752" s="7" t="str">
        <f>IF(COUNTIF(Table1[Customer ID],Table1[[#This Row],[Customer ID]])&gt;1,"Repeat Customer","One-Time Customer")</f>
        <v>Repeat Customer</v>
      </c>
      <c r="L752" s="12" t="s">
        <v>1398</v>
      </c>
      <c r="M752" s="12" t="s">
        <v>49</v>
      </c>
      <c r="N752" s="12" t="s">
        <v>40</v>
      </c>
      <c r="O752" s="12" t="s">
        <v>29</v>
      </c>
      <c r="P752" s="12" t="s">
        <v>109</v>
      </c>
      <c r="Q752" s="12" t="s">
        <v>59</v>
      </c>
      <c r="R752" s="12" t="s">
        <v>822</v>
      </c>
      <c r="S752" s="12">
        <v>0.38</v>
      </c>
      <c r="T752" s="7">
        <f>Table1[[#This Row],[Profit]]/Table1[[#This Row],[Sales]]</f>
        <v>5.8680496514198259E-2</v>
      </c>
      <c r="U752" s="12" t="s">
        <v>33</v>
      </c>
      <c r="V752" s="12" t="s">
        <v>34</v>
      </c>
      <c r="W752" s="12" t="s">
        <v>255</v>
      </c>
      <c r="X752" s="12" t="s">
        <v>1399</v>
      </c>
      <c r="Y752" s="12">
        <v>80022</v>
      </c>
      <c r="Z752" s="13">
        <v>42093</v>
      </c>
      <c r="AA752" s="14" t="str">
        <f>TEXT(Table1[[#This Row],[Order Date]],"mmmm")</f>
        <v>March</v>
      </c>
      <c r="AB752" s="8" t="str">
        <f>TEXT(Table1[[#This Row],[Order Date]],"yyyy")</f>
        <v>2015</v>
      </c>
      <c r="AC752" s="13">
        <v>42095</v>
      </c>
      <c r="AD752" s="12">
        <v>3.4509999999999996</v>
      </c>
      <c r="AE752" s="12">
        <v>11</v>
      </c>
      <c r="AF752" s="12">
        <v>58.81</v>
      </c>
      <c r="AG752" s="12">
        <v>87602</v>
      </c>
      <c r="AH752" s="7" t="str">
        <f>IF(COUNTIF(Returns!$A$2:$A$1635,Orders!AG752)&gt;0,"Returned","Not Returned")</f>
        <v>Not Returned</v>
      </c>
    </row>
    <row r="753" spans="5:34" ht="12.75" customHeight="1" thickTop="1" thickBot="1" x14ac:dyDescent="0.3">
      <c r="E753" s="9">
        <v>21168</v>
      </c>
      <c r="F753" s="2" t="s">
        <v>56</v>
      </c>
      <c r="G753" s="2">
        <v>0.06</v>
      </c>
      <c r="H753" s="2">
        <v>55.99</v>
      </c>
      <c r="I753" s="2">
        <v>5</v>
      </c>
      <c r="J753" s="2">
        <v>1316</v>
      </c>
      <c r="K753" s="7" t="str">
        <f>IF(COUNTIF(Table1[Customer ID],Table1[[#This Row],[Customer ID]])&gt;1,"Repeat Customer","One-Time Customer")</f>
        <v>Repeat Customer</v>
      </c>
      <c r="L753" s="2" t="s">
        <v>1398</v>
      </c>
      <c r="M753" s="2" t="s">
        <v>49</v>
      </c>
      <c r="N753" s="2" t="s">
        <v>40</v>
      </c>
      <c r="O753" s="2" t="s">
        <v>77</v>
      </c>
      <c r="P753" s="2" t="s">
        <v>78</v>
      </c>
      <c r="Q753" s="2" t="s">
        <v>51</v>
      </c>
      <c r="R753" s="2" t="s">
        <v>689</v>
      </c>
      <c r="S753" s="2">
        <v>0.8</v>
      </c>
      <c r="T753" s="7">
        <f>Table1[[#This Row],[Profit]]/Table1[[#This Row],[Sales]]</f>
        <v>-5.8094765723934145</v>
      </c>
      <c r="U753" s="2" t="s">
        <v>33</v>
      </c>
      <c r="V753" s="2" t="s">
        <v>34</v>
      </c>
      <c r="W753" s="2" t="s">
        <v>255</v>
      </c>
      <c r="X753" s="2" t="s">
        <v>1399</v>
      </c>
      <c r="Y753" s="2">
        <v>80022</v>
      </c>
      <c r="Z753" s="10">
        <v>42093</v>
      </c>
      <c r="AA753" s="14" t="str">
        <f>TEXT(Table1[[#This Row],[Order Date]],"mmmm")</f>
        <v>March</v>
      </c>
      <c r="AB753" s="8" t="str">
        <f>TEXT(Table1[[#This Row],[Order Date]],"yyyy")</f>
        <v>2015</v>
      </c>
      <c r="AC753" s="10">
        <v>42095</v>
      </c>
      <c r="AD753" s="2">
        <v>-275.25299999999999</v>
      </c>
      <c r="AE753" s="2">
        <v>1</v>
      </c>
      <c r="AF753" s="2">
        <v>47.38</v>
      </c>
      <c r="AG753" s="2">
        <v>87602</v>
      </c>
      <c r="AH753" s="7" t="str">
        <f>IF(COUNTIF(Returns!$A$2:$A$1635,Orders!AG753)&gt;0,"Returned","Not Returned")</f>
        <v>Not Returned</v>
      </c>
    </row>
    <row r="754" spans="5:34" ht="12.75" customHeight="1" thickTop="1" thickBot="1" x14ac:dyDescent="0.3">
      <c r="E754" s="11">
        <v>21791</v>
      </c>
      <c r="F754" s="12" t="s">
        <v>106</v>
      </c>
      <c r="G754" s="12">
        <v>0.05</v>
      </c>
      <c r="H754" s="12">
        <v>80.98</v>
      </c>
      <c r="I754" s="12">
        <v>35</v>
      </c>
      <c r="J754" s="12">
        <v>1316</v>
      </c>
      <c r="K754" s="7" t="str">
        <f>IF(COUNTIF(Table1[Customer ID],Table1[[#This Row],[Customer ID]])&gt;1,"Repeat Customer","One-Time Customer")</f>
        <v>Repeat Customer</v>
      </c>
      <c r="L754" s="12" t="s">
        <v>1398</v>
      </c>
      <c r="M754" s="12" t="s">
        <v>49</v>
      </c>
      <c r="N754" s="12" t="s">
        <v>40</v>
      </c>
      <c r="O754" s="12" t="s">
        <v>29</v>
      </c>
      <c r="P754" s="12" t="s">
        <v>141</v>
      </c>
      <c r="Q754" s="12" t="s">
        <v>236</v>
      </c>
      <c r="R754" s="12" t="s">
        <v>1352</v>
      </c>
      <c r="S754" s="12">
        <v>0.81</v>
      </c>
      <c r="T754" s="7">
        <f>Table1[[#This Row],[Profit]]/Table1[[#This Row],[Sales]]</f>
        <v>-1.1704089312594079</v>
      </c>
      <c r="U754" s="12" t="s">
        <v>33</v>
      </c>
      <c r="V754" s="12" t="s">
        <v>34</v>
      </c>
      <c r="W754" s="12" t="s">
        <v>255</v>
      </c>
      <c r="X754" s="12" t="s">
        <v>1399</v>
      </c>
      <c r="Y754" s="12">
        <v>80022</v>
      </c>
      <c r="Z754" s="13">
        <v>42009</v>
      </c>
      <c r="AA754" s="14" t="str">
        <f>TEXT(Table1[[#This Row],[Order Date]],"mmmm")</f>
        <v>January</v>
      </c>
      <c r="AB754" s="8" t="str">
        <f>TEXT(Table1[[#This Row],[Order Date]],"yyyy")</f>
        <v>2015</v>
      </c>
      <c r="AC754" s="13">
        <v>42013</v>
      </c>
      <c r="AD754" s="12">
        <v>-746.44</v>
      </c>
      <c r="AE754" s="12">
        <v>8</v>
      </c>
      <c r="AF754" s="12">
        <v>637.76</v>
      </c>
      <c r="AG754" s="12">
        <v>87603</v>
      </c>
      <c r="AH754" s="7" t="str">
        <f>IF(COUNTIF(Returns!$A$2:$A$1635,Orders!AG754)&gt;0,"Returned","Not Returned")</f>
        <v>Not Returned</v>
      </c>
    </row>
    <row r="755" spans="5:34" ht="12.75" customHeight="1" thickTop="1" thickBot="1" x14ac:dyDescent="0.3">
      <c r="E755" s="9">
        <v>21792</v>
      </c>
      <c r="F755" s="2" t="s">
        <v>106</v>
      </c>
      <c r="G755" s="2">
        <v>0.05</v>
      </c>
      <c r="H755" s="2">
        <v>279.48</v>
      </c>
      <c r="I755" s="2">
        <v>35</v>
      </c>
      <c r="J755" s="2">
        <v>1316</v>
      </c>
      <c r="K755" s="7" t="str">
        <f>IF(COUNTIF(Table1[Customer ID],Table1[[#This Row],[Customer ID]])&gt;1,"Repeat Customer","One-Time Customer")</f>
        <v>Repeat Customer</v>
      </c>
      <c r="L755" s="2" t="s">
        <v>1398</v>
      </c>
      <c r="M755" s="2" t="s">
        <v>49</v>
      </c>
      <c r="N755" s="2" t="s">
        <v>40</v>
      </c>
      <c r="O755" s="2" t="s">
        <v>29</v>
      </c>
      <c r="P755" s="2" t="s">
        <v>141</v>
      </c>
      <c r="Q755" s="2" t="s">
        <v>236</v>
      </c>
      <c r="R755" s="2" t="s">
        <v>810</v>
      </c>
      <c r="S755" s="2">
        <v>0.8</v>
      </c>
      <c r="T755" s="7">
        <f>Table1[[#This Row],[Profit]]/Table1[[#This Row],[Sales]]</f>
        <v>-0.1275242804003599</v>
      </c>
      <c r="U755" s="2" t="s">
        <v>33</v>
      </c>
      <c r="V755" s="2" t="s">
        <v>34</v>
      </c>
      <c r="W755" s="2" t="s">
        <v>255</v>
      </c>
      <c r="X755" s="2" t="s">
        <v>1399</v>
      </c>
      <c r="Y755" s="2">
        <v>80022</v>
      </c>
      <c r="Z755" s="10">
        <v>42009</v>
      </c>
      <c r="AA755" s="14" t="str">
        <f>TEXT(Table1[[#This Row],[Order Date]],"mmmm")</f>
        <v>January</v>
      </c>
      <c r="AB755" s="8" t="str">
        <f>TEXT(Table1[[#This Row],[Order Date]],"yyyy")</f>
        <v>2015</v>
      </c>
      <c r="AC755" s="10">
        <v>42009</v>
      </c>
      <c r="AD755" s="2">
        <v>-274.95</v>
      </c>
      <c r="AE755" s="2">
        <v>8</v>
      </c>
      <c r="AF755" s="2">
        <v>2156.06</v>
      </c>
      <c r="AG755" s="2">
        <v>87603</v>
      </c>
      <c r="AH755" s="7" t="str">
        <f>IF(COUNTIF(Returns!$A$2:$A$1635,Orders!AG755)&gt;0,"Returned","Not Returned")</f>
        <v>Not Returned</v>
      </c>
    </row>
    <row r="756" spans="5:34" ht="12.75" customHeight="1" thickTop="1" thickBot="1" x14ac:dyDescent="0.3">
      <c r="E756" s="11">
        <v>21006</v>
      </c>
      <c r="F756" s="12" t="s">
        <v>106</v>
      </c>
      <c r="G756" s="12">
        <v>0.02</v>
      </c>
      <c r="H756" s="12">
        <v>55.99</v>
      </c>
      <c r="I756" s="12">
        <v>3.3</v>
      </c>
      <c r="J756" s="12">
        <v>1338</v>
      </c>
      <c r="K756" s="7" t="str">
        <f>IF(COUNTIF(Table1[Customer ID],Table1[[#This Row],[Customer ID]])&gt;1,"Repeat Customer","One-Time Customer")</f>
        <v>One-Time Customer</v>
      </c>
      <c r="L756" s="12" t="s">
        <v>1400</v>
      </c>
      <c r="M756" s="12" t="s">
        <v>49</v>
      </c>
      <c r="N756" s="12" t="s">
        <v>40</v>
      </c>
      <c r="O756" s="12" t="s">
        <v>77</v>
      </c>
      <c r="P756" s="12" t="s">
        <v>78</v>
      </c>
      <c r="Q756" s="12" t="s">
        <v>51</v>
      </c>
      <c r="R756" s="12" t="s">
        <v>1401</v>
      </c>
      <c r="S756" s="12">
        <v>0.59</v>
      </c>
      <c r="T756" s="7">
        <f>Table1[[#This Row],[Profit]]/Table1[[#This Row],[Sales]]</f>
        <v>0.69</v>
      </c>
      <c r="U756" s="12" t="s">
        <v>33</v>
      </c>
      <c r="V756" s="12" t="s">
        <v>61</v>
      </c>
      <c r="W756" s="12" t="s">
        <v>178</v>
      </c>
      <c r="X756" s="12" t="s">
        <v>179</v>
      </c>
      <c r="Y756" s="12">
        <v>60623</v>
      </c>
      <c r="Z756" s="13">
        <v>42045</v>
      </c>
      <c r="AA756" s="14" t="str">
        <f>TEXT(Table1[[#This Row],[Order Date]],"mmmm")</f>
        <v>February</v>
      </c>
      <c r="AB756" s="8" t="str">
        <f>TEXT(Table1[[#This Row],[Order Date]],"yyyy")</f>
        <v>2015</v>
      </c>
      <c r="AC756" s="13">
        <v>42045</v>
      </c>
      <c r="AD756" s="12">
        <v>525.20039999999995</v>
      </c>
      <c r="AE756" s="12">
        <v>16</v>
      </c>
      <c r="AF756" s="12">
        <v>761.16</v>
      </c>
      <c r="AG756" s="12">
        <v>91244</v>
      </c>
      <c r="AH756" s="7" t="str">
        <f>IF(COUNTIF(Returns!$A$2:$A$1635,Orders!AG756)&gt;0,"Returned","Not Returned")</f>
        <v>Not Returned</v>
      </c>
    </row>
    <row r="757" spans="5:34" ht="12.75" customHeight="1" thickTop="1" thickBot="1" x14ac:dyDescent="0.3">
      <c r="E757" s="9">
        <v>3004</v>
      </c>
      <c r="F757" s="2" t="s">
        <v>106</v>
      </c>
      <c r="G757" s="2">
        <v>0</v>
      </c>
      <c r="H757" s="2">
        <v>22.38</v>
      </c>
      <c r="I757" s="2">
        <v>15.1</v>
      </c>
      <c r="J757" s="2">
        <v>1340</v>
      </c>
      <c r="K757" s="7" t="str">
        <f>IF(COUNTIF(Table1[Customer ID],Table1[[#This Row],[Customer ID]])&gt;1,"Repeat Customer","One-Time Customer")</f>
        <v>Repeat Customer</v>
      </c>
      <c r="L757" s="2" t="s">
        <v>1402</v>
      </c>
      <c r="M757" s="2" t="s">
        <v>27</v>
      </c>
      <c r="N757" s="2" t="s">
        <v>40</v>
      </c>
      <c r="O757" s="2" t="s">
        <v>29</v>
      </c>
      <c r="P757" s="2" t="s">
        <v>109</v>
      </c>
      <c r="Q757" s="2" t="s">
        <v>59</v>
      </c>
      <c r="R757" s="2" t="s">
        <v>1175</v>
      </c>
      <c r="S757" s="2">
        <v>0.38</v>
      </c>
      <c r="T757" s="7">
        <f>Table1[[#This Row],[Profit]]/Table1[[#This Row],[Sales]]</f>
        <v>-7.7118122692916152E-2</v>
      </c>
      <c r="U757" s="2" t="s">
        <v>33</v>
      </c>
      <c r="V757" s="2" t="s">
        <v>53</v>
      </c>
      <c r="W757" s="2" t="s">
        <v>71</v>
      </c>
      <c r="X757" s="2" t="s">
        <v>90</v>
      </c>
      <c r="Y757" s="2">
        <v>10170</v>
      </c>
      <c r="Z757" s="10">
        <v>42045</v>
      </c>
      <c r="AA757" s="14" t="str">
        <f>TEXT(Table1[[#This Row],[Order Date]],"mmmm")</f>
        <v>February</v>
      </c>
      <c r="AB757" s="8" t="str">
        <f>TEXT(Table1[[#This Row],[Order Date]],"yyyy")</f>
        <v>2015</v>
      </c>
      <c r="AC757" s="10">
        <v>42052</v>
      </c>
      <c r="AD757" s="2">
        <v>-52.646999999999998</v>
      </c>
      <c r="AE757" s="2">
        <v>29</v>
      </c>
      <c r="AF757" s="2">
        <v>682.68</v>
      </c>
      <c r="AG757" s="2">
        <v>21636</v>
      </c>
      <c r="AH757" s="7" t="str">
        <f>IF(COUNTIF(Returns!$A$2:$A$1635,Orders!AG757)&gt;0,"Returned","Not Returned")</f>
        <v>Not Returned</v>
      </c>
    </row>
    <row r="758" spans="5:34" ht="12.75" customHeight="1" thickTop="1" thickBot="1" x14ac:dyDescent="0.3">
      <c r="E758" s="11">
        <v>3005</v>
      </c>
      <c r="F758" s="12" t="s">
        <v>106</v>
      </c>
      <c r="G758" s="12">
        <v>7.0000000000000007E-2</v>
      </c>
      <c r="H758" s="12">
        <v>5.98</v>
      </c>
      <c r="I758" s="12">
        <v>4.6900000000000004</v>
      </c>
      <c r="J758" s="12">
        <v>1340</v>
      </c>
      <c r="K758" s="7" t="str">
        <f>IF(COUNTIF(Table1[Customer ID],Table1[[#This Row],[Customer ID]])&gt;1,"Repeat Customer","One-Time Customer")</f>
        <v>Repeat Customer</v>
      </c>
      <c r="L758" s="12" t="s">
        <v>1402</v>
      </c>
      <c r="M758" s="12" t="s">
        <v>49</v>
      </c>
      <c r="N758" s="12" t="s">
        <v>40</v>
      </c>
      <c r="O758" s="12" t="s">
        <v>29</v>
      </c>
      <c r="P758" s="12" t="s">
        <v>141</v>
      </c>
      <c r="Q758" s="12" t="s">
        <v>59</v>
      </c>
      <c r="R758" s="12" t="s">
        <v>1403</v>
      </c>
      <c r="S758" s="12">
        <v>0.68</v>
      </c>
      <c r="T758" s="7">
        <f>Table1[[#This Row],[Profit]]/Table1[[#This Row],[Sales]]</f>
        <v>-0.33278867102396514</v>
      </c>
      <c r="U758" s="12" t="s">
        <v>33</v>
      </c>
      <c r="V758" s="12" t="s">
        <v>53</v>
      </c>
      <c r="W758" s="12" t="s">
        <v>71</v>
      </c>
      <c r="X758" s="12" t="s">
        <v>90</v>
      </c>
      <c r="Y758" s="12">
        <v>10170</v>
      </c>
      <c r="Z758" s="13">
        <v>42045</v>
      </c>
      <c r="AA758" s="14" t="str">
        <f>TEXT(Table1[[#This Row],[Order Date]],"mmmm")</f>
        <v>February</v>
      </c>
      <c r="AB758" s="8" t="str">
        <f>TEXT(Table1[[#This Row],[Order Date]],"yyyy")</f>
        <v>2015</v>
      </c>
      <c r="AC758" s="13">
        <v>42050</v>
      </c>
      <c r="AD758" s="12">
        <v>-24.44</v>
      </c>
      <c r="AE758" s="12">
        <v>11</v>
      </c>
      <c r="AF758" s="12">
        <v>73.44</v>
      </c>
      <c r="AG758" s="12">
        <v>21636</v>
      </c>
      <c r="AH758" s="7" t="str">
        <f>IF(COUNTIF(Returns!$A$2:$A$1635,Orders!AG758)&gt;0,"Returned","Not Returned")</f>
        <v>Not Returned</v>
      </c>
    </row>
    <row r="759" spans="5:34" ht="12.75" customHeight="1" thickTop="1" thickBot="1" x14ac:dyDescent="0.3">
      <c r="E759" s="9">
        <v>3006</v>
      </c>
      <c r="F759" s="2" t="s">
        <v>106</v>
      </c>
      <c r="G759" s="2">
        <v>0.02</v>
      </c>
      <c r="H759" s="2">
        <v>55.99</v>
      </c>
      <c r="I759" s="2">
        <v>3.3</v>
      </c>
      <c r="J759" s="2">
        <v>1340</v>
      </c>
      <c r="K759" s="7" t="str">
        <f>IF(COUNTIF(Table1[Customer ID],Table1[[#This Row],[Customer ID]])&gt;1,"Repeat Customer","One-Time Customer")</f>
        <v>Repeat Customer</v>
      </c>
      <c r="L759" s="2" t="s">
        <v>1402</v>
      </c>
      <c r="M759" s="2" t="s">
        <v>49</v>
      </c>
      <c r="N759" s="2" t="s">
        <v>40</v>
      </c>
      <c r="O759" s="2" t="s">
        <v>77</v>
      </c>
      <c r="P759" s="2" t="s">
        <v>78</v>
      </c>
      <c r="Q759" s="2" t="s">
        <v>51</v>
      </c>
      <c r="R759" s="2" t="s">
        <v>1401</v>
      </c>
      <c r="S759" s="2">
        <v>0.59</v>
      </c>
      <c r="T759" s="7">
        <f>Table1[[#This Row],[Profit]]/Table1[[#This Row],[Sales]]</f>
        <v>0.12228843503822066</v>
      </c>
      <c r="U759" s="2" t="s">
        <v>33</v>
      </c>
      <c r="V759" s="2" t="s">
        <v>53</v>
      </c>
      <c r="W759" s="2" t="s">
        <v>71</v>
      </c>
      <c r="X759" s="2" t="s">
        <v>90</v>
      </c>
      <c r="Y759" s="2">
        <v>10170</v>
      </c>
      <c r="Z759" s="10">
        <v>42045</v>
      </c>
      <c r="AA759" s="14" t="str">
        <f>TEXT(Table1[[#This Row],[Order Date]],"mmmm")</f>
        <v>February</v>
      </c>
      <c r="AB759" s="8" t="str">
        <f>TEXT(Table1[[#This Row],[Order Date]],"yyyy")</f>
        <v>2015</v>
      </c>
      <c r="AC759" s="10">
        <v>42045</v>
      </c>
      <c r="AD759" s="2">
        <v>366.50700000000001</v>
      </c>
      <c r="AE759" s="2">
        <v>63</v>
      </c>
      <c r="AF759" s="2">
        <v>2997.07</v>
      </c>
      <c r="AG759" s="2">
        <v>21636</v>
      </c>
      <c r="AH759" s="7" t="str">
        <f>IF(COUNTIF(Returns!$A$2:$A$1635,Orders!AG759)&gt;0,"Returned","Not Returned")</f>
        <v>Not Returned</v>
      </c>
    </row>
    <row r="760" spans="5:34" ht="12.75" customHeight="1" thickTop="1" thickBot="1" x14ac:dyDescent="0.3">
      <c r="E760" s="11">
        <v>3431</v>
      </c>
      <c r="F760" s="12" t="s">
        <v>37</v>
      </c>
      <c r="G760" s="12">
        <v>7.0000000000000007E-2</v>
      </c>
      <c r="H760" s="12">
        <v>3.98</v>
      </c>
      <c r="I760" s="12">
        <v>0.83</v>
      </c>
      <c r="J760" s="12">
        <v>1340</v>
      </c>
      <c r="K760" s="7" t="str">
        <f>IF(COUNTIF(Table1[Customer ID],Table1[[#This Row],[Customer ID]])&gt;1,"Repeat Customer","One-Time Customer")</f>
        <v>Repeat Customer</v>
      </c>
      <c r="L760" s="12" t="s">
        <v>1402</v>
      </c>
      <c r="M760" s="12" t="s">
        <v>49</v>
      </c>
      <c r="N760" s="12" t="s">
        <v>40</v>
      </c>
      <c r="O760" s="12" t="s">
        <v>29</v>
      </c>
      <c r="P760" s="12" t="s">
        <v>30</v>
      </c>
      <c r="Q760" s="12" t="s">
        <v>31</v>
      </c>
      <c r="R760" s="12" t="s">
        <v>1404</v>
      </c>
      <c r="S760" s="12">
        <v>0.51</v>
      </c>
      <c r="T760" s="7">
        <f>Table1[[#This Row],[Profit]]/Table1[[#This Row],[Sales]]</f>
        <v>9.6800424253137687E-2</v>
      </c>
      <c r="U760" s="12" t="s">
        <v>33</v>
      </c>
      <c r="V760" s="12" t="s">
        <v>53</v>
      </c>
      <c r="W760" s="12" t="s">
        <v>71</v>
      </c>
      <c r="X760" s="12" t="s">
        <v>90</v>
      </c>
      <c r="Y760" s="12">
        <v>10170</v>
      </c>
      <c r="Z760" s="13">
        <v>42161</v>
      </c>
      <c r="AA760" s="14" t="str">
        <f>TEXT(Table1[[#This Row],[Order Date]],"mmmm")</f>
        <v>June</v>
      </c>
      <c r="AB760" s="8" t="str">
        <f>TEXT(Table1[[#This Row],[Order Date]],"yyyy")</f>
        <v>2015</v>
      </c>
      <c r="AC760" s="13">
        <v>42164</v>
      </c>
      <c r="AD760" s="12">
        <v>27.38</v>
      </c>
      <c r="AE760" s="12">
        <v>76</v>
      </c>
      <c r="AF760" s="12">
        <v>282.85000000000002</v>
      </c>
      <c r="AG760" s="12">
        <v>24455</v>
      </c>
      <c r="AH760" s="7" t="str">
        <f>IF(COUNTIF(Returns!$A$2:$A$1635,Orders!AG760)&gt;0,"Returned","Not Returned")</f>
        <v>Not Returned</v>
      </c>
    </row>
    <row r="761" spans="5:34" ht="12.75" customHeight="1" thickTop="1" thickBot="1" x14ac:dyDescent="0.3">
      <c r="E761" s="9">
        <v>21005</v>
      </c>
      <c r="F761" s="2" t="s">
        <v>106</v>
      </c>
      <c r="G761" s="2">
        <v>7.0000000000000007E-2</v>
      </c>
      <c r="H761" s="2">
        <v>5.98</v>
      </c>
      <c r="I761" s="2">
        <v>4.6900000000000004</v>
      </c>
      <c r="J761" s="2">
        <v>1341</v>
      </c>
      <c r="K761" s="7" t="str">
        <f>IF(COUNTIF(Table1[Customer ID],Table1[[#This Row],[Customer ID]])&gt;1,"Repeat Customer","One-Time Customer")</f>
        <v>Repeat Customer</v>
      </c>
      <c r="L761" s="2" t="s">
        <v>1405</v>
      </c>
      <c r="M761" s="2" t="s">
        <v>49</v>
      </c>
      <c r="N761" s="2" t="s">
        <v>40</v>
      </c>
      <c r="O761" s="2" t="s">
        <v>29</v>
      </c>
      <c r="P761" s="2" t="s">
        <v>141</v>
      </c>
      <c r="Q761" s="2" t="s">
        <v>59</v>
      </c>
      <c r="R761" s="2" t="s">
        <v>1403</v>
      </c>
      <c r="S761" s="2">
        <v>0.68</v>
      </c>
      <c r="T761" s="7">
        <f>Table1[[#This Row],[Profit]]/Table1[[#This Row],[Sales]]</f>
        <v>-0.63448826759860211</v>
      </c>
      <c r="U761" s="2" t="s">
        <v>33</v>
      </c>
      <c r="V761" s="2" t="s">
        <v>53</v>
      </c>
      <c r="W761" s="2" t="s">
        <v>234</v>
      </c>
      <c r="X761" s="2" t="s">
        <v>1406</v>
      </c>
      <c r="Y761" s="2">
        <v>17201</v>
      </c>
      <c r="Z761" s="10">
        <v>42045</v>
      </c>
      <c r="AA761" s="14" t="str">
        <f>TEXT(Table1[[#This Row],[Order Date]],"mmmm")</f>
        <v>February</v>
      </c>
      <c r="AB761" s="8" t="str">
        <f>TEXT(Table1[[#This Row],[Order Date]],"yyyy")</f>
        <v>2015</v>
      </c>
      <c r="AC761" s="10">
        <v>42050</v>
      </c>
      <c r="AD761" s="2">
        <v>-12.708800000000002</v>
      </c>
      <c r="AE761" s="2">
        <v>3</v>
      </c>
      <c r="AF761" s="2">
        <v>20.03</v>
      </c>
      <c r="AG761" s="2">
        <v>91244</v>
      </c>
      <c r="AH761" s="7" t="str">
        <f>IF(COUNTIF(Returns!$A$2:$A$1635,Orders!AG761)&gt;0,"Returned","Not Returned")</f>
        <v>Not Returned</v>
      </c>
    </row>
    <row r="762" spans="5:34" ht="12.75" customHeight="1" thickTop="1" thickBot="1" x14ac:dyDescent="0.3">
      <c r="E762" s="11">
        <v>21430</v>
      </c>
      <c r="F762" s="12" t="s">
        <v>37</v>
      </c>
      <c r="G762" s="12">
        <v>0</v>
      </c>
      <c r="H762" s="12">
        <v>20.89</v>
      </c>
      <c r="I762" s="12">
        <v>1.99</v>
      </c>
      <c r="J762" s="12">
        <v>1341</v>
      </c>
      <c r="K762" s="7" t="str">
        <f>IF(COUNTIF(Table1[Customer ID],Table1[[#This Row],[Customer ID]])&gt;1,"Repeat Customer","One-Time Customer")</f>
        <v>Repeat Customer</v>
      </c>
      <c r="L762" s="12" t="s">
        <v>1405</v>
      </c>
      <c r="M762" s="12" t="s">
        <v>49</v>
      </c>
      <c r="N762" s="12" t="s">
        <v>40</v>
      </c>
      <c r="O762" s="12" t="s">
        <v>77</v>
      </c>
      <c r="P762" s="12" t="s">
        <v>180</v>
      </c>
      <c r="Q762" s="12" t="s">
        <v>51</v>
      </c>
      <c r="R762" s="12" t="s">
        <v>1407</v>
      </c>
      <c r="S762" s="12">
        <v>0.48</v>
      </c>
      <c r="T762" s="7">
        <f>Table1[[#This Row],[Profit]]/Table1[[#This Row],[Sales]]</f>
        <v>-6.2618259224219486E-2</v>
      </c>
      <c r="U762" s="12" t="s">
        <v>33</v>
      </c>
      <c r="V762" s="12" t="s">
        <v>53</v>
      </c>
      <c r="W762" s="12" t="s">
        <v>234</v>
      </c>
      <c r="X762" s="12" t="s">
        <v>1406</v>
      </c>
      <c r="Y762" s="12">
        <v>17201</v>
      </c>
      <c r="Z762" s="13">
        <v>42161</v>
      </c>
      <c r="AA762" s="14" t="str">
        <f>TEXT(Table1[[#This Row],[Order Date]],"mmmm")</f>
        <v>June</v>
      </c>
      <c r="AB762" s="8" t="str">
        <f>TEXT(Table1[[#This Row],[Order Date]],"yyyy")</f>
        <v>2015</v>
      </c>
      <c r="AC762" s="13">
        <v>42163</v>
      </c>
      <c r="AD762" s="12">
        <v>-5.2949999999999999</v>
      </c>
      <c r="AE762" s="12">
        <v>4</v>
      </c>
      <c r="AF762" s="12">
        <v>84.56</v>
      </c>
      <c r="AG762" s="12">
        <v>91245</v>
      </c>
      <c r="AH762" s="7" t="str">
        <f>IF(COUNTIF(Returns!$A$2:$A$1635,Orders!AG762)&gt;0,"Returned","Not Returned")</f>
        <v>Not Returned</v>
      </c>
    </row>
    <row r="763" spans="5:34" ht="12.75" customHeight="1" thickTop="1" thickBot="1" x14ac:dyDescent="0.3">
      <c r="E763" s="9">
        <v>21431</v>
      </c>
      <c r="F763" s="2" t="s">
        <v>37</v>
      </c>
      <c r="G763" s="2">
        <v>7.0000000000000007E-2</v>
      </c>
      <c r="H763" s="2">
        <v>3.98</v>
      </c>
      <c r="I763" s="2">
        <v>0.83</v>
      </c>
      <c r="J763" s="2">
        <v>1341</v>
      </c>
      <c r="K763" s="7" t="str">
        <f>IF(COUNTIF(Table1[Customer ID],Table1[[#This Row],[Customer ID]])&gt;1,"Repeat Customer","One-Time Customer")</f>
        <v>Repeat Customer</v>
      </c>
      <c r="L763" s="2" t="s">
        <v>1405</v>
      </c>
      <c r="M763" s="2" t="s">
        <v>49</v>
      </c>
      <c r="N763" s="2" t="s">
        <v>40</v>
      </c>
      <c r="O763" s="2" t="s">
        <v>29</v>
      </c>
      <c r="P763" s="2" t="s">
        <v>30</v>
      </c>
      <c r="Q763" s="2" t="s">
        <v>31</v>
      </c>
      <c r="R763" s="2" t="s">
        <v>1404</v>
      </c>
      <c r="S763" s="2">
        <v>0.51</v>
      </c>
      <c r="T763" s="7">
        <f>Table1[[#This Row],[Profit]]/Table1[[#This Row],[Sales]]</f>
        <v>0.58082308018667805</v>
      </c>
      <c r="U763" s="2" t="s">
        <v>33</v>
      </c>
      <c r="V763" s="2" t="s">
        <v>53</v>
      </c>
      <c r="W763" s="2" t="s">
        <v>234</v>
      </c>
      <c r="X763" s="2" t="s">
        <v>1406</v>
      </c>
      <c r="Y763" s="2">
        <v>17201</v>
      </c>
      <c r="Z763" s="10">
        <v>42161</v>
      </c>
      <c r="AA763" s="14" t="str">
        <f>TEXT(Table1[[#This Row],[Order Date]],"mmmm")</f>
        <v>June</v>
      </c>
      <c r="AB763" s="8" t="str">
        <f>TEXT(Table1[[#This Row],[Order Date]],"yyyy")</f>
        <v>2015</v>
      </c>
      <c r="AC763" s="10">
        <v>42164</v>
      </c>
      <c r="AD763" s="2">
        <v>41.07</v>
      </c>
      <c r="AE763" s="2">
        <v>19</v>
      </c>
      <c r="AF763" s="2">
        <v>70.709999999999994</v>
      </c>
      <c r="AG763" s="2">
        <v>91245</v>
      </c>
      <c r="AH763" s="7" t="str">
        <f>IF(COUNTIF(Returns!$A$2:$A$1635,Orders!AG763)&gt;0,"Returned","Not Returned")</f>
        <v>Not Returned</v>
      </c>
    </row>
    <row r="764" spans="5:34" ht="12.75" customHeight="1" thickTop="1" thickBot="1" x14ac:dyDescent="0.3">
      <c r="E764" s="11">
        <v>20804</v>
      </c>
      <c r="F764" s="12" t="s">
        <v>106</v>
      </c>
      <c r="G764" s="12">
        <v>0.1</v>
      </c>
      <c r="H764" s="12">
        <v>2.62</v>
      </c>
      <c r="I764" s="12">
        <v>0.8</v>
      </c>
      <c r="J764" s="12">
        <v>1347</v>
      </c>
      <c r="K764" s="7" t="str">
        <f>IF(COUNTIF(Table1[Customer ID],Table1[[#This Row],[Customer ID]])&gt;1,"Repeat Customer","One-Time Customer")</f>
        <v>One-Time Customer</v>
      </c>
      <c r="L764" s="12" t="s">
        <v>1408</v>
      </c>
      <c r="M764" s="12" t="s">
        <v>49</v>
      </c>
      <c r="N764" s="12" t="s">
        <v>40</v>
      </c>
      <c r="O764" s="12" t="s">
        <v>29</v>
      </c>
      <c r="P764" s="12" t="s">
        <v>66</v>
      </c>
      <c r="Q764" s="12" t="s">
        <v>31</v>
      </c>
      <c r="R764" s="12" t="s">
        <v>1409</v>
      </c>
      <c r="S764" s="12">
        <v>0.39</v>
      </c>
      <c r="T764" s="7">
        <f>Table1[[#This Row],[Profit]]/Table1[[#This Row],[Sales]]</f>
        <v>-1.8220381797146161</v>
      </c>
      <c r="U764" s="12" t="s">
        <v>33</v>
      </c>
      <c r="V764" s="12" t="s">
        <v>136</v>
      </c>
      <c r="W764" s="12" t="s">
        <v>362</v>
      </c>
      <c r="X764" s="12" t="s">
        <v>1410</v>
      </c>
      <c r="Y764" s="12">
        <v>33511</v>
      </c>
      <c r="Z764" s="13">
        <v>42124</v>
      </c>
      <c r="AA764" s="14" t="str">
        <f>TEXT(Table1[[#This Row],[Order Date]],"mmmm")</f>
        <v>April</v>
      </c>
      <c r="AB764" s="8" t="str">
        <f>TEXT(Table1[[#This Row],[Order Date]],"yyyy")</f>
        <v>2015</v>
      </c>
      <c r="AC764" s="13">
        <v>42130</v>
      </c>
      <c r="AD764" s="12">
        <v>-94.490899999999996</v>
      </c>
      <c r="AE764" s="12">
        <v>21</v>
      </c>
      <c r="AF764" s="12">
        <v>51.86</v>
      </c>
      <c r="AG764" s="12">
        <v>89686</v>
      </c>
      <c r="AH764" s="7" t="str">
        <f>IF(COUNTIF(Returns!$A$2:$A$1635,Orders!AG764)&gt;0,"Returned","Not Returned")</f>
        <v>Not Returned</v>
      </c>
    </row>
    <row r="765" spans="5:34" ht="12.75" customHeight="1" thickTop="1" thickBot="1" x14ac:dyDescent="0.3">
      <c r="E765" s="9">
        <v>22414</v>
      </c>
      <c r="F765" s="2" t="s">
        <v>25</v>
      </c>
      <c r="G765" s="2">
        <v>0</v>
      </c>
      <c r="H765" s="2">
        <v>12.2</v>
      </c>
      <c r="I765" s="2">
        <v>6.02</v>
      </c>
      <c r="J765" s="2">
        <v>1350</v>
      </c>
      <c r="K765" s="7" t="str">
        <f>IF(COUNTIF(Table1[Customer ID],Table1[[#This Row],[Customer ID]])&gt;1,"Repeat Customer","One-Time Customer")</f>
        <v>One-Time Customer</v>
      </c>
      <c r="L765" s="2" t="s">
        <v>1411</v>
      </c>
      <c r="M765" s="2" t="s">
        <v>27</v>
      </c>
      <c r="N765" s="2" t="s">
        <v>40</v>
      </c>
      <c r="O765" s="2" t="s">
        <v>41</v>
      </c>
      <c r="P765" s="2" t="s">
        <v>50</v>
      </c>
      <c r="Q765" s="2" t="s">
        <v>51</v>
      </c>
      <c r="R765" s="2" t="s">
        <v>1412</v>
      </c>
      <c r="S765" s="2">
        <v>0.43</v>
      </c>
      <c r="T765" s="7">
        <f>Table1[[#This Row],[Profit]]/Table1[[#This Row],[Sales]]</f>
        <v>-3.0636201991465151</v>
      </c>
      <c r="U765" s="2" t="s">
        <v>33</v>
      </c>
      <c r="V765" s="2" t="s">
        <v>136</v>
      </c>
      <c r="W765" s="2" t="s">
        <v>362</v>
      </c>
      <c r="X765" s="2" t="s">
        <v>1413</v>
      </c>
      <c r="Y765" s="2">
        <v>33055</v>
      </c>
      <c r="Z765" s="10">
        <v>42111</v>
      </c>
      <c r="AA765" s="14" t="str">
        <f>TEXT(Table1[[#This Row],[Order Date]],"mmmm")</f>
        <v>April</v>
      </c>
      <c r="AB765" s="8" t="str">
        <f>TEXT(Table1[[#This Row],[Order Date]],"yyyy")</f>
        <v>2015</v>
      </c>
      <c r="AC765" s="10">
        <v>42112</v>
      </c>
      <c r="AD765" s="2">
        <v>-172.298</v>
      </c>
      <c r="AE765" s="2">
        <v>4</v>
      </c>
      <c r="AF765" s="2">
        <v>56.24</v>
      </c>
      <c r="AG765" s="2">
        <v>88233</v>
      </c>
      <c r="AH765" s="7" t="str">
        <f>IF(COUNTIF(Returns!$A$2:$A$1635,Orders!AG765)&gt;0,"Returned","Not Returned")</f>
        <v>Not Returned</v>
      </c>
    </row>
    <row r="766" spans="5:34" ht="12.75" customHeight="1" thickTop="1" thickBot="1" x14ac:dyDescent="0.3">
      <c r="E766" s="11">
        <v>18499</v>
      </c>
      <c r="F766" s="12" t="s">
        <v>37</v>
      </c>
      <c r="G766" s="12">
        <v>0.1</v>
      </c>
      <c r="H766" s="12">
        <v>110.99</v>
      </c>
      <c r="I766" s="12">
        <v>8.99</v>
      </c>
      <c r="J766" s="12">
        <v>1351</v>
      </c>
      <c r="K766" s="7" t="str">
        <f>IF(COUNTIF(Table1[Customer ID],Table1[[#This Row],[Customer ID]])&gt;1,"Repeat Customer","One-Time Customer")</f>
        <v>One-Time Customer</v>
      </c>
      <c r="L766" s="12" t="s">
        <v>1414</v>
      </c>
      <c r="M766" s="12" t="s">
        <v>27</v>
      </c>
      <c r="N766" s="12" t="s">
        <v>40</v>
      </c>
      <c r="O766" s="12" t="s">
        <v>77</v>
      </c>
      <c r="P766" s="12" t="s">
        <v>78</v>
      </c>
      <c r="Q766" s="12" t="s">
        <v>59</v>
      </c>
      <c r="R766" s="12" t="s">
        <v>1415</v>
      </c>
      <c r="S766" s="12">
        <v>0.56999999999999995</v>
      </c>
      <c r="T766" s="7">
        <f>Table1[[#This Row],[Profit]]/Table1[[#This Row],[Sales]]</f>
        <v>5.2334894389754378</v>
      </c>
      <c r="U766" s="12" t="s">
        <v>33</v>
      </c>
      <c r="V766" s="12" t="s">
        <v>136</v>
      </c>
      <c r="W766" s="12" t="s">
        <v>362</v>
      </c>
      <c r="X766" s="12" t="s">
        <v>1416</v>
      </c>
      <c r="Y766" s="12">
        <v>33063</v>
      </c>
      <c r="Z766" s="13">
        <v>42031</v>
      </c>
      <c r="AA766" s="14" t="str">
        <f>TEXT(Table1[[#This Row],[Order Date]],"mmmm")</f>
        <v>January</v>
      </c>
      <c r="AB766" s="8" t="str">
        <f>TEXT(Table1[[#This Row],[Order Date]],"yyyy")</f>
        <v>2015</v>
      </c>
      <c r="AC766" s="13">
        <v>42033</v>
      </c>
      <c r="AD766" s="12">
        <v>3285.48</v>
      </c>
      <c r="AE766" s="12">
        <v>7</v>
      </c>
      <c r="AF766" s="12">
        <v>627.78</v>
      </c>
      <c r="AG766" s="12">
        <v>88232</v>
      </c>
      <c r="AH766" s="7" t="str">
        <f>IF(COUNTIF(Returns!$A$2:$A$1635,Orders!AG766)&gt;0,"Returned","Not Returned")</f>
        <v>Not Returned</v>
      </c>
    </row>
    <row r="767" spans="5:34" ht="12.75" customHeight="1" thickTop="1" thickBot="1" x14ac:dyDescent="0.3">
      <c r="E767" s="9">
        <v>24232</v>
      </c>
      <c r="F767" s="2" t="s">
        <v>25</v>
      </c>
      <c r="G767" s="2">
        <v>0.05</v>
      </c>
      <c r="H767" s="2">
        <v>17.670000000000002</v>
      </c>
      <c r="I767" s="2">
        <v>8.99</v>
      </c>
      <c r="J767" s="2">
        <v>1352</v>
      </c>
      <c r="K767" s="7" t="str">
        <f>IF(COUNTIF(Table1[Customer ID],Table1[[#This Row],[Customer ID]])&gt;1,"Repeat Customer","One-Time Customer")</f>
        <v>One-Time Customer</v>
      </c>
      <c r="L767" s="2" t="s">
        <v>1417</v>
      </c>
      <c r="M767" s="2" t="s">
        <v>49</v>
      </c>
      <c r="N767" s="2" t="s">
        <v>40</v>
      </c>
      <c r="O767" s="2" t="s">
        <v>41</v>
      </c>
      <c r="P767" s="2" t="s">
        <v>50</v>
      </c>
      <c r="Q767" s="2" t="s">
        <v>51</v>
      </c>
      <c r="R767" s="2" t="s">
        <v>807</v>
      </c>
      <c r="S767" s="2">
        <v>0.47</v>
      </c>
      <c r="T767" s="7">
        <f>Table1[[#This Row],[Profit]]/Table1[[#This Row],[Sales]]</f>
        <v>0.1624216765453006</v>
      </c>
      <c r="U767" s="2" t="s">
        <v>33</v>
      </c>
      <c r="V767" s="2" t="s">
        <v>53</v>
      </c>
      <c r="W767" s="2" t="s">
        <v>415</v>
      </c>
      <c r="X767" s="2" t="s">
        <v>1418</v>
      </c>
      <c r="Y767" s="2">
        <v>20746</v>
      </c>
      <c r="Z767" s="10">
        <v>42124</v>
      </c>
      <c r="AA767" s="14" t="str">
        <f>TEXT(Table1[[#This Row],[Order Date]],"mmmm")</f>
        <v>April</v>
      </c>
      <c r="AB767" s="8" t="str">
        <f>TEXT(Table1[[#This Row],[Order Date]],"yyyy")</f>
        <v>2015</v>
      </c>
      <c r="AC767" s="10">
        <v>42125</v>
      </c>
      <c r="AD767" s="2">
        <v>46.036799999999999</v>
      </c>
      <c r="AE767" s="2">
        <v>16</v>
      </c>
      <c r="AF767" s="2">
        <v>283.44</v>
      </c>
      <c r="AG767" s="2">
        <v>88234</v>
      </c>
      <c r="AH767" s="7" t="str">
        <f>IF(COUNTIF(Returns!$A$2:$A$1635,Orders!AG767)&gt;0,"Returned","Not Returned")</f>
        <v>Not Returned</v>
      </c>
    </row>
    <row r="768" spans="5:34" ht="12.75" customHeight="1" thickTop="1" thickBot="1" x14ac:dyDescent="0.3">
      <c r="E768" s="11">
        <v>20870</v>
      </c>
      <c r="F768" s="12" t="s">
        <v>25</v>
      </c>
      <c r="G768" s="12">
        <v>0.1</v>
      </c>
      <c r="H768" s="12">
        <v>4.13</v>
      </c>
      <c r="I768" s="12">
        <v>0.99</v>
      </c>
      <c r="J768" s="12">
        <v>1354</v>
      </c>
      <c r="K768" s="7" t="str">
        <f>IF(COUNTIF(Table1[Customer ID],Table1[[#This Row],[Customer ID]])&gt;1,"Repeat Customer","One-Time Customer")</f>
        <v>Repeat Customer</v>
      </c>
      <c r="L768" s="12" t="s">
        <v>1419</v>
      </c>
      <c r="M768" s="12" t="s">
        <v>49</v>
      </c>
      <c r="N768" s="12" t="s">
        <v>114</v>
      </c>
      <c r="O768" s="12" t="s">
        <v>29</v>
      </c>
      <c r="P768" s="12" t="s">
        <v>134</v>
      </c>
      <c r="Q768" s="12" t="s">
        <v>59</v>
      </c>
      <c r="R768" s="12" t="s">
        <v>1420</v>
      </c>
      <c r="S768" s="12">
        <v>0.39</v>
      </c>
      <c r="T768" s="7">
        <f>Table1[[#This Row],[Profit]]/Table1[[#This Row],[Sales]]</f>
        <v>-0.12906024096385543</v>
      </c>
      <c r="U768" s="12" t="s">
        <v>33</v>
      </c>
      <c r="V768" s="12" t="s">
        <v>61</v>
      </c>
      <c r="W768" s="12" t="s">
        <v>130</v>
      </c>
      <c r="X768" s="12" t="s">
        <v>1421</v>
      </c>
      <c r="Y768" s="12">
        <v>76086</v>
      </c>
      <c r="Z768" s="13">
        <v>42046</v>
      </c>
      <c r="AA768" s="14" t="str">
        <f>TEXT(Table1[[#This Row],[Order Date]],"mmmm")</f>
        <v>February</v>
      </c>
      <c r="AB768" s="8" t="str">
        <f>TEXT(Table1[[#This Row],[Order Date]],"yyyy")</f>
        <v>2015</v>
      </c>
      <c r="AC768" s="13">
        <v>42046</v>
      </c>
      <c r="AD768" s="12">
        <v>-1.0712000000000002</v>
      </c>
      <c r="AE768" s="12">
        <v>2</v>
      </c>
      <c r="AF768" s="12">
        <v>8.3000000000000007</v>
      </c>
      <c r="AG768" s="12">
        <v>91209</v>
      </c>
      <c r="AH768" s="7" t="str">
        <f>IF(COUNTIF(Returns!$A$2:$A$1635,Orders!AG768)&gt;0,"Returned","Not Returned")</f>
        <v>Not Returned</v>
      </c>
    </row>
    <row r="769" spans="5:34" ht="12.75" customHeight="1" thickTop="1" thickBot="1" x14ac:dyDescent="0.3">
      <c r="E769" s="9">
        <v>20871</v>
      </c>
      <c r="F769" s="2" t="s">
        <v>25</v>
      </c>
      <c r="G769" s="2">
        <v>0.04</v>
      </c>
      <c r="H769" s="2">
        <v>4.9800000000000004</v>
      </c>
      <c r="I769" s="2">
        <v>0.49</v>
      </c>
      <c r="J769" s="2">
        <v>1354</v>
      </c>
      <c r="K769" s="7" t="str">
        <f>IF(COUNTIF(Table1[Customer ID],Table1[[#This Row],[Customer ID]])&gt;1,"Repeat Customer","One-Time Customer")</f>
        <v>Repeat Customer</v>
      </c>
      <c r="L769" s="2" t="s">
        <v>1419</v>
      </c>
      <c r="M769" s="2" t="s">
        <v>49</v>
      </c>
      <c r="N769" s="2" t="s">
        <v>114</v>
      </c>
      <c r="O769" s="2" t="s">
        <v>29</v>
      </c>
      <c r="P769" s="2" t="s">
        <v>134</v>
      </c>
      <c r="Q769" s="2" t="s">
        <v>59</v>
      </c>
      <c r="R769" s="2" t="s">
        <v>1422</v>
      </c>
      <c r="S769" s="2">
        <v>0.39</v>
      </c>
      <c r="T769" s="7">
        <f>Table1[[#This Row],[Profit]]/Table1[[#This Row],[Sales]]</f>
        <v>0.43928286852589649</v>
      </c>
      <c r="U769" s="2" t="s">
        <v>33</v>
      </c>
      <c r="V769" s="2" t="s">
        <v>61</v>
      </c>
      <c r="W769" s="2" t="s">
        <v>130</v>
      </c>
      <c r="X769" s="2" t="s">
        <v>1421</v>
      </c>
      <c r="Y769" s="2">
        <v>76086</v>
      </c>
      <c r="Z769" s="10">
        <v>42046</v>
      </c>
      <c r="AA769" s="14" t="str">
        <f>TEXT(Table1[[#This Row],[Order Date]],"mmmm")</f>
        <v>February</v>
      </c>
      <c r="AB769" s="8" t="str">
        <f>TEXT(Table1[[#This Row],[Order Date]],"yyyy")</f>
        <v>2015</v>
      </c>
      <c r="AC769" s="10">
        <v>42048</v>
      </c>
      <c r="AD769" s="2">
        <v>4.4104000000000001</v>
      </c>
      <c r="AE769" s="2">
        <v>2</v>
      </c>
      <c r="AF769" s="2">
        <v>10.039999999999999</v>
      </c>
      <c r="AG769" s="2">
        <v>91209</v>
      </c>
      <c r="AH769" s="7" t="str">
        <f>IF(COUNTIF(Returns!$A$2:$A$1635,Orders!AG769)&gt;0,"Returned","Not Returned")</f>
        <v>Not Returned</v>
      </c>
    </row>
    <row r="770" spans="5:34" ht="12.75" customHeight="1" thickTop="1" thickBot="1" x14ac:dyDescent="0.3">
      <c r="E770" s="11">
        <v>18733</v>
      </c>
      <c r="F770" s="12" t="s">
        <v>56</v>
      </c>
      <c r="G770" s="12">
        <v>0.03</v>
      </c>
      <c r="H770" s="12">
        <v>125.99</v>
      </c>
      <c r="I770" s="12">
        <v>7.69</v>
      </c>
      <c r="J770" s="12">
        <v>1357</v>
      </c>
      <c r="K770" s="7" t="str">
        <f>IF(COUNTIF(Table1[Customer ID],Table1[[#This Row],[Customer ID]])&gt;1,"Repeat Customer","One-Time Customer")</f>
        <v>Repeat Customer</v>
      </c>
      <c r="L770" s="12" t="s">
        <v>1423</v>
      </c>
      <c r="M770" s="12" t="s">
        <v>49</v>
      </c>
      <c r="N770" s="12" t="s">
        <v>40</v>
      </c>
      <c r="O770" s="12" t="s">
        <v>77</v>
      </c>
      <c r="P770" s="12" t="s">
        <v>78</v>
      </c>
      <c r="Q770" s="12" t="s">
        <v>59</v>
      </c>
      <c r="R770" s="12" t="s">
        <v>1225</v>
      </c>
      <c r="S770" s="12">
        <v>0.57999999999999996</v>
      </c>
      <c r="T770" s="7">
        <f>Table1[[#This Row],[Profit]]/Table1[[#This Row],[Sales]]</f>
        <v>0.51032241633983599</v>
      </c>
      <c r="U770" s="12" t="s">
        <v>33</v>
      </c>
      <c r="V770" s="12" t="s">
        <v>61</v>
      </c>
      <c r="W770" s="12" t="s">
        <v>130</v>
      </c>
      <c r="X770" s="12" t="s">
        <v>1424</v>
      </c>
      <c r="Y770" s="12">
        <v>78596</v>
      </c>
      <c r="Z770" s="13">
        <v>42158</v>
      </c>
      <c r="AA770" s="14" t="str">
        <f>TEXT(Table1[[#This Row],[Order Date]],"mmmm")</f>
        <v>June</v>
      </c>
      <c r="AB770" s="8" t="str">
        <f>TEXT(Table1[[#This Row],[Order Date]],"yyyy")</f>
        <v>2015</v>
      </c>
      <c r="AC770" s="13">
        <v>42160</v>
      </c>
      <c r="AD770" s="12">
        <v>500.95799999999997</v>
      </c>
      <c r="AE770" s="12">
        <v>9</v>
      </c>
      <c r="AF770" s="12">
        <v>981.65</v>
      </c>
      <c r="AG770" s="12">
        <v>88184</v>
      </c>
      <c r="AH770" s="7" t="str">
        <f>IF(COUNTIF(Returns!$A$2:$A$1635,Orders!AG770)&gt;0,"Returned","Not Returned")</f>
        <v>Not Returned</v>
      </c>
    </row>
    <row r="771" spans="5:34" ht="12.75" customHeight="1" thickTop="1" thickBot="1" x14ac:dyDescent="0.3">
      <c r="E771" s="9">
        <v>18645</v>
      </c>
      <c r="F771" s="2" t="s">
        <v>25</v>
      </c>
      <c r="G771" s="2">
        <v>7.0000000000000007E-2</v>
      </c>
      <c r="H771" s="2">
        <v>119.99</v>
      </c>
      <c r="I771" s="2">
        <v>16.8</v>
      </c>
      <c r="J771" s="2">
        <v>1357</v>
      </c>
      <c r="K771" s="7" t="str">
        <f>IF(COUNTIF(Table1[Customer ID],Table1[[#This Row],[Customer ID]])&gt;1,"Repeat Customer","One-Time Customer")</f>
        <v>Repeat Customer</v>
      </c>
      <c r="L771" s="2" t="s">
        <v>1423</v>
      </c>
      <c r="M771" s="2" t="s">
        <v>39</v>
      </c>
      <c r="N771" s="2" t="s">
        <v>40</v>
      </c>
      <c r="O771" s="2" t="s">
        <v>77</v>
      </c>
      <c r="P771" s="2" t="s">
        <v>85</v>
      </c>
      <c r="Q771" s="2" t="s">
        <v>121</v>
      </c>
      <c r="R771" s="2" t="s">
        <v>1425</v>
      </c>
      <c r="S771" s="2">
        <v>0.35</v>
      </c>
      <c r="T771" s="7">
        <f>Table1[[#This Row],[Profit]]/Table1[[#This Row],[Sales]]</f>
        <v>0.69</v>
      </c>
      <c r="U771" s="2" t="s">
        <v>33</v>
      </c>
      <c r="V771" s="2" t="s">
        <v>61</v>
      </c>
      <c r="W771" s="2" t="s">
        <v>130</v>
      </c>
      <c r="X771" s="2" t="s">
        <v>1424</v>
      </c>
      <c r="Y771" s="2">
        <v>78596</v>
      </c>
      <c r="Z771" s="10">
        <v>42183</v>
      </c>
      <c r="AA771" s="14" t="str">
        <f>TEXT(Table1[[#This Row],[Order Date]],"mmmm")</f>
        <v>June</v>
      </c>
      <c r="AB771" s="8" t="str">
        <f>TEXT(Table1[[#This Row],[Order Date]],"yyyy")</f>
        <v>2015</v>
      </c>
      <c r="AC771" s="10">
        <v>42185</v>
      </c>
      <c r="AD771" s="2">
        <v>1206.5961</v>
      </c>
      <c r="AE771" s="2">
        <v>15</v>
      </c>
      <c r="AF771" s="2">
        <v>1748.69</v>
      </c>
      <c r="AG771" s="2">
        <v>88185</v>
      </c>
      <c r="AH771" s="7" t="str">
        <f>IF(COUNTIF(Returns!$A$2:$A$1635,Orders!AG771)&gt;0,"Returned","Not Returned")</f>
        <v>Not Returned</v>
      </c>
    </row>
    <row r="772" spans="5:34" ht="12.75" customHeight="1" thickTop="1" thickBot="1" x14ac:dyDescent="0.3">
      <c r="E772" s="11">
        <v>20830</v>
      </c>
      <c r="F772" s="12" t="s">
        <v>25</v>
      </c>
      <c r="G772" s="12">
        <v>0.03</v>
      </c>
      <c r="H772" s="12">
        <v>14.34</v>
      </c>
      <c r="I772" s="12">
        <v>5</v>
      </c>
      <c r="J772" s="12">
        <v>1360</v>
      </c>
      <c r="K772" s="7" t="str">
        <f>IF(COUNTIF(Table1[Customer ID],Table1[[#This Row],[Customer ID]])&gt;1,"Repeat Customer","One-Time Customer")</f>
        <v>One-Time Customer</v>
      </c>
      <c r="L772" s="12" t="s">
        <v>1426</v>
      </c>
      <c r="M772" s="12" t="s">
        <v>49</v>
      </c>
      <c r="N772" s="12" t="s">
        <v>114</v>
      </c>
      <c r="O772" s="12" t="s">
        <v>41</v>
      </c>
      <c r="P772" s="12" t="s">
        <v>50</v>
      </c>
      <c r="Q772" s="12" t="s">
        <v>51</v>
      </c>
      <c r="R772" s="12" t="s">
        <v>1427</v>
      </c>
      <c r="S772" s="12">
        <v>0.49</v>
      </c>
      <c r="T772" s="7">
        <f>Table1[[#This Row],[Profit]]/Table1[[#This Row],[Sales]]</f>
        <v>0.69</v>
      </c>
      <c r="U772" s="12" t="s">
        <v>33</v>
      </c>
      <c r="V772" s="12" t="s">
        <v>61</v>
      </c>
      <c r="W772" s="12" t="s">
        <v>330</v>
      </c>
      <c r="X772" s="12" t="s">
        <v>1428</v>
      </c>
      <c r="Y772" s="12">
        <v>52761</v>
      </c>
      <c r="Z772" s="13">
        <v>42030</v>
      </c>
      <c r="AA772" s="14" t="str">
        <f>TEXT(Table1[[#This Row],[Order Date]],"mmmm")</f>
        <v>January</v>
      </c>
      <c r="AB772" s="8" t="str">
        <f>TEXT(Table1[[#This Row],[Order Date]],"yyyy")</f>
        <v>2015</v>
      </c>
      <c r="AC772" s="13">
        <v>42031</v>
      </c>
      <c r="AD772" s="12">
        <v>82.310099999999991</v>
      </c>
      <c r="AE772" s="12">
        <v>8</v>
      </c>
      <c r="AF772" s="12">
        <v>119.29</v>
      </c>
      <c r="AG772" s="12">
        <v>89595</v>
      </c>
      <c r="AH772" s="7" t="str">
        <f>IF(COUNTIF(Returns!$A$2:$A$1635,Orders!AG772)&gt;0,"Returned","Not Returned")</f>
        <v>Not Returned</v>
      </c>
    </row>
    <row r="773" spans="5:34" ht="12.75" customHeight="1" thickTop="1" thickBot="1" x14ac:dyDescent="0.3">
      <c r="E773" s="9">
        <v>20829</v>
      </c>
      <c r="F773" s="2" t="s">
        <v>25</v>
      </c>
      <c r="G773" s="2">
        <v>0.01</v>
      </c>
      <c r="H773" s="2">
        <v>2.89</v>
      </c>
      <c r="I773" s="2">
        <v>0.5</v>
      </c>
      <c r="J773" s="2">
        <v>1361</v>
      </c>
      <c r="K773" s="7" t="str">
        <f>IF(COUNTIF(Table1[Customer ID],Table1[[#This Row],[Customer ID]])&gt;1,"Repeat Customer","One-Time Customer")</f>
        <v>Repeat Customer</v>
      </c>
      <c r="L773" s="2" t="s">
        <v>1429</v>
      </c>
      <c r="M773" s="2" t="s">
        <v>49</v>
      </c>
      <c r="N773" s="2" t="s">
        <v>114</v>
      </c>
      <c r="O773" s="2" t="s">
        <v>29</v>
      </c>
      <c r="P773" s="2" t="s">
        <v>134</v>
      </c>
      <c r="Q773" s="2" t="s">
        <v>59</v>
      </c>
      <c r="R773" s="2" t="s">
        <v>789</v>
      </c>
      <c r="S773" s="2">
        <v>0.38</v>
      </c>
      <c r="T773" s="7">
        <f>Table1[[#This Row],[Profit]]/Table1[[#This Row],[Sales]]</f>
        <v>0.39727272727272728</v>
      </c>
      <c r="U773" s="2" t="s">
        <v>33</v>
      </c>
      <c r="V773" s="2" t="s">
        <v>61</v>
      </c>
      <c r="W773" s="2" t="s">
        <v>300</v>
      </c>
      <c r="X773" s="2" t="s">
        <v>1430</v>
      </c>
      <c r="Y773" s="2">
        <v>48101</v>
      </c>
      <c r="Z773" s="10">
        <v>42030</v>
      </c>
      <c r="AA773" s="14" t="str">
        <f>TEXT(Table1[[#This Row],[Order Date]],"mmmm")</f>
        <v>January</v>
      </c>
      <c r="AB773" s="8" t="str">
        <f>TEXT(Table1[[#This Row],[Order Date]],"yyyy")</f>
        <v>2015</v>
      </c>
      <c r="AC773" s="10">
        <v>42032</v>
      </c>
      <c r="AD773" s="2">
        <v>1.2236</v>
      </c>
      <c r="AE773" s="2">
        <v>1</v>
      </c>
      <c r="AF773" s="2">
        <v>3.08</v>
      </c>
      <c r="AG773" s="2">
        <v>89595</v>
      </c>
      <c r="AH773" s="7" t="str">
        <f>IF(COUNTIF(Returns!$A$2:$A$1635,Orders!AG773)&gt;0,"Returned","Not Returned")</f>
        <v>Not Returned</v>
      </c>
    </row>
    <row r="774" spans="5:34" ht="12.75" customHeight="1" thickTop="1" thickBot="1" x14ac:dyDescent="0.3">
      <c r="E774" s="11">
        <v>24432</v>
      </c>
      <c r="F774" s="12" t="s">
        <v>47</v>
      </c>
      <c r="G774" s="12">
        <v>0.01</v>
      </c>
      <c r="H774" s="12">
        <v>6.48</v>
      </c>
      <c r="I774" s="12">
        <v>6.22</v>
      </c>
      <c r="J774" s="12">
        <v>1361</v>
      </c>
      <c r="K774" s="7" t="str">
        <f>IF(COUNTIF(Table1[Customer ID],Table1[[#This Row],[Customer ID]])&gt;1,"Repeat Customer","One-Time Customer")</f>
        <v>Repeat Customer</v>
      </c>
      <c r="L774" s="12" t="s">
        <v>1429</v>
      </c>
      <c r="M774" s="12" t="s">
        <v>27</v>
      </c>
      <c r="N774" s="12" t="s">
        <v>114</v>
      </c>
      <c r="O774" s="12" t="s">
        <v>29</v>
      </c>
      <c r="P774" s="12" t="s">
        <v>93</v>
      </c>
      <c r="Q774" s="12" t="s">
        <v>59</v>
      </c>
      <c r="R774" s="12" t="s">
        <v>1431</v>
      </c>
      <c r="S774" s="12">
        <v>0.37</v>
      </c>
      <c r="T774" s="7">
        <f>Table1[[#This Row],[Profit]]/Table1[[#This Row],[Sales]]</f>
        <v>-0.22503887129283043</v>
      </c>
      <c r="U774" s="12" t="s">
        <v>33</v>
      </c>
      <c r="V774" s="12" t="s">
        <v>61</v>
      </c>
      <c r="W774" s="12" t="s">
        <v>300</v>
      </c>
      <c r="X774" s="12" t="s">
        <v>1430</v>
      </c>
      <c r="Y774" s="12">
        <v>48101</v>
      </c>
      <c r="Z774" s="13">
        <v>42045</v>
      </c>
      <c r="AA774" s="14" t="str">
        <f>TEXT(Table1[[#This Row],[Order Date]],"mmmm")</f>
        <v>February</v>
      </c>
      <c r="AB774" s="8" t="str">
        <f>TEXT(Table1[[#This Row],[Order Date]],"yyyy")</f>
        <v>2015</v>
      </c>
      <c r="AC774" s="13">
        <v>42046</v>
      </c>
      <c r="AD774" s="12">
        <v>-15.6312</v>
      </c>
      <c r="AE774" s="12">
        <v>9</v>
      </c>
      <c r="AF774" s="12">
        <v>69.459999999999994</v>
      </c>
      <c r="AG774" s="12">
        <v>89596</v>
      </c>
      <c r="AH774" s="7" t="str">
        <f>IF(COUNTIF(Returns!$A$2:$A$1635,Orders!AG774)&gt;0,"Returned","Not Returned")</f>
        <v>Not Returned</v>
      </c>
    </row>
    <row r="775" spans="5:34" ht="12.75" customHeight="1" thickTop="1" thickBot="1" x14ac:dyDescent="0.3">
      <c r="E775" s="9">
        <v>24433</v>
      </c>
      <c r="F775" s="2" t="s">
        <v>47</v>
      </c>
      <c r="G775" s="2">
        <v>0.03</v>
      </c>
      <c r="H775" s="2">
        <v>85.99</v>
      </c>
      <c r="I775" s="2">
        <v>3.3</v>
      </c>
      <c r="J775" s="2">
        <v>1361</v>
      </c>
      <c r="K775" s="7" t="str">
        <f>IF(COUNTIF(Table1[Customer ID],Table1[[#This Row],[Customer ID]])&gt;1,"Repeat Customer","One-Time Customer")</f>
        <v>Repeat Customer</v>
      </c>
      <c r="L775" s="2" t="s">
        <v>1429</v>
      </c>
      <c r="M775" s="2" t="s">
        <v>49</v>
      </c>
      <c r="N775" s="2" t="s">
        <v>114</v>
      </c>
      <c r="O775" s="2" t="s">
        <v>77</v>
      </c>
      <c r="P775" s="2" t="s">
        <v>78</v>
      </c>
      <c r="Q775" s="2" t="s">
        <v>51</v>
      </c>
      <c r="R775" s="2" t="s">
        <v>535</v>
      </c>
      <c r="S775" s="2">
        <v>0.37</v>
      </c>
      <c r="T775" s="7">
        <f>Table1[[#This Row],[Profit]]/Table1[[#This Row],[Sales]]</f>
        <v>0.69</v>
      </c>
      <c r="U775" s="2" t="s">
        <v>33</v>
      </c>
      <c r="V775" s="2" t="s">
        <v>61</v>
      </c>
      <c r="W775" s="2" t="s">
        <v>300</v>
      </c>
      <c r="X775" s="2" t="s">
        <v>1430</v>
      </c>
      <c r="Y775" s="2">
        <v>48101</v>
      </c>
      <c r="Z775" s="10">
        <v>42045</v>
      </c>
      <c r="AA775" s="14" t="str">
        <f>TEXT(Table1[[#This Row],[Order Date]],"mmmm")</f>
        <v>February</v>
      </c>
      <c r="AB775" s="8" t="str">
        <f>TEXT(Table1[[#This Row],[Order Date]],"yyyy")</f>
        <v>2015</v>
      </c>
      <c r="AC775" s="10">
        <v>42047</v>
      </c>
      <c r="AD775" s="2">
        <v>790.54679999999996</v>
      </c>
      <c r="AE775" s="2">
        <v>16</v>
      </c>
      <c r="AF775" s="2">
        <v>1145.72</v>
      </c>
      <c r="AG775" s="2">
        <v>89596</v>
      </c>
      <c r="AH775" s="7" t="str">
        <f>IF(COUNTIF(Returns!$A$2:$A$1635,Orders!AG775)&gt;0,"Returned","Not Returned")</f>
        <v>Not Returned</v>
      </c>
    </row>
    <row r="776" spans="5:34" ht="12.75" customHeight="1" thickTop="1" thickBot="1" x14ac:dyDescent="0.3">
      <c r="E776" s="11">
        <v>23011</v>
      </c>
      <c r="F776" s="12" t="s">
        <v>56</v>
      </c>
      <c r="G776" s="12">
        <v>0.05</v>
      </c>
      <c r="H776" s="12">
        <v>12.97</v>
      </c>
      <c r="I776" s="12">
        <v>1.49</v>
      </c>
      <c r="J776" s="12">
        <v>1363</v>
      </c>
      <c r="K776" s="7" t="str">
        <f>IF(COUNTIF(Table1[Customer ID],Table1[[#This Row],[Customer ID]])&gt;1,"Repeat Customer","One-Time Customer")</f>
        <v>Repeat Customer</v>
      </c>
      <c r="L776" s="12" t="s">
        <v>1432</v>
      </c>
      <c r="M776" s="12" t="s">
        <v>49</v>
      </c>
      <c r="N776" s="12" t="s">
        <v>114</v>
      </c>
      <c r="O776" s="12" t="s">
        <v>29</v>
      </c>
      <c r="P776" s="12" t="s">
        <v>109</v>
      </c>
      <c r="Q776" s="12" t="s">
        <v>59</v>
      </c>
      <c r="R776" s="12" t="s">
        <v>1433</v>
      </c>
      <c r="S776" s="12">
        <v>0.35</v>
      </c>
      <c r="T776" s="7">
        <f>Table1[[#This Row],[Profit]]/Table1[[#This Row],[Sales]]</f>
        <v>0.20728100113765641</v>
      </c>
      <c r="U776" s="12" t="s">
        <v>33</v>
      </c>
      <c r="V776" s="12" t="s">
        <v>136</v>
      </c>
      <c r="W776" s="12" t="s">
        <v>362</v>
      </c>
      <c r="X776" s="12" t="s">
        <v>1434</v>
      </c>
      <c r="Y776" s="12">
        <v>32707</v>
      </c>
      <c r="Z776" s="13">
        <v>42039</v>
      </c>
      <c r="AA776" s="14" t="str">
        <f>TEXT(Table1[[#This Row],[Order Date]],"mmmm")</f>
        <v>February</v>
      </c>
      <c r="AB776" s="8" t="str">
        <f>TEXT(Table1[[#This Row],[Order Date]],"yyyy")</f>
        <v>2015</v>
      </c>
      <c r="AC776" s="13">
        <v>42041</v>
      </c>
      <c r="AD776" s="12">
        <v>5.4659999999999993</v>
      </c>
      <c r="AE776" s="12">
        <v>2</v>
      </c>
      <c r="AF776" s="12">
        <v>26.37</v>
      </c>
      <c r="AG776" s="12">
        <v>89993</v>
      </c>
      <c r="AH776" s="7" t="str">
        <f>IF(COUNTIF(Returns!$A$2:$A$1635,Orders!AG776)&gt;0,"Returned","Not Returned")</f>
        <v>Not Returned</v>
      </c>
    </row>
    <row r="777" spans="5:34" ht="12.75" customHeight="1" thickTop="1" thickBot="1" x14ac:dyDescent="0.3">
      <c r="E777" s="9">
        <v>23012</v>
      </c>
      <c r="F777" s="2" t="s">
        <v>56</v>
      </c>
      <c r="G777" s="2">
        <v>0.06</v>
      </c>
      <c r="H777" s="2">
        <v>5.81</v>
      </c>
      <c r="I777" s="2">
        <v>3.37</v>
      </c>
      <c r="J777" s="2">
        <v>1363</v>
      </c>
      <c r="K777" s="7" t="str">
        <f>IF(COUNTIF(Table1[Customer ID],Table1[[#This Row],[Customer ID]])&gt;1,"Repeat Customer","One-Time Customer")</f>
        <v>Repeat Customer</v>
      </c>
      <c r="L777" s="2" t="s">
        <v>1432</v>
      </c>
      <c r="M777" s="2" t="s">
        <v>49</v>
      </c>
      <c r="N777" s="2" t="s">
        <v>114</v>
      </c>
      <c r="O777" s="2" t="s">
        <v>29</v>
      </c>
      <c r="P777" s="2" t="s">
        <v>66</v>
      </c>
      <c r="Q777" s="2" t="s">
        <v>31</v>
      </c>
      <c r="R777" s="2" t="s">
        <v>1435</v>
      </c>
      <c r="S777" s="2">
        <v>0.54</v>
      </c>
      <c r="T777" s="7">
        <f>Table1[[#This Row],[Profit]]/Table1[[#This Row],[Sales]]</f>
        <v>-2.7903854790419165</v>
      </c>
      <c r="U777" s="2" t="s">
        <v>33</v>
      </c>
      <c r="V777" s="2" t="s">
        <v>136</v>
      </c>
      <c r="W777" s="2" t="s">
        <v>362</v>
      </c>
      <c r="X777" s="2" t="s">
        <v>1434</v>
      </c>
      <c r="Y777" s="2">
        <v>32707</v>
      </c>
      <c r="Z777" s="10">
        <v>42039</v>
      </c>
      <c r="AA777" s="14" t="str">
        <f>TEXT(Table1[[#This Row],[Order Date]],"mmmm")</f>
        <v>February</v>
      </c>
      <c r="AB777" s="8" t="str">
        <f>TEXT(Table1[[#This Row],[Order Date]],"yyyy")</f>
        <v>2015</v>
      </c>
      <c r="AC777" s="10">
        <v>42041</v>
      </c>
      <c r="AD777" s="2">
        <v>-149.1182</v>
      </c>
      <c r="AE777" s="2">
        <v>9</v>
      </c>
      <c r="AF777" s="2">
        <v>53.44</v>
      </c>
      <c r="AG777" s="2">
        <v>89993</v>
      </c>
      <c r="AH777" s="7" t="str">
        <f>IF(COUNTIF(Returns!$A$2:$A$1635,Orders!AG777)&gt;0,"Returned","Not Returned")</f>
        <v>Not Returned</v>
      </c>
    </row>
    <row r="778" spans="5:34" ht="12.75" customHeight="1" thickTop="1" thickBot="1" x14ac:dyDescent="0.3">
      <c r="E778" s="11">
        <v>19333</v>
      </c>
      <c r="F778" s="12" t="s">
        <v>37</v>
      </c>
      <c r="G778" s="12">
        <v>0.1</v>
      </c>
      <c r="H778" s="12">
        <v>5.98</v>
      </c>
      <c r="I778" s="12">
        <v>5.35</v>
      </c>
      <c r="J778" s="12">
        <v>1364</v>
      </c>
      <c r="K778" s="7" t="str">
        <f>IF(COUNTIF(Table1[Customer ID],Table1[[#This Row],[Customer ID]])&gt;1,"Repeat Customer","One-Time Customer")</f>
        <v>One-Time Customer</v>
      </c>
      <c r="L778" s="12" t="s">
        <v>1436</v>
      </c>
      <c r="M778" s="12" t="s">
        <v>49</v>
      </c>
      <c r="N778" s="12" t="s">
        <v>40</v>
      </c>
      <c r="O778" s="12" t="s">
        <v>29</v>
      </c>
      <c r="P778" s="12" t="s">
        <v>93</v>
      </c>
      <c r="Q778" s="12" t="s">
        <v>59</v>
      </c>
      <c r="R778" s="12" t="s">
        <v>1437</v>
      </c>
      <c r="S778" s="12">
        <v>0.4</v>
      </c>
      <c r="T778" s="7">
        <f>Table1[[#This Row],[Profit]]/Table1[[#This Row],[Sales]]</f>
        <v>-1.5741192884548307</v>
      </c>
      <c r="U778" s="12" t="s">
        <v>33</v>
      </c>
      <c r="V778" s="12" t="s">
        <v>53</v>
      </c>
      <c r="W778" s="12" t="s">
        <v>415</v>
      </c>
      <c r="X778" s="12" t="s">
        <v>1418</v>
      </c>
      <c r="Y778" s="12">
        <v>20746</v>
      </c>
      <c r="Z778" s="13">
        <v>42080</v>
      </c>
      <c r="AA778" s="14" t="str">
        <f>TEXT(Table1[[#This Row],[Order Date]],"mmmm")</f>
        <v>March</v>
      </c>
      <c r="AB778" s="8" t="str">
        <f>TEXT(Table1[[#This Row],[Order Date]],"yyyy")</f>
        <v>2015</v>
      </c>
      <c r="AC778" s="13">
        <v>42080</v>
      </c>
      <c r="AD778" s="12">
        <v>-90.26</v>
      </c>
      <c r="AE778" s="12">
        <v>10</v>
      </c>
      <c r="AF778" s="12">
        <v>57.34</v>
      </c>
      <c r="AG778" s="12">
        <v>89994</v>
      </c>
      <c r="AH778" s="7" t="str">
        <f>IF(COUNTIF(Returns!$A$2:$A$1635,Orders!AG778)&gt;0,"Returned","Not Returned")</f>
        <v>Not Returned</v>
      </c>
    </row>
    <row r="779" spans="5:34" ht="12.75" customHeight="1" thickTop="1" thickBot="1" x14ac:dyDescent="0.3">
      <c r="E779" s="9">
        <v>20539</v>
      </c>
      <c r="F779" s="2" t="s">
        <v>56</v>
      </c>
      <c r="G779" s="2">
        <v>0.03</v>
      </c>
      <c r="H779" s="2">
        <v>73.98</v>
      </c>
      <c r="I779" s="2">
        <v>14.52</v>
      </c>
      <c r="J779" s="2">
        <v>1367</v>
      </c>
      <c r="K779" s="7" t="str">
        <f>IF(COUNTIF(Table1[Customer ID],Table1[[#This Row],[Customer ID]])&gt;1,"Repeat Customer","One-Time Customer")</f>
        <v>One-Time Customer</v>
      </c>
      <c r="L779" s="2" t="s">
        <v>1438</v>
      </c>
      <c r="M779" s="2" t="s">
        <v>49</v>
      </c>
      <c r="N779" s="2" t="s">
        <v>114</v>
      </c>
      <c r="O779" s="2" t="s">
        <v>77</v>
      </c>
      <c r="P779" s="2" t="s">
        <v>180</v>
      </c>
      <c r="Q779" s="2" t="s">
        <v>59</v>
      </c>
      <c r="R779" s="2" t="s">
        <v>1140</v>
      </c>
      <c r="S779" s="2">
        <v>0.65</v>
      </c>
      <c r="T779" s="7">
        <f>Table1[[#This Row],[Profit]]/Table1[[#This Row],[Sales]]</f>
        <v>-4.1284687420906092</v>
      </c>
      <c r="U779" s="2" t="s">
        <v>33</v>
      </c>
      <c r="V779" s="2" t="s">
        <v>61</v>
      </c>
      <c r="W779" s="2" t="s">
        <v>130</v>
      </c>
      <c r="X779" s="2" t="s">
        <v>1439</v>
      </c>
      <c r="Y779" s="2">
        <v>79424</v>
      </c>
      <c r="Z779" s="10">
        <v>42011</v>
      </c>
      <c r="AA779" s="14" t="str">
        <f>TEXT(Table1[[#This Row],[Order Date]],"mmmm")</f>
        <v>January</v>
      </c>
      <c r="AB779" s="8" t="str">
        <f>TEXT(Table1[[#This Row],[Order Date]],"yyyy")</f>
        <v>2015</v>
      </c>
      <c r="AC779" s="10">
        <v>42014</v>
      </c>
      <c r="AD779" s="2">
        <v>-326.23159999999996</v>
      </c>
      <c r="AE779" s="2">
        <v>1</v>
      </c>
      <c r="AF779" s="2">
        <v>79.02</v>
      </c>
      <c r="AG779" s="2">
        <v>90513</v>
      </c>
      <c r="AH779" s="7" t="str">
        <f>IF(COUNTIF(Returns!$A$2:$A$1635,Orders!AG779)&gt;0,"Returned","Not Returned")</f>
        <v>Not Returned</v>
      </c>
    </row>
    <row r="780" spans="5:34" ht="12.75" customHeight="1" thickTop="1" thickBot="1" x14ac:dyDescent="0.3">
      <c r="E780" s="11">
        <v>26034</v>
      </c>
      <c r="F780" s="12" t="s">
        <v>56</v>
      </c>
      <c r="G780" s="12">
        <v>0.09</v>
      </c>
      <c r="H780" s="12">
        <v>4.55</v>
      </c>
      <c r="I780" s="12">
        <v>1.49</v>
      </c>
      <c r="J780" s="12">
        <v>1368</v>
      </c>
      <c r="K780" s="7" t="str">
        <f>IF(COUNTIF(Table1[Customer ID],Table1[[#This Row],[Customer ID]])&gt;1,"Repeat Customer","One-Time Customer")</f>
        <v>One-Time Customer</v>
      </c>
      <c r="L780" s="12" t="s">
        <v>1440</v>
      </c>
      <c r="M780" s="12" t="s">
        <v>49</v>
      </c>
      <c r="N780" s="12" t="s">
        <v>114</v>
      </c>
      <c r="O780" s="12" t="s">
        <v>29</v>
      </c>
      <c r="P780" s="12" t="s">
        <v>109</v>
      </c>
      <c r="Q780" s="12" t="s">
        <v>59</v>
      </c>
      <c r="R780" s="12" t="s">
        <v>1441</v>
      </c>
      <c r="S780" s="12">
        <v>0.35</v>
      </c>
      <c r="T780" s="7">
        <f>Table1[[#This Row],[Profit]]/Table1[[#This Row],[Sales]]</f>
        <v>0.66396856581532415</v>
      </c>
      <c r="U780" s="12" t="s">
        <v>33</v>
      </c>
      <c r="V780" s="12" t="s">
        <v>61</v>
      </c>
      <c r="W780" s="12" t="s">
        <v>130</v>
      </c>
      <c r="X780" s="12" t="s">
        <v>1442</v>
      </c>
      <c r="Y780" s="12">
        <v>75901</v>
      </c>
      <c r="Z780" s="13">
        <v>42086</v>
      </c>
      <c r="AA780" s="14" t="str">
        <f>TEXT(Table1[[#This Row],[Order Date]],"mmmm")</f>
        <v>March</v>
      </c>
      <c r="AB780" s="8" t="str">
        <f>TEXT(Table1[[#This Row],[Order Date]],"yyyy")</f>
        <v>2015</v>
      </c>
      <c r="AC780" s="13">
        <v>42088</v>
      </c>
      <c r="AD780" s="12">
        <v>16.898</v>
      </c>
      <c r="AE780" s="12">
        <v>6</v>
      </c>
      <c r="AF780" s="12">
        <v>25.45</v>
      </c>
      <c r="AG780" s="12">
        <v>90514</v>
      </c>
      <c r="AH780" s="7" t="str">
        <f>IF(COUNTIF(Returns!$A$2:$A$1635,Orders!AG780)&gt;0,"Returned","Not Returned")</f>
        <v>Not Returned</v>
      </c>
    </row>
    <row r="781" spans="5:34" ht="12.75" customHeight="1" thickTop="1" thickBot="1" x14ac:dyDescent="0.3">
      <c r="E781" s="9">
        <v>26035</v>
      </c>
      <c r="F781" s="2" t="s">
        <v>56</v>
      </c>
      <c r="G781" s="2">
        <v>7.0000000000000007E-2</v>
      </c>
      <c r="H781" s="2">
        <v>9.7799999999999994</v>
      </c>
      <c r="I781" s="2">
        <v>5.76</v>
      </c>
      <c r="J781" s="2">
        <v>1369</v>
      </c>
      <c r="K781" s="7" t="str">
        <f>IF(COUNTIF(Table1[Customer ID],Table1[[#This Row],[Customer ID]])&gt;1,"Repeat Customer","One-Time Customer")</f>
        <v>One-Time Customer</v>
      </c>
      <c r="L781" s="2" t="s">
        <v>1443</v>
      </c>
      <c r="M781" s="2" t="s">
        <v>27</v>
      </c>
      <c r="N781" s="2" t="s">
        <v>114</v>
      </c>
      <c r="O781" s="2" t="s">
        <v>29</v>
      </c>
      <c r="P781" s="2" t="s">
        <v>69</v>
      </c>
      <c r="Q781" s="2" t="s">
        <v>59</v>
      </c>
      <c r="R781" s="2" t="s">
        <v>1265</v>
      </c>
      <c r="S781" s="2">
        <v>0.35</v>
      </c>
      <c r="T781" s="7">
        <f>Table1[[#This Row],[Profit]]/Table1[[#This Row],[Sales]]</f>
        <v>0.18190028901734104</v>
      </c>
      <c r="U781" s="2" t="s">
        <v>33</v>
      </c>
      <c r="V781" s="2" t="s">
        <v>61</v>
      </c>
      <c r="W781" s="2" t="s">
        <v>130</v>
      </c>
      <c r="X781" s="2" t="s">
        <v>1444</v>
      </c>
      <c r="Y781" s="2">
        <v>76063</v>
      </c>
      <c r="Z781" s="10">
        <v>42086</v>
      </c>
      <c r="AA781" s="14" t="str">
        <f>TEXT(Table1[[#This Row],[Order Date]],"mmmm")</f>
        <v>March</v>
      </c>
      <c r="AB781" s="8" t="str">
        <f>TEXT(Table1[[#This Row],[Order Date]],"yyyy")</f>
        <v>2015</v>
      </c>
      <c r="AC781" s="10">
        <v>42088</v>
      </c>
      <c r="AD781" s="2">
        <v>20.14</v>
      </c>
      <c r="AE781" s="2">
        <v>11</v>
      </c>
      <c r="AF781" s="2">
        <v>110.72</v>
      </c>
      <c r="AG781" s="2">
        <v>90514</v>
      </c>
      <c r="AH781" s="7" t="str">
        <f>IF(COUNTIF(Returns!$A$2:$A$1635,Orders!AG781)&gt;0,"Returned","Not Returned")</f>
        <v>Not Returned</v>
      </c>
    </row>
    <row r="782" spans="5:34" ht="12.75" customHeight="1" thickTop="1" thickBot="1" x14ac:dyDescent="0.3">
      <c r="E782" s="11">
        <v>24534</v>
      </c>
      <c r="F782" s="12" t="s">
        <v>47</v>
      </c>
      <c r="G782" s="12">
        <v>0.06</v>
      </c>
      <c r="H782" s="12">
        <v>44.01</v>
      </c>
      <c r="I782" s="12">
        <v>3.5</v>
      </c>
      <c r="J782" s="12">
        <v>1374</v>
      </c>
      <c r="K782" s="7" t="str">
        <f>IF(COUNTIF(Table1[Customer ID],Table1[[#This Row],[Customer ID]])&gt;1,"Repeat Customer","One-Time Customer")</f>
        <v>One-Time Customer</v>
      </c>
      <c r="L782" s="12" t="s">
        <v>1445</v>
      </c>
      <c r="M782" s="12" t="s">
        <v>49</v>
      </c>
      <c r="N782" s="12" t="s">
        <v>40</v>
      </c>
      <c r="O782" s="12" t="s">
        <v>29</v>
      </c>
      <c r="P782" s="12" t="s">
        <v>257</v>
      </c>
      <c r="Q782" s="12" t="s">
        <v>59</v>
      </c>
      <c r="R782" s="12" t="s">
        <v>1446</v>
      </c>
      <c r="S782" s="12">
        <v>0.59</v>
      </c>
      <c r="T782" s="7">
        <f>Table1[[#This Row],[Profit]]/Table1[[#This Row],[Sales]]</f>
        <v>-0.45232211333617384</v>
      </c>
      <c r="U782" s="12" t="s">
        <v>33</v>
      </c>
      <c r="V782" s="12" t="s">
        <v>34</v>
      </c>
      <c r="W782" s="12" t="s">
        <v>45</v>
      </c>
      <c r="X782" s="12" t="s">
        <v>1447</v>
      </c>
      <c r="Y782" s="12">
        <v>95207</v>
      </c>
      <c r="Z782" s="13">
        <v>42162</v>
      </c>
      <c r="AA782" s="14" t="str">
        <f>TEXT(Table1[[#This Row],[Order Date]],"mmmm")</f>
        <v>June</v>
      </c>
      <c r="AB782" s="8" t="str">
        <f>TEXT(Table1[[#This Row],[Order Date]],"yyyy")</f>
        <v>2015</v>
      </c>
      <c r="AC782" s="13">
        <v>42163</v>
      </c>
      <c r="AD782" s="12">
        <v>-21.231999999999999</v>
      </c>
      <c r="AE782" s="12">
        <v>1</v>
      </c>
      <c r="AF782" s="12">
        <v>46.94</v>
      </c>
      <c r="AG782" s="12">
        <v>88212</v>
      </c>
      <c r="AH782" s="7" t="str">
        <f>IF(COUNTIF(Returns!$A$2:$A$1635,Orders!AG782)&gt;0,"Returned","Not Returned")</f>
        <v>Not Returned</v>
      </c>
    </row>
    <row r="783" spans="5:34" ht="12.75" customHeight="1" thickTop="1" thickBot="1" x14ac:dyDescent="0.3">
      <c r="E783" s="9">
        <v>19932</v>
      </c>
      <c r="F783" s="2" t="s">
        <v>106</v>
      </c>
      <c r="G783" s="2">
        <v>0.05</v>
      </c>
      <c r="H783" s="2">
        <v>2.89</v>
      </c>
      <c r="I783" s="2">
        <v>0.5</v>
      </c>
      <c r="J783" s="2">
        <v>1380</v>
      </c>
      <c r="K783" s="7" t="str">
        <f>IF(COUNTIF(Table1[Customer ID],Table1[[#This Row],[Customer ID]])&gt;1,"Repeat Customer","One-Time Customer")</f>
        <v>One-Time Customer</v>
      </c>
      <c r="L783" s="2" t="s">
        <v>1448</v>
      </c>
      <c r="M783" s="2" t="s">
        <v>49</v>
      </c>
      <c r="N783" s="2" t="s">
        <v>40</v>
      </c>
      <c r="O783" s="2" t="s">
        <v>29</v>
      </c>
      <c r="P783" s="2" t="s">
        <v>134</v>
      </c>
      <c r="Q783" s="2" t="s">
        <v>59</v>
      </c>
      <c r="R783" s="2" t="s">
        <v>789</v>
      </c>
      <c r="S783" s="2">
        <v>0.38</v>
      </c>
      <c r="T783" s="7">
        <f>Table1[[#This Row],[Profit]]/Table1[[#This Row],[Sales]]</f>
        <v>0.69</v>
      </c>
      <c r="U783" s="2" t="s">
        <v>33</v>
      </c>
      <c r="V783" s="2" t="s">
        <v>53</v>
      </c>
      <c r="W783" s="2" t="s">
        <v>197</v>
      </c>
      <c r="X783" s="2" t="s">
        <v>1449</v>
      </c>
      <c r="Y783" s="2">
        <v>3801</v>
      </c>
      <c r="Z783" s="10">
        <v>42182</v>
      </c>
      <c r="AA783" s="14" t="str">
        <f>TEXT(Table1[[#This Row],[Order Date]],"mmmm")</f>
        <v>June</v>
      </c>
      <c r="AB783" s="8" t="str">
        <f>TEXT(Table1[[#This Row],[Order Date]],"yyyy")</f>
        <v>2015</v>
      </c>
      <c r="AC783" s="10">
        <v>42188</v>
      </c>
      <c r="AD783" s="2">
        <v>18.0642</v>
      </c>
      <c r="AE783" s="2">
        <v>9</v>
      </c>
      <c r="AF783" s="2">
        <v>26.18</v>
      </c>
      <c r="AG783" s="2">
        <v>88213</v>
      </c>
      <c r="AH783" s="7" t="str">
        <f>IF(COUNTIF(Returns!$A$2:$A$1635,Orders!AG783)&gt;0,"Returned","Not Returned")</f>
        <v>Not Returned</v>
      </c>
    </row>
    <row r="784" spans="5:34" ht="12.75" customHeight="1" thickTop="1" thickBot="1" x14ac:dyDescent="0.3">
      <c r="E784" s="11">
        <v>19018</v>
      </c>
      <c r="F784" s="12" t="s">
        <v>56</v>
      </c>
      <c r="G784" s="12">
        <v>0.03</v>
      </c>
      <c r="H784" s="12">
        <v>2.23</v>
      </c>
      <c r="I784" s="12">
        <v>4.57</v>
      </c>
      <c r="J784" s="12">
        <v>1383</v>
      </c>
      <c r="K784" s="7" t="str">
        <f>IF(COUNTIF(Table1[Customer ID],Table1[[#This Row],[Customer ID]])&gt;1,"Repeat Customer","One-Time Customer")</f>
        <v>One-Time Customer</v>
      </c>
      <c r="L784" s="12" t="s">
        <v>1450</v>
      </c>
      <c r="M784" s="12" t="s">
        <v>49</v>
      </c>
      <c r="N784" s="12" t="s">
        <v>114</v>
      </c>
      <c r="O784" s="12" t="s">
        <v>41</v>
      </c>
      <c r="P784" s="12" t="s">
        <v>50</v>
      </c>
      <c r="Q784" s="12" t="s">
        <v>51</v>
      </c>
      <c r="R784" s="12" t="s">
        <v>1451</v>
      </c>
      <c r="S784" s="12">
        <v>0.41</v>
      </c>
      <c r="T784" s="7">
        <f>Table1[[#This Row],[Profit]]/Table1[[#This Row],[Sales]]</f>
        <v>-3.2536636427076062</v>
      </c>
      <c r="U784" s="12" t="s">
        <v>33</v>
      </c>
      <c r="V784" s="12" t="s">
        <v>34</v>
      </c>
      <c r="W784" s="12" t="s">
        <v>212</v>
      </c>
      <c r="X784" s="12" t="s">
        <v>1391</v>
      </c>
      <c r="Y784" s="12">
        <v>84120</v>
      </c>
      <c r="Z784" s="13">
        <v>42125</v>
      </c>
      <c r="AA784" s="14" t="str">
        <f>TEXT(Table1[[#This Row],[Order Date]],"mmmm")</f>
        <v>May</v>
      </c>
      <c r="AB784" s="8" t="str">
        <f>TEXT(Table1[[#This Row],[Order Date]],"yyyy")</f>
        <v>2015</v>
      </c>
      <c r="AC784" s="13">
        <v>42126</v>
      </c>
      <c r="AD784" s="12">
        <v>-93.25</v>
      </c>
      <c r="AE784" s="12">
        <v>12</v>
      </c>
      <c r="AF784" s="12">
        <v>28.66</v>
      </c>
      <c r="AG784" s="12">
        <v>89406</v>
      </c>
      <c r="AH784" s="7" t="str">
        <f>IF(COUNTIF(Returns!$A$2:$A$1635,Orders!AG784)&gt;0,"Returned","Not Returned")</f>
        <v>Not Returned</v>
      </c>
    </row>
    <row r="785" spans="5:34" ht="12.75" customHeight="1" thickTop="1" thickBot="1" x14ac:dyDescent="0.3">
      <c r="E785" s="9">
        <v>25790</v>
      </c>
      <c r="F785" s="2" t="s">
        <v>37</v>
      </c>
      <c r="G785" s="2">
        <v>7.0000000000000007E-2</v>
      </c>
      <c r="H785" s="2">
        <v>11.29</v>
      </c>
      <c r="I785" s="2">
        <v>5.03</v>
      </c>
      <c r="J785" s="2">
        <v>1384</v>
      </c>
      <c r="K785" s="7" t="str">
        <f>IF(COUNTIF(Table1[Customer ID],Table1[[#This Row],[Customer ID]])&gt;1,"Repeat Customer","One-Time Customer")</f>
        <v>Repeat Customer</v>
      </c>
      <c r="L785" s="2" t="s">
        <v>1452</v>
      </c>
      <c r="M785" s="2" t="s">
        <v>49</v>
      </c>
      <c r="N785" s="2" t="s">
        <v>114</v>
      </c>
      <c r="O785" s="2" t="s">
        <v>29</v>
      </c>
      <c r="P785" s="2" t="s">
        <v>141</v>
      </c>
      <c r="Q785" s="2" t="s">
        <v>59</v>
      </c>
      <c r="R785" s="2" t="s">
        <v>1453</v>
      </c>
      <c r="S785" s="2">
        <v>0.59</v>
      </c>
      <c r="T785" s="7">
        <f>Table1[[#This Row],[Profit]]/Table1[[#This Row],[Sales]]</f>
        <v>-1.3235103101152783</v>
      </c>
      <c r="U785" s="2" t="s">
        <v>33</v>
      </c>
      <c r="V785" s="2" t="s">
        <v>136</v>
      </c>
      <c r="W785" s="2" t="s">
        <v>137</v>
      </c>
      <c r="X785" s="2" t="s">
        <v>1454</v>
      </c>
      <c r="Y785" s="2">
        <v>22304</v>
      </c>
      <c r="Z785" s="10">
        <v>42185</v>
      </c>
      <c r="AA785" s="14" t="str">
        <f>TEXT(Table1[[#This Row],[Order Date]],"mmmm")</f>
        <v>June</v>
      </c>
      <c r="AB785" s="8" t="str">
        <f>TEXT(Table1[[#This Row],[Order Date]],"yyyy")</f>
        <v>2015</v>
      </c>
      <c r="AC785" s="10">
        <v>42187</v>
      </c>
      <c r="AD785" s="2">
        <v>-163.03</v>
      </c>
      <c r="AE785" s="2">
        <v>11</v>
      </c>
      <c r="AF785" s="2">
        <v>123.18</v>
      </c>
      <c r="AG785" s="2">
        <v>89407</v>
      </c>
      <c r="AH785" s="7" t="str">
        <f>IF(COUNTIF(Returns!$A$2:$A$1635,Orders!AG785)&gt;0,"Returned","Not Returned")</f>
        <v>Not Returned</v>
      </c>
    </row>
    <row r="786" spans="5:34" ht="12.75" customHeight="1" thickTop="1" thickBot="1" x14ac:dyDescent="0.3">
      <c r="E786" s="11">
        <v>22984</v>
      </c>
      <c r="F786" s="12" t="s">
        <v>106</v>
      </c>
      <c r="G786" s="12">
        <v>0.02</v>
      </c>
      <c r="H786" s="12">
        <v>70.97</v>
      </c>
      <c r="I786" s="12">
        <v>3.5</v>
      </c>
      <c r="J786" s="12">
        <v>1384</v>
      </c>
      <c r="K786" s="7" t="str">
        <f>IF(COUNTIF(Table1[Customer ID],Table1[[#This Row],[Customer ID]])&gt;1,"Repeat Customer","One-Time Customer")</f>
        <v>Repeat Customer</v>
      </c>
      <c r="L786" s="12" t="s">
        <v>1452</v>
      </c>
      <c r="M786" s="12" t="s">
        <v>49</v>
      </c>
      <c r="N786" s="12" t="s">
        <v>114</v>
      </c>
      <c r="O786" s="12" t="s">
        <v>29</v>
      </c>
      <c r="P786" s="12" t="s">
        <v>257</v>
      </c>
      <c r="Q786" s="12" t="s">
        <v>59</v>
      </c>
      <c r="R786" s="12" t="s">
        <v>672</v>
      </c>
      <c r="S786" s="12">
        <v>0.59</v>
      </c>
      <c r="T786" s="7">
        <f>Table1[[#This Row],[Profit]]/Table1[[#This Row],[Sales]]</f>
        <v>1.5399161444714657E-2</v>
      </c>
      <c r="U786" s="12" t="s">
        <v>33</v>
      </c>
      <c r="V786" s="12" t="s">
        <v>136</v>
      </c>
      <c r="W786" s="12" t="s">
        <v>137</v>
      </c>
      <c r="X786" s="12" t="s">
        <v>1454</v>
      </c>
      <c r="Y786" s="12">
        <v>22304</v>
      </c>
      <c r="Z786" s="13">
        <v>42162</v>
      </c>
      <c r="AA786" s="14" t="str">
        <f>TEXT(Table1[[#This Row],[Order Date]],"mmmm")</f>
        <v>June</v>
      </c>
      <c r="AB786" s="8" t="str">
        <f>TEXT(Table1[[#This Row],[Order Date]],"yyyy")</f>
        <v>2015</v>
      </c>
      <c r="AC786" s="13">
        <v>42169</v>
      </c>
      <c r="AD786" s="12">
        <v>23.61599999999995</v>
      </c>
      <c r="AE786" s="12">
        <v>21</v>
      </c>
      <c r="AF786" s="12">
        <v>1533.59</v>
      </c>
      <c r="AG786" s="12">
        <v>89408</v>
      </c>
      <c r="AH786" s="7" t="str">
        <f>IF(COUNTIF(Returns!$A$2:$A$1635,Orders!AG786)&gt;0,"Returned","Not Returned")</f>
        <v>Not Returned</v>
      </c>
    </row>
    <row r="787" spans="5:34" ht="12.75" customHeight="1" thickTop="1" thickBot="1" x14ac:dyDescent="0.3">
      <c r="E787" s="9">
        <v>18970</v>
      </c>
      <c r="F787" s="2" t="s">
        <v>47</v>
      </c>
      <c r="G787" s="2">
        <v>0.06</v>
      </c>
      <c r="H787" s="2">
        <v>1.74</v>
      </c>
      <c r="I787" s="2">
        <v>4.08</v>
      </c>
      <c r="J787" s="2">
        <v>1389</v>
      </c>
      <c r="K787" s="7" t="str">
        <f>IF(COUNTIF(Table1[Customer ID],Table1[[#This Row],[Customer ID]])&gt;1,"Repeat Customer","One-Time Customer")</f>
        <v>Repeat Customer</v>
      </c>
      <c r="L787" s="2" t="s">
        <v>1455</v>
      </c>
      <c r="M787" s="2" t="s">
        <v>49</v>
      </c>
      <c r="N787" s="2" t="s">
        <v>28</v>
      </c>
      <c r="O787" s="2" t="s">
        <v>41</v>
      </c>
      <c r="P787" s="2" t="s">
        <v>50</v>
      </c>
      <c r="Q787" s="2" t="s">
        <v>51</v>
      </c>
      <c r="R787" s="2" t="s">
        <v>219</v>
      </c>
      <c r="S787" s="2">
        <v>0.53</v>
      </c>
      <c r="T787" s="7">
        <f>Table1[[#This Row],[Profit]]/Table1[[#This Row],[Sales]]</f>
        <v>-3.9975451263537907</v>
      </c>
      <c r="U787" s="2" t="s">
        <v>33</v>
      </c>
      <c r="V787" s="2" t="s">
        <v>34</v>
      </c>
      <c r="W787" s="2" t="s">
        <v>45</v>
      </c>
      <c r="X787" s="2" t="s">
        <v>1456</v>
      </c>
      <c r="Y787" s="2">
        <v>94025</v>
      </c>
      <c r="Z787" s="10">
        <v>42029</v>
      </c>
      <c r="AA787" s="14" t="str">
        <f>TEXT(Table1[[#This Row],[Order Date]],"mmmm")</f>
        <v>January</v>
      </c>
      <c r="AB787" s="8" t="str">
        <f>TEXT(Table1[[#This Row],[Order Date]],"yyyy")</f>
        <v>2015</v>
      </c>
      <c r="AC787" s="10">
        <v>42030</v>
      </c>
      <c r="AD787" s="2">
        <v>-11.0732</v>
      </c>
      <c r="AE787" s="2">
        <v>1</v>
      </c>
      <c r="AF787" s="2">
        <v>2.77</v>
      </c>
      <c r="AG787" s="2">
        <v>88726</v>
      </c>
      <c r="AH787" s="7" t="str">
        <f>IF(COUNTIF(Returns!$A$2:$A$1635,Orders!AG787)&gt;0,"Returned","Not Returned")</f>
        <v>Not Returned</v>
      </c>
    </row>
    <row r="788" spans="5:34" ht="12.75" customHeight="1" thickTop="1" thickBot="1" x14ac:dyDescent="0.3">
      <c r="E788" s="11">
        <v>19852</v>
      </c>
      <c r="F788" s="12" t="s">
        <v>25</v>
      </c>
      <c r="G788" s="12">
        <v>0.08</v>
      </c>
      <c r="H788" s="12">
        <v>2.62</v>
      </c>
      <c r="I788" s="12">
        <v>0.8</v>
      </c>
      <c r="J788" s="12">
        <v>1389</v>
      </c>
      <c r="K788" s="7" t="str">
        <f>IF(COUNTIF(Table1[Customer ID],Table1[[#This Row],[Customer ID]])&gt;1,"Repeat Customer","One-Time Customer")</f>
        <v>Repeat Customer</v>
      </c>
      <c r="L788" s="12" t="s">
        <v>1455</v>
      </c>
      <c r="M788" s="12" t="s">
        <v>27</v>
      </c>
      <c r="N788" s="12" t="s">
        <v>58</v>
      </c>
      <c r="O788" s="12" t="s">
        <v>29</v>
      </c>
      <c r="P788" s="12" t="s">
        <v>66</v>
      </c>
      <c r="Q788" s="12" t="s">
        <v>31</v>
      </c>
      <c r="R788" s="12" t="s">
        <v>1409</v>
      </c>
      <c r="S788" s="12">
        <v>0.39</v>
      </c>
      <c r="T788" s="7">
        <f>Table1[[#This Row],[Profit]]/Table1[[#This Row],[Sales]]</f>
        <v>0.69</v>
      </c>
      <c r="U788" s="12" t="s">
        <v>33</v>
      </c>
      <c r="V788" s="12" t="s">
        <v>34</v>
      </c>
      <c r="W788" s="12" t="s">
        <v>45</v>
      </c>
      <c r="X788" s="12" t="s">
        <v>1456</v>
      </c>
      <c r="Y788" s="12">
        <v>94025</v>
      </c>
      <c r="Z788" s="13">
        <v>42137</v>
      </c>
      <c r="AA788" s="14" t="str">
        <f>TEXT(Table1[[#This Row],[Order Date]],"mmmm")</f>
        <v>May</v>
      </c>
      <c r="AB788" s="8" t="str">
        <f>TEXT(Table1[[#This Row],[Order Date]],"yyyy")</f>
        <v>2015</v>
      </c>
      <c r="AC788" s="13">
        <v>42139</v>
      </c>
      <c r="AD788" s="12">
        <v>21.769499999999997</v>
      </c>
      <c r="AE788" s="12">
        <v>12</v>
      </c>
      <c r="AF788" s="12">
        <v>31.55</v>
      </c>
      <c r="AG788" s="12">
        <v>88728</v>
      </c>
      <c r="AH788" s="7" t="str">
        <f>IF(COUNTIF(Returns!$A$2:$A$1635,Orders!AG788)&gt;0,"Returned","Not Returned")</f>
        <v>Not Returned</v>
      </c>
    </row>
    <row r="789" spans="5:34" ht="12.75" customHeight="1" thickTop="1" thickBot="1" x14ac:dyDescent="0.3">
      <c r="E789" s="9">
        <v>19111</v>
      </c>
      <c r="F789" s="2" t="s">
        <v>25</v>
      </c>
      <c r="G789" s="2">
        <v>0.09</v>
      </c>
      <c r="H789" s="2">
        <v>2.61</v>
      </c>
      <c r="I789" s="2">
        <v>0.5</v>
      </c>
      <c r="J789" s="2">
        <v>1389</v>
      </c>
      <c r="K789" s="7" t="str">
        <f>IF(COUNTIF(Table1[Customer ID],Table1[[#This Row],[Customer ID]])&gt;1,"Repeat Customer","One-Time Customer")</f>
        <v>Repeat Customer</v>
      </c>
      <c r="L789" s="2" t="s">
        <v>1455</v>
      </c>
      <c r="M789" s="2" t="s">
        <v>49</v>
      </c>
      <c r="N789" s="2" t="s">
        <v>114</v>
      </c>
      <c r="O789" s="2" t="s">
        <v>29</v>
      </c>
      <c r="P789" s="2" t="s">
        <v>134</v>
      </c>
      <c r="Q789" s="2" t="s">
        <v>59</v>
      </c>
      <c r="R789" s="2" t="s">
        <v>1138</v>
      </c>
      <c r="S789" s="2">
        <v>0.39</v>
      </c>
      <c r="T789" s="7">
        <f>Table1[[#This Row],[Profit]]/Table1[[#This Row],[Sales]]</f>
        <v>0.69</v>
      </c>
      <c r="U789" s="2" t="s">
        <v>33</v>
      </c>
      <c r="V789" s="2" t="s">
        <v>34</v>
      </c>
      <c r="W789" s="2" t="s">
        <v>45</v>
      </c>
      <c r="X789" s="2" t="s">
        <v>1456</v>
      </c>
      <c r="Y789" s="2">
        <v>94025</v>
      </c>
      <c r="Z789" s="10">
        <v>42158</v>
      </c>
      <c r="AA789" s="14" t="str">
        <f>TEXT(Table1[[#This Row],[Order Date]],"mmmm")</f>
        <v>June</v>
      </c>
      <c r="AB789" s="8" t="str">
        <f>TEXT(Table1[[#This Row],[Order Date]],"yyyy")</f>
        <v>2015</v>
      </c>
      <c r="AC789" s="10">
        <v>42160</v>
      </c>
      <c r="AD789" s="2">
        <v>29.380199999999995</v>
      </c>
      <c r="AE789" s="2">
        <v>17</v>
      </c>
      <c r="AF789" s="2">
        <v>42.58</v>
      </c>
      <c r="AG789" s="2">
        <v>88729</v>
      </c>
      <c r="AH789" s="7" t="str">
        <f>IF(COUNTIF(Returns!$A$2:$A$1635,Orders!AG789)&gt;0,"Returned","Not Returned")</f>
        <v>Not Returned</v>
      </c>
    </row>
    <row r="790" spans="5:34" ht="12.75" customHeight="1" thickTop="1" thickBot="1" x14ac:dyDescent="0.3">
      <c r="E790" s="11">
        <v>18702</v>
      </c>
      <c r="F790" s="12" t="s">
        <v>47</v>
      </c>
      <c r="G790" s="12">
        <v>0.1</v>
      </c>
      <c r="H790" s="12">
        <v>8.17</v>
      </c>
      <c r="I790" s="12">
        <v>1.69</v>
      </c>
      <c r="J790" s="12">
        <v>1390</v>
      </c>
      <c r="K790" s="7" t="str">
        <f>IF(COUNTIF(Table1[Customer ID],Table1[[#This Row],[Customer ID]])&gt;1,"Repeat Customer","One-Time Customer")</f>
        <v>Repeat Customer</v>
      </c>
      <c r="L790" s="12" t="s">
        <v>1457</v>
      </c>
      <c r="M790" s="12" t="s">
        <v>49</v>
      </c>
      <c r="N790" s="12" t="s">
        <v>28</v>
      </c>
      <c r="O790" s="12" t="s">
        <v>29</v>
      </c>
      <c r="P790" s="12" t="s">
        <v>93</v>
      </c>
      <c r="Q790" s="12" t="s">
        <v>31</v>
      </c>
      <c r="R790" s="12" t="s">
        <v>1458</v>
      </c>
      <c r="S790" s="12">
        <v>0.38</v>
      </c>
      <c r="T790" s="7">
        <f>Table1[[#This Row],[Profit]]/Table1[[#This Row],[Sales]]</f>
        <v>0.69</v>
      </c>
      <c r="U790" s="12" t="s">
        <v>33</v>
      </c>
      <c r="V790" s="12" t="s">
        <v>34</v>
      </c>
      <c r="W790" s="12" t="s">
        <v>45</v>
      </c>
      <c r="X790" s="12" t="s">
        <v>1447</v>
      </c>
      <c r="Y790" s="12">
        <v>95207</v>
      </c>
      <c r="Z790" s="13">
        <v>42140</v>
      </c>
      <c r="AA790" s="14" t="str">
        <f>TEXT(Table1[[#This Row],[Order Date]],"mmmm")</f>
        <v>May</v>
      </c>
      <c r="AB790" s="8" t="str">
        <f>TEXT(Table1[[#This Row],[Order Date]],"yyyy")</f>
        <v>2015</v>
      </c>
      <c r="AC790" s="13">
        <v>42140</v>
      </c>
      <c r="AD790" s="12">
        <v>100.2984</v>
      </c>
      <c r="AE790" s="12">
        <v>19</v>
      </c>
      <c r="AF790" s="12">
        <v>145.36000000000001</v>
      </c>
      <c r="AG790" s="12">
        <v>88731</v>
      </c>
      <c r="AH790" s="7" t="str">
        <f>IF(COUNTIF(Returns!$A$2:$A$1635,Orders!AG790)&gt;0,"Returned","Not Returned")</f>
        <v>Not Returned</v>
      </c>
    </row>
    <row r="791" spans="5:34" ht="12.75" customHeight="1" thickTop="1" thickBot="1" x14ac:dyDescent="0.3">
      <c r="E791" s="9">
        <v>18703</v>
      </c>
      <c r="F791" s="2" t="s">
        <v>47</v>
      </c>
      <c r="G791" s="2">
        <v>0.03</v>
      </c>
      <c r="H791" s="2">
        <v>110.99</v>
      </c>
      <c r="I791" s="2">
        <v>2.5</v>
      </c>
      <c r="J791" s="2">
        <v>1390</v>
      </c>
      <c r="K791" s="7" t="str">
        <f>IF(COUNTIF(Table1[Customer ID],Table1[[#This Row],[Customer ID]])&gt;1,"Repeat Customer","One-Time Customer")</f>
        <v>Repeat Customer</v>
      </c>
      <c r="L791" s="2" t="s">
        <v>1457</v>
      </c>
      <c r="M791" s="2" t="s">
        <v>49</v>
      </c>
      <c r="N791" s="2" t="s">
        <v>28</v>
      </c>
      <c r="O791" s="2" t="s">
        <v>77</v>
      </c>
      <c r="P791" s="2" t="s">
        <v>78</v>
      </c>
      <c r="Q791" s="2" t="s">
        <v>59</v>
      </c>
      <c r="R791" s="2" t="s">
        <v>501</v>
      </c>
      <c r="S791" s="2">
        <v>0.56999999999999995</v>
      </c>
      <c r="T791" s="7">
        <f>Table1[[#This Row],[Profit]]/Table1[[#This Row],[Sales]]</f>
        <v>0.69</v>
      </c>
      <c r="U791" s="2" t="s">
        <v>33</v>
      </c>
      <c r="V791" s="2" t="s">
        <v>34</v>
      </c>
      <c r="W791" s="2" t="s">
        <v>45</v>
      </c>
      <c r="X791" s="2" t="s">
        <v>1447</v>
      </c>
      <c r="Y791" s="2">
        <v>95207</v>
      </c>
      <c r="Z791" s="10">
        <v>42140</v>
      </c>
      <c r="AA791" s="14" t="str">
        <f>TEXT(Table1[[#This Row],[Order Date]],"mmmm")</f>
        <v>May</v>
      </c>
      <c r="AB791" s="8" t="str">
        <f>TEXT(Table1[[#This Row],[Order Date]],"yyyy")</f>
        <v>2015</v>
      </c>
      <c r="AC791" s="10">
        <v>42142</v>
      </c>
      <c r="AD791" s="2">
        <v>2495.3987999999999</v>
      </c>
      <c r="AE791" s="2">
        <v>38</v>
      </c>
      <c r="AF791" s="2">
        <v>3616.52</v>
      </c>
      <c r="AG791" s="2">
        <v>88731</v>
      </c>
      <c r="AH791" s="7" t="str">
        <f>IF(COUNTIF(Returns!$A$2:$A$1635,Orders!AG791)&gt;0,"Returned","Not Returned")</f>
        <v>Not Returned</v>
      </c>
    </row>
    <row r="792" spans="5:34" ht="12.75" customHeight="1" thickTop="1" thickBot="1" x14ac:dyDescent="0.3">
      <c r="E792" s="11">
        <v>20523</v>
      </c>
      <c r="F792" s="12" t="s">
        <v>37</v>
      </c>
      <c r="G792" s="12">
        <v>0</v>
      </c>
      <c r="H792" s="12">
        <v>2.88</v>
      </c>
      <c r="I792" s="12">
        <v>0.7</v>
      </c>
      <c r="J792" s="12">
        <v>1391</v>
      </c>
      <c r="K792" s="7" t="str">
        <f>IF(COUNTIF(Table1[Customer ID],Table1[[#This Row],[Customer ID]])&gt;1,"Repeat Customer","One-Time Customer")</f>
        <v>Repeat Customer</v>
      </c>
      <c r="L792" s="12" t="s">
        <v>1459</v>
      </c>
      <c r="M792" s="12" t="s">
        <v>27</v>
      </c>
      <c r="N792" s="12" t="s">
        <v>114</v>
      </c>
      <c r="O792" s="12" t="s">
        <v>29</v>
      </c>
      <c r="P792" s="12" t="s">
        <v>30</v>
      </c>
      <c r="Q792" s="12" t="s">
        <v>31</v>
      </c>
      <c r="R792" s="12" t="s">
        <v>365</v>
      </c>
      <c r="S792" s="12">
        <v>0.56000000000000005</v>
      </c>
      <c r="T792" s="7">
        <f>Table1[[#This Row],[Profit]]/Table1[[#This Row],[Sales]]</f>
        <v>-1.3819095477386863E-2</v>
      </c>
      <c r="U792" s="12" t="s">
        <v>33</v>
      </c>
      <c r="V792" s="12" t="s">
        <v>34</v>
      </c>
      <c r="W792" s="12" t="s">
        <v>45</v>
      </c>
      <c r="X792" s="12" t="s">
        <v>1460</v>
      </c>
      <c r="Y792" s="12">
        <v>94086</v>
      </c>
      <c r="Z792" s="13">
        <v>42118</v>
      </c>
      <c r="AA792" s="14" t="str">
        <f>TEXT(Table1[[#This Row],[Order Date]],"mmmm")</f>
        <v>April</v>
      </c>
      <c r="AB792" s="8" t="str">
        <f>TEXT(Table1[[#This Row],[Order Date]],"yyyy")</f>
        <v>2015</v>
      </c>
      <c r="AC792" s="13">
        <v>42118</v>
      </c>
      <c r="AD792" s="12">
        <v>-0.10999999999999943</v>
      </c>
      <c r="AE792" s="12">
        <v>1</v>
      </c>
      <c r="AF792" s="12">
        <v>7.96</v>
      </c>
      <c r="AG792" s="12">
        <v>88727</v>
      </c>
      <c r="AH792" s="7" t="str">
        <f>IF(COUNTIF(Returns!$A$2:$A$1635,Orders!AG792)&gt;0,"Returned","Not Returned")</f>
        <v>Not Returned</v>
      </c>
    </row>
    <row r="793" spans="5:34" ht="12.75" customHeight="1" thickTop="1" thickBot="1" x14ac:dyDescent="0.3">
      <c r="E793" s="9">
        <v>20163</v>
      </c>
      <c r="F793" s="2" t="s">
        <v>106</v>
      </c>
      <c r="G793" s="2">
        <v>7.0000000000000007E-2</v>
      </c>
      <c r="H793" s="2">
        <v>12.28</v>
      </c>
      <c r="I793" s="2">
        <v>6.13</v>
      </c>
      <c r="J793" s="2">
        <v>1391</v>
      </c>
      <c r="K793" s="7" t="str">
        <f>IF(COUNTIF(Table1[Customer ID],Table1[[#This Row],[Customer ID]])&gt;1,"Repeat Customer","One-Time Customer")</f>
        <v>Repeat Customer</v>
      </c>
      <c r="L793" s="2" t="s">
        <v>1459</v>
      </c>
      <c r="M793" s="2" t="s">
        <v>49</v>
      </c>
      <c r="N793" s="2" t="s">
        <v>58</v>
      </c>
      <c r="O793" s="2" t="s">
        <v>29</v>
      </c>
      <c r="P793" s="2" t="s">
        <v>141</v>
      </c>
      <c r="Q793" s="2" t="s">
        <v>59</v>
      </c>
      <c r="R793" s="2" t="s">
        <v>1461</v>
      </c>
      <c r="S793" s="2">
        <v>0.56999999999999995</v>
      </c>
      <c r="T793" s="7">
        <f>Table1[[#This Row],[Profit]]/Table1[[#This Row],[Sales]]</f>
        <v>3.9107779973818681E-2</v>
      </c>
      <c r="U793" s="2" t="s">
        <v>33</v>
      </c>
      <c r="V793" s="2" t="s">
        <v>34</v>
      </c>
      <c r="W793" s="2" t="s">
        <v>45</v>
      </c>
      <c r="X793" s="2" t="s">
        <v>1460</v>
      </c>
      <c r="Y793" s="2">
        <v>94086</v>
      </c>
      <c r="Z793" s="10">
        <v>42127</v>
      </c>
      <c r="AA793" s="14" t="str">
        <f>TEXT(Table1[[#This Row],[Order Date]],"mmmm")</f>
        <v>May</v>
      </c>
      <c r="AB793" s="8" t="str">
        <f>TEXT(Table1[[#This Row],[Order Date]],"yyyy")</f>
        <v>2015</v>
      </c>
      <c r="AC793" s="10">
        <v>42134</v>
      </c>
      <c r="AD793" s="2">
        <v>15.236000000000018</v>
      </c>
      <c r="AE793" s="2">
        <v>33</v>
      </c>
      <c r="AF793" s="2">
        <v>389.59</v>
      </c>
      <c r="AG793" s="2">
        <v>88730</v>
      </c>
      <c r="AH793" s="7" t="str">
        <f>IF(COUNTIF(Returns!$A$2:$A$1635,Orders!AG793)&gt;0,"Returned","Not Returned")</f>
        <v>Not Returned</v>
      </c>
    </row>
    <row r="794" spans="5:34" ht="12.75" customHeight="1" thickTop="1" thickBot="1" x14ac:dyDescent="0.3">
      <c r="E794" s="11">
        <v>5297</v>
      </c>
      <c r="F794" s="12" t="s">
        <v>37</v>
      </c>
      <c r="G794" s="12">
        <v>0</v>
      </c>
      <c r="H794" s="12">
        <v>8.6</v>
      </c>
      <c r="I794" s="12">
        <v>6.19</v>
      </c>
      <c r="J794" s="12">
        <v>1402</v>
      </c>
      <c r="K794" s="7" t="str">
        <f>IF(COUNTIF(Table1[Customer ID],Table1[[#This Row],[Customer ID]])&gt;1,"Repeat Customer","One-Time Customer")</f>
        <v>Repeat Customer</v>
      </c>
      <c r="L794" s="12" t="s">
        <v>1462</v>
      </c>
      <c r="M794" s="12" t="s">
        <v>49</v>
      </c>
      <c r="N794" s="12" t="s">
        <v>28</v>
      </c>
      <c r="O794" s="12" t="s">
        <v>29</v>
      </c>
      <c r="P794" s="12" t="s">
        <v>109</v>
      </c>
      <c r="Q794" s="12" t="s">
        <v>59</v>
      </c>
      <c r="R794" s="12" t="s">
        <v>924</v>
      </c>
      <c r="S794" s="12">
        <v>0.38</v>
      </c>
      <c r="T794" s="7">
        <f>Table1[[#This Row],[Profit]]/Table1[[#This Row],[Sales]]</f>
        <v>-9.5678849717564587E-2</v>
      </c>
      <c r="U794" s="12" t="s">
        <v>33</v>
      </c>
      <c r="V794" s="12" t="s">
        <v>61</v>
      </c>
      <c r="W794" s="12" t="s">
        <v>178</v>
      </c>
      <c r="X794" s="12" t="s">
        <v>179</v>
      </c>
      <c r="Y794" s="12">
        <v>60653</v>
      </c>
      <c r="Z794" s="13">
        <v>42019</v>
      </c>
      <c r="AA794" s="14" t="str">
        <f>TEXT(Table1[[#This Row],[Order Date]],"mmmm")</f>
        <v>January</v>
      </c>
      <c r="AB794" s="8" t="str">
        <f>TEXT(Table1[[#This Row],[Order Date]],"yyyy")</f>
        <v>2015</v>
      </c>
      <c r="AC794" s="13">
        <v>42019</v>
      </c>
      <c r="AD794" s="12">
        <v>-42.8536</v>
      </c>
      <c r="AE794" s="12">
        <v>48</v>
      </c>
      <c r="AF794" s="12">
        <v>447.89</v>
      </c>
      <c r="AG794" s="12">
        <v>37729</v>
      </c>
      <c r="AH794" s="7" t="str">
        <f>IF(COUNTIF(Returns!$A$2:$A$1635,Orders!AG794)&gt;0,"Returned","Not Returned")</f>
        <v>Not Returned</v>
      </c>
    </row>
    <row r="795" spans="5:34" ht="12.75" customHeight="1" thickTop="1" thickBot="1" x14ac:dyDescent="0.3">
      <c r="E795" s="9">
        <v>6080</v>
      </c>
      <c r="F795" s="2" t="s">
        <v>56</v>
      </c>
      <c r="G795" s="2">
        <v>0.04</v>
      </c>
      <c r="H795" s="2">
        <v>30.73</v>
      </c>
      <c r="I795" s="2">
        <v>4</v>
      </c>
      <c r="J795" s="2">
        <v>1402</v>
      </c>
      <c r="K795" s="7" t="str">
        <f>IF(COUNTIF(Table1[Customer ID],Table1[[#This Row],[Customer ID]])&gt;1,"Repeat Customer","One-Time Customer")</f>
        <v>Repeat Customer</v>
      </c>
      <c r="L795" s="2" t="s">
        <v>1462</v>
      </c>
      <c r="M795" s="2" t="s">
        <v>49</v>
      </c>
      <c r="N795" s="2" t="s">
        <v>40</v>
      </c>
      <c r="O795" s="2" t="s">
        <v>77</v>
      </c>
      <c r="P795" s="2" t="s">
        <v>180</v>
      </c>
      <c r="Q795" s="2" t="s">
        <v>59</v>
      </c>
      <c r="R795" s="2" t="s">
        <v>288</v>
      </c>
      <c r="S795" s="2">
        <v>0.75</v>
      </c>
      <c r="T795" s="7">
        <f>Table1[[#This Row],[Profit]]/Table1[[#This Row],[Sales]]</f>
        <v>-1.4632189409081951E-2</v>
      </c>
      <c r="U795" s="2" t="s">
        <v>33</v>
      </c>
      <c r="V795" s="2" t="s">
        <v>61</v>
      </c>
      <c r="W795" s="2" t="s">
        <v>178</v>
      </c>
      <c r="X795" s="2" t="s">
        <v>179</v>
      </c>
      <c r="Y795" s="2">
        <v>60653</v>
      </c>
      <c r="Z795" s="10">
        <v>42025</v>
      </c>
      <c r="AA795" s="14" t="str">
        <f>TEXT(Table1[[#This Row],[Order Date]],"mmmm")</f>
        <v>January</v>
      </c>
      <c r="AB795" s="8" t="str">
        <f>TEXT(Table1[[#This Row],[Order Date]],"yyyy")</f>
        <v>2015</v>
      </c>
      <c r="AC795" s="10">
        <v>42026</v>
      </c>
      <c r="AD795" s="2">
        <v>-20.79</v>
      </c>
      <c r="AE795" s="2">
        <v>48</v>
      </c>
      <c r="AF795" s="2">
        <v>1420.84</v>
      </c>
      <c r="AG795" s="2">
        <v>43079</v>
      </c>
      <c r="AH795" s="7" t="str">
        <f>IF(COUNTIF(Returns!$A$2:$A$1635,Orders!AG795)&gt;0,"Returned","Not Returned")</f>
        <v>Not Returned</v>
      </c>
    </row>
    <row r="796" spans="5:34" ht="12.75" customHeight="1" thickTop="1" thickBot="1" x14ac:dyDescent="0.3">
      <c r="E796" s="11">
        <v>23297</v>
      </c>
      <c r="F796" s="12" t="s">
        <v>37</v>
      </c>
      <c r="G796" s="12">
        <v>0</v>
      </c>
      <c r="H796" s="12">
        <v>8.6</v>
      </c>
      <c r="I796" s="12">
        <v>6.19</v>
      </c>
      <c r="J796" s="12">
        <v>1405</v>
      </c>
      <c r="K796" s="7" t="str">
        <f>IF(COUNTIF(Table1[Customer ID],Table1[[#This Row],[Customer ID]])&gt;1,"Repeat Customer","One-Time Customer")</f>
        <v>Repeat Customer</v>
      </c>
      <c r="L796" s="12" t="s">
        <v>1463</v>
      </c>
      <c r="M796" s="12" t="s">
        <v>49</v>
      </c>
      <c r="N796" s="12" t="s">
        <v>28</v>
      </c>
      <c r="O796" s="12" t="s">
        <v>29</v>
      </c>
      <c r="P796" s="12" t="s">
        <v>109</v>
      </c>
      <c r="Q796" s="12" t="s">
        <v>59</v>
      </c>
      <c r="R796" s="12" t="s">
        <v>924</v>
      </c>
      <c r="S796" s="12">
        <v>0.38</v>
      </c>
      <c r="T796" s="7">
        <f>Table1[[#This Row],[Profit]]/Table1[[#This Row],[Sales]]</f>
        <v>-0.29661105653299991</v>
      </c>
      <c r="U796" s="12" t="s">
        <v>33</v>
      </c>
      <c r="V796" s="12" t="s">
        <v>61</v>
      </c>
      <c r="W796" s="12" t="s">
        <v>300</v>
      </c>
      <c r="X796" s="12" t="s">
        <v>1464</v>
      </c>
      <c r="Y796" s="12">
        <v>49017</v>
      </c>
      <c r="Z796" s="13">
        <v>42019</v>
      </c>
      <c r="AA796" s="14" t="str">
        <f>TEXT(Table1[[#This Row],[Order Date]],"mmmm")</f>
        <v>January</v>
      </c>
      <c r="AB796" s="8" t="str">
        <f>TEXT(Table1[[#This Row],[Order Date]],"yyyy")</f>
        <v>2015</v>
      </c>
      <c r="AC796" s="13">
        <v>42019</v>
      </c>
      <c r="AD796" s="12">
        <v>-33.211539999999999</v>
      </c>
      <c r="AE796" s="12">
        <v>12</v>
      </c>
      <c r="AF796" s="12">
        <v>111.97</v>
      </c>
      <c r="AG796" s="12">
        <v>86144</v>
      </c>
      <c r="AH796" s="7" t="str">
        <f>IF(COUNTIF(Returns!$A$2:$A$1635,Orders!AG796)&gt;0,"Returned","Not Returned")</f>
        <v>Not Returned</v>
      </c>
    </row>
    <row r="797" spans="5:34" ht="12.75" customHeight="1" thickTop="1" thickBot="1" x14ac:dyDescent="0.3">
      <c r="E797" s="9">
        <v>24080</v>
      </c>
      <c r="F797" s="2" t="s">
        <v>56</v>
      </c>
      <c r="G797" s="2">
        <v>0.04</v>
      </c>
      <c r="H797" s="2">
        <v>30.73</v>
      </c>
      <c r="I797" s="2">
        <v>4</v>
      </c>
      <c r="J797" s="2">
        <v>1405</v>
      </c>
      <c r="K797" s="7" t="str">
        <f>IF(COUNTIF(Table1[Customer ID],Table1[[#This Row],[Customer ID]])&gt;1,"Repeat Customer","One-Time Customer")</f>
        <v>Repeat Customer</v>
      </c>
      <c r="L797" s="2" t="s">
        <v>1463</v>
      </c>
      <c r="M797" s="2" t="s">
        <v>49</v>
      </c>
      <c r="N797" s="2" t="s">
        <v>40</v>
      </c>
      <c r="O797" s="2" t="s">
        <v>77</v>
      </c>
      <c r="P797" s="2" t="s">
        <v>180</v>
      </c>
      <c r="Q797" s="2" t="s">
        <v>59</v>
      </c>
      <c r="R797" s="2" t="s">
        <v>288</v>
      </c>
      <c r="S797" s="2">
        <v>0.75</v>
      </c>
      <c r="T797" s="7">
        <f>Table1[[#This Row],[Profit]]/Table1[[#This Row],[Sales]]</f>
        <v>-5.8528757636327804E-2</v>
      </c>
      <c r="U797" s="2" t="s">
        <v>33</v>
      </c>
      <c r="V797" s="2" t="s">
        <v>61</v>
      </c>
      <c r="W797" s="2" t="s">
        <v>300</v>
      </c>
      <c r="X797" s="2" t="s">
        <v>1464</v>
      </c>
      <c r="Y797" s="2">
        <v>49017</v>
      </c>
      <c r="Z797" s="10">
        <v>42025</v>
      </c>
      <c r="AA797" s="14" t="str">
        <f>TEXT(Table1[[#This Row],[Order Date]],"mmmm")</f>
        <v>January</v>
      </c>
      <c r="AB797" s="8" t="str">
        <f>TEXT(Table1[[#This Row],[Order Date]],"yyyy")</f>
        <v>2015</v>
      </c>
      <c r="AC797" s="10">
        <v>42026</v>
      </c>
      <c r="AD797" s="2">
        <v>-20.79</v>
      </c>
      <c r="AE797" s="2">
        <v>12</v>
      </c>
      <c r="AF797" s="2">
        <v>355.21</v>
      </c>
      <c r="AG797" s="2">
        <v>86145</v>
      </c>
      <c r="AH797" s="7" t="str">
        <f>IF(COUNTIF(Returns!$A$2:$A$1635,Orders!AG797)&gt;0,"Returned","Not Returned")</f>
        <v>Not Returned</v>
      </c>
    </row>
    <row r="798" spans="5:34" ht="12.75" customHeight="1" thickTop="1" thickBot="1" x14ac:dyDescent="0.3">
      <c r="E798" s="11">
        <v>19417</v>
      </c>
      <c r="F798" s="12" t="s">
        <v>56</v>
      </c>
      <c r="G798" s="12">
        <v>0</v>
      </c>
      <c r="H798" s="12">
        <v>65.989999999999995</v>
      </c>
      <c r="I798" s="12">
        <v>5.26</v>
      </c>
      <c r="J798" s="12">
        <v>1410</v>
      </c>
      <c r="K798" s="7" t="str">
        <f>IF(COUNTIF(Table1[Customer ID],Table1[[#This Row],[Customer ID]])&gt;1,"Repeat Customer","One-Time Customer")</f>
        <v>One-Time Customer</v>
      </c>
      <c r="L798" s="12" t="s">
        <v>1465</v>
      </c>
      <c r="M798" s="12" t="s">
        <v>49</v>
      </c>
      <c r="N798" s="12" t="s">
        <v>28</v>
      </c>
      <c r="O798" s="12" t="s">
        <v>77</v>
      </c>
      <c r="P798" s="12" t="s">
        <v>78</v>
      </c>
      <c r="Q798" s="12" t="s">
        <v>59</v>
      </c>
      <c r="R798" s="12" t="s">
        <v>1466</v>
      </c>
      <c r="S798" s="12">
        <v>0.59</v>
      </c>
      <c r="T798" s="7">
        <f>Table1[[#This Row],[Profit]]/Table1[[#This Row],[Sales]]</f>
        <v>0.69</v>
      </c>
      <c r="U798" s="12" t="s">
        <v>33</v>
      </c>
      <c r="V798" s="12" t="s">
        <v>34</v>
      </c>
      <c r="W798" s="12" t="s">
        <v>45</v>
      </c>
      <c r="X798" s="12" t="s">
        <v>1467</v>
      </c>
      <c r="Y798" s="12">
        <v>92553</v>
      </c>
      <c r="Z798" s="13">
        <v>42101</v>
      </c>
      <c r="AA798" s="14" t="str">
        <f>TEXT(Table1[[#This Row],[Order Date]],"mmmm")</f>
        <v>April</v>
      </c>
      <c r="AB798" s="8" t="str">
        <f>TEXT(Table1[[#This Row],[Order Date]],"yyyy")</f>
        <v>2015</v>
      </c>
      <c r="AC798" s="13">
        <v>42102</v>
      </c>
      <c r="AD798" s="12">
        <v>369.99869999999999</v>
      </c>
      <c r="AE798" s="12">
        <v>9</v>
      </c>
      <c r="AF798" s="12">
        <v>536.23</v>
      </c>
      <c r="AG798" s="12">
        <v>87086</v>
      </c>
      <c r="AH798" s="7" t="str">
        <f>IF(COUNTIF(Returns!$A$2:$A$1635,Orders!AG798)&gt;0,"Returned","Not Returned")</f>
        <v>Not Returned</v>
      </c>
    </row>
    <row r="799" spans="5:34" ht="12.75" customHeight="1" thickTop="1" thickBot="1" x14ac:dyDescent="0.3">
      <c r="E799" s="9">
        <v>24407</v>
      </c>
      <c r="F799" s="2" t="s">
        <v>37</v>
      </c>
      <c r="G799" s="2">
        <v>0.08</v>
      </c>
      <c r="H799" s="2">
        <v>3.38</v>
      </c>
      <c r="I799" s="2">
        <v>0.85</v>
      </c>
      <c r="J799" s="2">
        <v>1412</v>
      </c>
      <c r="K799" s="7" t="str">
        <f>IF(COUNTIF(Table1[Customer ID],Table1[[#This Row],[Customer ID]])&gt;1,"Repeat Customer","One-Time Customer")</f>
        <v>One-Time Customer</v>
      </c>
      <c r="L799" s="2" t="s">
        <v>1468</v>
      </c>
      <c r="M799" s="2" t="s">
        <v>49</v>
      </c>
      <c r="N799" s="2" t="s">
        <v>28</v>
      </c>
      <c r="O799" s="2" t="s">
        <v>29</v>
      </c>
      <c r="P799" s="2" t="s">
        <v>30</v>
      </c>
      <c r="Q799" s="2" t="s">
        <v>31</v>
      </c>
      <c r="R799" s="2" t="s">
        <v>1469</v>
      </c>
      <c r="S799" s="2">
        <v>0.48</v>
      </c>
      <c r="T799" s="7">
        <f>Table1[[#This Row],[Profit]]/Table1[[#This Row],[Sales]]</f>
        <v>0.52701880958515845</v>
      </c>
      <c r="U799" s="2" t="s">
        <v>33</v>
      </c>
      <c r="V799" s="2" t="s">
        <v>34</v>
      </c>
      <c r="W799" s="2" t="s">
        <v>45</v>
      </c>
      <c r="X799" s="2" t="s">
        <v>1470</v>
      </c>
      <c r="Y799" s="2">
        <v>94043</v>
      </c>
      <c r="Z799" s="10">
        <v>42037</v>
      </c>
      <c r="AA799" s="14" t="str">
        <f>TEXT(Table1[[#This Row],[Order Date]],"mmmm")</f>
        <v>February</v>
      </c>
      <c r="AB799" s="8" t="str">
        <f>TEXT(Table1[[#This Row],[Order Date]],"yyyy")</f>
        <v>2015</v>
      </c>
      <c r="AC799" s="10">
        <v>42039</v>
      </c>
      <c r="AD799" s="2">
        <v>20.453600000000002</v>
      </c>
      <c r="AE799" s="2">
        <v>12</v>
      </c>
      <c r="AF799" s="2">
        <v>38.81</v>
      </c>
      <c r="AG799" s="2">
        <v>87087</v>
      </c>
      <c r="AH799" s="7" t="str">
        <f>IF(COUNTIF(Returns!$A$2:$A$1635,Orders!AG799)&gt;0,"Returned","Not Returned")</f>
        <v>Not Returned</v>
      </c>
    </row>
    <row r="800" spans="5:34" ht="12.75" customHeight="1" thickTop="1" thickBot="1" x14ac:dyDescent="0.3">
      <c r="E800" s="11">
        <v>1417</v>
      </c>
      <c r="F800" s="12" t="s">
        <v>56</v>
      </c>
      <c r="G800" s="12">
        <v>0</v>
      </c>
      <c r="H800" s="12">
        <v>65.989999999999995</v>
      </c>
      <c r="I800" s="12">
        <v>5.26</v>
      </c>
      <c r="J800" s="12">
        <v>1413</v>
      </c>
      <c r="K800" s="7" t="str">
        <f>IF(COUNTIF(Table1[Customer ID],Table1[[#This Row],[Customer ID]])&gt;1,"Repeat Customer","One-Time Customer")</f>
        <v>Repeat Customer</v>
      </c>
      <c r="L800" s="12" t="s">
        <v>1471</v>
      </c>
      <c r="M800" s="12" t="s">
        <v>49</v>
      </c>
      <c r="N800" s="12" t="s">
        <v>28</v>
      </c>
      <c r="O800" s="12" t="s">
        <v>77</v>
      </c>
      <c r="P800" s="12" t="s">
        <v>78</v>
      </c>
      <c r="Q800" s="12" t="s">
        <v>59</v>
      </c>
      <c r="R800" s="12" t="s">
        <v>1466</v>
      </c>
      <c r="S800" s="12">
        <v>0.59</v>
      </c>
      <c r="T800" s="7">
        <f>Table1[[#This Row],[Profit]]/Table1[[#This Row],[Sales]]</f>
        <v>0.25280663148275928</v>
      </c>
      <c r="U800" s="12" t="s">
        <v>33</v>
      </c>
      <c r="V800" s="12" t="s">
        <v>53</v>
      </c>
      <c r="W800" s="12" t="s">
        <v>193</v>
      </c>
      <c r="X800" s="12" t="s">
        <v>194</v>
      </c>
      <c r="Y800" s="12">
        <v>2113</v>
      </c>
      <c r="Z800" s="13">
        <v>42101</v>
      </c>
      <c r="AA800" s="14" t="str">
        <f>TEXT(Table1[[#This Row],[Order Date]],"mmmm")</f>
        <v>April</v>
      </c>
      <c r="AB800" s="8" t="str">
        <f>TEXT(Table1[[#This Row],[Order Date]],"yyyy")</f>
        <v>2015</v>
      </c>
      <c r="AC800" s="13">
        <v>42102</v>
      </c>
      <c r="AD800" s="12">
        <v>542.25</v>
      </c>
      <c r="AE800" s="12">
        <v>36</v>
      </c>
      <c r="AF800" s="12">
        <v>2144.92</v>
      </c>
      <c r="AG800" s="12">
        <v>10277</v>
      </c>
      <c r="AH800" s="7" t="str">
        <f>IF(COUNTIF(Returns!$A$2:$A$1635,Orders!AG800)&gt;0,"Returned","Not Returned")</f>
        <v>Not Returned</v>
      </c>
    </row>
    <row r="801" spans="5:34" ht="12.75" customHeight="1" thickTop="1" thickBot="1" x14ac:dyDescent="0.3">
      <c r="E801" s="9">
        <v>6406</v>
      </c>
      <c r="F801" s="2" t="s">
        <v>37</v>
      </c>
      <c r="G801" s="2">
        <v>0.02</v>
      </c>
      <c r="H801" s="2">
        <v>16.48</v>
      </c>
      <c r="I801" s="2">
        <v>1.99</v>
      </c>
      <c r="J801" s="2">
        <v>1413</v>
      </c>
      <c r="K801" s="7" t="str">
        <f>IF(COUNTIF(Table1[Customer ID],Table1[[#This Row],[Customer ID]])&gt;1,"Repeat Customer","One-Time Customer")</f>
        <v>Repeat Customer</v>
      </c>
      <c r="L801" s="2" t="s">
        <v>1471</v>
      </c>
      <c r="M801" s="2" t="s">
        <v>27</v>
      </c>
      <c r="N801" s="2" t="s">
        <v>28</v>
      </c>
      <c r="O801" s="2" t="s">
        <v>77</v>
      </c>
      <c r="P801" s="2" t="s">
        <v>180</v>
      </c>
      <c r="Q801" s="2" t="s">
        <v>51</v>
      </c>
      <c r="R801" s="2" t="s">
        <v>1472</v>
      </c>
      <c r="S801" s="2">
        <v>0.42</v>
      </c>
      <c r="T801" s="7">
        <f>Table1[[#This Row],[Profit]]/Table1[[#This Row],[Sales]]</f>
        <v>0.14365610037972593</v>
      </c>
      <c r="U801" s="2" t="s">
        <v>33</v>
      </c>
      <c r="V801" s="2" t="s">
        <v>53</v>
      </c>
      <c r="W801" s="2" t="s">
        <v>193</v>
      </c>
      <c r="X801" s="2" t="s">
        <v>194</v>
      </c>
      <c r="Y801" s="2">
        <v>2113</v>
      </c>
      <c r="Z801" s="10">
        <v>42037</v>
      </c>
      <c r="AA801" s="14" t="str">
        <f>TEXT(Table1[[#This Row],[Order Date]],"mmmm")</f>
        <v>February</v>
      </c>
      <c r="AB801" s="8" t="str">
        <f>TEXT(Table1[[#This Row],[Order Date]],"yyyy")</f>
        <v>2015</v>
      </c>
      <c r="AC801" s="10">
        <v>42039</v>
      </c>
      <c r="AD801" s="2">
        <v>69.61</v>
      </c>
      <c r="AE801" s="2">
        <v>27</v>
      </c>
      <c r="AF801" s="2">
        <v>484.56</v>
      </c>
      <c r="AG801" s="2">
        <v>45539</v>
      </c>
      <c r="AH801" s="7" t="str">
        <f>IF(COUNTIF(Returns!$A$2:$A$1635,Orders!AG801)&gt;0,"Returned","Not Returned")</f>
        <v>Not Returned</v>
      </c>
    </row>
    <row r="802" spans="5:34" ht="12.75" customHeight="1" thickTop="1" thickBot="1" x14ac:dyDescent="0.3">
      <c r="E802" s="11">
        <v>25129</v>
      </c>
      <c r="F802" s="12" t="s">
        <v>47</v>
      </c>
      <c r="G802" s="12">
        <v>0.02</v>
      </c>
      <c r="H802" s="12">
        <v>417.4</v>
      </c>
      <c r="I802" s="12">
        <v>75.23</v>
      </c>
      <c r="J802" s="12">
        <v>1416</v>
      </c>
      <c r="K802" s="7" t="str">
        <f>IF(COUNTIF(Table1[Customer ID],Table1[[#This Row],[Customer ID]])&gt;1,"Repeat Customer","One-Time Customer")</f>
        <v>Repeat Customer</v>
      </c>
      <c r="L802" s="12" t="s">
        <v>1473</v>
      </c>
      <c r="M802" s="12" t="s">
        <v>39</v>
      </c>
      <c r="N802" s="12" t="s">
        <v>58</v>
      </c>
      <c r="O802" s="12" t="s">
        <v>41</v>
      </c>
      <c r="P802" s="12" t="s">
        <v>152</v>
      </c>
      <c r="Q802" s="12" t="s">
        <v>121</v>
      </c>
      <c r="R802" s="12" t="s">
        <v>710</v>
      </c>
      <c r="S802" s="12">
        <v>0.79</v>
      </c>
      <c r="T802" s="7">
        <f>Table1[[#This Row],[Profit]]/Table1[[#This Row],[Sales]]</f>
        <v>-1.3473088431909341</v>
      </c>
      <c r="U802" s="12" t="s">
        <v>33</v>
      </c>
      <c r="V802" s="12" t="s">
        <v>61</v>
      </c>
      <c r="W802" s="12" t="s">
        <v>703</v>
      </c>
      <c r="X802" s="12" t="s">
        <v>1474</v>
      </c>
      <c r="Y802" s="12">
        <v>46203</v>
      </c>
      <c r="Z802" s="13">
        <v>42130</v>
      </c>
      <c r="AA802" s="14" t="str">
        <f>TEXT(Table1[[#This Row],[Order Date]],"mmmm")</f>
        <v>May</v>
      </c>
      <c r="AB802" s="8" t="str">
        <f>TEXT(Table1[[#This Row],[Order Date]],"yyyy")</f>
        <v>2015</v>
      </c>
      <c r="AC802" s="13">
        <v>42131</v>
      </c>
      <c r="AD802" s="12">
        <v>-634.86540000000002</v>
      </c>
      <c r="AE802" s="12">
        <v>1</v>
      </c>
      <c r="AF802" s="12">
        <v>471.21</v>
      </c>
      <c r="AG802" s="12">
        <v>90538</v>
      </c>
      <c r="AH802" s="7" t="str">
        <f>IF(COUNTIF(Returns!$A$2:$A$1635,Orders!AG802)&gt;0,"Returned","Not Returned")</f>
        <v>Not Returned</v>
      </c>
    </row>
    <row r="803" spans="5:34" ht="12.75" customHeight="1" thickTop="1" thickBot="1" x14ac:dyDescent="0.3">
      <c r="E803" s="9">
        <v>24722</v>
      </c>
      <c r="F803" s="2" t="s">
        <v>25</v>
      </c>
      <c r="G803" s="2">
        <v>0.04</v>
      </c>
      <c r="H803" s="2">
        <v>46.89</v>
      </c>
      <c r="I803" s="2">
        <v>5.0999999999999996</v>
      </c>
      <c r="J803" s="2">
        <v>1416</v>
      </c>
      <c r="K803" s="7" t="str">
        <f>IF(COUNTIF(Table1[Customer ID],Table1[[#This Row],[Customer ID]])&gt;1,"Repeat Customer","One-Time Customer")</f>
        <v>Repeat Customer</v>
      </c>
      <c r="L803" s="2" t="s">
        <v>1473</v>
      </c>
      <c r="M803" s="2" t="s">
        <v>49</v>
      </c>
      <c r="N803" s="2" t="s">
        <v>58</v>
      </c>
      <c r="O803" s="2" t="s">
        <v>29</v>
      </c>
      <c r="P803" s="2" t="s">
        <v>257</v>
      </c>
      <c r="Q803" s="2" t="s">
        <v>86</v>
      </c>
      <c r="R803" s="2" t="s">
        <v>1345</v>
      </c>
      <c r="S803" s="2">
        <v>0.46</v>
      </c>
      <c r="T803" s="7">
        <f>Table1[[#This Row],[Profit]]/Table1[[#This Row],[Sales]]</f>
        <v>0.47708230655495315</v>
      </c>
      <c r="U803" s="2" t="s">
        <v>33</v>
      </c>
      <c r="V803" s="2" t="s">
        <v>61</v>
      </c>
      <c r="W803" s="2" t="s">
        <v>703</v>
      </c>
      <c r="X803" s="2" t="s">
        <v>1474</v>
      </c>
      <c r="Y803" s="2">
        <v>46203</v>
      </c>
      <c r="Z803" s="10">
        <v>42180</v>
      </c>
      <c r="AA803" s="14" t="str">
        <f>TEXT(Table1[[#This Row],[Order Date]],"mmmm")</f>
        <v>June</v>
      </c>
      <c r="AB803" s="8" t="str">
        <f>TEXT(Table1[[#This Row],[Order Date]],"yyyy")</f>
        <v>2015</v>
      </c>
      <c r="AC803" s="10">
        <v>42182</v>
      </c>
      <c r="AD803" s="2">
        <v>87.12</v>
      </c>
      <c r="AE803" s="2">
        <v>4</v>
      </c>
      <c r="AF803" s="2">
        <v>182.61</v>
      </c>
      <c r="AG803" s="2">
        <v>90540</v>
      </c>
      <c r="AH803" s="7" t="str">
        <f>IF(COUNTIF(Returns!$A$2:$A$1635,Orders!AG803)&gt;0,"Returned","Not Returned")</f>
        <v>Not Returned</v>
      </c>
    </row>
    <row r="804" spans="5:34" ht="12.75" customHeight="1" thickTop="1" thickBot="1" x14ac:dyDescent="0.3">
      <c r="E804" s="11">
        <v>22823</v>
      </c>
      <c r="F804" s="12" t="s">
        <v>106</v>
      </c>
      <c r="G804" s="12">
        <v>7.0000000000000007E-2</v>
      </c>
      <c r="H804" s="12">
        <v>4.84</v>
      </c>
      <c r="I804" s="12">
        <v>0.71</v>
      </c>
      <c r="J804" s="12">
        <v>1418</v>
      </c>
      <c r="K804" s="7" t="str">
        <f>IF(COUNTIF(Table1[Customer ID],Table1[[#This Row],[Customer ID]])&gt;1,"Repeat Customer","One-Time Customer")</f>
        <v>One-Time Customer</v>
      </c>
      <c r="L804" s="12" t="s">
        <v>1475</v>
      </c>
      <c r="M804" s="12" t="s">
        <v>49</v>
      </c>
      <c r="N804" s="12" t="s">
        <v>58</v>
      </c>
      <c r="O804" s="12" t="s">
        <v>29</v>
      </c>
      <c r="P804" s="12" t="s">
        <v>30</v>
      </c>
      <c r="Q804" s="12" t="s">
        <v>31</v>
      </c>
      <c r="R804" s="12" t="s">
        <v>1476</v>
      </c>
      <c r="S804" s="12">
        <v>0.52</v>
      </c>
      <c r="T804" s="7">
        <f>Table1[[#This Row],[Profit]]/Table1[[#This Row],[Sales]]</f>
        <v>0.69</v>
      </c>
      <c r="U804" s="12" t="s">
        <v>33</v>
      </c>
      <c r="V804" s="12" t="s">
        <v>61</v>
      </c>
      <c r="W804" s="12" t="s">
        <v>703</v>
      </c>
      <c r="X804" s="12" t="s">
        <v>1477</v>
      </c>
      <c r="Y804" s="12">
        <v>46901</v>
      </c>
      <c r="Z804" s="13">
        <v>42005</v>
      </c>
      <c r="AA804" s="14" t="str">
        <f>TEXT(Table1[[#This Row],[Order Date]],"mmmm")</f>
        <v>January</v>
      </c>
      <c r="AB804" s="8" t="str">
        <f>TEXT(Table1[[#This Row],[Order Date]],"yyyy")</f>
        <v>2015</v>
      </c>
      <c r="AC804" s="13">
        <v>42007</v>
      </c>
      <c r="AD804" s="12">
        <v>25.240199999999998</v>
      </c>
      <c r="AE804" s="12">
        <v>8</v>
      </c>
      <c r="AF804" s="12">
        <v>36.58</v>
      </c>
      <c r="AG804" s="12">
        <v>90539</v>
      </c>
      <c r="AH804" s="7" t="str">
        <f>IF(COUNTIF(Returns!$A$2:$A$1635,Orders!AG804)&gt;0,"Returned","Not Returned")</f>
        <v>Not Returned</v>
      </c>
    </row>
    <row r="805" spans="5:34" ht="12.75" customHeight="1" thickTop="1" thickBot="1" x14ac:dyDescent="0.3">
      <c r="E805" s="9">
        <v>24295</v>
      </c>
      <c r="F805" s="2" t="s">
        <v>37</v>
      </c>
      <c r="G805" s="2">
        <v>0.01</v>
      </c>
      <c r="H805" s="2">
        <v>124.49</v>
      </c>
      <c r="I805" s="2">
        <v>51.94</v>
      </c>
      <c r="J805" s="2">
        <v>1419</v>
      </c>
      <c r="K805" s="7" t="str">
        <f>IF(COUNTIF(Table1[Customer ID],Table1[[#This Row],[Customer ID]])&gt;1,"Repeat Customer","One-Time Customer")</f>
        <v>One-Time Customer</v>
      </c>
      <c r="L805" s="2" t="s">
        <v>1478</v>
      </c>
      <c r="M805" s="2" t="s">
        <v>39</v>
      </c>
      <c r="N805" s="2" t="s">
        <v>58</v>
      </c>
      <c r="O805" s="2" t="s">
        <v>41</v>
      </c>
      <c r="P805" s="2" t="s">
        <v>152</v>
      </c>
      <c r="Q805" s="2" t="s">
        <v>121</v>
      </c>
      <c r="R805" s="2" t="s">
        <v>462</v>
      </c>
      <c r="S805" s="2">
        <v>0.63</v>
      </c>
      <c r="T805" s="7">
        <f>Table1[[#This Row],[Profit]]/Table1[[#This Row],[Sales]]</f>
        <v>-3.9844218726326958E-2</v>
      </c>
      <c r="U805" s="2" t="s">
        <v>33</v>
      </c>
      <c r="V805" s="2" t="s">
        <v>61</v>
      </c>
      <c r="W805" s="2" t="s">
        <v>703</v>
      </c>
      <c r="X805" s="2" t="s">
        <v>1479</v>
      </c>
      <c r="Y805" s="2">
        <v>47905</v>
      </c>
      <c r="Z805" s="10">
        <v>42180</v>
      </c>
      <c r="AA805" s="14" t="str">
        <f>TEXT(Table1[[#This Row],[Order Date]],"mmmm")</f>
        <v>June</v>
      </c>
      <c r="AB805" s="8" t="str">
        <f>TEXT(Table1[[#This Row],[Order Date]],"yyyy")</f>
        <v>2015</v>
      </c>
      <c r="AC805" s="10">
        <v>42181</v>
      </c>
      <c r="AD805" s="2">
        <v>-94.674644999999998</v>
      </c>
      <c r="AE805" s="2">
        <v>18</v>
      </c>
      <c r="AF805" s="2">
        <v>2376.12</v>
      </c>
      <c r="AG805" s="2">
        <v>90540</v>
      </c>
      <c r="AH805" s="7" t="str">
        <f>IF(COUNTIF(Returns!$A$2:$A$1635,Orders!AG805)&gt;0,"Returned","Not Returned")</f>
        <v>Not Returned</v>
      </c>
    </row>
    <row r="806" spans="5:34" ht="12.75" customHeight="1" thickTop="1" thickBot="1" x14ac:dyDescent="0.3">
      <c r="E806" s="11">
        <v>19024</v>
      </c>
      <c r="F806" s="12" t="s">
        <v>106</v>
      </c>
      <c r="G806" s="12">
        <v>0.05</v>
      </c>
      <c r="H806" s="12">
        <v>350.99</v>
      </c>
      <c r="I806" s="12">
        <v>39</v>
      </c>
      <c r="J806" s="12">
        <v>1424</v>
      </c>
      <c r="K806" s="7" t="str">
        <f>IF(COUNTIF(Table1[Customer ID],Table1[[#This Row],[Customer ID]])&gt;1,"Repeat Customer","One-Time Customer")</f>
        <v>Repeat Customer</v>
      </c>
      <c r="L806" s="12" t="s">
        <v>1480</v>
      </c>
      <c r="M806" s="12" t="s">
        <v>39</v>
      </c>
      <c r="N806" s="12" t="s">
        <v>40</v>
      </c>
      <c r="O806" s="12" t="s">
        <v>41</v>
      </c>
      <c r="P806" s="12" t="s">
        <v>42</v>
      </c>
      <c r="Q806" s="12" t="s">
        <v>43</v>
      </c>
      <c r="R806" s="12" t="s">
        <v>1269</v>
      </c>
      <c r="S806" s="12">
        <v>0.55000000000000004</v>
      </c>
      <c r="T806" s="7">
        <f>Table1[[#This Row],[Profit]]/Table1[[#This Row],[Sales]]</f>
        <v>0.44239706689671393</v>
      </c>
      <c r="U806" s="12" t="s">
        <v>33</v>
      </c>
      <c r="V806" s="12" t="s">
        <v>34</v>
      </c>
      <c r="W806" s="12" t="s">
        <v>255</v>
      </c>
      <c r="X806" s="12" t="s">
        <v>1481</v>
      </c>
      <c r="Y806" s="12">
        <v>80112</v>
      </c>
      <c r="Z806" s="13">
        <v>42016</v>
      </c>
      <c r="AA806" s="14" t="str">
        <f>TEXT(Table1[[#This Row],[Order Date]],"mmmm")</f>
        <v>January</v>
      </c>
      <c r="AB806" s="8" t="str">
        <f>TEXT(Table1[[#This Row],[Order Date]],"yyyy")</f>
        <v>2015</v>
      </c>
      <c r="AC806" s="13">
        <v>42018</v>
      </c>
      <c r="AD806" s="12">
        <v>451.28039999999999</v>
      </c>
      <c r="AE806" s="12">
        <v>3</v>
      </c>
      <c r="AF806" s="12">
        <v>1020.08</v>
      </c>
      <c r="AG806" s="12">
        <v>89448</v>
      </c>
      <c r="AH806" s="7" t="str">
        <f>IF(COUNTIF(Returns!$A$2:$A$1635,Orders!AG806)&gt;0,"Returned","Not Returned")</f>
        <v>Not Returned</v>
      </c>
    </row>
    <row r="807" spans="5:34" ht="12.75" customHeight="1" thickTop="1" thickBot="1" x14ac:dyDescent="0.3">
      <c r="E807" s="9">
        <v>19025</v>
      </c>
      <c r="F807" s="2" t="s">
        <v>106</v>
      </c>
      <c r="G807" s="2">
        <v>0</v>
      </c>
      <c r="H807" s="2">
        <v>8.74</v>
      </c>
      <c r="I807" s="2">
        <v>1.39</v>
      </c>
      <c r="J807" s="2">
        <v>1424</v>
      </c>
      <c r="K807" s="7" t="str">
        <f>IF(COUNTIF(Table1[Customer ID],Table1[[#This Row],[Customer ID]])&gt;1,"Repeat Customer","One-Time Customer")</f>
        <v>Repeat Customer</v>
      </c>
      <c r="L807" s="2" t="s">
        <v>1480</v>
      </c>
      <c r="M807" s="2" t="s">
        <v>49</v>
      </c>
      <c r="N807" s="2" t="s">
        <v>40</v>
      </c>
      <c r="O807" s="2" t="s">
        <v>29</v>
      </c>
      <c r="P807" s="2" t="s">
        <v>69</v>
      </c>
      <c r="Q807" s="2" t="s">
        <v>59</v>
      </c>
      <c r="R807" s="2" t="s">
        <v>1482</v>
      </c>
      <c r="S807" s="2">
        <v>0.38</v>
      </c>
      <c r="T807" s="7">
        <f>Table1[[#This Row],[Profit]]/Table1[[#This Row],[Sales]]</f>
        <v>0.69</v>
      </c>
      <c r="U807" s="2" t="s">
        <v>33</v>
      </c>
      <c r="V807" s="2" t="s">
        <v>34</v>
      </c>
      <c r="W807" s="2" t="s">
        <v>255</v>
      </c>
      <c r="X807" s="2" t="s">
        <v>1481</v>
      </c>
      <c r="Y807" s="2">
        <v>80112</v>
      </c>
      <c r="Z807" s="10">
        <v>42016</v>
      </c>
      <c r="AA807" s="14" t="str">
        <f>TEXT(Table1[[#This Row],[Order Date]],"mmmm")</f>
        <v>January</v>
      </c>
      <c r="AB807" s="8" t="str">
        <f>TEXT(Table1[[#This Row],[Order Date]],"yyyy")</f>
        <v>2015</v>
      </c>
      <c r="AC807" s="10">
        <v>42020</v>
      </c>
      <c r="AD807" s="2">
        <v>44.988</v>
      </c>
      <c r="AE807" s="2">
        <v>7</v>
      </c>
      <c r="AF807" s="2">
        <v>65.2</v>
      </c>
      <c r="AG807" s="2">
        <v>89448</v>
      </c>
      <c r="AH807" s="7" t="str">
        <f>IF(COUNTIF(Returns!$A$2:$A$1635,Orders!AG807)&gt;0,"Returned","Not Returned")</f>
        <v>Not Returned</v>
      </c>
    </row>
    <row r="808" spans="5:34" ht="12.75" customHeight="1" thickTop="1" thickBot="1" x14ac:dyDescent="0.3">
      <c r="E808" s="11">
        <v>19026</v>
      </c>
      <c r="F808" s="12" t="s">
        <v>106</v>
      </c>
      <c r="G808" s="12">
        <v>0.02</v>
      </c>
      <c r="H808" s="12">
        <v>1.98</v>
      </c>
      <c r="I808" s="12">
        <v>0.7</v>
      </c>
      <c r="J808" s="12">
        <v>1424</v>
      </c>
      <c r="K808" s="7" t="str">
        <f>IF(COUNTIF(Table1[Customer ID],Table1[[#This Row],[Customer ID]])&gt;1,"Repeat Customer","One-Time Customer")</f>
        <v>Repeat Customer</v>
      </c>
      <c r="L808" s="12" t="s">
        <v>1480</v>
      </c>
      <c r="M808" s="12" t="s">
        <v>49</v>
      </c>
      <c r="N808" s="12" t="s">
        <v>40</v>
      </c>
      <c r="O808" s="12" t="s">
        <v>29</v>
      </c>
      <c r="P808" s="12" t="s">
        <v>66</v>
      </c>
      <c r="Q808" s="12" t="s">
        <v>31</v>
      </c>
      <c r="R808" s="12" t="s">
        <v>395</v>
      </c>
      <c r="S808" s="12">
        <v>0.83</v>
      </c>
      <c r="T808" s="7">
        <f>Table1[[#This Row],[Profit]]/Table1[[#This Row],[Sales]]</f>
        <v>-0.9177866312527666</v>
      </c>
      <c r="U808" s="12" t="s">
        <v>33</v>
      </c>
      <c r="V808" s="12" t="s">
        <v>34</v>
      </c>
      <c r="W808" s="12" t="s">
        <v>255</v>
      </c>
      <c r="X808" s="12" t="s">
        <v>1481</v>
      </c>
      <c r="Y808" s="12">
        <v>80112</v>
      </c>
      <c r="Z808" s="13">
        <v>42016</v>
      </c>
      <c r="AA808" s="14" t="str">
        <f>TEXT(Table1[[#This Row],[Order Date]],"mmmm")</f>
        <v>January</v>
      </c>
      <c r="AB808" s="8" t="str">
        <f>TEXT(Table1[[#This Row],[Order Date]],"yyyy")</f>
        <v>2015</v>
      </c>
      <c r="AC808" s="13">
        <v>42020</v>
      </c>
      <c r="AD808" s="12">
        <v>-20.732799999999997</v>
      </c>
      <c r="AE808" s="12">
        <v>11</v>
      </c>
      <c r="AF808" s="12">
        <v>22.59</v>
      </c>
      <c r="AG808" s="12">
        <v>89448</v>
      </c>
      <c r="AH808" s="7" t="str">
        <f>IF(COUNTIF(Returns!$A$2:$A$1635,Orders!AG808)&gt;0,"Returned","Not Returned")</f>
        <v>Not Returned</v>
      </c>
    </row>
    <row r="809" spans="5:34" ht="12.75" customHeight="1" thickTop="1" thickBot="1" x14ac:dyDescent="0.3">
      <c r="E809" s="9">
        <v>23620</v>
      </c>
      <c r="F809" s="2" t="s">
        <v>37</v>
      </c>
      <c r="G809" s="2">
        <v>0.05</v>
      </c>
      <c r="H809" s="2">
        <v>8.0399999999999991</v>
      </c>
      <c r="I809" s="2">
        <v>8.94</v>
      </c>
      <c r="J809" s="2">
        <v>1424</v>
      </c>
      <c r="K809" s="7" t="str">
        <f>IF(COUNTIF(Table1[Customer ID],Table1[[#This Row],[Customer ID]])&gt;1,"Repeat Customer","One-Time Customer")</f>
        <v>Repeat Customer</v>
      </c>
      <c r="L809" s="2" t="s">
        <v>1480</v>
      </c>
      <c r="M809" s="2" t="s">
        <v>49</v>
      </c>
      <c r="N809" s="2" t="s">
        <v>40</v>
      </c>
      <c r="O809" s="2" t="s">
        <v>29</v>
      </c>
      <c r="P809" s="2" t="s">
        <v>109</v>
      </c>
      <c r="Q809" s="2" t="s">
        <v>59</v>
      </c>
      <c r="R809" s="2" t="s">
        <v>1040</v>
      </c>
      <c r="S809" s="2">
        <v>0.4</v>
      </c>
      <c r="T809" s="7">
        <f>Table1[[#This Row],[Profit]]/Table1[[#This Row],[Sales]]</f>
        <v>-1.3546044825313115</v>
      </c>
      <c r="U809" s="2" t="s">
        <v>33</v>
      </c>
      <c r="V809" s="2" t="s">
        <v>34</v>
      </c>
      <c r="W809" s="2" t="s">
        <v>255</v>
      </c>
      <c r="X809" s="2" t="s">
        <v>1481</v>
      </c>
      <c r="Y809" s="2">
        <v>80112</v>
      </c>
      <c r="Z809" s="10">
        <v>42175</v>
      </c>
      <c r="AA809" s="14" t="str">
        <f>TEXT(Table1[[#This Row],[Order Date]],"mmmm")</f>
        <v>June</v>
      </c>
      <c r="AB809" s="8" t="str">
        <f>TEXT(Table1[[#This Row],[Order Date]],"yyyy")</f>
        <v>2015</v>
      </c>
      <c r="AC809" s="10">
        <v>42177</v>
      </c>
      <c r="AD809" s="2">
        <v>-164.39479999999998</v>
      </c>
      <c r="AE809" s="2">
        <v>15</v>
      </c>
      <c r="AF809" s="2">
        <v>121.36</v>
      </c>
      <c r="AG809" s="2">
        <v>89449</v>
      </c>
      <c r="AH809" s="7" t="str">
        <f>IF(COUNTIF(Returns!$A$2:$A$1635,Orders!AG809)&gt;0,"Returned","Not Returned")</f>
        <v>Not Returned</v>
      </c>
    </row>
    <row r="810" spans="5:34" ht="12.75" customHeight="1" thickTop="1" thickBot="1" x14ac:dyDescent="0.3">
      <c r="E810" s="11">
        <v>22824</v>
      </c>
      <c r="F810" s="12" t="s">
        <v>106</v>
      </c>
      <c r="G810" s="12">
        <v>0.04</v>
      </c>
      <c r="H810" s="12">
        <v>2036.48</v>
      </c>
      <c r="I810" s="12">
        <v>14.7</v>
      </c>
      <c r="J810" s="12">
        <v>1425</v>
      </c>
      <c r="K810" s="7" t="str">
        <f>IF(COUNTIF(Table1[Customer ID],Table1[[#This Row],[Customer ID]])&gt;1,"Repeat Customer","One-Time Customer")</f>
        <v>One-Time Customer</v>
      </c>
      <c r="L810" s="12" t="s">
        <v>1483</v>
      </c>
      <c r="M810" s="12" t="s">
        <v>39</v>
      </c>
      <c r="N810" s="12" t="s">
        <v>58</v>
      </c>
      <c r="O810" s="12" t="s">
        <v>77</v>
      </c>
      <c r="P810" s="12" t="s">
        <v>85</v>
      </c>
      <c r="Q810" s="12" t="s">
        <v>43</v>
      </c>
      <c r="R810" s="12" t="s">
        <v>633</v>
      </c>
      <c r="S810" s="12">
        <v>0.55000000000000004</v>
      </c>
      <c r="T810" s="7">
        <f>Table1[[#This Row],[Profit]]/Table1[[#This Row],[Sales]]</f>
        <v>-2.3802331067155986</v>
      </c>
      <c r="U810" s="12" t="s">
        <v>33</v>
      </c>
      <c r="V810" s="12" t="s">
        <v>34</v>
      </c>
      <c r="W810" s="12" t="s">
        <v>255</v>
      </c>
      <c r="X810" s="12" t="s">
        <v>256</v>
      </c>
      <c r="Y810" s="12">
        <v>80525</v>
      </c>
      <c r="Z810" s="13">
        <v>42005</v>
      </c>
      <c r="AA810" s="14" t="str">
        <f>TEXT(Table1[[#This Row],[Order Date]],"mmmm")</f>
        <v>January</v>
      </c>
      <c r="AB810" s="8" t="str">
        <f>TEXT(Table1[[#This Row],[Order Date]],"yyyy")</f>
        <v>2015</v>
      </c>
      <c r="AC810" s="13">
        <v>42010</v>
      </c>
      <c r="AD810" s="12">
        <v>-4793.0039999999999</v>
      </c>
      <c r="AE810" s="12">
        <v>1</v>
      </c>
      <c r="AF810" s="12">
        <v>2013.67</v>
      </c>
      <c r="AG810" s="12">
        <v>89450</v>
      </c>
      <c r="AH810" s="7" t="str">
        <f>IF(COUNTIF(Returns!$A$2:$A$1635,Orders!AG810)&gt;0,"Returned","Not Returned")</f>
        <v>Not Returned</v>
      </c>
    </row>
    <row r="811" spans="5:34" ht="12.75" customHeight="1" thickTop="1" thickBot="1" x14ac:dyDescent="0.3">
      <c r="E811" s="9">
        <v>22407</v>
      </c>
      <c r="F811" s="2" t="s">
        <v>106</v>
      </c>
      <c r="G811" s="2">
        <v>0.09</v>
      </c>
      <c r="H811" s="2">
        <v>125.99</v>
      </c>
      <c r="I811" s="2">
        <v>2.5</v>
      </c>
      <c r="J811" s="2">
        <v>1427</v>
      </c>
      <c r="K811" s="7" t="str">
        <f>IF(COUNTIF(Table1[Customer ID],Table1[[#This Row],[Customer ID]])&gt;1,"Repeat Customer","One-Time Customer")</f>
        <v>One-Time Customer</v>
      </c>
      <c r="L811" s="2" t="s">
        <v>1484</v>
      </c>
      <c r="M811" s="2" t="s">
        <v>49</v>
      </c>
      <c r="N811" s="2" t="s">
        <v>40</v>
      </c>
      <c r="O811" s="2" t="s">
        <v>77</v>
      </c>
      <c r="P811" s="2" t="s">
        <v>78</v>
      </c>
      <c r="Q811" s="2" t="s">
        <v>59</v>
      </c>
      <c r="R811" s="2" t="s">
        <v>1148</v>
      </c>
      <c r="S811" s="2">
        <v>0.6</v>
      </c>
      <c r="T811" s="7">
        <f>Table1[[#This Row],[Profit]]/Table1[[#This Row],[Sales]]</f>
        <v>0.69</v>
      </c>
      <c r="U811" s="2" t="s">
        <v>33</v>
      </c>
      <c r="V811" s="2" t="s">
        <v>61</v>
      </c>
      <c r="W811" s="2" t="s">
        <v>300</v>
      </c>
      <c r="X811" s="2" t="s">
        <v>1485</v>
      </c>
      <c r="Y811" s="2">
        <v>48708</v>
      </c>
      <c r="Z811" s="10">
        <v>42040</v>
      </c>
      <c r="AA811" s="14" t="str">
        <f>TEXT(Table1[[#This Row],[Order Date]],"mmmm")</f>
        <v>February</v>
      </c>
      <c r="AB811" s="8" t="str">
        <f>TEXT(Table1[[#This Row],[Order Date]],"yyyy")</f>
        <v>2015</v>
      </c>
      <c r="AC811" s="10">
        <v>42044</v>
      </c>
      <c r="AD811" s="2">
        <v>1258.7876999999999</v>
      </c>
      <c r="AE811" s="2">
        <v>18</v>
      </c>
      <c r="AF811" s="2">
        <v>1824.33</v>
      </c>
      <c r="AG811" s="2">
        <v>90905</v>
      </c>
      <c r="AH811" s="7" t="str">
        <f>IF(COUNTIF(Returns!$A$2:$A$1635,Orders!AG811)&gt;0,"Returned","Not Returned")</f>
        <v>Not Returned</v>
      </c>
    </row>
    <row r="812" spans="5:34" ht="12.75" customHeight="1" thickTop="1" thickBot="1" x14ac:dyDescent="0.3">
      <c r="E812" s="11">
        <v>19810</v>
      </c>
      <c r="F812" s="12" t="s">
        <v>37</v>
      </c>
      <c r="G812" s="12">
        <v>0.05</v>
      </c>
      <c r="H812" s="12">
        <v>9.7799999999999994</v>
      </c>
      <c r="I812" s="12">
        <v>1.39</v>
      </c>
      <c r="J812" s="12">
        <v>1432</v>
      </c>
      <c r="K812" s="7" t="str">
        <f>IF(COUNTIF(Table1[Customer ID],Table1[[#This Row],[Customer ID]])&gt;1,"Repeat Customer","One-Time Customer")</f>
        <v>Repeat Customer</v>
      </c>
      <c r="L812" s="12" t="s">
        <v>1486</v>
      </c>
      <c r="M812" s="12" t="s">
        <v>49</v>
      </c>
      <c r="N812" s="12" t="s">
        <v>28</v>
      </c>
      <c r="O812" s="12" t="s">
        <v>29</v>
      </c>
      <c r="P812" s="12" t="s">
        <v>69</v>
      </c>
      <c r="Q812" s="12" t="s">
        <v>59</v>
      </c>
      <c r="R812" s="12" t="s">
        <v>1265</v>
      </c>
      <c r="S812" s="12">
        <v>0.39</v>
      </c>
      <c r="T812" s="7">
        <f>Table1[[#This Row],[Profit]]/Table1[[#This Row],[Sales]]</f>
        <v>0.69</v>
      </c>
      <c r="U812" s="12" t="s">
        <v>33</v>
      </c>
      <c r="V812" s="12" t="s">
        <v>61</v>
      </c>
      <c r="W812" s="12" t="s">
        <v>703</v>
      </c>
      <c r="X812" s="12" t="s">
        <v>1474</v>
      </c>
      <c r="Y812" s="12">
        <v>46203</v>
      </c>
      <c r="Z812" s="13">
        <v>42068</v>
      </c>
      <c r="AA812" s="14" t="str">
        <f>TEXT(Table1[[#This Row],[Order Date]],"mmmm")</f>
        <v>March</v>
      </c>
      <c r="AB812" s="8" t="str">
        <f>TEXT(Table1[[#This Row],[Order Date]],"yyyy")</f>
        <v>2015</v>
      </c>
      <c r="AC812" s="13">
        <v>42069</v>
      </c>
      <c r="AD812" s="12">
        <v>74.278499999999994</v>
      </c>
      <c r="AE812" s="12">
        <v>11</v>
      </c>
      <c r="AF812" s="12">
        <v>107.65</v>
      </c>
      <c r="AG812" s="12">
        <v>86826</v>
      </c>
      <c r="AH812" s="7" t="str">
        <f>IF(COUNTIF(Returns!$A$2:$A$1635,Orders!AG812)&gt;0,"Returned","Not Returned")</f>
        <v>Not Returned</v>
      </c>
    </row>
    <row r="813" spans="5:34" ht="12.75" customHeight="1" thickTop="1" thickBot="1" x14ac:dyDescent="0.3">
      <c r="E813" s="9">
        <v>18762</v>
      </c>
      <c r="F813" s="2" t="s">
        <v>106</v>
      </c>
      <c r="G813" s="2">
        <v>7.0000000000000007E-2</v>
      </c>
      <c r="H813" s="2">
        <v>10.98</v>
      </c>
      <c r="I813" s="2">
        <v>4.8</v>
      </c>
      <c r="J813" s="2">
        <v>1432</v>
      </c>
      <c r="K813" s="7" t="str">
        <f>IF(COUNTIF(Table1[Customer ID],Table1[[#This Row],[Customer ID]])&gt;1,"Repeat Customer","One-Time Customer")</f>
        <v>Repeat Customer</v>
      </c>
      <c r="L813" s="2" t="s">
        <v>1486</v>
      </c>
      <c r="M813" s="2" t="s">
        <v>49</v>
      </c>
      <c r="N813" s="2" t="s">
        <v>28</v>
      </c>
      <c r="O813" s="2" t="s">
        <v>29</v>
      </c>
      <c r="P813" s="2" t="s">
        <v>69</v>
      </c>
      <c r="Q813" s="2" t="s">
        <v>59</v>
      </c>
      <c r="R813" s="2" t="s">
        <v>536</v>
      </c>
      <c r="S813" s="2">
        <v>0.36</v>
      </c>
      <c r="T813" s="7">
        <f>Table1[[#This Row],[Profit]]/Table1[[#This Row],[Sales]]</f>
        <v>0.32031959324496095</v>
      </c>
      <c r="U813" s="2" t="s">
        <v>33</v>
      </c>
      <c r="V813" s="2" t="s">
        <v>61</v>
      </c>
      <c r="W813" s="2" t="s">
        <v>703</v>
      </c>
      <c r="X813" s="2" t="s">
        <v>1474</v>
      </c>
      <c r="Y813" s="2">
        <v>46203</v>
      </c>
      <c r="Z813" s="10">
        <v>42175</v>
      </c>
      <c r="AA813" s="14" t="str">
        <f>TEXT(Table1[[#This Row],[Order Date]],"mmmm")</f>
        <v>June</v>
      </c>
      <c r="AB813" s="8" t="str">
        <f>TEXT(Table1[[#This Row],[Order Date]],"yyyy")</f>
        <v>2015</v>
      </c>
      <c r="AC813" s="10">
        <v>42182</v>
      </c>
      <c r="AD813" s="2">
        <v>52.92</v>
      </c>
      <c r="AE813" s="2">
        <v>16</v>
      </c>
      <c r="AF813" s="2">
        <v>165.21</v>
      </c>
      <c r="AG813" s="2">
        <v>86827</v>
      </c>
      <c r="AH813" s="7" t="str">
        <f>IF(COUNTIF(Returns!$A$2:$A$1635,Orders!AG813)&gt;0,"Returned","Not Returned")</f>
        <v>Not Returned</v>
      </c>
    </row>
    <row r="814" spans="5:34" ht="12.75" customHeight="1" thickTop="1" thickBot="1" x14ac:dyDescent="0.3">
      <c r="E814" s="11">
        <v>19811</v>
      </c>
      <c r="F814" s="12" t="s">
        <v>37</v>
      </c>
      <c r="G814" s="12">
        <v>0.02</v>
      </c>
      <c r="H814" s="12">
        <v>3.28</v>
      </c>
      <c r="I814" s="12">
        <v>3.97</v>
      </c>
      <c r="J814" s="12">
        <v>1433</v>
      </c>
      <c r="K814" s="7" t="str">
        <f>IF(COUNTIF(Table1[Customer ID],Table1[[#This Row],[Customer ID]])&gt;1,"Repeat Customer","One-Time Customer")</f>
        <v>Repeat Customer</v>
      </c>
      <c r="L814" s="12" t="s">
        <v>1487</v>
      </c>
      <c r="M814" s="12" t="s">
        <v>27</v>
      </c>
      <c r="N814" s="12" t="s">
        <v>28</v>
      </c>
      <c r="O814" s="12" t="s">
        <v>29</v>
      </c>
      <c r="P814" s="12" t="s">
        <v>30</v>
      </c>
      <c r="Q814" s="12" t="s">
        <v>31</v>
      </c>
      <c r="R814" s="12" t="s">
        <v>1009</v>
      </c>
      <c r="S814" s="12">
        <v>0.56000000000000005</v>
      </c>
      <c r="T814" s="7">
        <f>Table1[[#This Row],[Profit]]/Table1[[#This Row],[Sales]]</f>
        <v>-2.6381709741550696</v>
      </c>
      <c r="U814" s="12" t="s">
        <v>33</v>
      </c>
      <c r="V814" s="12" t="s">
        <v>61</v>
      </c>
      <c r="W814" s="12" t="s">
        <v>703</v>
      </c>
      <c r="X814" s="12" t="s">
        <v>1488</v>
      </c>
      <c r="Y814" s="12">
        <v>47130</v>
      </c>
      <c r="Z814" s="13">
        <v>42068</v>
      </c>
      <c r="AA814" s="14" t="str">
        <f>TEXT(Table1[[#This Row],[Order Date]],"mmmm")</f>
        <v>March</v>
      </c>
      <c r="AB814" s="8" t="str">
        <f>TEXT(Table1[[#This Row],[Order Date]],"yyyy")</f>
        <v>2015</v>
      </c>
      <c r="AC814" s="13">
        <v>42069</v>
      </c>
      <c r="AD814" s="12">
        <v>-66.349999999999994</v>
      </c>
      <c r="AE814" s="12">
        <v>7</v>
      </c>
      <c r="AF814" s="12">
        <v>25.15</v>
      </c>
      <c r="AG814" s="12">
        <v>86826</v>
      </c>
      <c r="AH814" s="7" t="str">
        <f>IF(COUNTIF(Returns!$A$2:$A$1635,Orders!AG814)&gt;0,"Returned","Not Returned")</f>
        <v>Not Returned</v>
      </c>
    </row>
    <row r="815" spans="5:34" ht="12.75" customHeight="1" thickTop="1" thickBot="1" x14ac:dyDescent="0.3">
      <c r="E815" s="9">
        <v>20124</v>
      </c>
      <c r="F815" s="2" t="s">
        <v>25</v>
      </c>
      <c r="G815" s="2">
        <v>7.0000000000000007E-2</v>
      </c>
      <c r="H815" s="2">
        <v>300.98</v>
      </c>
      <c r="I815" s="2">
        <v>64.73</v>
      </c>
      <c r="J815" s="2">
        <v>1433</v>
      </c>
      <c r="K815" s="7" t="str">
        <f>IF(COUNTIF(Table1[Customer ID],Table1[[#This Row],[Customer ID]])&gt;1,"Repeat Customer","One-Time Customer")</f>
        <v>Repeat Customer</v>
      </c>
      <c r="L815" s="2" t="s">
        <v>1487</v>
      </c>
      <c r="M815" s="2" t="s">
        <v>39</v>
      </c>
      <c r="N815" s="2" t="s">
        <v>28</v>
      </c>
      <c r="O815" s="2" t="s">
        <v>41</v>
      </c>
      <c r="P815" s="2" t="s">
        <v>42</v>
      </c>
      <c r="Q815" s="2" t="s">
        <v>43</v>
      </c>
      <c r="R815" s="2" t="s">
        <v>1489</v>
      </c>
      <c r="S815" s="2">
        <v>0.56000000000000005</v>
      </c>
      <c r="T815" s="7">
        <f>Table1[[#This Row],[Profit]]/Table1[[#This Row],[Sales]]</f>
        <v>0.32659442406593309</v>
      </c>
      <c r="U815" s="2" t="s">
        <v>33</v>
      </c>
      <c r="V815" s="2" t="s">
        <v>61</v>
      </c>
      <c r="W815" s="2" t="s">
        <v>703</v>
      </c>
      <c r="X815" s="2" t="s">
        <v>1488</v>
      </c>
      <c r="Y815" s="2">
        <v>47130</v>
      </c>
      <c r="Z815" s="10">
        <v>42143</v>
      </c>
      <c r="AA815" s="14" t="str">
        <f>TEXT(Table1[[#This Row],[Order Date]],"mmmm")</f>
        <v>May</v>
      </c>
      <c r="AB815" s="8" t="str">
        <f>TEXT(Table1[[#This Row],[Order Date]],"yyyy")</f>
        <v>2015</v>
      </c>
      <c r="AC815" s="10">
        <v>42145</v>
      </c>
      <c r="AD815" s="2">
        <v>1399.6400000000003</v>
      </c>
      <c r="AE815" s="2">
        <v>14</v>
      </c>
      <c r="AF815" s="2">
        <v>4285.5600000000004</v>
      </c>
      <c r="AG815" s="2">
        <v>86828</v>
      </c>
      <c r="AH815" s="7" t="str">
        <f>IF(COUNTIF(Returns!$A$2:$A$1635,Orders!AG815)&gt;0,"Returned","Not Returned")</f>
        <v>Not Returned</v>
      </c>
    </row>
    <row r="816" spans="5:34" ht="12.75" customHeight="1" thickTop="1" thickBot="1" x14ac:dyDescent="0.3">
      <c r="E816" s="11">
        <v>20125</v>
      </c>
      <c r="F816" s="12" t="s">
        <v>25</v>
      </c>
      <c r="G816" s="12">
        <v>0.01</v>
      </c>
      <c r="H816" s="12">
        <v>20.98</v>
      </c>
      <c r="I816" s="12">
        <v>45</v>
      </c>
      <c r="J816" s="12">
        <v>1433</v>
      </c>
      <c r="K816" s="7" t="str">
        <f>IF(COUNTIF(Table1[Customer ID],Table1[[#This Row],[Customer ID]])&gt;1,"Repeat Customer","One-Time Customer")</f>
        <v>Repeat Customer</v>
      </c>
      <c r="L816" s="12" t="s">
        <v>1487</v>
      </c>
      <c r="M816" s="12" t="s">
        <v>39</v>
      </c>
      <c r="N816" s="12" t="s">
        <v>28</v>
      </c>
      <c r="O816" s="12" t="s">
        <v>29</v>
      </c>
      <c r="P816" s="12" t="s">
        <v>141</v>
      </c>
      <c r="Q816" s="12" t="s">
        <v>43</v>
      </c>
      <c r="R816" s="12" t="s">
        <v>1490</v>
      </c>
      <c r="S816" s="12">
        <v>0.61</v>
      </c>
      <c r="T816" s="7">
        <f>Table1[[#This Row],[Profit]]/Table1[[#This Row],[Sales]]</f>
        <v>0.36847173606601563</v>
      </c>
      <c r="U816" s="12" t="s">
        <v>33</v>
      </c>
      <c r="V816" s="12" t="s">
        <v>61</v>
      </c>
      <c r="W816" s="12" t="s">
        <v>703</v>
      </c>
      <c r="X816" s="12" t="s">
        <v>1488</v>
      </c>
      <c r="Y816" s="12">
        <v>47130</v>
      </c>
      <c r="Z816" s="13">
        <v>42143</v>
      </c>
      <c r="AA816" s="14" t="str">
        <f>TEXT(Table1[[#This Row],[Order Date]],"mmmm")</f>
        <v>May</v>
      </c>
      <c r="AB816" s="8" t="str">
        <f>TEXT(Table1[[#This Row],[Order Date]],"yyyy")</f>
        <v>2015</v>
      </c>
      <c r="AC816" s="13">
        <v>42143</v>
      </c>
      <c r="AD816" s="12">
        <v>232.64200000000028</v>
      </c>
      <c r="AE816" s="12">
        <v>28</v>
      </c>
      <c r="AF816" s="12">
        <v>631.37</v>
      </c>
      <c r="AG816" s="12">
        <v>86828</v>
      </c>
      <c r="AH816" s="7" t="str">
        <f>IF(COUNTIF(Returns!$A$2:$A$1635,Orders!AG816)&gt;0,"Returned","Not Returned")</f>
        <v>Not Returned</v>
      </c>
    </row>
    <row r="817" spans="5:34" ht="12.75" customHeight="1" thickTop="1" thickBot="1" x14ac:dyDescent="0.3">
      <c r="E817" s="9">
        <v>21955</v>
      </c>
      <c r="F817" s="2" t="s">
        <v>47</v>
      </c>
      <c r="G817" s="2">
        <v>0.01</v>
      </c>
      <c r="H817" s="2">
        <v>80.98</v>
      </c>
      <c r="I817" s="2">
        <v>35</v>
      </c>
      <c r="J817" s="2">
        <v>1438</v>
      </c>
      <c r="K817" s="7" t="str">
        <f>IF(COUNTIF(Table1[Customer ID],Table1[[#This Row],[Customer ID]])&gt;1,"Repeat Customer","One-Time Customer")</f>
        <v>One-Time Customer</v>
      </c>
      <c r="L817" s="2" t="s">
        <v>1491</v>
      </c>
      <c r="M817" s="2" t="s">
        <v>49</v>
      </c>
      <c r="N817" s="2" t="s">
        <v>28</v>
      </c>
      <c r="O817" s="2" t="s">
        <v>29</v>
      </c>
      <c r="P817" s="2" t="s">
        <v>141</v>
      </c>
      <c r="Q817" s="2" t="s">
        <v>236</v>
      </c>
      <c r="R817" s="2" t="s">
        <v>987</v>
      </c>
      <c r="S817" s="2">
        <v>0.83</v>
      </c>
      <c r="T817" s="7">
        <f>Table1[[#This Row],[Profit]]/Table1[[#This Row],[Sales]]</f>
        <v>-1.528482992943285</v>
      </c>
      <c r="U817" s="2" t="s">
        <v>33</v>
      </c>
      <c r="V817" s="2" t="s">
        <v>53</v>
      </c>
      <c r="W817" s="2" t="s">
        <v>154</v>
      </c>
      <c r="X817" s="2" t="s">
        <v>1492</v>
      </c>
      <c r="Y817" s="2">
        <v>44035</v>
      </c>
      <c r="Z817" s="10">
        <v>42026</v>
      </c>
      <c r="AA817" s="14" t="str">
        <f>TEXT(Table1[[#This Row],[Order Date]],"mmmm")</f>
        <v>January</v>
      </c>
      <c r="AB817" s="8" t="str">
        <f>TEXT(Table1[[#This Row],[Order Date]],"yyyy")</f>
        <v>2015</v>
      </c>
      <c r="AC817" s="10">
        <v>42028</v>
      </c>
      <c r="AD817" s="2">
        <v>-409.37360000000001</v>
      </c>
      <c r="AE817" s="2">
        <v>3</v>
      </c>
      <c r="AF817" s="2">
        <v>267.83</v>
      </c>
      <c r="AG817" s="2">
        <v>90120</v>
      </c>
      <c r="AH817" s="7" t="str">
        <f>IF(COUNTIF(Returns!$A$2:$A$1635,Orders!AG817)&gt;0,"Returned","Not Returned")</f>
        <v>Not Returned</v>
      </c>
    </row>
    <row r="818" spans="5:34" ht="12.75" customHeight="1" thickTop="1" thickBot="1" x14ac:dyDescent="0.3">
      <c r="E818" s="11">
        <v>23415</v>
      </c>
      <c r="F818" s="12" t="s">
        <v>47</v>
      </c>
      <c r="G818" s="12">
        <v>0.05</v>
      </c>
      <c r="H818" s="12">
        <v>6.48</v>
      </c>
      <c r="I818" s="12">
        <v>6.22</v>
      </c>
      <c r="J818" s="12">
        <v>1439</v>
      </c>
      <c r="K818" s="7" t="str">
        <f>IF(COUNTIF(Table1[Customer ID],Table1[[#This Row],[Customer ID]])&gt;1,"Repeat Customer","One-Time Customer")</f>
        <v>One-Time Customer</v>
      </c>
      <c r="L818" s="12" t="s">
        <v>1493</v>
      </c>
      <c r="M818" s="12" t="s">
        <v>49</v>
      </c>
      <c r="N818" s="12" t="s">
        <v>28</v>
      </c>
      <c r="O818" s="12" t="s">
        <v>29</v>
      </c>
      <c r="P818" s="12" t="s">
        <v>93</v>
      </c>
      <c r="Q818" s="12" t="s">
        <v>59</v>
      </c>
      <c r="R818" s="12" t="s">
        <v>1431</v>
      </c>
      <c r="S818" s="12">
        <v>0.37</v>
      </c>
      <c r="T818" s="7">
        <f>Table1[[#This Row],[Profit]]/Table1[[#This Row],[Sales]]</f>
        <v>-1.3546132339235788</v>
      </c>
      <c r="U818" s="12" t="s">
        <v>33</v>
      </c>
      <c r="V818" s="12" t="s">
        <v>53</v>
      </c>
      <c r="W818" s="12" t="s">
        <v>154</v>
      </c>
      <c r="X818" s="12" t="s">
        <v>1494</v>
      </c>
      <c r="Y818" s="12">
        <v>44117</v>
      </c>
      <c r="Z818" s="13">
        <v>42122</v>
      </c>
      <c r="AA818" s="14" t="str">
        <f>TEXT(Table1[[#This Row],[Order Date]],"mmmm")</f>
        <v>April</v>
      </c>
      <c r="AB818" s="8" t="str">
        <f>TEXT(Table1[[#This Row],[Order Date]],"yyyy")</f>
        <v>2015</v>
      </c>
      <c r="AC818" s="13">
        <v>42123</v>
      </c>
      <c r="AD818" s="12">
        <v>-29.07</v>
      </c>
      <c r="AE818" s="12">
        <v>3</v>
      </c>
      <c r="AF818" s="12">
        <v>21.46</v>
      </c>
      <c r="AG818" s="12">
        <v>90121</v>
      </c>
      <c r="AH818" s="7" t="str">
        <f>IF(COUNTIF(Returns!$A$2:$A$1635,Orders!AG818)&gt;0,"Returned","Not Returned")</f>
        <v>Not Returned</v>
      </c>
    </row>
    <row r="819" spans="5:34" ht="12.75" customHeight="1" thickTop="1" thickBot="1" x14ac:dyDescent="0.3">
      <c r="E819" s="9">
        <v>22672</v>
      </c>
      <c r="F819" s="2" t="s">
        <v>37</v>
      </c>
      <c r="G819" s="2">
        <v>0.04</v>
      </c>
      <c r="H819" s="2">
        <v>177.98</v>
      </c>
      <c r="I819" s="2">
        <v>0.99</v>
      </c>
      <c r="J819" s="2">
        <v>1442</v>
      </c>
      <c r="K819" s="7" t="str">
        <f>IF(COUNTIF(Table1[Customer ID],Table1[[#This Row],[Customer ID]])&gt;1,"Repeat Customer","One-Time Customer")</f>
        <v>Repeat Customer</v>
      </c>
      <c r="L819" s="2" t="s">
        <v>1495</v>
      </c>
      <c r="M819" s="2" t="s">
        <v>49</v>
      </c>
      <c r="N819" s="2" t="s">
        <v>28</v>
      </c>
      <c r="O819" s="2" t="s">
        <v>29</v>
      </c>
      <c r="P819" s="2" t="s">
        <v>257</v>
      </c>
      <c r="Q819" s="2" t="s">
        <v>59</v>
      </c>
      <c r="R819" s="2" t="s">
        <v>1496</v>
      </c>
      <c r="S819" s="2">
        <v>0.56000000000000005</v>
      </c>
      <c r="T819" s="7">
        <f>Table1[[#This Row],[Profit]]/Table1[[#This Row],[Sales]]</f>
        <v>0.69</v>
      </c>
      <c r="U819" s="2" t="s">
        <v>33</v>
      </c>
      <c r="V819" s="2" t="s">
        <v>61</v>
      </c>
      <c r="W819" s="2" t="s">
        <v>506</v>
      </c>
      <c r="X819" s="2" t="s">
        <v>1193</v>
      </c>
      <c r="Y819" s="2">
        <v>65807</v>
      </c>
      <c r="Z819" s="10">
        <v>42180</v>
      </c>
      <c r="AA819" s="14" t="str">
        <f>TEXT(Table1[[#This Row],[Order Date]],"mmmm")</f>
        <v>June</v>
      </c>
      <c r="AB819" s="8" t="str">
        <f>TEXT(Table1[[#This Row],[Order Date]],"yyyy")</f>
        <v>2015</v>
      </c>
      <c r="AC819" s="10">
        <v>42182</v>
      </c>
      <c r="AD819" s="2">
        <v>1909.8854999999996</v>
      </c>
      <c r="AE819" s="2">
        <v>15</v>
      </c>
      <c r="AF819" s="2">
        <v>2767.95</v>
      </c>
      <c r="AG819" s="2">
        <v>89076</v>
      </c>
      <c r="AH819" s="7" t="str">
        <f>IF(COUNTIF(Returns!$A$2:$A$1635,Orders!AG819)&gt;0,"Returned","Not Returned")</f>
        <v>Not Returned</v>
      </c>
    </row>
    <row r="820" spans="5:34" ht="12.75" customHeight="1" thickTop="1" thickBot="1" x14ac:dyDescent="0.3">
      <c r="E820" s="11">
        <v>21945</v>
      </c>
      <c r="F820" s="12" t="s">
        <v>106</v>
      </c>
      <c r="G820" s="12">
        <v>0.02</v>
      </c>
      <c r="H820" s="12">
        <v>15.99</v>
      </c>
      <c r="I820" s="12">
        <v>13.18</v>
      </c>
      <c r="J820" s="12">
        <v>1442</v>
      </c>
      <c r="K820" s="7" t="str">
        <f>IF(COUNTIF(Table1[Customer ID],Table1[[#This Row],[Customer ID]])&gt;1,"Repeat Customer","One-Time Customer")</f>
        <v>Repeat Customer</v>
      </c>
      <c r="L820" s="12" t="s">
        <v>1495</v>
      </c>
      <c r="M820" s="12" t="s">
        <v>27</v>
      </c>
      <c r="N820" s="12" t="s">
        <v>28</v>
      </c>
      <c r="O820" s="12" t="s">
        <v>29</v>
      </c>
      <c r="P820" s="12" t="s">
        <v>109</v>
      </c>
      <c r="Q820" s="12" t="s">
        <v>59</v>
      </c>
      <c r="R820" s="12" t="s">
        <v>638</v>
      </c>
      <c r="S820" s="12">
        <v>0.37</v>
      </c>
      <c r="T820" s="7">
        <f>Table1[[#This Row],[Profit]]/Table1[[#This Row],[Sales]]</f>
        <v>-0.62580264976022115</v>
      </c>
      <c r="U820" s="12" t="s">
        <v>33</v>
      </c>
      <c r="V820" s="12" t="s">
        <v>61</v>
      </c>
      <c r="W820" s="12" t="s">
        <v>506</v>
      </c>
      <c r="X820" s="12" t="s">
        <v>1193</v>
      </c>
      <c r="Y820" s="12">
        <v>65807</v>
      </c>
      <c r="Z820" s="13">
        <v>42034</v>
      </c>
      <c r="AA820" s="14" t="str">
        <f>TEXT(Table1[[#This Row],[Order Date]],"mmmm")</f>
        <v>January</v>
      </c>
      <c r="AB820" s="8" t="str">
        <f>TEXT(Table1[[#This Row],[Order Date]],"yyyy")</f>
        <v>2015</v>
      </c>
      <c r="AC820" s="13">
        <v>42038</v>
      </c>
      <c r="AD820" s="12">
        <v>-76.992500000000007</v>
      </c>
      <c r="AE820" s="12">
        <v>7</v>
      </c>
      <c r="AF820" s="12">
        <v>123.03</v>
      </c>
      <c r="AG820" s="12">
        <v>89077</v>
      </c>
      <c r="AH820" s="7" t="str">
        <f>IF(COUNTIF(Returns!$A$2:$A$1635,Orders!AG820)&gt;0,"Returned","Not Returned")</f>
        <v>Not Returned</v>
      </c>
    </row>
    <row r="821" spans="5:34" ht="12.75" customHeight="1" thickTop="1" thickBot="1" x14ac:dyDescent="0.3">
      <c r="E821" s="9">
        <v>21946</v>
      </c>
      <c r="F821" s="2" t="s">
        <v>106</v>
      </c>
      <c r="G821" s="2">
        <v>0.09</v>
      </c>
      <c r="H821" s="2">
        <v>46.94</v>
      </c>
      <c r="I821" s="2">
        <v>6.77</v>
      </c>
      <c r="J821" s="2">
        <v>1442</v>
      </c>
      <c r="K821" s="7" t="str">
        <f>IF(COUNTIF(Table1[Customer ID],Table1[[#This Row],[Customer ID]])&gt;1,"Repeat Customer","One-Time Customer")</f>
        <v>Repeat Customer</v>
      </c>
      <c r="L821" s="2" t="s">
        <v>1495</v>
      </c>
      <c r="M821" s="2" t="s">
        <v>27</v>
      </c>
      <c r="N821" s="2" t="s">
        <v>28</v>
      </c>
      <c r="O821" s="2" t="s">
        <v>41</v>
      </c>
      <c r="P821" s="2" t="s">
        <v>50</v>
      </c>
      <c r="Q821" s="2" t="s">
        <v>59</v>
      </c>
      <c r="R821" s="2" t="s">
        <v>1497</v>
      </c>
      <c r="S821" s="2">
        <v>0.44</v>
      </c>
      <c r="T821" s="7">
        <f>Table1[[#This Row],[Profit]]/Table1[[#This Row],[Sales]]</f>
        <v>0.69</v>
      </c>
      <c r="U821" s="2" t="s">
        <v>33</v>
      </c>
      <c r="V821" s="2" t="s">
        <v>61</v>
      </c>
      <c r="W821" s="2" t="s">
        <v>506</v>
      </c>
      <c r="X821" s="2" t="s">
        <v>1193</v>
      </c>
      <c r="Y821" s="2">
        <v>65807</v>
      </c>
      <c r="Z821" s="10">
        <v>42034</v>
      </c>
      <c r="AA821" s="14" t="str">
        <f>TEXT(Table1[[#This Row],[Order Date]],"mmmm")</f>
        <v>January</v>
      </c>
      <c r="AB821" s="8" t="str">
        <f>TEXT(Table1[[#This Row],[Order Date]],"yyyy")</f>
        <v>2015</v>
      </c>
      <c r="AC821" s="10">
        <v>42034</v>
      </c>
      <c r="AD821" s="2">
        <v>297.96959999999996</v>
      </c>
      <c r="AE821" s="2">
        <v>10</v>
      </c>
      <c r="AF821" s="2">
        <v>431.84</v>
      </c>
      <c r="AG821" s="2">
        <v>89077</v>
      </c>
      <c r="AH821" s="7" t="str">
        <f>IF(COUNTIF(Returns!$A$2:$A$1635,Orders!AG821)&gt;0,"Returned","Not Returned")</f>
        <v>Not Returned</v>
      </c>
    </row>
    <row r="822" spans="5:34" ht="12.75" customHeight="1" thickTop="1" thickBot="1" x14ac:dyDescent="0.3">
      <c r="E822" s="11">
        <v>23793</v>
      </c>
      <c r="F822" s="12" t="s">
        <v>56</v>
      </c>
      <c r="G822" s="12">
        <v>0.1</v>
      </c>
      <c r="H822" s="12">
        <v>218.08</v>
      </c>
      <c r="I822" s="12">
        <v>18.059999999999999</v>
      </c>
      <c r="J822" s="12">
        <v>1450</v>
      </c>
      <c r="K822" s="7" t="str">
        <f>IF(COUNTIF(Table1[Customer ID],Table1[[#This Row],[Customer ID]])&gt;1,"Repeat Customer","One-Time Customer")</f>
        <v>One-Time Customer</v>
      </c>
      <c r="L822" s="12" t="s">
        <v>1498</v>
      </c>
      <c r="M822" s="12" t="s">
        <v>27</v>
      </c>
      <c r="N822" s="12" t="s">
        <v>114</v>
      </c>
      <c r="O822" s="12" t="s">
        <v>41</v>
      </c>
      <c r="P822" s="12" t="s">
        <v>42</v>
      </c>
      <c r="Q822" s="12" t="s">
        <v>236</v>
      </c>
      <c r="R822" s="12" t="s">
        <v>1499</v>
      </c>
      <c r="S822" s="12">
        <v>0.56999999999999995</v>
      </c>
      <c r="T822" s="7">
        <f>Table1[[#This Row],[Profit]]/Table1[[#This Row],[Sales]]</f>
        <v>0.55728900363826894</v>
      </c>
      <c r="U822" s="12" t="s">
        <v>33</v>
      </c>
      <c r="V822" s="12" t="s">
        <v>34</v>
      </c>
      <c r="W822" s="12" t="s">
        <v>45</v>
      </c>
      <c r="X822" s="12" t="s">
        <v>1500</v>
      </c>
      <c r="Y822" s="12">
        <v>96150</v>
      </c>
      <c r="Z822" s="13">
        <v>42148</v>
      </c>
      <c r="AA822" s="14" t="str">
        <f>TEXT(Table1[[#This Row],[Order Date]],"mmmm")</f>
        <v>May</v>
      </c>
      <c r="AB822" s="8" t="str">
        <f>TEXT(Table1[[#This Row],[Order Date]],"yyyy")</f>
        <v>2015</v>
      </c>
      <c r="AC822" s="13">
        <v>42149</v>
      </c>
      <c r="AD822" s="12">
        <v>1318.83</v>
      </c>
      <c r="AE822" s="12">
        <v>12</v>
      </c>
      <c r="AF822" s="12">
        <v>2366.5100000000002</v>
      </c>
      <c r="AG822" s="12">
        <v>86735</v>
      </c>
      <c r="AH822" s="7" t="str">
        <f>IF(COUNTIF(Returns!$A$2:$A$1635,Orders!AG822)&gt;0,"Returned","Not Returned")</f>
        <v>Not Returned</v>
      </c>
    </row>
    <row r="823" spans="5:34" ht="12.75" customHeight="1" thickTop="1" thickBot="1" x14ac:dyDescent="0.3">
      <c r="E823" s="9">
        <v>25006</v>
      </c>
      <c r="F823" s="2" t="s">
        <v>25</v>
      </c>
      <c r="G823" s="2">
        <v>0.05</v>
      </c>
      <c r="H823" s="2">
        <v>85.99</v>
      </c>
      <c r="I823" s="2">
        <v>0.99</v>
      </c>
      <c r="J823" s="2">
        <v>1459</v>
      </c>
      <c r="K823" s="7" t="str">
        <f>IF(COUNTIF(Table1[Customer ID],Table1[[#This Row],[Customer ID]])&gt;1,"Repeat Customer","One-Time Customer")</f>
        <v>One-Time Customer</v>
      </c>
      <c r="L823" s="2" t="s">
        <v>1501</v>
      </c>
      <c r="M823" s="2" t="s">
        <v>49</v>
      </c>
      <c r="N823" s="2" t="s">
        <v>114</v>
      </c>
      <c r="O823" s="2" t="s">
        <v>77</v>
      </c>
      <c r="P823" s="2" t="s">
        <v>78</v>
      </c>
      <c r="Q823" s="2" t="s">
        <v>31</v>
      </c>
      <c r="R823" s="2" t="s">
        <v>417</v>
      </c>
      <c r="S823" s="2">
        <v>0.55000000000000004</v>
      </c>
      <c r="T823" s="7">
        <f>Table1[[#This Row],[Profit]]/Table1[[#This Row],[Sales]]</f>
        <v>0.12418049650253736</v>
      </c>
      <c r="U823" s="2" t="s">
        <v>33</v>
      </c>
      <c r="V823" s="2" t="s">
        <v>136</v>
      </c>
      <c r="W823" s="2" t="s">
        <v>932</v>
      </c>
      <c r="X823" s="2" t="s">
        <v>1502</v>
      </c>
      <c r="Y823" s="2">
        <v>29687</v>
      </c>
      <c r="Z823" s="10">
        <v>42099</v>
      </c>
      <c r="AA823" s="14" t="str">
        <f>TEXT(Table1[[#This Row],[Order Date]],"mmmm")</f>
        <v>April</v>
      </c>
      <c r="AB823" s="8" t="str">
        <f>TEXT(Table1[[#This Row],[Order Date]],"yyyy")</f>
        <v>2015</v>
      </c>
      <c r="AC823" s="10">
        <v>42101</v>
      </c>
      <c r="AD823" s="2">
        <v>36.215999999999994</v>
      </c>
      <c r="AE823" s="2">
        <v>4</v>
      </c>
      <c r="AF823" s="2">
        <v>291.64</v>
      </c>
      <c r="AG823" s="2">
        <v>86734</v>
      </c>
      <c r="AH823" s="7" t="str">
        <f>IF(COUNTIF(Returns!$A$2:$A$1635,Orders!AG823)&gt;0,"Returned","Not Returned")</f>
        <v>Not Returned</v>
      </c>
    </row>
    <row r="824" spans="5:34" ht="12.75" customHeight="1" thickTop="1" thickBot="1" x14ac:dyDescent="0.3">
      <c r="E824" s="11">
        <v>18105</v>
      </c>
      <c r="F824" s="12" t="s">
        <v>25</v>
      </c>
      <c r="G824" s="12">
        <v>0.05</v>
      </c>
      <c r="H824" s="12">
        <v>12.95</v>
      </c>
      <c r="I824" s="12">
        <v>4.9800000000000004</v>
      </c>
      <c r="J824" s="12">
        <v>1461</v>
      </c>
      <c r="K824" s="7" t="str">
        <f>IF(COUNTIF(Table1[Customer ID],Table1[[#This Row],[Customer ID]])&gt;1,"Repeat Customer","One-Time Customer")</f>
        <v>One-Time Customer</v>
      </c>
      <c r="L824" s="12" t="s">
        <v>1503</v>
      </c>
      <c r="M824" s="12" t="s">
        <v>49</v>
      </c>
      <c r="N824" s="12" t="s">
        <v>114</v>
      </c>
      <c r="O824" s="12" t="s">
        <v>29</v>
      </c>
      <c r="P824" s="12" t="s">
        <v>109</v>
      </c>
      <c r="Q824" s="12" t="s">
        <v>59</v>
      </c>
      <c r="R824" s="12" t="s">
        <v>1504</v>
      </c>
      <c r="S824" s="12">
        <v>0.4</v>
      </c>
      <c r="T824" s="7">
        <f>Table1[[#This Row],[Profit]]/Table1[[#This Row],[Sales]]</f>
        <v>0.53165418449833568</v>
      </c>
      <c r="U824" s="12" t="s">
        <v>33</v>
      </c>
      <c r="V824" s="12" t="s">
        <v>61</v>
      </c>
      <c r="W824" s="12" t="s">
        <v>703</v>
      </c>
      <c r="X824" s="12" t="s">
        <v>1479</v>
      </c>
      <c r="Y824" s="12">
        <v>47905</v>
      </c>
      <c r="Z824" s="13">
        <v>42157</v>
      </c>
      <c r="AA824" s="14" t="str">
        <f>TEXT(Table1[[#This Row],[Order Date]],"mmmm")</f>
        <v>June</v>
      </c>
      <c r="AB824" s="8" t="str">
        <f>TEXT(Table1[[#This Row],[Order Date]],"yyyy")</f>
        <v>2015</v>
      </c>
      <c r="AC824" s="13">
        <v>42159</v>
      </c>
      <c r="AD824" s="12">
        <v>134.16825</v>
      </c>
      <c r="AE824" s="12">
        <v>19</v>
      </c>
      <c r="AF824" s="12">
        <v>252.36</v>
      </c>
      <c r="AG824" s="12">
        <v>86397</v>
      </c>
      <c r="AH824" s="7" t="str">
        <f>IF(COUNTIF(Returns!$A$2:$A$1635,Orders!AG824)&gt;0,"Returned","Not Returned")</f>
        <v>Not Returned</v>
      </c>
    </row>
    <row r="825" spans="5:34" ht="12.75" customHeight="1" thickTop="1" thickBot="1" x14ac:dyDescent="0.3">
      <c r="E825" s="9">
        <v>23735</v>
      </c>
      <c r="F825" s="2" t="s">
        <v>25</v>
      </c>
      <c r="G825" s="2">
        <v>0</v>
      </c>
      <c r="H825" s="2">
        <v>65.989999999999995</v>
      </c>
      <c r="I825" s="2">
        <v>8.99</v>
      </c>
      <c r="J825" s="2">
        <v>1466</v>
      </c>
      <c r="K825" s="7" t="str">
        <f>IF(COUNTIF(Table1[Customer ID],Table1[[#This Row],[Customer ID]])&gt;1,"Repeat Customer","One-Time Customer")</f>
        <v>Repeat Customer</v>
      </c>
      <c r="L825" s="2" t="s">
        <v>1505</v>
      </c>
      <c r="M825" s="2" t="s">
        <v>49</v>
      </c>
      <c r="N825" s="2" t="s">
        <v>58</v>
      </c>
      <c r="O825" s="2" t="s">
        <v>77</v>
      </c>
      <c r="P825" s="2" t="s">
        <v>78</v>
      </c>
      <c r="Q825" s="2" t="s">
        <v>59</v>
      </c>
      <c r="R825" s="2" t="s">
        <v>1042</v>
      </c>
      <c r="S825" s="2">
        <v>0.56000000000000005</v>
      </c>
      <c r="T825" s="7">
        <f>Table1[[#This Row],[Profit]]/Table1[[#This Row],[Sales]]</f>
        <v>0.44047368146486504</v>
      </c>
      <c r="U825" s="2" t="s">
        <v>33</v>
      </c>
      <c r="V825" s="2" t="s">
        <v>61</v>
      </c>
      <c r="W825" s="2" t="s">
        <v>496</v>
      </c>
      <c r="X825" s="2" t="s">
        <v>443</v>
      </c>
      <c r="Y825" s="2">
        <v>68601</v>
      </c>
      <c r="Z825" s="10">
        <v>42166</v>
      </c>
      <c r="AA825" s="14" t="str">
        <f>TEXT(Table1[[#This Row],[Order Date]],"mmmm")</f>
        <v>June</v>
      </c>
      <c r="AB825" s="8" t="str">
        <f>TEXT(Table1[[#This Row],[Order Date]],"yyyy")</f>
        <v>2015</v>
      </c>
      <c r="AC825" s="10">
        <v>42168</v>
      </c>
      <c r="AD825" s="2">
        <v>253.30319999999998</v>
      </c>
      <c r="AE825" s="2">
        <v>10</v>
      </c>
      <c r="AF825" s="2">
        <v>575.07000000000005</v>
      </c>
      <c r="AG825" s="2">
        <v>91115</v>
      </c>
      <c r="AH825" s="7" t="str">
        <f>IF(COUNTIF(Returns!$A$2:$A$1635,Orders!AG825)&gt;0,"Returned","Not Returned")</f>
        <v>Not Returned</v>
      </c>
    </row>
    <row r="826" spans="5:34" ht="12.75" customHeight="1" thickTop="1" thickBot="1" x14ac:dyDescent="0.3">
      <c r="E826" s="11">
        <v>25917</v>
      </c>
      <c r="F826" s="12" t="s">
        <v>106</v>
      </c>
      <c r="G826" s="12">
        <v>0.04</v>
      </c>
      <c r="H826" s="12">
        <v>130.97999999999999</v>
      </c>
      <c r="I826" s="12">
        <v>54.74</v>
      </c>
      <c r="J826" s="12">
        <v>1466</v>
      </c>
      <c r="K826" s="7" t="str">
        <f>IF(COUNTIF(Table1[Customer ID],Table1[[#This Row],[Customer ID]])&gt;1,"Repeat Customer","One-Time Customer")</f>
        <v>Repeat Customer</v>
      </c>
      <c r="L826" s="12" t="s">
        <v>1505</v>
      </c>
      <c r="M826" s="12" t="s">
        <v>39</v>
      </c>
      <c r="N826" s="12" t="s">
        <v>58</v>
      </c>
      <c r="O826" s="12" t="s">
        <v>41</v>
      </c>
      <c r="P826" s="12" t="s">
        <v>191</v>
      </c>
      <c r="Q826" s="12" t="s">
        <v>121</v>
      </c>
      <c r="R826" s="12" t="s">
        <v>405</v>
      </c>
      <c r="S826" s="12">
        <v>0.69</v>
      </c>
      <c r="T826" s="7">
        <f>Table1[[#This Row],[Profit]]/Table1[[#This Row],[Sales]]</f>
        <v>-0.4062413704073729</v>
      </c>
      <c r="U826" s="12" t="s">
        <v>33</v>
      </c>
      <c r="V826" s="12" t="s">
        <v>61</v>
      </c>
      <c r="W826" s="12" t="s">
        <v>496</v>
      </c>
      <c r="X826" s="12" t="s">
        <v>443</v>
      </c>
      <c r="Y826" s="12">
        <v>68601</v>
      </c>
      <c r="Z826" s="13">
        <v>42167</v>
      </c>
      <c r="AA826" s="14" t="str">
        <f>TEXT(Table1[[#This Row],[Order Date]],"mmmm")</f>
        <v>June</v>
      </c>
      <c r="AB826" s="8" t="str">
        <f>TEXT(Table1[[#This Row],[Order Date]],"yyyy")</f>
        <v>2015</v>
      </c>
      <c r="AC826" s="13">
        <v>42167</v>
      </c>
      <c r="AD826" s="12">
        <v>-723.78399999999999</v>
      </c>
      <c r="AE826" s="12">
        <v>14</v>
      </c>
      <c r="AF826" s="12">
        <v>1781.66</v>
      </c>
      <c r="AG826" s="12">
        <v>91116</v>
      </c>
      <c r="AH826" s="7" t="str">
        <f>IF(COUNTIF(Returns!$A$2:$A$1635,Orders!AG826)&gt;0,"Returned","Not Returned")</f>
        <v>Not Returned</v>
      </c>
    </row>
    <row r="827" spans="5:34" ht="12.75" customHeight="1" thickTop="1" thickBot="1" x14ac:dyDescent="0.3">
      <c r="E827" s="9">
        <v>25915</v>
      </c>
      <c r="F827" s="2" t="s">
        <v>106</v>
      </c>
      <c r="G827" s="2">
        <v>0.04</v>
      </c>
      <c r="H827" s="2">
        <v>105.29</v>
      </c>
      <c r="I827" s="2">
        <v>10.119999999999999</v>
      </c>
      <c r="J827" s="2">
        <v>1469</v>
      </c>
      <c r="K827" s="7" t="str">
        <f>IF(COUNTIF(Table1[Customer ID],Table1[[#This Row],[Customer ID]])&gt;1,"Repeat Customer","One-Time Customer")</f>
        <v>Repeat Customer</v>
      </c>
      <c r="L827" s="2" t="s">
        <v>1506</v>
      </c>
      <c r="M827" s="2" t="s">
        <v>49</v>
      </c>
      <c r="N827" s="2" t="s">
        <v>58</v>
      </c>
      <c r="O827" s="2" t="s">
        <v>41</v>
      </c>
      <c r="P827" s="2" t="s">
        <v>50</v>
      </c>
      <c r="Q827" s="2" t="s">
        <v>236</v>
      </c>
      <c r="R827" s="2" t="s">
        <v>1507</v>
      </c>
      <c r="S827" s="2">
        <v>0.79</v>
      </c>
      <c r="T827" s="7">
        <f>Table1[[#This Row],[Profit]]/Table1[[#This Row],[Sales]]</f>
        <v>0.62636928048987928</v>
      </c>
      <c r="U827" s="2" t="s">
        <v>33</v>
      </c>
      <c r="V827" s="2" t="s">
        <v>34</v>
      </c>
      <c r="W827" s="2" t="s">
        <v>212</v>
      </c>
      <c r="X827" s="2" t="s">
        <v>1508</v>
      </c>
      <c r="Y827" s="2">
        <v>84015</v>
      </c>
      <c r="Z827" s="10">
        <v>42167</v>
      </c>
      <c r="AA827" s="14" t="str">
        <f>TEXT(Table1[[#This Row],[Order Date]],"mmmm")</f>
        <v>June</v>
      </c>
      <c r="AB827" s="8" t="str">
        <f>TEXT(Table1[[#This Row],[Order Date]],"yyyy")</f>
        <v>2015</v>
      </c>
      <c r="AC827" s="10">
        <v>42171</v>
      </c>
      <c r="AD827" s="2">
        <v>589.18799999999999</v>
      </c>
      <c r="AE827" s="2">
        <v>9</v>
      </c>
      <c r="AF827" s="2">
        <v>940.64</v>
      </c>
      <c r="AG827" s="2">
        <v>91116</v>
      </c>
      <c r="AH827" s="7" t="str">
        <f>IF(COUNTIF(Returns!$A$2:$A$1635,Orders!AG827)&gt;0,"Returned","Not Returned")</f>
        <v>Not Returned</v>
      </c>
    </row>
    <row r="828" spans="5:34" ht="12.75" customHeight="1" thickTop="1" thickBot="1" x14ac:dyDescent="0.3">
      <c r="E828" s="11">
        <v>25916</v>
      </c>
      <c r="F828" s="12" t="s">
        <v>106</v>
      </c>
      <c r="G828" s="12">
        <v>7.0000000000000007E-2</v>
      </c>
      <c r="H828" s="12">
        <v>31.76</v>
      </c>
      <c r="I828" s="12">
        <v>45.51</v>
      </c>
      <c r="J828" s="12">
        <v>1469</v>
      </c>
      <c r="K828" s="7" t="str">
        <f>IF(COUNTIF(Table1[Customer ID],Table1[[#This Row],[Customer ID]])&gt;1,"Repeat Customer","One-Time Customer")</f>
        <v>Repeat Customer</v>
      </c>
      <c r="L828" s="12" t="s">
        <v>1506</v>
      </c>
      <c r="M828" s="12" t="s">
        <v>39</v>
      </c>
      <c r="N828" s="12" t="s">
        <v>58</v>
      </c>
      <c r="O828" s="12" t="s">
        <v>41</v>
      </c>
      <c r="P828" s="12" t="s">
        <v>152</v>
      </c>
      <c r="Q828" s="12" t="s">
        <v>121</v>
      </c>
      <c r="R828" s="12" t="s">
        <v>369</v>
      </c>
      <c r="S828" s="12">
        <v>0.65</v>
      </c>
      <c r="T828" s="7">
        <f>Table1[[#This Row],[Profit]]/Table1[[#This Row],[Sales]]</f>
        <v>-2.9935848111639767</v>
      </c>
      <c r="U828" s="12" t="s">
        <v>33</v>
      </c>
      <c r="V828" s="12" t="s">
        <v>34</v>
      </c>
      <c r="W828" s="12" t="s">
        <v>212</v>
      </c>
      <c r="X828" s="12" t="s">
        <v>1508</v>
      </c>
      <c r="Y828" s="12">
        <v>84015</v>
      </c>
      <c r="Z828" s="13">
        <v>42167</v>
      </c>
      <c r="AA828" s="14" t="str">
        <f>TEXT(Table1[[#This Row],[Order Date]],"mmmm")</f>
        <v>June</v>
      </c>
      <c r="AB828" s="8" t="str">
        <f>TEXT(Table1[[#This Row],[Order Date]],"yyyy")</f>
        <v>2015</v>
      </c>
      <c r="AC828" s="13">
        <v>42169</v>
      </c>
      <c r="AD828" s="12">
        <v>-1314.992</v>
      </c>
      <c r="AE828" s="12">
        <v>18</v>
      </c>
      <c r="AF828" s="12">
        <v>439.27</v>
      </c>
      <c r="AG828" s="12">
        <v>91116</v>
      </c>
      <c r="AH828" s="7" t="str">
        <f>IF(COUNTIF(Returns!$A$2:$A$1635,Orders!AG828)&gt;0,"Returned","Not Returned")</f>
        <v>Not Returned</v>
      </c>
    </row>
    <row r="829" spans="5:34" ht="12.75" customHeight="1" thickTop="1" thickBot="1" x14ac:dyDescent="0.3">
      <c r="E829" s="9">
        <v>21710</v>
      </c>
      <c r="F829" s="2" t="s">
        <v>25</v>
      </c>
      <c r="G829" s="2">
        <v>0.03</v>
      </c>
      <c r="H829" s="2">
        <v>420.98</v>
      </c>
      <c r="I829" s="2">
        <v>19.989999999999998</v>
      </c>
      <c r="J829" s="2">
        <v>1471</v>
      </c>
      <c r="K829" s="7" t="str">
        <f>IF(COUNTIF(Table1[Customer ID],Table1[[#This Row],[Customer ID]])&gt;1,"Repeat Customer","One-Time Customer")</f>
        <v>One-Time Customer</v>
      </c>
      <c r="L829" s="2" t="s">
        <v>1509</v>
      </c>
      <c r="M829" s="2" t="s">
        <v>49</v>
      </c>
      <c r="N829" s="2" t="s">
        <v>40</v>
      </c>
      <c r="O829" s="2" t="s">
        <v>29</v>
      </c>
      <c r="P829" s="2" t="s">
        <v>109</v>
      </c>
      <c r="Q829" s="2" t="s">
        <v>59</v>
      </c>
      <c r="R829" s="2" t="s">
        <v>1510</v>
      </c>
      <c r="S829" s="2">
        <v>0.35</v>
      </c>
      <c r="T829" s="7">
        <f>Table1[[#This Row],[Profit]]/Table1[[#This Row],[Sales]]</f>
        <v>0.69</v>
      </c>
      <c r="U829" s="2" t="s">
        <v>33</v>
      </c>
      <c r="V829" s="2" t="s">
        <v>53</v>
      </c>
      <c r="W829" s="2" t="s">
        <v>154</v>
      </c>
      <c r="X829" s="2" t="s">
        <v>1511</v>
      </c>
      <c r="Y829" s="2">
        <v>43081</v>
      </c>
      <c r="Z829" s="10">
        <v>42084</v>
      </c>
      <c r="AA829" s="14" t="str">
        <f>TEXT(Table1[[#This Row],[Order Date]],"mmmm")</f>
        <v>March</v>
      </c>
      <c r="AB829" s="8" t="str">
        <f>TEXT(Table1[[#This Row],[Order Date]],"yyyy")</f>
        <v>2015</v>
      </c>
      <c r="AC829" s="10">
        <v>42085</v>
      </c>
      <c r="AD829" s="2">
        <v>3043.0310999999997</v>
      </c>
      <c r="AE829" s="2">
        <v>10</v>
      </c>
      <c r="AF829" s="2">
        <v>4410.1899999999996</v>
      </c>
      <c r="AG829" s="2">
        <v>87077</v>
      </c>
      <c r="AH829" s="7" t="str">
        <f>IF(COUNTIF(Returns!$A$2:$A$1635,Orders!AG829)&gt;0,"Returned","Not Returned")</f>
        <v>Not Returned</v>
      </c>
    </row>
    <row r="830" spans="5:34" ht="12.75" customHeight="1" thickTop="1" thickBot="1" x14ac:dyDescent="0.3">
      <c r="E830" s="11">
        <v>23958</v>
      </c>
      <c r="F830" s="12" t="s">
        <v>37</v>
      </c>
      <c r="G830" s="12">
        <v>0.02</v>
      </c>
      <c r="H830" s="12">
        <v>30.98</v>
      </c>
      <c r="I830" s="12">
        <v>6.5</v>
      </c>
      <c r="J830" s="12">
        <v>1472</v>
      </c>
      <c r="K830" s="7" t="str">
        <f>IF(COUNTIF(Table1[Customer ID],Table1[[#This Row],[Customer ID]])&gt;1,"Repeat Customer","One-Time Customer")</f>
        <v>Repeat Customer</v>
      </c>
      <c r="L830" s="12" t="s">
        <v>1512</v>
      </c>
      <c r="M830" s="12" t="s">
        <v>27</v>
      </c>
      <c r="N830" s="12" t="s">
        <v>40</v>
      </c>
      <c r="O830" s="12" t="s">
        <v>77</v>
      </c>
      <c r="P830" s="12" t="s">
        <v>180</v>
      </c>
      <c r="Q830" s="12" t="s">
        <v>59</v>
      </c>
      <c r="R830" s="12" t="s">
        <v>1240</v>
      </c>
      <c r="S830" s="12">
        <v>0.79</v>
      </c>
      <c r="T830" s="7">
        <f>Table1[[#This Row],[Profit]]/Table1[[#This Row],[Sales]]</f>
        <v>-8.0710448733021037E-2</v>
      </c>
      <c r="U830" s="12" t="s">
        <v>33</v>
      </c>
      <c r="V830" s="12" t="s">
        <v>53</v>
      </c>
      <c r="W830" s="12" t="s">
        <v>154</v>
      </c>
      <c r="X830" s="12" t="s">
        <v>1513</v>
      </c>
      <c r="Y830" s="12">
        <v>44145</v>
      </c>
      <c r="Z830" s="13">
        <v>42185</v>
      </c>
      <c r="AA830" s="14" t="str">
        <f>TEXT(Table1[[#This Row],[Order Date]],"mmmm")</f>
        <v>June</v>
      </c>
      <c r="AB830" s="8" t="str">
        <f>TEXT(Table1[[#This Row],[Order Date]],"yyyy")</f>
        <v>2015</v>
      </c>
      <c r="AC830" s="13">
        <v>42186</v>
      </c>
      <c r="AD830" s="12">
        <v>-44.624000000000002</v>
      </c>
      <c r="AE830" s="12">
        <v>17</v>
      </c>
      <c r="AF830" s="12">
        <v>552.89</v>
      </c>
      <c r="AG830" s="12">
        <v>87078</v>
      </c>
      <c r="AH830" s="7" t="str">
        <f>IF(COUNTIF(Returns!$A$2:$A$1635,Orders!AG830)&gt;0,"Returned","Not Returned")</f>
        <v>Not Returned</v>
      </c>
    </row>
    <row r="831" spans="5:34" ht="12.75" customHeight="1" thickTop="1" thickBot="1" x14ac:dyDescent="0.3">
      <c r="E831" s="9">
        <v>22313</v>
      </c>
      <c r="F831" s="2" t="s">
        <v>56</v>
      </c>
      <c r="G831" s="2">
        <v>0.05</v>
      </c>
      <c r="H831" s="2">
        <v>20.27</v>
      </c>
      <c r="I831" s="2">
        <v>3.99</v>
      </c>
      <c r="J831" s="2">
        <v>1472</v>
      </c>
      <c r="K831" s="7" t="str">
        <f>IF(COUNTIF(Table1[Customer ID],Table1[[#This Row],[Customer ID]])&gt;1,"Repeat Customer","One-Time Customer")</f>
        <v>Repeat Customer</v>
      </c>
      <c r="L831" s="2" t="s">
        <v>1512</v>
      </c>
      <c r="M831" s="2" t="s">
        <v>49</v>
      </c>
      <c r="N831" s="2" t="s">
        <v>40</v>
      </c>
      <c r="O831" s="2" t="s">
        <v>29</v>
      </c>
      <c r="P831" s="2" t="s">
        <v>257</v>
      </c>
      <c r="Q831" s="2" t="s">
        <v>59</v>
      </c>
      <c r="R831" s="2" t="s">
        <v>1514</v>
      </c>
      <c r="S831" s="2">
        <v>0.56999999999999995</v>
      </c>
      <c r="T831" s="7">
        <f>Table1[[#This Row],[Profit]]/Table1[[#This Row],[Sales]]</f>
        <v>0.49754488705836936</v>
      </c>
      <c r="U831" s="2" t="s">
        <v>33</v>
      </c>
      <c r="V831" s="2" t="s">
        <v>53</v>
      </c>
      <c r="W831" s="2" t="s">
        <v>154</v>
      </c>
      <c r="X831" s="2" t="s">
        <v>1513</v>
      </c>
      <c r="Y831" s="2">
        <v>44145</v>
      </c>
      <c r="Z831" s="10">
        <v>42149</v>
      </c>
      <c r="AA831" s="14" t="str">
        <f>TEXT(Table1[[#This Row],[Order Date]],"mmmm")</f>
        <v>May</v>
      </c>
      <c r="AB831" s="8" t="str">
        <f>TEXT(Table1[[#This Row],[Order Date]],"yyyy")</f>
        <v>2015</v>
      </c>
      <c r="AC831" s="10">
        <v>42150</v>
      </c>
      <c r="AD831" s="2">
        <v>309.25400000000002</v>
      </c>
      <c r="AE831" s="2">
        <v>30</v>
      </c>
      <c r="AF831" s="2">
        <v>621.55999999999995</v>
      </c>
      <c r="AG831" s="2">
        <v>87079</v>
      </c>
      <c r="AH831" s="7" t="str">
        <f>IF(COUNTIF(Returns!$A$2:$A$1635,Orders!AG831)&gt;0,"Returned","Not Returned")</f>
        <v>Not Returned</v>
      </c>
    </row>
    <row r="832" spans="5:34" ht="12.75" customHeight="1" thickTop="1" thickBot="1" x14ac:dyDescent="0.3">
      <c r="E832" s="11">
        <v>24937</v>
      </c>
      <c r="F832" s="12" t="s">
        <v>47</v>
      </c>
      <c r="G832" s="12">
        <v>0.04</v>
      </c>
      <c r="H832" s="12">
        <v>9.7799999999999994</v>
      </c>
      <c r="I832" s="12">
        <v>1.99</v>
      </c>
      <c r="J832" s="12">
        <v>1473</v>
      </c>
      <c r="K832" s="7" t="str">
        <f>IF(COUNTIF(Table1[Customer ID],Table1[[#This Row],[Customer ID]])&gt;1,"Repeat Customer","One-Time Customer")</f>
        <v>One-Time Customer</v>
      </c>
      <c r="L832" s="12" t="s">
        <v>1515</v>
      </c>
      <c r="M832" s="12" t="s">
        <v>27</v>
      </c>
      <c r="N832" s="12" t="s">
        <v>40</v>
      </c>
      <c r="O832" s="12" t="s">
        <v>77</v>
      </c>
      <c r="P832" s="12" t="s">
        <v>180</v>
      </c>
      <c r="Q832" s="12" t="s">
        <v>51</v>
      </c>
      <c r="R832" s="12" t="s">
        <v>1516</v>
      </c>
      <c r="S832" s="12">
        <v>0.43</v>
      </c>
      <c r="T832" s="7">
        <f>Table1[[#This Row],[Profit]]/Table1[[#This Row],[Sales]]</f>
        <v>0.69</v>
      </c>
      <c r="U832" s="12" t="s">
        <v>33</v>
      </c>
      <c r="V832" s="12" t="s">
        <v>53</v>
      </c>
      <c r="W832" s="12" t="s">
        <v>154</v>
      </c>
      <c r="X832" s="12" t="s">
        <v>1517</v>
      </c>
      <c r="Y832" s="12">
        <v>44691</v>
      </c>
      <c r="Z832" s="13">
        <v>42025</v>
      </c>
      <c r="AA832" s="14" t="str">
        <f>TEXT(Table1[[#This Row],[Order Date]],"mmmm")</f>
        <v>January</v>
      </c>
      <c r="AB832" s="8" t="str">
        <f>TEXT(Table1[[#This Row],[Order Date]],"yyyy")</f>
        <v>2015</v>
      </c>
      <c r="AC832" s="13">
        <v>42026</v>
      </c>
      <c r="AD832" s="12">
        <v>61.292699999999996</v>
      </c>
      <c r="AE832" s="12">
        <v>9</v>
      </c>
      <c r="AF832" s="12">
        <v>88.83</v>
      </c>
      <c r="AG832" s="12">
        <v>87076</v>
      </c>
      <c r="AH832" s="7" t="str">
        <f>IF(COUNTIF(Returns!$A$2:$A$1635,Orders!AG832)&gt;0,"Returned","Not Returned")</f>
        <v>Not Returned</v>
      </c>
    </row>
    <row r="833" spans="5:34" ht="12.75" customHeight="1" thickTop="1" thickBot="1" x14ac:dyDescent="0.3">
      <c r="E833" s="9">
        <v>7544</v>
      </c>
      <c r="F833" s="2" t="s">
        <v>37</v>
      </c>
      <c r="G833" s="2">
        <v>7.0000000000000007E-2</v>
      </c>
      <c r="H833" s="2">
        <v>8.9499999999999993</v>
      </c>
      <c r="I833" s="2">
        <v>2.0099999999999998</v>
      </c>
      <c r="J833" s="2">
        <v>1481</v>
      </c>
      <c r="K833" s="7" t="str">
        <f>IF(COUNTIF(Table1[Customer ID],Table1[[#This Row],[Customer ID]])&gt;1,"Repeat Customer","One-Time Customer")</f>
        <v>One-Time Customer</v>
      </c>
      <c r="L833" s="2" t="s">
        <v>1518</v>
      </c>
      <c r="M833" s="2" t="s">
        <v>49</v>
      </c>
      <c r="N833" s="2" t="s">
        <v>28</v>
      </c>
      <c r="O833" s="2" t="s">
        <v>29</v>
      </c>
      <c r="P833" s="2" t="s">
        <v>93</v>
      </c>
      <c r="Q833" s="2" t="s">
        <v>31</v>
      </c>
      <c r="R833" s="2" t="s">
        <v>1519</v>
      </c>
      <c r="S833" s="2">
        <v>0.39</v>
      </c>
      <c r="T833" s="7">
        <f>Table1[[#This Row],[Profit]]/Table1[[#This Row],[Sales]]</f>
        <v>0.29816349748090365</v>
      </c>
      <c r="U833" s="2" t="s">
        <v>33</v>
      </c>
      <c r="V833" s="2" t="s">
        <v>34</v>
      </c>
      <c r="W833" s="2" t="s">
        <v>45</v>
      </c>
      <c r="X833" s="2" t="s">
        <v>663</v>
      </c>
      <c r="Y833" s="2">
        <v>90049</v>
      </c>
      <c r="Z833" s="10">
        <v>42090</v>
      </c>
      <c r="AA833" s="14" t="str">
        <f>TEXT(Table1[[#This Row],[Order Date]],"mmmm")</f>
        <v>March</v>
      </c>
      <c r="AB833" s="8" t="str">
        <f>TEXT(Table1[[#This Row],[Order Date]],"yyyy")</f>
        <v>2015</v>
      </c>
      <c r="AC833" s="10">
        <v>42091</v>
      </c>
      <c r="AD833" s="2">
        <v>91.73</v>
      </c>
      <c r="AE833" s="2">
        <v>36</v>
      </c>
      <c r="AF833" s="2">
        <v>307.64999999999998</v>
      </c>
      <c r="AG833" s="2">
        <v>53953</v>
      </c>
      <c r="AH833" s="7" t="str">
        <f>IF(COUNTIF(Returns!$A$2:$A$1635,Orders!AG833)&gt;0,"Returned","Not Returned")</f>
        <v>Not Returned</v>
      </c>
    </row>
    <row r="834" spans="5:34" ht="12.75" customHeight="1" thickTop="1" thickBot="1" x14ac:dyDescent="0.3">
      <c r="E834" s="11">
        <v>25544</v>
      </c>
      <c r="F834" s="12" t="s">
        <v>37</v>
      </c>
      <c r="G834" s="12">
        <v>7.0000000000000007E-2</v>
      </c>
      <c r="H834" s="12">
        <v>8.9499999999999993</v>
      </c>
      <c r="I834" s="12">
        <v>2.0099999999999998</v>
      </c>
      <c r="J834" s="12">
        <v>1482</v>
      </c>
      <c r="K834" s="7" t="str">
        <f>IF(COUNTIF(Table1[Customer ID],Table1[[#This Row],[Customer ID]])&gt;1,"Repeat Customer","One-Time Customer")</f>
        <v>Repeat Customer</v>
      </c>
      <c r="L834" s="12" t="s">
        <v>1520</v>
      </c>
      <c r="M834" s="12" t="s">
        <v>49</v>
      </c>
      <c r="N834" s="12" t="s">
        <v>28</v>
      </c>
      <c r="O834" s="12" t="s">
        <v>29</v>
      </c>
      <c r="P834" s="12" t="s">
        <v>93</v>
      </c>
      <c r="Q834" s="12" t="s">
        <v>31</v>
      </c>
      <c r="R834" s="12" t="s">
        <v>1519</v>
      </c>
      <c r="S834" s="12">
        <v>0.39</v>
      </c>
      <c r="T834" s="7">
        <f>Table1[[#This Row],[Profit]]/Table1[[#This Row],[Sales]]</f>
        <v>0.69</v>
      </c>
      <c r="U834" s="12" t="s">
        <v>33</v>
      </c>
      <c r="V834" s="12" t="s">
        <v>61</v>
      </c>
      <c r="W834" s="12" t="s">
        <v>300</v>
      </c>
      <c r="X834" s="12" t="s">
        <v>1485</v>
      </c>
      <c r="Y834" s="12">
        <v>48708</v>
      </c>
      <c r="Z834" s="13">
        <v>42090</v>
      </c>
      <c r="AA834" s="14" t="str">
        <f>TEXT(Table1[[#This Row],[Order Date]],"mmmm")</f>
        <v>March</v>
      </c>
      <c r="AB834" s="8" t="str">
        <f>TEXT(Table1[[#This Row],[Order Date]],"yyyy")</f>
        <v>2015</v>
      </c>
      <c r="AC834" s="13">
        <v>42091</v>
      </c>
      <c r="AD834" s="12">
        <v>53.067899999999995</v>
      </c>
      <c r="AE834" s="12">
        <v>9</v>
      </c>
      <c r="AF834" s="12">
        <v>76.91</v>
      </c>
      <c r="AG834" s="12">
        <v>91362</v>
      </c>
      <c r="AH834" s="7" t="str">
        <f>IF(COUNTIF(Returns!$A$2:$A$1635,Orders!AG834)&gt;0,"Returned","Not Returned")</f>
        <v>Not Returned</v>
      </c>
    </row>
    <row r="835" spans="5:34" ht="12.75" customHeight="1" thickTop="1" thickBot="1" x14ac:dyDescent="0.3">
      <c r="E835" s="9">
        <v>22745</v>
      </c>
      <c r="F835" s="2" t="s">
        <v>37</v>
      </c>
      <c r="G835" s="2">
        <v>0.05</v>
      </c>
      <c r="H835" s="2">
        <v>9.65</v>
      </c>
      <c r="I835" s="2">
        <v>6.22</v>
      </c>
      <c r="J835" s="2">
        <v>1482</v>
      </c>
      <c r="K835" s="7" t="str">
        <f>IF(COUNTIF(Table1[Customer ID],Table1[[#This Row],[Customer ID]])&gt;1,"Repeat Customer","One-Time Customer")</f>
        <v>Repeat Customer</v>
      </c>
      <c r="L835" s="2" t="s">
        <v>1520</v>
      </c>
      <c r="M835" s="2" t="s">
        <v>49</v>
      </c>
      <c r="N835" s="2" t="s">
        <v>28</v>
      </c>
      <c r="O835" s="2" t="s">
        <v>41</v>
      </c>
      <c r="P835" s="2" t="s">
        <v>50</v>
      </c>
      <c r="Q835" s="2" t="s">
        <v>59</v>
      </c>
      <c r="R835" s="2" t="s">
        <v>327</v>
      </c>
      <c r="S835" s="2">
        <v>0.55000000000000004</v>
      </c>
      <c r="T835" s="7">
        <f>Table1[[#This Row],[Profit]]/Table1[[#This Row],[Sales]]</f>
        <v>-9.6756971058543681E-2</v>
      </c>
      <c r="U835" s="2" t="s">
        <v>33</v>
      </c>
      <c r="V835" s="2" t="s">
        <v>61</v>
      </c>
      <c r="W835" s="2" t="s">
        <v>300</v>
      </c>
      <c r="X835" s="2" t="s">
        <v>1485</v>
      </c>
      <c r="Y835" s="2">
        <v>48708</v>
      </c>
      <c r="Z835" s="10">
        <v>42063</v>
      </c>
      <c r="AA835" s="14" t="str">
        <f>TEXT(Table1[[#This Row],[Order Date]],"mmmm")</f>
        <v>February</v>
      </c>
      <c r="AB835" s="8" t="str">
        <f>TEXT(Table1[[#This Row],[Order Date]],"yyyy")</f>
        <v>2015</v>
      </c>
      <c r="AC835" s="10">
        <v>42063</v>
      </c>
      <c r="AD835" s="2">
        <v>-14.6432</v>
      </c>
      <c r="AE835" s="2">
        <v>15</v>
      </c>
      <c r="AF835" s="2">
        <v>151.34</v>
      </c>
      <c r="AG835" s="2">
        <v>91363</v>
      </c>
      <c r="AH835" s="7" t="str">
        <f>IF(COUNTIF(Returns!$A$2:$A$1635,Orders!AG835)&gt;0,"Returned","Not Returned")</f>
        <v>Not Returned</v>
      </c>
    </row>
    <row r="836" spans="5:34" ht="12.75" customHeight="1" thickTop="1" thickBot="1" x14ac:dyDescent="0.3">
      <c r="E836" s="11">
        <v>21806</v>
      </c>
      <c r="F836" s="12" t="s">
        <v>25</v>
      </c>
      <c r="G836" s="12">
        <v>0.06</v>
      </c>
      <c r="H836" s="12">
        <v>99.99</v>
      </c>
      <c r="I836" s="12">
        <v>19.989999999999998</v>
      </c>
      <c r="J836" s="12">
        <v>1484</v>
      </c>
      <c r="K836" s="7" t="str">
        <f>IF(COUNTIF(Table1[Customer ID],Table1[[#This Row],[Customer ID]])&gt;1,"Repeat Customer","One-Time Customer")</f>
        <v>Repeat Customer</v>
      </c>
      <c r="L836" s="12" t="s">
        <v>1521</v>
      </c>
      <c r="M836" s="12" t="s">
        <v>49</v>
      </c>
      <c r="N836" s="12" t="s">
        <v>40</v>
      </c>
      <c r="O836" s="12" t="s">
        <v>77</v>
      </c>
      <c r="P836" s="12" t="s">
        <v>180</v>
      </c>
      <c r="Q836" s="12" t="s">
        <v>59</v>
      </c>
      <c r="R836" s="12" t="s">
        <v>1151</v>
      </c>
      <c r="S836" s="12">
        <v>0.52</v>
      </c>
      <c r="T836" s="7">
        <f>Table1[[#This Row],[Profit]]/Table1[[#This Row],[Sales]]</f>
        <v>-0.43949834619625139</v>
      </c>
      <c r="U836" s="12" t="s">
        <v>33</v>
      </c>
      <c r="V836" s="12" t="s">
        <v>61</v>
      </c>
      <c r="W836" s="12" t="s">
        <v>178</v>
      </c>
      <c r="X836" s="12" t="s">
        <v>1522</v>
      </c>
      <c r="Y836" s="12">
        <v>60016</v>
      </c>
      <c r="Z836" s="13">
        <v>42074</v>
      </c>
      <c r="AA836" s="14" t="str">
        <f>TEXT(Table1[[#This Row],[Order Date]],"mmmm")</f>
        <v>March</v>
      </c>
      <c r="AB836" s="8" t="str">
        <f>TEXT(Table1[[#This Row],[Order Date]],"yyyy")</f>
        <v>2015</v>
      </c>
      <c r="AC836" s="13">
        <v>42077</v>
      </c>
      <c r="AD836" s="12">
        <v>-127.56</v>
      </c>
      <c r="AE836" s="12">
        <v>3</v>
      </c>
      <c r="AF836" s="12">
        <v>290.24</v>
      </c>
      <c r="AG836" s="12">
        <v>91235</v>
      </c>
      <c r="AH836" s="7" t="str">
        <f>IF(COUNTIF(Returns!$A$2:$A$1635,Orders!AG836)&gt;0,"Returned","Not Returned")</f>
        <v>Not Returned</v>
      </c>
    </row>
    <row r="837" spans="5:34" ht="12.75" customHeight="1" thickTop="1" thickBot="1" x14ac:dyDescent="0.3">
      <c r="E837" s="9">
        <v>21807</v>
      </c>
      <c r="F837" s="2" t="s">
        <v>25</v>
      </c>
      <c r="G837" s="2">
        <v>0</v>
      </c>
      <c r="H837" s="2">
        <v>193.17</v>
      </c>
      <c r="I837" s="2">
        <v>19.989999999999998</v>
      </c>
      <c r="J837" s="2">
        <v>1484</v>
      </c>
      <c r="K837" s="7" t="str">
        <f>IF(COUNTIF(Table1[Customer ID],Table1[[#This Row],[Customer ID]])&gt;1,"Repeat Customer","One-Time Customer")</f>
        <v>Repeat Customer</v>
      </c>
      <c r="L837" s="2" t="s">
        <v>1521</v>
      </c>
      <c r="M837" s="2" t="s">
        <v>49</v>
      </c>
      <c r="N837" s="2" t="s">
        <v>40</v>
      </c>
      <c r="O837" s="2" t="s">
        <v>29</v>
      </c>
      <c r="P837" s="2" t="s">
        <v>141</v>
      </c>
      <c r="Q837" s="2" t="s">
        <v>59</v>
      </c>
      <c r="R837" s="2" t="s">
        <v>1523</v>
      </c>
      <c r="S837" s="2">
        <v>0.71</v>
      </c>
      <c r="T837" s="7">
        <f>Table1[[#This Row],[Profit]]/Table1[[#This Row],[Sales]]</f>
        <v>0.2904879555281038</v>
      </c>
      <c r="U837" s="2" t="s">
        <v>33</v>
      </c>
      <c r="V837" s="2" t="s">
        <v>61</v>
      </c>
      <c r="W837" s="2" t="s">
        <v>178</v>
      </c>
      <c r="X837" s="2" t="s">
        <v>1522</v>
      </c>
      <c r="Y837" s="2">
        <v>60016</v>
      </c>
      <c r="Z837" s="10">
        <v>42074</v>
      </c>
      <c r="AA837" s="14" t="str">
        <f>TEXT(Table1[[#This Row],[Order Date]],"mmmm")</f>
        <v>March</v>
      </c>
      <c r="AB837" s="8" t="str">
        <f>TEXT(Table1[[#This Row],[Order Date]],"yyyy")</f>
        <v>2015</v>
      </c>
      <c r="AC837" s="10">
        <v>42075</v>
      </c>
      <c r="AD837" s="2">
        <v>282.18</v>
      </c>
      <c r="AE837" s="2">
        <v>5</v>
      </c>
      <c r="AF837" s="2">
        <v>971.4</v>
      </c>
      <c r="AG837" s="2">
        <v>91235</v>
      </c>
      <c r="AH837" s="7" t="str">
        <f>IF(COUNTIF(Returns!$A$2:$A$1635,Orders!AG837)&gt;0,"Returned","Not Returned")</f>
        <v>Not Returned</v>
      </c>
    </row>
    <row r="838" spans="5:34" ht="12.75" customHeight="1" thickTop="1" thickBot="1" x14ac:dyDescent="0.3">
      <c r="E838" s="11">
        <v>21808</v>
      </c>
      <c r="F838" s="12" t="s">
        <v>25</v>
      </c>
      <c r="G838" s="12">
        <v>0.08</v>
      </c>
      <c r="H838" s="12">
        <v>20.99</v>
      </c>
      <c r="I838" s="12">
        <v>3.3</v>
      </c>
      <c r="J838" s="12">
        <v>1484</v>
      </c>
      <c r="K838" s="7" t="str">
        <f>IF(COUNTIF(Table1[Customer ID],Table1[[#This Row],[Customer ID]])&gt;1,"Repeat Customer","One-Time Customer")</f>
        <v>Repeat Customer</v>
      </c>
      <c r="L838" s="12" t="s">
        <v>1521</v>
      </c>
      <c r="M838" s="12" t="s">
        <v>27</v>
      </c>
      <c r="N838" s="12" t="s">
        <v>40</v>
      </c>
      <c r="O838" s="12" t="s">
        <v>77</v>
      </c>
      <c r="P838" s="12" t="s">
        <v>78</v>
      </c>
      <c r="Q838" s="12" t="s">
        <v>51</v>
      </c>
      <c r="R838" s="12" t="s">
        <v>895</v>
      </c>
      <c r="S838" s="12">
        <v>0.81</v>
      </c>
      <c r="T838" s="7">
        <f>Table1[[#This Row],[Profit]]/Table1[[#This Row],[Sales]]</f>
        <v>-0.49784507260606686</v>
      </c>
      <c r="U838" s="12" t="s">
        <v>33</v>
      </c>
      <c r="V838" s="12" t="s">
        <v>61</v>
      </c>
      <c r="W838" s="12" t="s">
        <v>178</v>
      </c>
      <c r="X838" s="12" t="s">
        <v>1522</v>
      </c>
      <c r="Y838" s="12">
        <v>60016</v>
      </c>
      <c r="Z838" s="13">
        <v>42074</v>
      </c>
      <c r="AA838" s="14" t="str">
        <f>TEXT(Table1[[#This Row],[Order Date]],"mmmm")</f>
        <v>March</v>
      </c>
      <c r="AB838" s="8" t="str">
        <f>TEXT(Table1[[#This Row],[Order Date]],"yyyy")</f>
        <v>2015</v>
      </c>
      <c r="AC838" s="13">
        <v>42074</v>
      </c>
      <c r="AD838" s="12">
        <v>-96.337999999999994</v>
      </c>
      <c r="AE838" s="12">
        <v>11</v>
      </c>
      <c r="AF838" s="12">
        <v>193.51</v>
      </c>
      <c r="AG838" s="12">
        <v>91235</v>
      </c>
      <c r="AH838" s="7" t="str">
        <f>IF(COUNTIF(Returns!$A$2:$A$1635,Orders!AG838)&gt;0,"Returned","Not Returned")</f>
        <v>Not Returned</v>
      </c>
    </row>
    <row r="839" spans="5:34" ht="12.75" customHeight="1" thickTop="1" thickBot="1" x14ac:dyDescent="0.3">
      <c r="E839" s="9">
        <v>22763</v>
      </c>
      <c r="F839" s="2" t="s">
        <v>37</v>
      </c>
      <c r="G839" s="2">
        <v>0.04</v>
      </c>
      <c r="H839" s="2">
        <v>11.5</v>
      </c>
      <c r="I839" s="2">
        <v>7.19</v>
      </c>
      <c r="J839" s="2">
        <v>1485</v>
      </c>
      <c r="K839" s="7" t="str">
        <f>IF(COUNTIF(Table1[Customer ID],Table1[[#This Row],[Customer ID]])&gt;1,"Repeat Customer","One-Time Customer")</f>
        <v>Repeat Customer</v>
      </c>
      <c r="L839" s="2" t="s">
        <v>1524</v>
      </c>
      <c r="M839" s="2" t="s">
        <v>49</v>
      </c>
      <c r="N839" s="2" t="s">
        <v>40</v>
      </c>
      <c r="O839" s="2" t="s">
        <v>29</v>
      </c>
      <c r="P839" s="2" t="s">
        <v>109</v>
      </c>
      <c r="Q839" s="2" t="s">
        <v>59</v>
      </c>
      <c r="R839" s="2" t="s">
        <v>1525</v>
      </c>
      <c r="S839" s="2">
        <v>0.4</v>
      </c>
      <c r="T839" s="7">
        <f>Table1[[#This Row],[Profit]]/Table1[[#This Row],[Sales]]</f>
        <v>-0.14801267346809455</v>
      </c>
      <c r="U839" s="2" t="s">
        <v>33</v>
      </c>
      <c r="V839" s="2" t="s">
        <v>61</v>
      </c>
      <c r="W839" s="2" t="s">
        <v>178</v>
      </c>
      <c r="X839" s="2" t="s">
        <v>1526</v>
      </c>
      <c r="Y839" s="2">
        <v>60516</v>
      </c>
      <c r="Z839" s="10">
        <v>42055</v>
      </c>
      <c r="AA839" s="14" t="str">
        <f>TEXT(Table1[[#This Row],[Order Date]],"mmmm")</f>
        <v>February</v>
      </c>
      <c r="AB839" s="8" t="str">
        <f>TEXT(Table1[[#This Row],[Order Date]],"yyyy")</f>
        <v>2015</v>
      </c>
      <c r="AC839" s="10">
        <v>42058</v>
      </c>
      <c r="AD839" s="2">
        <v>-23.357880000000002</v>
      </c>
      <c r="AE839" s="2">
        <v>14</v>
      </c>
      <c r="AF839" s="2">
        <v>157.81</v>
      </c>
      <c r="AG839" s="2">
        <v>91236</v>
      </c>
      <c r="AH839" s="7" t="str">
        <f>IF(COUNTIF(Returns!$A$2:$A$1635,Orders!AG839)&gt;0,"Returned","Not Returned")</f>
        <v>Not Returned</v>
      </c>
    </row>
    <row r="840" spans="5:34" ht="12.75" customHeight="1" thickTop="1" thickBot="1" x14ac:dyDescent="0.3">
      <c r="E840" s="11">
        <v>22764</v>
      </c>
      <c r="F840" s="12" t="s">
        <v>37</v>
      </c>
      <c r="G840" s="12">
        <v>0.02</v>
      </c>
      <c r="H840" s="12">
        <v>15.7</v>
      </c>
      <c r="I840" s="12">
        <v>11.25</v>
      </c>
      <c r="J840" s="12">
        <v>1485</v>
      </c>
      <c r="K840" s="7" t="str">
        <f>IF(COUNTIF(Table1[Customer ID],Table1[[#This Row],[Customer ID]])&gt;1,"Repeat Customer","One-Time Customer")</f>
        <v>Repeat Customer</v>
      </c>
      <c r="L840" s="12" t="s">
        <v>1524</v>
      </c>
      <c r="M840" s="12" t="s">
        <v>49</v>
      </c>
      <c r="N840" s="12" t="s">
        <v>40</v>
      </c>
      <c r="O840" s="12" t="s">
        <v>29</v>
      </c>
      <c r="P840" s="12" t="s">
        <v>141</v>
      </c>
      <c r="Q840" s="12" t="s">
        <v>59</v>
      </c>
      <c r="R840" s="12" t="s">
        <v>1527</v>
      </c>
      <c r="S840" s="12">
        <v>0.6</v>
      </c>
      <c r="T840" s="7">
        <f>Table1[[#This Row],[Profit]]/Table1[[#This Row],[Sales]]</f>
        <v>-0.9383539094650204</v>
      </c>
      <c r="U840" s="12" t="s">
        <v>33</v>
      </c>
      <c r="V840" s="12" t="s">
        <v>61</v>
      </c>
      <c r="W840" s="12" t="s">
        <v>178</v>
      </c>
      <c r="X840" s="12" t="s">
        <v>1526</v>
      </c>
      <c r="Y840" s="12">
        <v>60516</v>
      </c>
      <c r="Z840" s="13">
        <v>42055</v>
      </c>
      <c r="AA840" s="14" t="str">
        <f>TEXT(Table1[[#This Row],[Order Date]],"mmmm")</f>
        <v>February</v>
      </c>
      <c r="AB840" s="8" t="str">
        <f>TEXT(Table1[[#This Row],[Order Date]],"yyyy")</f>
        <v>2015</v>
      </c>
      <c r="AC840" s="13">
        <v>42056</v>
      </c>
      <c r="AD840" s="12">
        <v>-18.241599999999998</v>
      </c>
      <c r="AE840" s="12">
        <v>1</v>
      </c>
      <c r="AF840" s="12">
        <v>19.440000000000001</v>
      </c>
      <c r="AG840" s="12">
        <v>91236</v>
      </c>
      <c r="AH840" s="7" t="str">
        <f>IF(COUNTIF(Returns!$A$2:$A$1635,Orders!AG840)&gt;0,"Returned","Not Returned")</f>
        <v>Not Returned</v>
      </c>
    </row>
    <row r="841" spans="5:34" ht="12.75" customHeight="1" thickTop="1" thickBot="1" x14ac:dyDescent="0.3">
      <c r="E841" s="9">
        <v>22765</v>
      </c>
      <c r="F841" s="2" t="s">
        <v>37</v>
      </c>
      <c r="G841" s="2">
        <v>0.05</v>
      </c>
      <c r="H841" s="2">
        <v>225.02</v>
      </c>
      <c r="I841" s="2">
        <v>28.66</v>
      </c>
      <c r="J841" s="2">
        <v>1485</v>
      </c>
      <c r="K841" s="7" t="str">
        <f>IF(COUNTIF(Table1[Customer ID],Table1[[#This Row],[Customer ID]])&gt;1,"Repeat Customer","One-Time Customer")</f>
        <v>Repeat Customer</v>
      </c>
      <c r="L841" s="2" t="s">
        <v>1524</v>
      </c>
      <c r="M841" s="2" t="s">
        <v>39</v>
      </c>
      <c r="N841" s="2" t="s">
        <v>40</v>
      </c>
      <c r="O841" s="2" t="s">
        <v>29</v>
      </c>
      <c r="P841" s="2" t="s">
        <v>141</v>
      </c>
      <c r="Q841" s="2" t="s">
        <v>43</v>
      </c>
      <c r="R841" s="2" t="s">
        <v>1528</v>
      </c>
      <c r="S841" s="2">
        <v>0.72</v>
      </c>
      <c r="T841" s="7">
        <f>Table1[[#This Row],[Profit]]/Table1[[#This Row],[Sales]]</f>
        <v>0.30817865561841251</v>
      </c>
      <c r="U841" s="2" t="s">
        <v>33</v>
      </c>
      <c r="V841" s="2" t="s">
        <v>61</v>
      </c>
      <c r="W841" s="2" t="s">
        <v>178</v>
      </c>
      <c r="X841" s="2" t="s">
        <v>1526</v>
      </c>
      <c r="Y841" s="2">
        <v>60516</v>
      </c>
      <c r="Z841" s="10">
        <v>42055</v>
      </c>
      <c r="AA841" s="14" t="str">
        <f>TEXT(Table1[[#This Row],[Order Date]],"mmmm")</f>
        <v>February</v>
      </c>
      <c r="AB841" s="8" t="str">
        <f>TEXT(Table1[[#This Row],[Order Date]],"yyyy")</f>
        <v>2015</v>
      </c>
      <c r="AC841" s="10">
        <v>42057</v>
      </c>
      <c r="AD841" s="2">
        <v>1428.9104</v>
      </c>
      <c r="AE841" s="2">
        <v>21</v>
      </c>
      <c r="AF841" s="2">
        <v>4636.63</v>
      </c>
      <c r="AG841" s="2">
        <v>91236</v>
      </c>
      <c r="AH841" s="7" t="str">
        <f>IF(COUNTIF(Returns!$A$2:$A$1635,Orders!AG841)&gt;0,"Returned","Not Returned")</f>
        <v>Not Returned</v>
      </c>
    </row>
    <row r="842" spans="5:34" ht="12.75" customHeight="1" thickTop="1" thickBot="1" x14ac:dyDescent="0.3">
      <c r="E842" s="11">
        <v>18460</v>
      </c>
      <c r="F842" s="12" t="s">
        <v>25</v>
      </c>
      <c r="G842" s="12">
        <v>0.04</v>
      </c>
      <c r="H842" s="12">
        <v>119.99</v>
      </c>
      <c r="I842" s="12">
        <v>14</v>
      </c>
      <c r="J842" s="12">
        <v>1492</v>
      </c>
      <c r="K842" s="7" t="str">
        <f>IF(COUNTIF(Table1[Customer ID],Table1[[#This Row],[Customer ID]])&gt;1,"Repeat Customer","One-Time Customer")</f>
        <v>One-Time Customer</v>
      </c>
      <c r="L842" s="12" t="s">
        <v>1529</v>
      </c>
      <c r="M842" s="12" t="s">
        <v>39</v>
      </c>
      <c r="N842" s="12" t="s">
        <v>28</v>
      </c>
      <c r="O842" s="12" t="s">
        <v>77</v>
      </c>
      <c r="P842" s="12" t="s">
        <v>85</v>
      </c>
      <c r="Q842" s="12" t="s">
        <v>43</v>
      </c>
      <c r="R842" s="12" t="s">
        <v>890</v>
      </c>
      <c r="S842" s="12">
        <v>0.36</v>
      </c>
      <c r="T842" s="7">
        <f>Table1[[#This Row],[Profit]]/Table1[[#This Row],[Sales]]</f>
        <v>0.69</v>
      </c>
      <c r="U842" s="12" t="s">
        <v>33</v>
      </c>
      <c r="V842" s="12" t="s">
        <v>61</v>
      </c>
      <c r="W842" s="12" t="s">
        <v>506</v>
      </c>
      <c r="X842" s="12" t="s">
        <v>1530</v>
      </c>
      <c r="Y842" s="12">
        <v>65721</v>
      </c>
      <c r="Z842" s="13">
        <v>42171</v>
      </c>
      <c r="AA842" s="14" t="str">
        <f>TEXT(Table1[[#This Row],[Order Date]],"mmmm")</f>
        <v>June</v>
      </c>
      <c r="AB842" s="8" t="str">
        <f>TEXT(Table1[[#This Row],[Order Date]],"yyyy")</f>
        <v>2015</v>
      </c>
      <c r="AC842" s="13">
        <v>42173</v>
      </c>
      <c r="AD842" s="12">
        <v>509.95830000000001</v>
      </c>
      <c r="AE842" s="12">
        <v>6</v>
      </c>
      <c r="AF842" s="12">
        <v>739.07</v>
      </c>
      <c r="AG842" s="12">
        <v>88004</v>
      </c>
      <c r="AH842" s="7" t="str">
        <f>IF(COUNTIF(Returns!$A$2:$A$1635,Orders!AG842)&gt;0,"Returned","Not Returned")</f>
        <v>Not Returned</v>
      </c>
    </row>
    <row r="843" spans="5:34" ht="12.75" customHeight="1" thickTop="1" thickBot="1" x14ac:dyDescent="0.3">
      <c r="E843" s="9">
        <v>19472</v>
      </c>
      <c r="F843" s="2" t="s">
        <v>47</v>
      </c>
      <c r="G843" s="2">
        <v>0.06</v>
      </c>
      <c r="H843" s="2">
        <v>8.3699999999999992</v>
      </c>
      <c r="I843" s="2">
        <v>10.16</v>
      </c>
      <c r="J843" s="2">
        <v>1494</v>
      </c>
      <c r="K843" s="7" t="str">
        <f>IF(COUNTIF(Table1[Customer ID],Table1[[#This Row],[Customer ID]])&gt;1,"Repeat Customer","One-Time Customer")</f>
        <v>Repeat Customer</v>
      </c>
      <c r="L843" s="2" t="s">
        <v>1531</v>
      </c>
      <c r="M843" s="2" t="s">
        <v>49</v>
      </c>
      <c r="N843" s="2" t="s">
        <v>28</v>
      </c>
      <c r="O843" s="2" t="s">
        <v>41</v>
      </c>
      <c r="P843" s="2" t="s">
        <v>50</v>
      </c>
      <c r="Q843" s="2" t="s">
        <v>236</v>
      </c>
      <c r="R843" s="2" t="s">
        <v>1213</v>
      </c>
      <c r="S843" s="2">
        <v>0.59</v>
      </c>
      <c r="T843" s="7">
        <f>Table1[[#This Row],[Profit]]/Table1[[#This Row],[Sales]]</f>
        <v>-1.6217330626744484</v>
      </c>
      <c r="U843" s="2" t="s">
        <v>33</v>
      </c>
      <c r="V843" s="2" t="s">
        <v>53</v>
      </c>
      <c r="W843" s="2" t="s">
        <v>415</v>
      </c>
      <c r="X843" s="2" t="s">
        <v>1532</v>
      </c>
      <c r="Y843" s="2">
        <v>21222</v>
      </c>
      <c r="Z843" s="10">
        <v>42074</v>
      </c>
      <c r="AA843" s="14" t="str">
        <f>TEXT(Table1[[#This Row],[Order Date]],"mmmm")</f>
        <v>March</v>
      </c>
      <c r="AB843" s="8" t="str">
        <f>TEXT(Table1[[#This Row],[Order Date]],"yyyy")</f>
        <v>2015</v>
      </c>
      <c r="AC843" s="10">
        <v>42076</v>
      </c>
      <c r="AD843" s="2">
        <v>-255.65</v>
      </c>
      <c r="AE843" s="2">
        <v>18</v>
      </c>
      <c r="AF843" s="2">
        <v>157.63999999999999</v>
      </c>
      <c r="AG843" s="2">
        <v>85880</v>
      </c>
      <c r="AH843" s="7" t="str">
        <f>IF(COUNTIF(Returns!$A$2:$A$1635,Orders!AG843)&gt;0,"Returned","Not Returned")</f>
        <v>Not Returned</v>
      </c>
    </row>
    <row r="844" spans="5:34" ht="12.75" customHeight="1" thickTop="1" thickBot="1" x14ac:dyDescent="0.3">
      <c r="E844" s="11">
        <v>19473</v>
      </c>
      <c r="F844" s="12" t="s">
        <v>47</v>
      </c>
      <c r="G844" s="12">
        <v>0.09</v>
      </c>
      <c r="H844" s="12">
        <v>6.48</v>
      </c>
      <c r="I844" s="12">
        <v>9.17</v>
      </c>
      <c r="J844" s="12">
        <v>1494</v>
      </c>
      <c r="K844" s="7" t="str">
        <f>IF(COUNTIF(Table1[Customer ID],Table1[[#This Row],[Customer ID]])&gt;1,"Repeat Customer","One-Time Customer")</f>
        <v>Repeat Customer</v>
      </c>
      <c r="L844" s="12" t="s">
        <v>1531</v>
      </c>
      <c r="M844" s="12" t="s">
        <v>27</v>
      </c>
      <c r="N844" s="12" t="s">
        <v>28</v>
      </c>
      <c r="O844" s="12" t="s">
        <v>29</v>
      </c>
      <c r="P844" s="12" t="s">
        <v>93</v>
      </c>
      <c r="Q844" s="12" t="s">
        <v>59</v>
      </c>
      <c r="R844" s="12" t="s">
        <v>294</v>
      </c>
      <c r="S844" s="12">
        <v>0.37</v>
      </c>
      <c r="T844" s="7">
        <f>Table1[[#This Row],[Profit]]/Table1[[#This Row],[Sales]]</f>
        <v>-1.8154648956356738</v>
      </c>
      <c r="U844" s="12" t="s">
        <v>33</v>
      </c>
      <c r="V844" s="12" t="s">
        <v>53</v>
      </c>
      <c r="W844" s="12" t="s">
        <v>415</v>
      </c>
      <c r="X844" s="12" t="s">
        <v>1532</v>
      </c>
      <c r="Y844" s="12">
        <v>21222</v>
      </c>
      <c r="Z844" s="13">
        <v>42074</v>
      </c>
      <c r="AA844" s="14" t="str">
        <f>TEXT(Table1[[#This Row],[Order Date]],"mmmm")</f>
        <v>March</v>
      </c>
      <c r="AB844" s="8" t="str">
        <f>TEXT(Table1[[#This Row],[Order Date]],"yyyy")</f>
        <v>2015</v>
      </c>
      <c r="AC844" s="13">
        <v>42076</v>
      </c>
      <c r="AD844" s="12">
        <v>-76.540000000000006</v>
      </c>
      <c r="AE844" s="12">
        <v>6</v>
      </c>
      <c r="AF844" s="12">
        <v>42.16</v>
      </c>
      <c r="AG844" s="12">
        <v>85880</v>
      </c>
      <c r="AH844" s="7" t="str">
        <f>IF(COUNTIF(Returns!$A$2:$A$1635,Orders!AG844)&gt;0,"Returned","Not Returned")</f>
        <v>Not Returned</v>
      </c>
    </row>
    <row r="845" spans="5:34" ht="12.75" customHeight="1" thickTop="1" thickBot="1" x14ac:dyDescent="0.3">
      <c r="E845" s="9">
        <v>24286</v>
      </c>
      <c r="F845" s="2" t="s">
        <v>47</v>
      </c>
      <c r="G845" s="2">
        <v>0.09</v>
      </c>
      <c r="H845" s="2">
        <v>6.28</v>
      </c>
      <c r="I845" s="2">
        <v>5.29</v>
      </c>
      <c r="J845" s="2">
        <v>1497</v>
      </c>
      <c r="K845" s="7" t="str">
        <f>IF(COUNTIF(Table1[Customer ID],Table1[[#This Row],[Customer ID]])&gt;1,"Repeat Customer","One-Time Customer")</f>
        <v>Repeat Customer</v>
      </c>
      <c r="L845" s="2" t="s">
        <v>1533</v>
      </c>
      <c r="M845" s="2" t="s">
        <v>49</v>
      </c>
      <c r="N845" s="2" t="s">
        <v>28</v>
      </c>
      <c r="O845" s="2" t="s">
        <v>41</v>
      </c>
      <c r="P845" s="2" t="s">
        <v>50</v>
      </c>
      <c r="Q845" s="2" t="s">
        <v>59</v>
      </c>
      <c r="R845" s="2" t="s">
        <v>440</v>
      </c>
      <c r="S845" s="2">
        <v>0.43</v>
      </c>
      <c r="T845" s="7">
        <f>Table1[[#This Row],[Profit]]/Table1[[#This Row],[Sales]]</f>
        <v>-0.71661931818181812</v>
      </c>
      <c r="U845" s="2" t="s">
        <v>33</v>
      </c>
      <c r="V845" s="2" t="s">
        <v>53</v>
      </c>
      <c r="W845" s="2" t="s">
        <v>71</v>
      </c>
      <c r="X845" s="2" t="s">
        <v>1534</v>
      </c>
      <c r="Y845" s="2">
        <v>14901</v>
      </c>
      <c r="Z845" s="10">
        <v>42074</v>
      </c>
      <c r="AA845" s="14" t="str">
        <f>TEXT(Table1[[#This Row],[Order Date]],"mmmm")</f>
        <v>March</v>
      </c>
      <c r="AB845" s="8" t="str">
        <f>TEXT(Table1[[#This Row],[Order Date]],"yyyy")</f>
        <v>2015</v>
      </c>
      <c r="AC845" s="10">
        <v>42075</v>
      </c>
      <c r="AD845" s="2">
        <v>-10.09</v>
      </c>
      <c r="AE845" s="2">
        <v>2</v>
      </c>
      <c r="AF845" s="2">
        <v>14.08</v>
      </c>
      <c r="AG845" s="2">
        <v>85880</v>
      </c>
      <c r="AH845" s="7" t="str">
        <f>IF(COUNTIF(Returns!$A$2:$A$1635,Orders!AG845)&gt;0,"Returned","Not Returned")</f>
        <v>Not Returned</v>
      </c>
    </row>
    <row r="846" spans="5:34" ht="12.75" customHeight="1" thickTop="1" thickBot="1" x14ac:dyDescent="0.3">
      <c r="E846" s="11">
        <v>24287</v>
      </c>
      <c r="F846" s="12" t="s">
        <v>47</v>
      </c>
      <c r="G846" s="12">
        <v>0.03</v>
      </c>
      <c r="H846" s="12">
        <v>15.14</v>
      </c>
      <c r="I846" s="12">
        <v>4.53</v>
      </c>
      <c r="J846" s="12">
        <v>1497</v>
      </c>
      <c r="K846" s="7" t="str">
        <f>IF(COUNTIF(Table1[Customer ID],Table1[[#This Row],[Customer ID]])&gt;1,"Repeat Customer","One-Time Customer")</f>
        <v>Repeat Customer</v>
      </c>
      <c r="L846" s="12" t="s">
        <v>1533</v>
      </c>
      <c r="M846" s="12" t="s">
        <v>49</v>
      </c>
      <c r="N846" s="12" t="s">
        <v>28</v>
      </c>
      <c r="O846" s="12" t="s">
        <v>29</v>
      </c>
      <c r="P846" s="12" t="s">
        <v>141</v>
      </c>
      <c r="Q846" s="12" t="s">
        <v>59</v>
      </c>
      <c r="R846" s="12" t="s">
        <v>1201</v>
      </c>
      <c r="S846" s="12">
        <v>0.81</v>
      </c>
      <c r="T846" s="7">
        <f>Table1[[#This Row],[Profit]]/Table1[[#This Row],[Sales]]</f>
        <v>-0.36174190784092236</v>
      </c>
      <c r="U846" s="12" t="s">
        <v>33</v>
      </c>
      <c r="V846" s="12" t="s">
        <v>53</v>
      </c>
      <c r="W846" s="12" t="s">
        <v>71</v>
      </c>
      <c r="X846" s="12" t="s">
        <v>1534</v>
      </c>
      <c r="Y846" s="12">
        <v>14901</v>
      </c>
      <c r="Z846" s="13">
        <v>42074</v>
      </c>
      <c r="AA846" s="14" t="str">
        <f>TEXT(Table1[[#This Row],[Order Date]],"mmmm")</f>
        <v>March</v>
      </c>
      <c r="AB846" s="8" t="str">
        <f>TEXT(Table1[[#This Row],[Order Date]],"yyyy")</f>
        <v>2015</v>
      </c>
      <c r="AC846" s="13">
        <v>42076</v>
      </c>
      <c r="AD846" s="12">
        <v>-92.87</v>
      </c>
      <c r="AE846" s="12">
        <v>17</v>
      </c>
      <c r="AF846" s="12">
        <v>256.73</v>
      </c>
      <c r="AG846" s="12">
        <v>85880</v>
      </c>
      <c r="AH846" s="7" t="str">
        <f>IF(COUNTIF(Returns!$A$2:$A$1635,Orders!AG846)&gt;0,"Returned","Not Returned")</f>
        <v>Not Returned</v>
      </c>
    </row>
    <row r="847" spans="5:34" ht="12.75" customHeight="1" thickTop="1" thickBot="1" x14ac:dyDescent="0.3">
      <c r="E847" s="9">
        <v>20016</v>
      </c>
      <c r="F847" s="2" t="s">
        <v>56</v>
      </c>
      <c r="G847" s="2">
        <v>0.05</v>
      </c>
      <c r="H847" s="2">
        <v>2.16</v>
      </c>
      <c r="I847" s="2">
        <v>6.05</v>
      </c>
      <c r="J847" s="2">
        <v>1499</v>
      </c>
      <c r="K847" s="7" t="str">
        <f>IF(COUNTIF(Table1[Customer ID],Table1[[#This Row],[Customer ID]])&gt;1,"Repeat Customer","One-Time Customer")</f>
        <v>Repeat Customer</v>
      </c>
      <c r="L847" s="2" t="s">
        <v>1535</v>
      </c>
      <c r="M847" s="2" t="s">
        <v>49</v>
      </c>
      <c r="N847" s="2" t="s">
        <v>40</v>
      </c>
      <c r="O847" s="2" t="s">
        <v>29</v>
      </c>
      <c r="P847" s="2" t="s">
        <v>109</v>
      </c>
      <c r="Q847" s="2" t="s">
        <v>59</v>
      </c>
      <c r="R847" s="2" t="s">
        <v>1536</v>
      </c>
      <c r="S847" s="2">
        <v>0.37</v>
      </c>
      <c r="T847" s="7">
        <f>Table1[[#This Row],[Profit]]/Table1[[#This Row],[Sales]]</f>
        <v>-16.077783754706832</v>
      </c>
      <c r="U847" s="2" t="s">
        <v>33</v>
      </c>
      <c r="V847" s="2" t="s">
        <v>136</v>
      </c>
      <c r="W847" s="2" t="s">
        <v>362</v>
      </c>
      <c r="X847" s="2" t="s">
        <v>1537</v>
      </c>
      <c r="Y847" s="2">
        <v>33134</v>
      </c>
      <c r="Z847" s="10">
        <v>42039</v>
      </c>
      <c r="AA847" s="14" t="str">
        <f>TEXT(Table1[[#This Row],[Order Date]],"mmmm")</f>
        <v>February</v>
      </c>
      <c r="AB847" s="8" t="str">
        <f>TEXT(Table1[[#This Row],[Order Date]],"yyyy")</f>
        <v>2015</v>
      </c>
      <c r="AC847" s="10">
        <v>42040</v>
      </c>
      <c r="AD847" s="2">
        <v>-298.88600000000002</v>
      </c>
      <c r="AE847" s="2">
        <v>8</v>
      </c>
      <c r="AF847" s="2">
        <v>18.59</v>
      </c>
      <c r="AG847" s="2">
        <v>90731</v>
      </c>
      <c r="AH847" s="7" t="str">
        <f>IF(COUNTIF(Returns!$A$2:$A$1635,Orders!AG847)&gt;0,"Returned","Not Returned")</f>
        <v>Not Returned</v>
      </c>
    </row>
    <row r="848" spans="5:34" ht="12.75" customHeight="1" thickTop="1" thickBot="1" x14ac:dyDescent="0.3">
      <c r="E848" s="11">
        <v>20017</v>
      </c>
      <c r="F848" s="12" t="s">
        <v>56</v>
      </c>
      <c r="G848" s="12">
        <v>0.03</v>
      </c>
      <c r="H848" s="12">
        <v>6.48</v>
      </c>
      <c r="I848" s="12">
        <v>6.6</v>
      </c>
      <c r="J848" s="12">
        <v>1499</v>
      </c>
      <c r="K848" s="7" t="str">
        <f>IF(COUNTIF(Table1[Customer ID],Table1[[#This Row],[Customer ID]])&gt;1,"Repeat Customer","One-Time Customer")</f>
        <v>Repeat Customer</v>
      </c>
      <c r="L848" s="12" t="s">
        <v>1535</v>
      </c>
      <c r="M848" s="12" t="s">
        <v>49</v>
      </c>
      <c r="N848" s="12" t="s">
        <v>40</v>
      </c>
      <c r="O848" s="12" t="s">
        <v>29</v>
      </c>
      <c r="P848" s="12" t="s">
        <v>93</v>
      </c>
      <c r="Q848" s="12" t="s">
        <v>59</v>
      </c>
      <c r="R848" s="12" t="s">
        <v>603</v>
      </c>
      <c r="S848" s="12">
        <v>0.37</v>
      </c>
      <c r="T848" s="7">
        <f>Table1[[#This Row],[Profit]]/Table1[[#This Row],[Sales]]</f>
        <v>-2.4792112867584568</v>
      </c>
      <c r="U848" s="12" t="s">
        <v>33</v>
      </c>
      <c r="V848" s="12" t="s">
        <v>136</v>
      </c>
      <c r="W848" s="12" t="s">
        <v>362</v>
      </c>
      <c r="X848" s="12" t="s">
        <v>1537</v>
      </c>
      <c r="Y848" s="12">
        <v>33134</v>
      </c>
      <c r="Z848" s="13">
        <v>42039</v>
      </c>
      <c r="AA848" s="14" t="str">
        <f>TEXT(Table1[[#This Row],[Order Date]],"mmmm")</f>
        <v>February</v>
      </c>
      <c r="AB848" s="8" t="str">
        <f>TEXT(Table1[[#This Row],[Order Date]],"yyyy")</f>
        <v>2015</v>
      </c>
      <c r="AC848" s="13">
        <v>42040</v>
      </c>
      <c r="AD848" s="12">
        <v>-145.852</v>
      </c>
      <c r="AE848" s="12">
        <v>9</v>
      </c>
      <c r="AF848" s="12">
        <v>58.83</v>
      </c>
      <c r="AG848" s="12">
        <v>90731</v>
      </c>
      <c r="AH848" s="7" t="str">
        <f>IF(COUNTIF(Returns!$A$2:$A$1635,Orders!AG848)&gt;0,"Returned","Not Returned")</f>
        <v>Not Returned</v>
      </c>
    </row>
    <row r="849" spans="5:34" ht="12.75" customHeight="1" thickTop="1" thickBot="1" x14ac:dyDescent="0.3">
      <c r="E849" s="9">
        <v>20018</v>
      </c>
      <c r="F849" s="2" t="s">
        <v>56</v>
      </c>
      <c r="G849" s="2">
        <v>0.08</v>
      </c>
      <c r="H849" s="2">
        <v>146.05000000000001</v>
      </c>
      <c r="I849" s="2">
        <v>80.2</v>
      </c>
      <c r="J849" s="2">
        <v>1499</v>
      </c>
      <c r="K849" s="7" t="str">
        <f>IF(COUNTIF(Table1[Customer ID],Table1[[#This Row],[Customer ID]])&gt;1,"Repeat Customer","One-Time Customer")</f>
        <v>Repeat Customer</v>
      </c>
      <c r="L849" s="2" t="s">
        <v>1535</v>
      </c>
      <c r="M849" s="2" t="s">
        <v>39</v>
      </c>
      <c r="N849" s="2" t="s">
        <v>40</v>
      </c>
      <c r="O849" s="2" t="s">
        <v>41</v>
      </c>
      <c r="P849" s="2" t="s">
        <v>152</v>
      </c>
      <c r="Q849" s="2" t="s">
        <v>121</v>
      </c>
      <c r="R849" s="2" t="s">
        <v>347</v>
      </c>
      <c r="S849" s="2">
        <v>0.71</v>
      </c>
      <c r="T849" s="7">
        <f>Table1[[#This Row],[Profit]]/Table1[[#This Row],[Sales]]</f>
        <v>-1.7944224028350216E-2</v>
      </c>
      <c r="U849" s="2" t="s">
        <v>33</v>
      </c>
      <c r="V849" s="2" t="s">
        <v>136</v>
      </c>
      <c r="W849" s="2" t="s">
        <v>362</v>
      </c>
      <c r="X849" s="2" t="s">
        <v>1537</v>
      </c>
      <c r="Y849" s="2">
        <v>33134</v>
      </c>
      <c r="Z849" s="10">
        <v>42039</v>
      </c>
      <c r="AA849" s="14" t="str">
        <f>TEXT(Table1[[#This Row],[Order Date]],"mmmm")</f>
        <v>February</v>
      </c>
      <c r="AB849" s="8" t="str">
        <f>TEXT(Table1[[#This Row],[Order Date]],"yyyy")</f>
        <v>2015</v>
      </c>
      <c r="AC849" s="10">
        <v>42040</v>
      </c>
      <c r="AD849" s="2">
        <v>-27.951000000000001</v>
      </c>
      <c r="AE849" s="2">
        <v>11</v>
      </c>
      <c r="AF849" s="2">
        <v>1557.66</v>
      </c>
      <c r="AG849" s="2">
        <v>90731</v>
      </c>
      <c r="AH849" s="7" t="str">
        <f>IF(COUNTIF(Returns!$A$2:$A$1635,Orders!AG849)&gt;0,"Returned","Not Returned")</f>
        <v>Not Returned</v>
      </c>
    </row>
    <row r="850" spans="5:34" ht="12.75" customHeight="1" thickTop="1" thickBot="1" x14ac:dyDescent="0.3">
      <c r="E850" s="11">
        <v>21682</v>
      </c>
      <c r="F850" s="12" t="s">
        <v>47</v>
      </c>
      <c r="G850" s="12">
        <v>0.08</v>
      </c>
      <c r="H850" s="12">
        <v>3.69</v>
      </c>
      <c r="I850" s="12">
        <v>0.5</v>
      </c>
      <c r="J850" s="12">
        <v>1502</v>
      </c>
      <c r="K850" s="7" t="str">
        <f>IF(COUNTIF(Table1[Customer ID],Table1[[#This Row],[Customer ID]])&gt;1,"Repeat Customer","One-Time Customer")</f>
        <v>Repeat Customer</v>
      </c>
      <c r="L850" s="12" t="s">
        <v>1538</v>
      </c>
      <c r="M850" s="12" t="s">
        <v>49</v>
      </c>
      <c r="N850" s="12" t="s">
        <v>58</v>
      </c>
      <c r="O850" s="12" t="s">
        <v>29</v>
      </c>
      <c r="P850" s="12" t="s">
        <v>134</v>
      </c>
      <c r="Q850" s="12" t="s">
        <v>59</v>
      </c>
      <c r="R850" s="12" t="s">
        <v>1539</v>
      </c>
      <c r="S850" s="12">
        <v>0.38</v>
      </c>
      <c r="T850" s="7">
        <f>Table1[[#This Row],[Profit]]/Table1[[#This Row],[Sales]]</f>
        <v>-2.8236884802595997E-2</v>
      </c>
      <c r="U850" s="12" t="s">
        <v>33</v>
      </c>
      <c r="V850" s="12" t="s">
        <v>136</v>
      </c>
      <c r="W850" s="12" t="s">
        <v>362</v>
      </c>
      <c r="X850" s="12" t="s">
        <v>1540</v>
      </c>
      <c r="Y850" s="12">
        <v>33065</v>
      </c>
      <c r="Z850" s="13">
        <v>42131</v>
      </c>
      <c r="AA850" s="14" t="str">
        <f>TEXT(Table1[[#This Row],[Order Date]],"mmmm")</f>
        <v>May</v>
      </c>
      <c r="AB850" s="8" t="str">
        <f>TEXT(Table1[[#This Row],[Order Date]],"yyyy")</f>
        <v>2015</v>
      </c>
      <c r="AC850" s="13">
        <v>42134</v>
      </c>
      <c r="AD850" s="12">
        <v>-3.6547000000000001</v>
      </c>
      <c r="AE850" s="12">
        <v>38</v>
      </c>
      <c r="AF850" s="12">
        <v>129.43</v>
      </c>
      <c r="AG850" s="12">
        <v>89193</v>
      </c>
      <c r="AH850" s="7" t="str">
        <f>IF(COUNTIF(Returns!$A$2:$A$1635,Orders!AG850)&gt;0,"Returned","Not Returned")</f>
        <v>Not Returned</v>
      </c>
    </row>
    <row r="851" spans="5:34" ht="12.75" customHeight="1" thickTop="1" thickBot="1" x14ac:dyDescent="0.3">
      <c r="E851" s="9">
        <v>18868</v>
      </c>
      <c r="F851" s="2" t="s">
        <v>106</v>
      </c>
      <c r="G851" s="2">
        <v>0.08</v>
      </c>
      <c r="H851" s="2">
        <v>5.84</v>
      </c>
      <c r="I851" s="2">
        <v>1</v>
      </c>
      <c r="J851" s="2">
        <v>1502</v>
      </c>
      <c r="K851" s="7" t="str">
        <f>IF(COUNTIF(Table1[Customer ID],Table1[[#This Row],[Customer ID]])&gt;1,"Repeat Customer","One-Time Customer")</f>
        <v>Repeat Customer</v>
      </c>
      <c r="L851" s="2" t="s">
        <v>1538</v>
      </c>
      <c r="M851" s="2" t="s">
        <v>27</v>
      </c>
      <c r="N851" s="2" t="s">
        <v>58</v>
      </c>
      <c r="O851" s="2" t="s">
        <v>29</v>
      </c>
      <c r="P851" s="2" t="s">
        <v>30</v>
      </c>
      <c r="Q851" s="2" t="s">
        <v>31</v>
      </c>
      <c r="R851" s="2" t="s">
        <v>1541</v>
      </c>
      <c r="S851" s="2">
        <v>0.38</v>
      </c>
      <c r="T851" s="7">
        <f>Table1[[#This Row],[Profit]]/Table1[[#This Row],[Sales]]</f>
        <v>11.922495520443068</v>
      </c>
      <c r="U851" s="2" t="s">
        <v>33</v>
      </c>
      <c r="V851" s="2" t="s">
        <v>136</v>
      </c>
      <c r="W851" s="2" t="s">
        <v>362</v>
      </c>
      <c r="X851" s="2" t="s">
        <v>1540</v>
      </c>
      <c r="Y851" s="2">
        <v>33065</v>
      </c>
      <c r="Z851" s="10">
        <v>42184</v>
      </c>
      <c r="AA851" s="14" t="str">
        <f>TEXT(Table1[[#This Row],[Order Date]],"mmmm")</f>
        <v>June</v>
      </c>
      <c r="AB851" s="8" t="str">
        <f>TEXT(Table1[[#This Row],[Order Date]],"yyyy")</f>
        <v>2015</v>
      </c>
      <c r="AC851" s="10">
        <v>42188</v>
      </c>
      <c r="AD851" s="2">
        <v>731.92199999999991</v>
      </c>
      <c r="AE851" s="2">
        <v>11</v>
      </c>
      <c r="AF851" s="2">
        <v>61.39</v>
      </c>
      <c r="AG851" s="2">
        <v>89194</v>
      </c>
      <c r="AH851" s="7" t="str">
        <f>IF(COUNTIF(Returns!$A$2:$A$1635,Orders!AG851)&gt;0,"Returned","Not Returned")</f>
        <v>Not Returned</v>
      </c>
    </row>
    <row r="852" spans="5:34" ht="12.75" customHeight="1" thickTop="1" thickBot="1" x14ac:dyDescent="0.3">
      <c r="E852" s="11">
        <v>18869</v>
      </c>
      <c r="F852" s="12" t="s">
        <v>106</v>
      </c>
      <c r="G852" s="12">
        <v>0</v>
      </c>
      <c r="H852" s="12">
        <v>205.99</v>
      </c>
      <c r="I852" s="12">
        <v>8.99</v>
      </c>
      <c r="J852" s="12">
        <v>1502</v>
      </c>
      <c r="K852" s="7" t="str">
        <f>IF(COUNTIF(Table1[Customer ID],Table1[[#This Row],[Customer ID]])&gt;1,"Repeat Customer","One-Time Customer")</f>
        <v>Repeat Customer</v>
      </c>
      <c r="L852" s="12" t="s">
        <v>1538</v>
      </c>
      <c r="M852" s="12" t="s">
        <v>49</v>
      </c>
      <c r="N852" s="12" t="s">
        <v>58</v>
      </c>
      <c r="O852" s="12" t="s">
        <v>77</v>
      </c>
      <c r="P852" s="12" t="s">
        <v>78</v>
      </c>
      <c r="Q852" s="12" t="s">
        <v>59</v>
      </c>
      <c r="R852" s="12" t="s">
        <v>1542</v>
      </c>
      <c r="S852" s="12">
        <v>0.6</v>
      </c>
      <c r="T852" s="7">
        <f>Table1[[#This Row],[Profit]]/Table1[[#This Row],[Sales]]</f>
        <v>7.6598837209302328E-2</v>
      </c>
      <c r="U852" s="12" t="s">
        <v>33</v>
      </c>
      <c r="V852" s="12" t="s">
        <v>136</v>
      </c>
      <c r="W852" s="12" t="s">
        <v>362</v>
      </c>
      <c r="X852" s="12" t="s">
        <v>1540</v>
      </c>
      <c r="Y852" s="12">
        <v>33065</v>
      </c>
      <c r="Z852" s="13">
        <v>42184</v>
      </c>
      <c r="AA852" s="14" t="str">
        <f>TEXT(Table1[[#This Row],[Order Date]],"mmmm")</f>
        <v>June</v>
      </c>
      <c r="AB852" s="8" t="str">
        <f>TEXT(Table1[[#This Row],[Order Date]],"yyyy")</f>
        <v>2015</v>
      </c>
      <c r="AC852" s="13">
        <v>42187</v>
      </c>
      <c r="AD852" s="12">
        <v>186.55799999999999</v>
      </c>
      <c r="AE852" s="12">
        <v>13</v>
      </c>
      <c r="AF852" s="12">
        <v>2435.52</v>
      </c>
      <c r="AG852" s="12">
        <v>89194</v>
      </c>
      <c r="AH852" s="7" t="str">
        <f>IF(COUNTIF(Returns!$A$2:$A$1635,Orders!AG852)&gt;0,"Returned","Not Returned")</f>
        <v>Not Returned</v>
      </c>
    </row>
    <row r="853" spans="5:34" ht="12.75" customHeight="1" thickTop="1" thickBot="1" x14ac:dyDescent="0.3">
      <c r="E853" s="9">
        <v>18061</v>
      </c>
      <c r="F853" s="2" t="s">
        <v>106</v>
      </c>
      <c r="G853" s="2">
        <v>0</v>
      </c>
      <c r="H853" s="2">
        <v>85.99</v>
      </c>
      <c r="I853" s="2">
        <v>0.99</v>
      </c>
      <c r="J853" s="2">
        <v>1505</v>
      </c>
      <c r="K853" s="7" t="str">
        <f>IF(COUNTIF(Table1[Customer ID],Table1[[#This Row],[Customer ID]])&gt;1,"Repeat Customer","One-Time Customer")</f>
        <v>One-Time Customer</v>
      </c>
      <c r="L853" s="2" t="s">
        <v>1543</v>
      </c>
      <c r="M853" s="2" t="s">
        <v>49</v>
      </c>
      <c r="N853" s="2" t="s">
        <v>58</v>
      </c>
      <c r="O853" s="2" t="s">
        <v>77</v>
      </c>
      <c r="P853" s="2" t="s">
        <v>78</v>
      </c>
      <c r="Q853" s="2" t="s">
        <v>31</v>
      </c>
      <c r="R853" s="2" t="s">
        <v>482</v>
      </c>
      <c r="S853" s="2">
        <v>0.85</v>
      </c>
      <c r="T853" s="7">
        <f>Table1[[#This Row],[Profit]]/Table1[[#This Row],[Sales]]</f>
        <v>-0.29694273544723149</v>
      </c>
      <c r="U853" s="2" t="s">
        <v>33</v>
      </c>
      <c r="V853" s="2" t="s">
        <v>61</v>
      </c>
      <c r="W853" s="2" t="s">
        <v>130</v>
      </c>
      <c r="X853" s="2" t="s">
        <v>1544</v>
      </c>
      <c r="Y853" s="2">
        <v>77840</v>
      </c>
      <c r="Z853" s="10">
        <v>42168</v>
      </c>
      <c r="AA853" s="14" t="str">
        <f>TEXT(Table1[[#This Row],[Order Date]],"mmmm")</f>
        <v>June</v>
      </c>
      <c r="AB853" s="8" t="str">
        <f>TEXT(Table1[[#This Row],[Order Date]],"yyyy")</f>
        <v>2015</v>
      </c>
      <c r="AC853" s="10">
        <v>42173</v>
      </c>
      <c r="AD853" s="2">
        <v>-138.03680000000003</v>
      </c>
      <c r="AE853" s="2">
        <v>6</v>
      </c>
      <c r="AF853" s="2">
        <v>464.86</v>
      </c>
      <c r="AG853" s="2">
        <v>86181</v>
      </c>
      <c r="AH853" s="7" t="str">
        <f>IF(COUNTIF(Returns!$A$2:$A$1635,Orders!AG853)&gt;0,"Returned","Not Returned")</f>
        <v>Not Returned</v>
      </c>
    </row>
    <row r="854" spans="5:34" ht="12.75" customHeight="1" thickTop="1" thickBot="1" x14ac:dyDescent="0.3">
      <c r="E854" s="11">
        <v>23329</v>
      </c>
      <c r="F854" s="12" t="s">
        <v>47</v>
      </c>
      <c r="G854" s="12">
        <v>0.09</v>
      </c>
      <c r="H854" s="12">
        <v>20.98</v>
      </c>
      <c r="I854" s="12">
        <v>1.49</v>
      </c>
      <c r="J854" s="12">
        <v>1511</v>
      </c>
      <c r="K854" s="7" t="str">
        <f>IF(COUNTIF(Table1[Customer ID],Table1[[#This Row],[Customer ID]])&gt;1,"Repeat Customer","One-Time Customer")</f>
        <v>One-Time Customer</v>
      </c>
      <c r="L854" s="12" t="s">
        <v>1545</v>
      </c>
      <c r="M854" s="12" t="s">
        <v>49</v>
      </c>
      <c r="N854" s="12" t="s">
        <v>28</v>
      </c>
      <c r="O854" s="12" t="s">
        <v>29</v>
      </c>
      <c r="P854" s="12" t="s">
        <v>109</v>
      </c>
      <c r="Q854" s="12" t="s">
        <v>59</v>
      </c>
      <c r="R854" s="12" t="s">
        <v>1546</v>
      </c>
      <c r="S854" s="12">
        <v>0.35</v>
      </c>
      <c r="T854" s="7">
        <f>Table1[[#This Row],[Profit]]/Table1[[#This Row],[Sales]]</f>
        <v>0.69</v>
      </c>
      <c r="U854" s="12" t="s">
        <v>33</v>
      </c>
      <c r="V854" s="12" t="s">
        <v>61</v>
      </c>
      <c r="W854" s="12" t="s">
        <v>703</v>
      </c>
      <c r="X854" s="12" t="s">
        <v>1547</v>
      </c>
      <c r="Y854" s="12">
        <v>47302</v>
      </c>
      <c r="Z854" s="13">
        <v>42177</v>
      </c>
      <c r="AA854" s="14" t="str">
        <f>TEXT(Table1[[#This Row],[Order Date]],"mmmm")</f>
        <v>June</v>
      </c>
      <c r="AB854" s="8" t="str">
        <f>TEXT(Table1[[#This Row],[Order Date]],"yyyy")</f>
        <v>2015</v>
      </c>
      <c r="AC854" s="13">
        <v>42179</v>
      </c>
      <c r="AD854" s="12">
        <v>199.1823</v>
      </c>
      <c r="AE854" s="12">
        <v>14</v>
      </c>
      <c r="AF854" s="12">
        <v>288.67</v>
      </c>
      <c r="AG854" s="12">
        <v>90303</v>
      </c>
      <c r="AH854" s="7" t="str">
        <f>IF(COUNTIF(Returns!$A$2:$A$1635,Orders!AG854)&gt;0,"Returned","Not Returned")</f>
        <v>Not Returned</v>
      </c>
    </row>
    <row r="855" spans="5:34" ht="12.75" customHeight="1" thickTop="1" thickBot="1" x14ac:dyDescent="0.3">
      <c r="E855" s="9">
        <v>23470</v>
      </c>
      <c r="F855" s="2" t="s">
        <v>47</v>
      </c>
      <c r="G855" s="2">
        <v>0.06</v>
      </c>
      <c r="H855" s="2">
        <v>55.48</v>
      </c>
      <c r="I855" s="2">
        <v>4.8499999999999996</v>
      </c>
      <c r="J855" s="2">
        <v>1519</v>
      </c>
      <c r="K855" s="7" t="str">
        <f>IF(COUNTIF(Table1[Customer ID],Table1[[#This Row],[Customer ID]])&gt;1,"Repeat Customer","One-Time Customer")</f>
        <v>One-Time Customer</v>
      </c>
      <c r="L855" s="2" t="s">
        <v>1548</v>
      </c>
      <c r="M855" s="2" t="s">
        <v>49</v>
      </c>
      <c r="N855" s="2" t="s">
        <v>114</v>
      </c>
      <c r="O855" s="2" t="s">
        <v>29</v>
      </c>
      <c r="P855" s="2" t="s">
        <v>93</v>
      </c>
      <c r="Q855" s="2" t="s">
        <v>59</v>
      </c>
      <c r="R855" s="2" t="s">
        <v>1549</v>
      </c>
      <c r="S855" s="2">
        <v>0.37</v>
      </c>
      <c r="T855" s="7">
        <f>Table1[[#This Row],[Profit]]/Table1[[#This Row],[Sales]]</f>
        <v>0.69</v>
      </c>
      <c r="U855" s="2" t="s">
        <v>33</v>
      </c>
      <c r="V855" s="2" t="s">
        <v>53</v>
      </c>
      <c r="W855" s="2" t="s">
        <v>188</v>
      </c>
      <c r="X855" s="2" t="s">
        <v>511</v>
      </c>
      <c r="Y855" s="2">
        <v>4210</v>
      </c>
      <c r="Z855" s="10">
        <v>42169</v>
      </c>
      <c r="AA855" s="14" t="str">
        <f>TEXT(Table1[[#This Row],[Order Date]],"mmmm")</f>
        <v>June</v>
      </c>
      <c r="AB855" s="8" t="str">
        <f>TEXT(Table1[[#This Row],[Order Date]],"yyyy")</f>
        <v>2015</v>
      </c>
      <c r="AC855" s="10">
        <v>42169</v>
      </c>
      <c r="AD855" s="2">
        <v>711.05189999999993</v>
      </c>
      <c r="AE855" s="2">
        <v>19</v>
      </c>
      <c r="AF855" s="2">
        <v>1030.51</v>
      </c>
      <c r="AG855" s="2">
        <v>89957</v>
      </c>
      <c r="AH855" s="7" t="str">
        <f>IF(COUNTIF(Returns!$A$2:$A$1635,Orders!AG855)&gt;0,"Returned","Not Returned")</f>
        <v>Not Returned</v>
      </c>
    </row>
    <row r="856" spans="5:34" ht="12.75" customHeight="1" thickTop="1" thickBot="1" x14ac:dyDescent="0.3">
      <c r="E856" s="11">
        <v>23471</v>
      </c>
      <c r="F856" s="12" t="s">
        <v>47</v>
      </c>
      <c r="G856" s="12">
        <v>0.1</v>
      </c>
      <c r="H856" s="12">
        <v>122.99</v>
      </c>
      <c r="I856" s="12">
        <v>70.2</v>
      </c>
      <c r="J856" s="12">
        <v>1522</v>
      </c>
      <c r="K856" s="7" t="str">
        <f>IF(COUNTIF(Table1[Customer ID],Table1[[#This Row],[Customer ID]])&gt;1,"Repeat Customer","One-Time Customer")</f>
        <v>One-Time Customer</v>
      </c>
      <c r="L856" s="12" t="s">
        <v>1550</v>
      </c>
      <c r="M856" s="12" t="s">
        <v>39</v>
      </c>
      <c r="N856" s="12" t="s">
        <v>114</v>
      </c>
      <c r="O856" s="12" t="s">
        <v>41</v>
      </c>
      <c r="P856" s="12" t="s">
        <v>42</v>
      </c>
      <c r="Q856" s="12" t="s">
        <v>43</v>
      </c>
      <c r="R856" s="12" t="s">
        <v>147</v>
      </c>
      <c r="S856" s="12">
        <v>0.74</v>
      </c>
      <c r="T856" s="7">
        <f>Table1[[#This Row],[Profit]]/Table1[[#This Row],[Sales]]</f>
        <v>-0.44386529248955303</v>
      </c>
      <c r="U856" s="12" t="s">
        <v>33</v>
      </c>
      <c r="V856" s="12" t="s">
        <v>61</v>
      </c>
      <c r="W856" s="12" t="s">
        <v>62</v>
      </c>
      <c r="X856" s="12" t="s">
        <v>1551</v>
      </c>
      <c r="Y856" s="12">
        <v>55305</v>
      </c>
      <c r="Z856" s="13">
        <v>42169</v>
      </c>
      <c r="AA856" s="14" t="str">
        <f>TEXT(Table1[[#This Row],[Order Date]],"mmmm")</f>
        <v>June</v>
      </c>
      <c r="AB856" s="8" t="str">
        <f>TEXT(Table1[[#This Row],[Order Date]],"yyyy")</f>
        <v>2015</v>
      </c>
      <c r="AC856" s="13">
        <v>42170</v>
      </c>
      <c r="AD856" s="12">
        <v>-899.67499999999995</v>
      </c>
      <c r="AE856" s="12">
        <v>17</v>
      </c>
      <c r="AF856" s="12">
        <v>2026.91</v>
      </c>
      <c r="AG856" s="12">
        <v>89957</v>
      </c>
      <c r="AH856" s="7" t="str">
        <f>IF(COUNTIF(Returns!$A$2:$A$1635,Orders!AG856)&gt;0,"Returned","Not Returned")</f>
        <v>Not Returned</v>
      </c>
    </row>
    <row r="857" spans="5:34" ht="12.75" customHeight="1" thickTop="1" thickBot="1" x14ac:dyDescent="0.3">
      <c r="E857" s="9">
        <v>19269</v>
      </c>
      <c r="F857" s="2" t="s">
        <v>25</v>
      </c>
      <c r="G857" s="2">
        <v>0.04</v>
      </c>
      <c r="H857" s="2">
        <v>11.34</v>
      </c>
      <c r="I857" s="2">
        <v>5.01</v>
      </c>
      <c r="J857" s="2">
        <v>1526</v>
      </c>
      <c r="K857" s="7" t="str">
        <f>IF(COUNTIF(Table1[Customer ID],Table1[[#This Row],[Customer ID]])&gt;1,"Repeat Customer","One-Time Customer")</f>
        <v>One-Time Customer</v>
      </c>
      <c r="L857" s="2" t="s">
        <v>1552</v>
      </c>
      <c r="M857" s="2" t="s">
        <v>49</v>
      </c>
      <c r="N857" s="2" t="s">
        <v>40</v>
      </c>
      <c r="O857" s="2" t="s">
        <v>29</v>
      </c>
      <c r="P857" s="2" t="s">
        <v>93</v>
      </c>
      <c r="Q857" s="2" t="s">
        <v>59</v>
      </c>
      <c r="R857" s="2" t="s">
        <v>576</v>
      </c>
      <c r="S857" s="2">
        <v>0.36</v>
      </c>
      <c r="T857" s="7">
        <f>Table1[[#This Row],[Profit]]/Table1[[#This Row],[Sales]]</f>
        <v>-1.637877607547823</v>
      </c>
      <c r="U857" s="2" t="s">
        <v>33</v>
      </c>
      <c r="V857" s="2" t="s">
        <v>136</v>
      </c>
      <c r="W857" s="2" t="s">
        <v>1278</v>
      </c>
      <c r="X857" s="2" t="s">
        <v>1553</v>
      </c>
      <c r="Y857" s="2">
        <v>35211</v>
      </c>
      <c r="Z857" s="10">
        <v>42045</v>
      </c>
      <c r="AA857" s="14" t="str">
        <f>TEXT(Table1[[#This Row],[Order Date]],"mmmm")</f>
        <v>February</v>
      </c>
      <c r="AB857" s="8" t="str">
        <f>TEXT(Table1[[#This Row],[Order Date]],"yyyy")</f>
        <v>2015</v>
      </c>
      <c r="AC857" s="10">
        <v>42046</v>
      </c>
      <c r="AD857" s="2">
        <v>-189.22399999999999</v>
      </c>
      <c r="AE857" s="2">
        <v>10</v>
      </c>
      <c r="AF857" s="2">
        <v>115.53</v>
      </c>
      <c r="AG857" s="2">
        <v>86812</v>
      </c>
      <c r="AH857" s="7" t="str">
        <f>IF(COUNTIF(Returns!$A$2:$A$1635,Orders!AG857)&gt;0,"Returned","Not Returned")</f>
        <v>Not Returned</v>
      </c>
    </row>
    <row r="858" spans="5:34" ht="12.75" customHeight="1" thickTop="1" thickBot="1" x14ac:dyDescent="0.3">
      <c r="E858" s="11">
        <v>24974</v>
      </c>
      <c r="F858" s="12" t="s">
        <v>47</v>
      </c>
      <c r="G858" s="12">
        <v>0.03</v>
      </c>
      <c r="H858" s="12">
        <v>30.98</v>
      </c>
      <c r="I858" s="12">
        <v>8.99</v>
      </c>
      <c r="J858" s="12">
        <v>1527</v>
      </c>
      <c r="K858" s="7" t="str">
        <f>IF(COUNTIF(Table1[Customer ID],Table1[[#This Row],[Customer ID]])&gt;1,"Repeat Customer","One-Time Customer")</f>
        <v>Repeat Customer</v>
      </c>
      <c r="L858" s="12" t="s">
        <v>1554</v>
      </c>
      <c r="M858" s="12" t="s">
        <v>27</v>
      </c>
      <c r="N858" s="12" t="s">
        <v>58</v>
      </c>
      <c r="O858" s="12" t="s">
        <v>29</v>
      </c>
      <c r="P858" s="12" t="s">
        <v>30</v>
      </c>
      <c r="Q858" s="12" t="s">
        <v>51</v>
      </c>
      <c r="R858" s="12" t="s">
        <v>1555</v>
      </c>
      <c r="S858" s="12">
        <v>0.57999999999999996</v>
      </c>
      <c r="T858" s="7">
        <f>Table1[[#This Row],[Profit]]/Table1[[#This Row],[Sales]]</f>
        <v>3.1405874745981817E-3</v>
      </c>
      <c r="U858" s="12" t="s">
        <v>33</v>
      </c>
      <c r="V858" s="12" t="s">
        <v>136</v>
      </c>
      <c r="W858" s="12" t="s">
        <v>1278</v>
      </c>
      <c r="X858" s="12" t="s">
        <v>1556</v>
      </c>
      <c r="Y858" s="12">
        <v>35601</v>
      </c>
      <c r="Z858" s="13">
        <v>42013</v>
      </c>
      <c r="AA858" s="14" t="str">
        <f>TEXT(Table1[[#This Row],[Order Date]],"mmmm")</f>
        <v>January</v>
      </c>
      <c r="AB858" s="8" t="str">
        <f>TEXT(Table1[[#This Row],[Order Date]],"yyyy")</f>
        <v>2015</v>
      </c>
      <c r="AC858" s="13">
        <v>42015</v>
      </c>
      <c r="AD858" s="12">
        <v>0.50999999999999868</v>
      </c>
      <c r="AE858" s="12">
        <v>5</v>
      </c>
      <c r="AF858" s="12">
        <v>162.38999999999999</v>
      </c>
      <c r="AG858" s="12">
        <v>86813</v>
      </c>
      <c r="AH858" s="7" t="str">
        <f>IF(COUNTIF(Returns!$A$2:$A$1635,Orders!AG858)&gt;0,"Returned","Not Returned")</f>
        <v>Not Returned</v>
      </c>
    </row>
    <row r="859" spans="5:34" ht="12.75" customHeight="1" thickTop="1" thickBot="1" x14ac:dyDescent="0.3">
      <c r="E859" s="9">
        <v>22253</v>
      </c>
      <c r="F859" s="2" t="s">
        <v>106</v>
      </c>
      <c r="G859" s="2">
        <v>0.03</v>
      </c>
      <c r="H859" s="2">
        <v>65.989999999999995</v>
      </c>
      <c r="I859" s="2">
        <v>5.26</v>
      </c>
      <c r="J859" s="2">
        <v>1527</v>
      </c>
      <c r="K859" s="7" t="str">
        <f>IF(COUNTIF(Table1[Customer ID],Table1[[#This Row],[Customer ID]])&gt;1,"Repeat Customer","One-Time Customer")</f>
        <v>Repeat Customer</v>
      </c>
      <c r="L859" s="2" t="s">
        <v>1554</v>
      </c>
      <c r="M859" s="2" t="s">
        <v>49</v>
      </c>
      <c r="N859" s="2" t="s">
        <v>40</v>
      </c>
      <c r="O859" s="2" t="s">
        <v>77</v>
      </c>
      <c r="P859" s="2" t="s">
        <v>78</v>
      </c>
      <c r="Q859" s="2" t="s">
        <v>59</v>
      </c>
      <c r="R859" s="2" t="s">
        <v>493</v>
      </c>
      <c r="S859" s="2">
        <v>0.56000000000000005</v>
      </c>
      <c r="T859" s="7">
        <f>Table1[[#This Row],[Profit]]/Table1[[#This Row],[Sales]]</f>
        <v>-3.9701222616505709E-2</v>
      </c>
      <c r="U859" s="2" t="s">
        <v>33</v>
      </c>
      <c r="V859" s="2" t="s">
        <v>136</v>
      </c>
      <c r="W859" s="2" t="s">
        <v>1278</v>
      </c>
      <c r="X859" s="2" t="s">
        <v>1556</v>
      </c>
      <c r="Y859" s="2">
        <v>35601</v>
      </c>
      <c r="Z859" s="10">
        <v>42093</v>
      </c>
      <c r="AA859" s="14" t="str">
        <f>TEXT(Table1[[#This Row],[Order Date]],"mmmm")</f>
        <v>March</v>
      </c>
      <c r="AB859" s="8" t="str">
        <f>TEXT(Table1[[#This Row],[Order Date]],"yyyy")</f>
        <v>2015</v>
      </c>
      <c r="AC859" s="10">
        <v>42103</v>
      </c>
      <c r="AD859" s="2">
        <v>-52.248000000000005</v>
      </c>
      <c r="AE859" s="2">
        <v>23</v>
      </c>
      <c r="AF859" s="2">
        <v>1316.03</v>
      </c>
      <c r="AG859" s="2">
        <v>86814</v>
      </c>
      <c r="AH859" s="7" t="str">
        <f>IF(COUNTIF(Returns!$A$2:$A$1635,Orders!AG859)&gt;0,"Returned","Not Returned")</f>
        <v>Not Returned</v>
      </c>
    </row>
    <row r="860" spans="5:34" ht="12.75" customHeight="1" thickTop="1" thickBot="1" x14ac:dyDescent="0.3">
      <c r="E860" s="11">
        <v>21455</v>
      </c>
      <c r="F860" s="12" t="s">
        <v>106</v>
      </c>
      <c r="G860" s="12">
        <v>0.09</v>
      </c>
      <c r="H860" s="12">
        <v>50.98</v>
      </c>
      <c r="I860" s="12">
        <v>6.5</v>
      </c>
      <c r="J860" s="12">
        <v>1527</v>
      </c>
      <c r="K860" s="7" t="str">
        <f>IF(COUNTIF(Table1[Customer ID],Table1[[#This Row],[Customer ID]])&gt;1,"Repeat Customer","One-Time Customer")</f>
        <v>Repeat Customer</v>
      </c>
      <c r="L860" s="12" t="s">
        <v>1554</v>
      </c>
      <c r="M860" s="12" t="s">
        <v>49</v>
      </c>
      <c r="N860" s="12" t="s">
        <v>40</v>
      </c>
      <c r="O860" s="12" t="s">
        <v>77</v>
      </c>
      <c r="P860" s="12" t="s">
        <v>180</v>
      </c>
      <c r="Q860" s="12" t="s">
        <v>59</v>
      </c>
      <c r="R860" s="12" t="s">
        <v>937</v>
      </c>
      <c r="S860" s="12">
        <v>0.73</v>
      </c>
      <c r="T860" s="7">
        <f>Table1[[#This Row],[Profit]]/Table1[[#This Row],[Sales]]</f>
        <v>5.0290595595559713E-2</v>
      </c>
      <c r="U860" s="12" t="s">
        <v>33</v>
      </c>
      <c r="V860" s="12" t="s">
        <v>136</v>
      </c>
      <c r="W860" s="12" t="s">
        <v>1278</v>
      </c>
      <c r="X860" s="12" t="s">
        <v>1556</v>
      </c>
      <c r="Y860" s="12">
        <v>35601</v>
      </c>
      <c r="Z860" s="13">
        <v>42145</v>
      </c>
      <c r="AA860" s="14" t="str">
        <f>TEXT(Table1[[#This Row],[Order Date]],"mmmm")</f>
        <v>May</v>
      </c>
      <c r="AB860" s="8" t="str">
        <f>TEXT(Table1[[#This Row],[Order Date]],"yyyy")</f>
        <v>2015</v>
      </c>
      <c r="AC860" s="13">
        <v>42152</v>
      </c>
      <c r="AD860" s="12">
        <v>70.175999999999988</v>
      </c>
      <c r="AE860" s="12">
        <v>28</v>
      </c>
      <c r="AF860" s="12">
        <v>1395.41</v>
      </c>
      <c r="AG860" s="12">
        <v>86815</v>
      </c>
      <c r="AH860" s="7" t="str">
        <f>IF(COUNTIF(Returns!$A$2:$A$1635,Orders!AG860)&gt;0,"Returned","Not Returned")</f>
        <v>Not Returned</v>
      </c>
    </row>
    <row r="861" spans="5:34" ht="12.75" customHeight="1" thickTop="1" thickBot="1" x14ac:dyDescent="0.3">
      <c r="E861" s="9">
        <v>24975</v>
      </c>
      <c r="F861" s="2" t="s">
        <v>47</v>
      </c>
      <c r="G861" s="2">
        <v>0.01</v>
      </c>
      <c r="H861" s="2">
        <v>525.98</v>
      </c>
      <c r="I861" s="2">
        <v>19.989999999999998</v>
      </c>
      <c r="J861" s="2">
        <v>1528</v>
      </c>
      <c r="K861" s="7" t="str">
        <f>IF(COUNTIF(Table1[Customer ID],Table1[[#This Row],[Customer ID]])&gt;1,"Repeat Customer","One-Time Customer")</f>
        <v>One-Time Customer</v>
      </c>
      <c r="L861" s="2" t="s">
        <v>1557</v>
      </c>
      <c r="M861" s="2" t="s">
        <v>49</v>
      </c>
      <c r="N861" s="2" t="s">
        <v>58</v>
      </c>
      <c r="O861" s="2" t="s">
        <v>29</v>
      </c>
      <c r="P861" s="2" t="s">
        <v>109</v>
      </c>
      <c r="Q861" s="2" t="s">
        <v>59</v>
      </c>
      <c r="R861" s="2" t="s">
        <v>1558</v>
      </c>
      <c r="S861" s="2">
        <v>0.37</v>
      </c>
      <c r="T861" s="7">
        <f>Table1[[#This Row],[Profit]]/Table1[[#This Row],[Sales]]</f>
        <v>-3.2905964668418407E-2</v>
      </c>
      <c r="U861" s="2" t="s">
        <v>33</v>
      </c>
      <c r="V861" s="2" t="s">
        <v>136</v>
      </c>
      <c r="W861" s="2" t="s">
        <v>322</v>
      </c>
      <c r="X861" s="2" t="s">
        <v>1559</v>
      </c>
      <c r="Y861" s="2">
        <v>27288</v>
      </c>
      <c r="Z861" s="10">
        <v>42013</v>
      </c>
      <c r="AA861" s="14" t="str">
        <f>TEXT(Table1[[#This Row],[Order Date]],"mmmm")</f>
        <v>January</v>
      </c>
      <c r="AB861" s="8" t="str">
        <f>TEXT(Table1[[#This Row],[Order Date]],"yyyy")</f>
        <v>2015</v>
      </c>
      <c r="AC861" s="10">
        <v>42015</v>
      </c>
      <c r="AD861" s="2">
        <v>-161.92400000000001</v>
      </c>
      <c r="AE861" s="2">
        <v>9</v>
      </c>
      <c r="AF861" s="2">
        <v>4920.8100000000004</v>
      </c>
      <c r="AG861" s="2">
        <v>86813</v>
      </c>
      <c r="AH861" s="7" t="str">
        <f>IF(COUNTIF(Returns!$A$2:$A$1635,Orders!AG861)&gt;0,"Returned","Not Returned")</f>
        <v>Not Returned</v>
      </c>
    </row>
    <row r="862" spans="5:34" ht="12.75" customHeight="1" thickTop="1" thickBot="1" x14ac:dyDescent="0.3">
      <c r="E862" s="11">
        <v>21199</v>
      </c>
      <c r="F862" s="12" t="s">
        <v>47</v>
      </c>
      <c r="G862" s="12">
        <v>7.0000000000000007E-2</v>
      </c>
      <c r="H862" s="12">
        <v>4.91</v>
      </c>
      <c r="I862" s="12">
        <v>0.5</v>
      </c>
      <c r="J862" s="12">
        <v>1531</v>
      </c>
      <c r="K862" s="7" t="str">
        <f>IF(COUNTIF(Table1[Customer ID],Table1[[#This Row],[Customer ID]])&gt;1,"Repeat Customer","One-Time Customer")</f>
        <v>One-Time Customer</v>
      </c>
      <c r="L862" s="12" t="s">
        <v>1560</v>
      </c>
      <c r="M862" s="12" t="s">
        <v>49</v>
      </c>
      <c r="N862" s="12" t="s">
        <v>114</v>
      </c>
      <c r="O862" s="12" t="s">
        <v>29</v>
      </c>
      <c r="P862" s="12" t="s">
        <v>134</v>
      </c>
      <c r="Q862" s="12" t="s">
        <v>59</v>
      </c>
      <c r="R862" s="12" t="s">
        <v>1561</v>
      </c>
      <c r="S862" s="12">
        <v>0.36</v>
      </c>
      <c r="T862" s="7">
        <f>Table1[[#This Row],[Profit]]/Table1[[#This Row],[Sales]]</f>
        <v>-5.5880935506732818</v>
      </c>
      <c r="U862" s="12" t="s">
        <v>33</v>
      </c>
      <c r="V862" s="12" t="s">
        <v>136</v>
      </c>
      <c r="W862" s="12" t="s">
        <v>362</v>
      </c>
      <c r="X862" s="12" t="s">
        <v>1562</v>
      </c>
      <c r="Y862" s="12">
        <v>32137</v>
      </c>
      <c r="Z862" s="13">
        <v>42021</v>
      </c>
      <c r="AA862" s="14" t="str">
        <f>TEXT(Table1[[#This Row],[Order Date]],"mmmm")</f>
        <v>January</v>
      </c>
      <c r="AB862" s="8" t="str">
        <f>TEXT(Table1[[#This Row],[Order Date]],"yyyy")</f>
        <v>2015</v>
      </c>
      <c r="AC862" s="13">
        <v>42022</v>
      </c>
      <c r="AD862" s="12">
        <v>-157.696</v>
      </c>
      <c r="AE862" s="12">
        <v>6</v>
      </c>
      <c r="AF862" s="12">
        <v>28.22</v>
      </c>
      <c r="AG862" s="12">
        <v>88852</v>
      </c>
      <c r="AH862" s="7" t="str">
        <f>IF(COUNTIF(Returns!$A$2:$A$1635,Orders!AG862)&gt;0,"Returned","Not Returned")</f>
        <v>Not Returned</v>
      </c>
    </row>
    <row r="863" spans="5:34" ht="12.75" customHeight="1" thickTop="1" thickBot="1" x14ac:dyDescent="0.3">
      <c r="E863" s="9">
        <v>21596</v>
      </c>
      <c r="F863" s="2" t="s">
        <v>25</v>
      </c>
      <c r="G863" s="2">
        <v>0.02</v>
      </c>
      <c r="H863" s="2">
        <v>4.8899999999999997</v>
      </c>
      <c r="I863" s="2">
        <v>4.93</v>
      </c>
      <c r="J863" s="2">
        <v>1533</v>
      </c>
      <c r="K863" s="7" t="str">
        <f>IF(COUNTIF(Table1[Customer ID],Table1[[#This Row],[Customer ID]])&gt;1,"Repeat Customer","One-Time Customer")</f>
        <v>Repeat Customer</v>
      </c>
      <c r="L863" s="2" t="s">
        <v>1563</v>
      </c>
      <c r="M863" s="2" t="s">
        <v>49</v>
      </c>
      <c r="N863" s="2" t="s">
        <v>28</v>
      </c>
      <c r="O863" s="2" t="s">
        <v>77</v>
      </c>
      <c r="P863" s="2" t="s">
        <v>180</v>
      </c>
      <c r="Q863" s="2" t="s">
        <v>51</v>
      </c>
      <c r="R863" s="2" t="s">
        <v>458</v>
      </c>
      <c r="S863" s="2">
        <v>0.66</v>
      </c>
      <c r="T863" s="7">
        <f>Table1[[#This Row],[Profit]]/Table1[[#This Row],[Sales]]</f>
        <v>-0.76268071882178079</v>
      </c>
      <c r="U863" s="2" t="s">
        <v>33</v>
      </c>
      <c r="V863" s="2" t="s">
        <v>61</v>
      </c>
      <c r="W863" s="2" t="s">
        <v>506</v>
      </c>
      <c r="X863" s="2" t="s">
        <v>1564</v>
      </c>
      <c r="Y863" s="2">
        <v>63130</v>
      </c>
      <c r="Z863" s="10">
        <v>42041</v>
      </c>
      <c r="AA863" s="14" t="str">
        <f>TEXT(Table1[[#This Row],[Order Date]],"mmmm")</f>
        <v>February</v>
      </c>
      <c r="AB863" s="8" t="str">
        <f>TEXT(Table1[[#This Row],[Order Date]],"yyyy")</f>
        <v>2015</v>
      </c>
      <c r="AC863" s="10">
        <v>42042</v>
      </c>
      <c r="AD863" s="2">
        <v>-56.445999999999998</v>
      </c>
      <c r="AE863" s="2">
        <v>14</v>
      </c>
      <c r="AF863" s="2">
        <v>74.010000000000005</v>
      </c>
      <c r="AG863" s="2">
        <v>91328</v>
      </c>
      <c r="AH863" s="7" t="str">
        <f>IF(COUNTIF(Returns!$A$2:$A$1635,Orders!AG863)&gt;0,"Returned","Not Returned")</f>
        <v>Not Returned</v>
      </c>
    </row>
    <row r="864" spans="5:34" ht="12.75" customHeight="1" thickTop="1" thickBot="1" x14ac:dyDescent="0.3">
      <c r="E864" s="11">
        <v>21597</v>
      </c>
      <c r="F864" s="12" t="s">
        <v>25</v>
      </c>
      <c r="G864" s="12">
        <v>7.0000000000000007E-2</v>
      </c>
      <c r="H864" s="12">
        <v>10.06</v>
      </c>
      <c r="I864" s="12">
        <v>2.06</v>
      </c>
      <c r="J864" s="12">
        <v>1533</v>
      </c>
      <c r="K864" s="7" t="str">
        <f>IF(COUNTIF(Table1[Customer ID],Table1[[#This Row],[Customer ID]])&gt;1,"Repeat Customer","One-Time Customer")</f>
        <v>Repeat Customer</v>
      </c>
      <c r="L864" s="12" t="s">
        <v>1563</v>
      </c>
      <c r="M864" s="12" t="s">
        <v>49</v>
      </c>
      <c r="N864" s="12" t="s">
        <v>28</v>
      </c>
      <c r="O864" s="12" t="s">
        <v>29</v>
      </c>
      <c r="P864" s="12" t="s">
        <v>93</v>
      </c>
      <c r="Q864" s="12" t="s">
        <v>31</v>
      </c>
      <c r="R864" s="12" t="s">
        <v>280</v>
      </c>
      <c r="S864" s="12">
        <v>0.39</v>
      </c>
      <c r="T864" s="7">
        <f>Table1[[#This Row],[Profit]]/Table1[[#This Row],[Sales]]</f>
        <v>0.69</v>
      </c>
      <c r="U864" s="12" t="s">
        <v>33</v>
      </c>
      <c r="V864" s="12" t="s">
        <v>61</v>
      </c>
      <c r="W864" s="12" t="s">
        <v>506</v>
      </c>
      <c r="X864" s="12" t="s">
        <v>1564</v>
      </c>
      <c r="Y864" s="12">
        <v>63130</v>
      </c>
      <c r="Z864" s="13">
        <v>42041</v>
      </c>
      <c r="AA864" s="14" t="str">
        <f>TEXT(Table1[[#This Row],[Order Date]],"mmmm")</f>
        <v>February</v>
      </c>
      <c r="AB864" s="8" t="str">
        <f>TEXT(Table1[[#This Row],[Order Date]],"yyyy")</f>
        <v>2015</v>
      </c>
      <c r="AC864" s="13">
        <v>42042</v>
      </c>
      <c r="AD864" s="12">
        <v>33.189</v>
      </c>
      <c r="AE864" s="12">
        <v>5</v>
      </c>
      <c r="AF864" s="12">
        <v>48.1</v>
      </c>
      <c r="AG864" s="12">
        <v>91328</v>
      </c>
      <c r="AH864" s="7" t="str">
        <f>IF(COUNTIF(Returns!$A$2:$A$1635,Orders!AG864)&gt;0,"Returned","Not Returned")</f>
        <v>Not Returned</v>
      </c>
    </row>
    <row r="865" spans="5:34" ht="12.75" customHeight="1" thickTop="1" thickBot="1" x14ac:dyDescent="0.3">
      <c r="E865" s="9">
        <v>23147</v>
      </c>
      <c r="F865" s="2" t="s">
        <v>106</v>
      </c>
      <c r="G865" s="2">
        <v>0</v>
      </c>
      <c r="H865" s="2">
        <v>599.99</v>
      </c>
      <c r="I865" s="2">
        <v>24.49</v>
      </c>
      <c r="J865" s="2">
        <v>1548</v>
      </c>
      <c r="K865" s="7" t="str">
        <f>IF(COUNTIF(Table1[Customer ID],Table1[[#This Row],[Customer ID]])&gt;1,"Repeat Customer","One-Time Customer")</f>
        <v>One-Time Customer</v>
      </c>
      <c r="L865" s="2" t="s">
        <v>1565</v>
      </c>
      <c r="M865" s="2" t="s">
        <v>49</v>
      </c>
      <c r="N865" s="2" t="s">
        <v>28</v>
      </c>
      <c r="O865" s="2" t="s">
        <v>77</v>
      </c>
      <c r="P865" s="2" t="s">
        <v>587</v>
      </c>
      <c r="Q865" s="2" t="s">
        <v>236</v>
      </c>
      <c r="R865" s="2" t="s">
        <v>1566</v>
      </c>
      <c r="S865" s="2">
        <v>0.44</v>
      </c>
      <c r="T865" s="7">
        <f>Table1[[#This Row],[Profit]]/Table1[[#This Row],[Sales]]</f>
        <v>-3.3330700755822083E-2</v>
      </c>
      <c r="U865" s="2" t="s">
        <v>33</v>
      </c>
      <c r="V865" s="2" t="s">
        <v>61</v>
      </c>
      <c r="W865" s="2" t="s">
        <v>703</v>
      </c>
      <c r="X865" s="2" t="s">
        <v>1567</v>
      </c>
      <c r="Y865" s="2">
        <v>47374</v>
      </c>
      <c r="Z865" s="10">
        <v>42178</v>
      </c>
      <c r="AA865" s="14" t="str">
        <f>TEXT(Table1[[#This Row],[Order Date]],"mmmm")</f>
        <v>June</v>
      </c>
      <c r="AB865" s="8" t="str">
        <f>TEXT(Table1[[#This Row],[Order Date]],"yyyy")</f>
        <v>2015</v>
      </c>
      <c r="AC865" s="10">
        <v>42180</v>
      </c>
      <c r="AD865" s="2">
        <v>-367.16500000000002</v>
      </c>
      <c r="AE865" s="2">
        <v>18</v>
      </c>
      <c r="AF865" s="2">
        <v>11015.82</v>
      </c>
      <c r="AG865" s="2">
        <v>88487</v>
      </c>
      <c r="AH865" s="7" t="str">
        <f>IF(COUNTIF(Returns!$A$2:$A$1635,Orders!AG865)&gt;0,"Returned","Not Returned")</f>
        <v>Not Returned</v>
      </c>
    </row>
    <row r="866" spans="5:34" ht="12.75" customHeight="1" thickTop="1" thickBot="1" x14ac:dyDescent="0.3">
      <c r="E866" s="11">
        <v>19627</v>
      </c>
      <c r="F866" s="12" t="s">
        <v>106</v>
      </c>
      <c r="G866" s="12">
        <v>7.0000000000000007E-2</v>
      </c>
      <c r="H866" s="12">
        <v>17.7</v>
      </c>
      <c r="I866" s="12">
        <v>9.4700000000000006</v>
      </c>
      <c r="J866" s="12">
        <v>1551</v>
      </c>
      <c r="K866" s="7" t="str">
        <f>IF(COUNTIF(Table1[Customer ID],Table1[[#This Row],[Customer ID]])&gt;1,"Repeat Customer","One-Time Customer")</f>
        <v>One-Time Customer</v>
      </c>
      <c r="L866" s="12" t="s">
        <v>1568</v>
      </c>
      <c r="M866" s="12" t="s">
        <v>49</v>
      </c>
      <c r="N866" s="12" t="s">
        <v>114</v>
      </c>
      <c r="O866" s="12" t="s">
        <v>29</v>
      </c>
      <c r="P866" s="12" t="s">
        <v>141</v>
      </c>
      <c r="Q866" s="12" t="s">
        <v>59</v>
      </c>
      <c r="R866" s="12" t="s">
        <v>1569</v>
      </c>
      <c r="S866" s="12">
        <v>0.59</v>
      </c>
      <c r="T866" s="7">
        <f>Table1[[#This Row],[Profit]]/Table1[[#This Row],[Sales]]</f>
        <v>-0.81000432367712105</v>
      </c>
      <c r="U866" s="12" t="s">
        <v>33</v>
      </c>
      <c r="V866" s="12" t="s">
        <v>136</v>
      </c>
      <c r="W866" s="12" t="s">
        <v>671</v>
      </c>
      <c r="X866" s="12" t="s">
        <v>1570</v>
      </c>
      <c r="Y866" s="12">
        <v>39530</v>
      </c>
      <c r="Z866" s="13">
        <v>42180</v>
      </c>
      <c r="AA866" s="14" t="str">
        <f>TEXT(Table1[[#This Row],[Order Date]],"mmmm")</f>
        <v>June</v>
      </c>
      <c r="AB866" s="8" t="str">
        <f>TEXT(Table1[[#This Row],[Order Date]],"yyyy")</f>
        <v>2015</v>
      </c>
      <c r="AC866" s="13">
        <v>42186</v>
      </c>
      <c r="AD866" s="12">
        <v>-243.54400000000001</v>
      </c>
      <c r="AE866" s="12">
        <v>18</v>
      </c>
      <c r="AF866" s="12">
        <v>300.67</v>
      </c>
      <c r="AG866" s="12">
        <v>87488</v>
      </c>
      <c r="AH866" s="7" t="str">
        <f>IF(COUNTIF(Returns!$A$2:$A$1635,Orders!AG866)&gt;0,"Returned","Not Returned")</f>
        <v>Not Returned</v>
      </c>
    </row>
    <row r="867" spans="5:34" ht="12.75" customHeight="1" thickTop="1" thickBot="1" x14ac:dyDescent="0.3">
      <c r="E867" s="9">
        <v>20993</v>
      </c>
      <c r="F867" s="2" t="s">
        <v>47</v>
      </c>
      <c r="G867" s="2">
        <v>0.01</v>
      </c>
      <c r="H867" s="2">
        <v>348.21</v>
      </c>
      <c r="I867" s="2">
        <v>40.19</v>
      </c>
      <c r="J867" s="2">
        <v>1552</v>
      </c>
      <c r="K867" s="7" t="str">
        <f>IF(COUNTIF(Table1[Customer ID],Table1[[#This Row],[Customer ID]])&gt;1,"Repeat Customer","One-Time Customer")</f>
        <v>One-Time Customer</v>
      </c>
      <c r="L867" s="2" t="s">
        <v>1571</v>
      </c>
      <c r="M867" s="2" t="s">
        <v>39</v>
      </c>
      <c r="N867" s="2" t="s">
        <v>58</v>
      </c>
      <c r="O867" s="2" t="s">
        <v>41</v>
      </c>
      <c r="P867" s="2" t="s">
        <v>152</v>
      </c>
      <c r="Q867" s="2" t="s">
        <v>121</v>
      </c>
      <c r="R867" s="2" t="s">
        <v>1572</v>
      </c>
      <c r="S867" s="2">
        <v>0.62</v>
      </c>
      <c r="T867" s="7">
        <f>Table1[[#This Row],[Profit]]/Table1[[#This Row],[Sales]]</f>
        <v>-0.46589269425325486</v>
      </c>
      <c r="U867" s="2" t="s">
        <v>33</v>
      </c>
      <c r="V867" s="2" t="s">
        <v>136</v>
      </c>
      <c r="W867" s="2" t="s">
        <v>671</v>
      </c>
      <c r="X867" s="2" t="s">
        <v>1573</v>
      </c>
      <c r="Y867" s="2">
        <v>39056</v>
      </c>
      <c r="Z867" s="10">
        <v>42005</v>
      </c>
      <c r="AA867" s="14" t="str">
        <f>TEXT(Table1[[#This Row],[Order Date]],"mmmm")</f>
        <v>January</v>
      </c>
      <c r="AB867" s="8" t="str">
        <f>TEXT(Table1[[#This Row],[Order Date]],"yyyy")</f>
        <v>2015</v>
      </c>
      <c r="AC867" s="10">
        <v>42008</v>
      </c>
      <c r="AD867" s="2">
        <v>-337.09199999999998</v>
      </c>
      <c r="AE867" s="2">
        <v>2</v>
      </c>
      <c r="AF867" s="2">
        <v>723.54</v>
      </c>
      <c r="AG867" s="2">
        <v>87486</v>
      </c>
      <c r="AH867" s="7" t="str">
        <f>IF(COUNTIF(Returns!$A$2:$A$1635,Orders!AG867)&gt;0,"Returned","Not Returned")</f>
        <v>Not Returned</v>
      </c>
    </row>
    <row r="868" spans="5:34" ht="12.75" customHeight="1" thickTop="1" thickBot="1" x14ac:dyDescent="0.3">
      <c r="E868" s="11">
        <v>24862</v>
      </c>
      <c r="F868" s="12" t="s">
        <v>37</v>
      </c>
      <c r="G868" s="12">
        <v>0.03</v>
      </c>
      <c r="H868" s="12">
        <v>12.28</v>
      </c>
      <c r="I868" s="12">
        <v>6.35</v>
      </c>
      <c r="J868" s="12">
        <v>1553</v>
      </c>
      <c r="K868" s="7" t="str">
        <f>IF(COUNTIF(Table1[Customer ID],Table1[[#This Row],[Customer ID]])&gt;1,"Repeat Customer","One-Time Customer")</f>
        <v>One-Time Customer</v>
      </c>
      <c r="L868" s="12" t="s">
        <v>1574</v>
      </c>
      <c r="M868" s="12" t="s">
        <v>49</v>
      </c>
      <c r="N868" s="12" t="s">
        <v>58</v>
      </c>
      <c r="O868" s="12" t="s">
        <v>29</v>
      </c>
      <c r="P868" s="12" t="s">
        <v>93</v>
      </c>
      <c r="Q868" s="12" t="s">
        <v>59</v>
      </c>
      <c r="R868" s="12" t="s">
        <v>1575</v>
      </c>
      <c r="S868" s="12">
        <v>0.38</v>
      </c>
      <c r="T868" s="7">
        <f>Table1[[#This Row],[Profit]]/Table1[[#This Row],[Sales]]</f>
        <v>0.78459956586313251</v>
      </c>
      <c r="U868" s="12" t="s">
        <v>33</v>
      </c>
      <c r="V868" s="12" t="s">
        <v>136</v>
      </c>
      <c r="W868" s="12" t="s">
        <v>671</v>
      </c>
      <c r="X868" s="12" t="s">
        <v>1576</v>
      </c>
      <c r="Y868" s="12">
        <v>38701</v>
      </c>
      <c r="Z868" s="13">
        <v>42085</v>
      </c>
      <c r="AA868" s="14" t="str">
        <f>TEXT(Table1[[#This Row],[Order Date]],"mmmm")</f>
        <v>March</v>
      </c>
      <c r="AB868" s="8" t="str">
        <f>TEXT(Table1[[#This Row],[Order Date]],"yyyy")</f>
        <v>2015</v>
      </c>
      <c r="AC868" s="13">
        <v>42087</v>
      </c>
      <c r="AD868" s="12">
        <v>68.675999999999988</v>
      </c>
      <c r="AE868" s="12">
        <v>7</v>
      </c>
      <c r="AF868" s="12">
        <v>87.53</v>
      </c>
      <c r="AG868" s="12">
        <v>87484</v>
      </c>
      <c r="AH868" s="7" t="str">
        <f>IF(COUNTIF(Returns!$A$2:$A$1635,Orders!AG868)&gt;0,"Returned","Not Returned")</f>
        <v>Not Returned</v>
      </c>
    </row>
    <row r="869" spans="5:34" ht="12.75" customHeight="1" thickTop="1" thickBot="1" x14ac:dyDescent="0.3">
      <c r="E869" s="9">
        <v>26135</v>
      </c>
      <c r="F869" s="2" t="s">
        <v>25</v>
      </c>
      <c r="G869" s="2">
        <v>0.04</v>
      </c>
      <c r="H869" s="2">
        <v>10.98</v>
      </c>
      <c r="I869" s="2">
        <v>3.99</v>
      </c>
      <c r="J869" s="2">
        <v>1554</v>
      </c>
      <c r="K869" s="7" t="str">
        <f>IF(COUNTIF(Table1[Customer ID],Table1[[#This Row],[Customer ID]])&gt;1,"Repeat Customer","One-Time Customer")</f>
        <v>Repeat Customer</v>
      </c>
      <c r="L869" s="2" t="s">
        <v>1577</v>
      </c>
      <c r="M869" s="2" t="s">
        <v>49</v>
      </c>
      <c r="N869" s="2" t="s">
        <v>58</v>
      </c>
      <c r="O869" s="2" t="s">
        <v>29</v>
      </c>
      <c r="P869" s="2" t="s">
        <v>257</v>
      </c>
      <c r="Q869" s="2" t="s">
        <v>59</v>
      </c>
      <c r="R869" s="2" t="s">
        <v>1578</v>
      </c>
      <c r="S869" s="2">
        <v>0.57999999999999996</v>
      </c>
      <c r="T869" s="7">
        <f>Table1[[#This Row],[Profit]]/Table1[[#This Row],[Sales]]</f>
        <v>2.7931250725815815</v>
      </c>
      <c r="U869" s="2" t="s">
        <v>33</v>
      </c>
      <c r="V869" s="2" t="s">
        <v>136</v>
      </c>
      <c r="W869" s="2" t="s">
        <v>671</v>
      </c>
      <c r="X869" s="2" t="s">
        <v>1579</v>
      </c>
      <c r="Y869" s="2">
        <v>39503</v>
      </c>
      <c r="Z869" s="10">
        <v>42142</v>
      </c>
      <c r="AA869" s="14" t="str">
        <f>TEXT(Table1[[#This Row],[Order Date]],"mmmm")</f>
        <v>May</v>
      </c>
      <c r="AB869" s="8" t="str">
        <f>TEXT(Table1[[#This Row],[Order Date]],"yyyy")</f>
        <v>2015</v>
      </c>
      <c r="AC869" s="10">
        <v>42142</v>
      </c>
      <c r="AD869" s="2">
        <v>481.03199999999998</v>
      </c>
      <c r="AE869" s="2">
        <v>15</v>
      </c>
      <c r="AF869" s="2">
        <v>172.22</v>
      </c>
      <c r="AG869" s="2">
        <v>87485</v>
      </c>
      <c r="AH869" s="7" t="str">
        <f>IF(COUNTIF(Returns!$A$2:$A$1635,Orders!AG869)&gt;0,"Returned","Not Returned")</f>
        <v>Not Returned</v>
      </c>
    </row>
    <row r="870" spans="5:34" ht="12.75" customHeight="1" thickTop="1" thickBot="1" x14ac:dyDescent="0.3">
      <c r="E870" s="11">
        <v>25409</v>
      </c>
      <c r="F870" s="12" t="s">
        <v>25</v>
      </c>
      <c r="G870" s="12">
        <v>0.03</v>
      </c>
      <c r="H870" s="12">
        <v>124.49</v>
      </c>
      <c r="I870" s="12">
        <v>51.94</v>
      </c>
      <c r="J870" s="12">
        <v>1554</v>
      </c>
      <c r="K870" s="7" t="str">
        <f>IF(COUNTIF(Table1[Customer ID],Table1[[#This Row],[Customer ID]])&gt;1,"Repeat Customer","One-Time Customer")</f>
        <v>Repeat Customer</v>
      </c>
      <c r="L870" s="12" t="s">
        <v>1577</v>
      </c>
      <c r="M870" s="12" t="s">
        <v>39</v>
      </c>
      <c r="N870" s="12" t="s">
        <v>114</v>
      </c>
      <c r="O870" s="12" t="s">
        <v>41</v>
      </c>
      <c r="P870" s="12" t="s">
        <v>152</v>
      </c>
      <c r="Q870" s="12" t="s">
        <v>121</v>
      </c>
      <c r="R870" s="12" t="s">
        <v>462</v>
      </c>
      <c r="S870" s="12">
        <v>0.63</v>
      </c>
      <c r="T870" s="7">
        <f>Table1[[#This Row],[Profit]]/Table1[[#This Row],[Sales]]</f>
        <v>-4.4899874843554455E-3</v>
      </c>
      <c r="U870" s="12" t="s">
        <v>33</v>
      </c>
      <c r="V870" s="12" t="s">
        <v>136</v>
      </c>
      <c r="W870" s="12" t="s">
        <v>671</v>
      </c>
      <c r="X870" s="12" t="s">
        <v>1579</v>
      </c>
      <c r="Y870" s="12">
        <v>39503</v>
      </c>
      <c r="Z870" s="13">
        <v>42048</v>
      </c>
      <c r="AA870" s="14" t="str">
        <f>TEXT(Table1[[#This Row],[Order Date]],"mmmm")</f>
        <v>February</v>
      </c>
      <c r="AB870" s="8" t="str">
        <f>TEXT(Table1[[#This Row],[Order Date]],"yyyy")</f>
        <v>2015</v>
      </c>
      <c r="AC870" s="13">
        <v>42049</v>
      </c>
      <c r="AD870" s="12">
        <v>-4.0180000000000007</v>
      </c>
      <c r="AE870" s="12">
        <v>7</v>
      </c>
      <c r="AF870" s="12">
        <v>894.88</v>
      </c>
      <c r="AG870" s="12">
        <v>87487</v>
      </c>
      <c r="AH870" s="7" t="str">
        <f>IF(COUNTIF(Returns!$A$2:$A$1635,Orders!AG870)&gt;0,"Returned","Not Returned")</f>
        <v>Not Returned</v>
      </c>
    </row>
    <row r="871" spans="5:34" ht="12.75" customHeight="1" thickTop="1" thickBot="1" x14ac:dyDescent="0.3">
      <c r="E871" s="9">
        <v>18294</v>
      </c>
      <c r="F871" s="2" t="s">
        <v>37</v>
      </c>
      <c r="G871" s="2">
        <v>0.06</v>
      </c>
      <c r="H871" s="2">
        <v>2.89</v>
      </c>
      <c r="I871" s="2">
        <v>0.99</v>
      </c>
      <c r="J871" s="2">
        <v>1556</v>
      </c>
      <c r="K871" s="7" t="str">
        <f>IF(COUNTIF(Table1[Customer ID],Table1[[#This Row],[Customer ID]])&gt;1,"Repeat Customer","One-Time Customer")</f>
        <v>Repeat Customer</v>
      </c>
      <c r="L871" s="2" t="s">
        <v>1580</v>
      </c>
      <c r="M871" s="2" t="s">
        <v>49</v>
      </c>
      <c r="N871" s="2" t="s">
        <v>114</v>
      </c>
      <c r="O871" s="2" t="s">
        <v>29</v>
      </c>
      <c r="P871" s="2" t="s">
        <v>134</v>
      </c>
      <c r="Q871" s="2" t="s">
        <v>59</v>
      </c>
      <c r="R871" s="2" t="s">
        <v>1581</v>
      </c>
      <c r="S871" s="2">
        <v>0.38</v>
      </c>
      <c r="T871" s="7">
        <f>Table1[[#This Row],[Profit]]/Table1[[#This Row],[Sales]]</f>
        <v>-0.12055788842231553</v>
      </c>
      <c r="U871" s="2" t="s">
        <v>33</v>
      </c>
      <c r="V871" s="2" t="s">
        <v>136</v>
      </c>
      <c r="W871" s="2" t="s">
        <v>137</v>
      </c>
      <c r="X871" s="2" t="s">
        <v>1454</v>
      </c>
      <c r="Y871" s="2">
        <v>22304</v>
      </c>
      <c r="Z871" s="10">
        <v>42156</v>
      </c>
      <c r="AA871" s="14" t="str">
        <f>TEXT(Table1[[#This Row],[Order Date]],"mmmm")</f>
        <v>June</v>
      </c>
      <c r="AB871" s="8" t="str">
        <f>TEXT(Table1[[#This Row],[Order Date]],"yyyy")</f>
        <v>2015</v>
      </c>
      <c r="AC871" s="10">
        <v>42158</v>
      </c>
      <c r="AD871" s="2">
        <v>-2.0097</v>
      </c>
      <c r="AE871" s="2">
        <v>6</v>
      </c>
      <c r="AF871" s="2">
        <v>16.670000000000002</v>
      </c>
      <c r="AG871" s="2">
        <v>87425</v>
      </c>
      <c r="AH871" s="7" t="str">
        <f>IF(COUNTIF(Returns!$A$2:$A$1635,Orders!AG871)&gt;0,"Returned","Not Returned")</f>
        <v>Not Returned</v>
      </c>
    </row>
    <row r="872" spans="5:34" ht="12.75" customHeight="1" thickTop="1" thickBot="1" x14ac:dyDescent="0.3">
      <c r="E872" s="11">
        <v>18295</v>
      </c>
      <c r="F872" s="12" t="s">
        <v>37</v>
      </c>
      <c r="G872" s="12">
        <v>0.08</v>
      </c>
      <c r="H872" s="12">
        <v>22.84</v>
      </c>
      <c r="I872" s="12">
        <v>11.54</v>
      </c>
      <c r="J872" s="12">
        <v>1556</v>
      </c>
      <c r="K872" s="7" t="str">
        <f>IF(COUNTIF(Table1[Customer ID],Table1[[#This Row],[Customer ID]])&gt;1,"Repeat Customer","One-Time Customer")</f>
        <v>Repeat Customer</v>
      </c>
      <c r="L872" s="12" t="s">
        <v>1580</v>
      </c>
      <c r="M872" s="12" t="s">
        <v>49</v>
      </c>
      <c r="N872" s="12" t="s">
        <v>114</v>
      </c>
      <c r="O872" s="12" t="s">
        <v>29</v>
      </c>
      <c r="P872" s="12" t="s">
        <v>93</v>
      </c>
      <c r="Q872" s="12" t="s">
        <v>59</v>
      </c>
      <c r="R872" s="12" t="s">
        <v>227</v>
      </c>
      <c r="S872" s="12">
        <v>0.39</v>
      </c>
      <c r="T872" s="7">
        <f>Table1[[#This Row],[Profit]]/Table1[[#This Row],[Sales]]</f>
        <v>-2.4460545193687233</v>
      </c>
      <c r="U872" s="12" t="s">
        <v>33</v>
      </c>
      <c r="V872" s="12" t="s">
        <v>136</v>
      </c>
      <c r="W872" s="12" t="s">
        <v>137</v>
      </c>
      <c r="X872" s="12" t="s">
        <v>1454</v>
      </c>
      <c r="Y872" s="12">
        <v>22304</v>
      </c>
      <c r="Z872" s="13">
        <v>42156</v>
      </c>
      <c r="AA872" s="14" t="str">
        <f>TEXT(Table1[[#This Row],[Order Date]],"mmmm")</f>
        <v>June</v>
      </c>
      <c r="AB872" s="8" t="str">
        <f>TEXT(Table1[[#This Row],[Order Date]],"yyyy")</f>
        <v>2015</v>
      </c>
      <c r="AC872" s="13">
        <v>42158</v>
      </c>
      <c r="AD872" s="12">
        <v>-477.37200000000007</v>
      </c>
      <c r="AE872" s="12">
        <v>9</v>
      </c>
      <c r="AF872" s="12">
        <v>195.16</v>
      </c>
      <c r="AG872" s="12">
        <v>87425</v>
      </c>
      <c r="AH872" s="7" t="str">
        <f>IF(COUNTIF(Returns!$A$2:$A$1635,Orders!AG872)&gt;0,"Returned","Not Returned")</f>
        <v>Not Returned</v>
      </c>
    </row>
    <row r="873" spans="5:34" ht="12.75" customHeight="1" thickTop="1" thickBot="1" x14ac:dyDescent="0.3">
      <c r="E873" s="9">
        <v>18511</v>
      </c>
      <c r="F873" s="2" t="s">
        <v>106</v>
      </c>
      <c r="G873" s="2">
        <v>0.09</v>
      </c>
      <c r="H873" s="2">
        <v>60.98</v>
      </c>
      <c r="I873" s="2">
        <v>49</v>
      </c>
      <c r="J873" s="2">
        <v>1557</v>
      </c>
      <c r="K873" s="7" t="str">
        <f>IF(COUNTIF(Table1[Customer ID],Table1[[#This Row],[Customer ID]])&gt;1,"Repeat Customer","One-Time Customer")</f>
        <v>Repeat Customer</v>
      </c>
      <c r="L873" s="2" t="s">
        <v>1582</v>
      </c>
      <c r="M873" s="2" t="s">
        <v>49</v>
      </c>
      <c r="N873" s="2" t="s">
        <v>114</v>
      </c>
      <c r="O873" s="2" t="s">
        <v>29</v>
      </c>
      <c r="P873" s="2" t="s">
        <v>257</v>
      </c>
      <c r="Q873" s="2" t="s">
        <v>236</v>
      </c>
      <c r="R873" s="2" t="s">
        <v>1583</v>
      </c>
      <c r="S873" s="2">
        <v>0.59</v>
      </c>
      <c r="T873" s="7">
        <f>Table1[[#This Row],[Profit]]/Table1[[#This Row],[Sales]]</f>
        <v>-1.0854209772401719</v>
      </c>
      <c r="U873" s="2" t="s">
        <v>33</v>
      </c>
      <c r="V873" s="2" t="s">
        <v>136</v>
      </c>
      <c r="W873" s="2" t="s">
        <v>137</v>
      </c>
      <c r="X873" s="2" t="s">
        <v>1584</v>
      </c>
      <c r="Y873" s="2">
        <v>22003</v>
      </c>
      <c r="Z873" s="10">
        <v>42088</v>
      </c>
      <c r="AA873" s="14" t="str">
        <f>TEXT(Table1[[#This Row],[Order Date]],"mmmm")</f>
        <v>March</v>
      </c>
      <c r="AB873" s="8" t="str">
        <f>TEXT(Table1[[#This Row],[Order Date]],"yyyy")</f>
        <v>2015</v>
      </c>
      <c r="AC873" s="10">
        <v>42096</v>
      </c>
      <c r="AD873" s="2">
        <v>-954.75800000000004</v>
      </c>
      <c r="AE873" s="2">
        <v>15</v>
      </c>
      <c r="AF873" s="2">
        <v>879.62</v>
      </c>
      <c r="AG873" s="2">
        <v>87426</v>
      </c>
      <c r="AH873" s="7" t="str">
        <f>IF(COUNTIF(Returns!$A$2:$A$1635,Orders!AG873)&gt;0,"Returned","Not Returned")</f>
        <v>Not Returned</v>
      </c>
    </row>
    <row r="874" spans="5:34" ht="12.75" customHeight="1" thickTop="1" thickBot="1" x14ac:dyDescent="0.3">
      <c r="E874" s="11">
        <v>18512</v>
      </c>
      <c r="F874" s="12" t="s">
        <v>106</v>
      </c>
      <c r="G874" s="12">
        <v>0.05</v>
      </c>
      <c r="H874" s="12">
        <v>29.89</v>
      </c>
      <c r="I874" s="12">
        <v>1.99</v>
      </c>
      <c r="J874" s="12">
        <v>1557</v>
      </c>
      <c r="K874" s="7" t="str">
        <f>IF(COUNTIF(Table1[Customer ID],Table1[[#This Row],[Customer ID]])&gt;1,"Repeat Customer","One-Time Customer")</f>
        <v>Repeat Customer</v>
      </c>
      <c r="L874" s="12" t="s">
        <v>1582</v>
      </c>
      <c r="M874" s="12" t="s">
        <v>49</v>
      </c>
      <c r="N874" s="12" t="s">
        <v>114</v>
      </c>
      <c r="O874" s="12" t="s">
        <v>77</v>
      </c>
      <c r="P874" s="12" t="s">
        <v>180</v>
      </c>
      <c r="Q874" s="12" t="s">
        <v>51</v>
      </c>
      <c r="R874" s="12" t="s">
        <v>1311</v>
      </c>
      <c r="S874" s="12">
        <v>0.5</v>
      </c>
      <c r="T874" s="7">
        <f>Table1[[#This Row],[Profit]]/Table1[[#This Row],[Sales]]</f>
        <v>0.60763974639386475</v>
      </c>
      <c r="U874" s="12" t="s">
        <v>33</v>
      </c>
      <c r="V874" s="12" t="s">
        <v>136</v>
      </c>
      <c r="W874" s="12" t="s">
        <v>137</v>
      </c>
      <c r="X874" s="12" t="s">
        <v>1584</v>
      </c>
      <c r="Y874" s="12">
        <v>22003</v>
      </c>
      <c r="Z874" s="13">
        <v>42088</v>
      </c>
      <c r="AA874" s="14" t="str">
        <f>TEXT(Table1[[#This Row],[Order Date]],"mmmm")</f>
        <v>March</v>
      </c>
      <c r="AB874" s="8" t="str">
        <f>TEXT(Table1[[#This Row],[Order Date]],"yyyy")</f>
        <v>2015</v>
      </c>
      <c r="AC874" s="13">
        <v>42090</v>
      </c>
      <c r="AD874" s="12">
        <v>219.4734</v>
      </c>
      <c r="AE874" s="12">
        <v>12</v>
      </c>
      <c r="AF874" s="12">
        <v>361.19</v>
      </c>
      <c r="AG874" s="12">
        <v>87426</v>
      </c>
      <c r="AH874" s="7" t="str">
        <f>IF(COUNTIF(Returns!$A$2:$A$1635,Orders!AG874)&gt;0,"Returned","Not Returned")</f>
        <v>Not Returned</v>
      </c>
    </row>
    <row r="875" spans="5:34" ht="12.75" customHeight="1" thickTop="1" thickBot="1" x14ac:dyDescent="0.3">
      <c r="E875" s="9">
        <v>26229</v>
      </c>
      <c r="F875" s="2" t="s">
        <v>47</v>
      </c>
      <c r="G875" s="2">
        <v>0.1</v>
      </c>
      <c r="H875" s="2">
        <v>226.67</v>
      </c>
      <c r="I875" s="2">
        <v>28.16</v>
      </c>
      <c r="J875" s="2">
        <v>1559</v>
      </c>
      <c r="K875" s="7" t="str">
        <f>IF(COUNTIF(Table1[Customer ID],Table1[[#This Row],[Customer ID]])&gt;1,"Repeat Customer","One-Time Customer")</f>
        <v>One-Time Customer</v>
      </c>
      <c r="L875" s="2" t="s">
        <v>1585</v>
      </c>
      <c r="M875" s="2" t="s">
        <v>39</v>
      </c>
      <c r="N875" s="2" t="s">
        <v>114</v>
      </c>
      <c r="O875" s="2" t="s">
        <v>41</v>
      </c>
      <c r="P875" s="2" t="s">
        <v>42</v>
      </c>
      <c r="Q875" s="2" t="s">
        <v>43</v>
      </c>
      <c r="R875" s="2" t="s">
        <v>1586</v>
      </c>
      <c r="S875" s="2">
        <v>0.59</v>
      </c>
      <c r="T875" s="7">
        <f>Table1[[#This Row],[Profit]]/Table1[[#This Row],[Sales]]</f>
        <v>-0.3590759561134288</v>
      </c>
      <c r="U875" s="2" t="s">
        <v>33</v>
      </c>
      <c r="V875" s="2" t="s">
        <v>136</v>
      </c>
      <c r="W875" s="2" t="s">
        <v>137</v>
      </c>
      <c r="X875" s="2" t="s">
        <v>1587</v>
      </c>
      <c r="Y875" s="2">
        <v>24060</v>
      </c>
      <c r="Z875" s="10">
        <v>42109</v>
      </c>
      <c r="AA875" s="14" t="str">
        <f>TEXT(Table1[[#This Row],[Order Date]],"mmmm")</f>
        <v>April</v>
      </c>
      <c r="AB875" s="8" t="str">
        <f>TEXT(Table1[[#This Row],[Order Date]],"yyyy")</f>
        <v>2015</v>
      </c>
      <c r="AC875" s="10">
        <v>42111</v>
      </c>
      <c r="AD875" s="2">
        <v>-390.76800000000003</v>
      </c>
      <c r="AE875" s="2">
        <v>5</v>
      </c>
      <c r="AF875" s="2">
        <v>1088.26</v>
      </c>
      <c r="AG875" s="2">
        <v>87424</v>
      </c>
      <c r="AH875" s="7" t="str">
        <f>IF(COUNTIF(Returns!$A$2:$A$1635,Orders!AG875)&gt;0,"Returned","Not Returned")</f>
        <v>Not Returned</v>
      </c>
    </row>
    <row r="876" spans="5:34" ht="12.75" customHeight="1" thickTop="1" thickBot="1" x14ac:dyDescent="0.3">
      <c r="E876" s="11">
        <v>19130</v>
      </c>
      <c r="F876" s="12" t="s">
        <v>25</v>
      </c>
      <c r="G876" s="12">
        <v>0.02</v>
      </c>
      <c r="H876" s="12">
        <v>11.34</v>
      </c>
      <c r="I876" s="12">
        <v>11.25</v>
      </c>
      <c r="J876" s="12">
        <v>1561</v>
      </c>
      <c r="K876" s="7" t="str">
        <f>IF(COUNTIF(Table1[Customer ID],Table1[[#This Row],[Customer ID]])&gt;1,"Repeat Customer","One-Time Customer")</f>
        <v>Repeat Customer</v>
      </c>
      <c r="L876" s="12" t="s">
        <v>1588</v>
      </c>
      <c r="M876" s="12" t="s">
        <v>49</v>
      </c>
      <c r="N876" s="12" t="s">
        <v>28</v>
      </c>
      <c r="O876" s="12" t="s">
        <v>29</v>
      </c>
      <c r="P876" s="12" t="s">
        <v>93</v>
      </c>
      <c r="Q876" s="12" t="s">
        <v>59</v>
      </c>
      <c r="R876" s="12" t="s">
        <v>1589</v>
      </c>
      <c r="S876" s="12">
        <v>0.36</v>
      </c>
      <c r="T876" s="7">
        <f>Table1[[#This Row],[Profit]]/Table1[[#This Row],[Sales]]</f>
        <v>-1.4677068557919621</v>
      </c>
      <c r="U876" s="12" t="s">
        <v>33</v>
      </c>
      <c r="V876" s="12" t="s">
        <v>61</v>
      </c>
      <c r="W876" s="12" t="s">
        <v>130</v>
      </c>
      <c r="X876" s="12" t="s">
        <v>1444</v>
      </c>
      <c r="Y876" s="12">
        <v>76063</v>
      </c>
      <c r="Z876" s="13">
        <v>42064</v>
      </c>
      <c r="AA876" s="14" t="str">
        <f>TEXT(Table1[[#This Row],[Order Date]],"mmmm")</f>
        <v>March</v>
      </c>
      <c r="AB876" s="8" t="str">
        <f>TEXT(Table1[[#This Row],[Order Date]],"yyyy")</f>
        <v>2015</v>
      </c>
      <c r="AC876" s="13">
        <v>42065</v>
      </c>
      <c r="AD876" s="12">
        <v>-155.21</v>
      </c>
      <c r="AE876" s="12">
        <v>9</v>
      </c>
      <c r="AF876" s="12">
        <v>105.75</v>
      </c>
      <c r="AG876" s="12">
        <v>88093</v>
      </c>
      <c r="AH876" s="7" t="str">
        <f>IF(COUNTIF(Returns!$A$2:$A$1635,Orders!AG876)&gt;0,"Returned","Not Returned")</f>
        <v>Not Returned</v>
      </c>
    </row>
    <row r="877" spans="5:34" ht="12.75" customHeight="1" thickTop="1" thickBot="1" x14ac:dyDescent="0.3">
      <c r="E877" s="9">
        <v>19208</v>
      </c>
      <c r="F877" s="2" t="s">
        <v>47</v>
      </c>
      <c r="G877" s="2">
        <v>0.05</v>
      </c>
      <c r="H877" s="2">
        <v>12.2</v>
      </c>
      <c r="I877" s="2">
        <v>6.02</v>
      </c>
      <c r="J877" s="2">
        <v>1561</v>
      </c>
      <c r="K877" s="7" t="str">
        <f>IF(COUNTIF(Table1[Customer ID],Table1[[#This Row],[Customer ID]])&gt;1,"Repeat Customer","One-Time Customer")</f>
        <v>Repeat Customer</v>
      </c>
      <c r="L877" s="2" t="s">
        <v>1588</v>
      </c>
      <c r="M877" s="2" t="s">
        <v>49</v>
      </c>
      <c r="N877" s="2" t="s">
        <v>28</v>
      </c>
      <c r="O877" s="2" t="s">
        <v>41</v>
      </c>
      <c r="P877" s="2" t="s">
        <v>50</v>
      </c>
      <c r="Q877" s="2" t="s">
        <v>51</v>
      </c>
      <c r="R877" s="2" t="s">
        <v>1412</v>
      </c>
      <c r="S877" s="2">
        <v>0.43</v>
      </c>
      <c r="T877" s="7">
        <f>Table1[[#This Row],[Profit]]/Table1[[#This Row],[Sales]]</f>
        <v>-0.10389488503050212</v>
      </c>
      <c r="U877" s="2" t="s">
        <v>33</v>
      </c>
      <c r="V877" s="2" t="s">
        <v>61</v>
      </c>
      <c r="W877" s="2" t="s">
        <v>130</v>
      </c>
      <c r="X877" s="2" t="s">
        <v>1444</v>
      </c>
      <c r="Y877" s="2">
        <v>76063</v>
      </c>
      <c r="Z877" s="10">
        <v>42107</v>
      </c>
      <c r="AA877" s="14" t="str">
        <f>TEXT(Table1[[#This Row],[Order Date]],"mmmm")</f>
        <v>April</v>
      </c>
      <c r="AB877" s="8" t="str">
        <f>TEXT(Table1[[#This Row],[Order Date]],"yyyy")</f>
        <v>2015</v>
      </c>
      <c r="AC877" s="10">
        <v>42108</v>
      </c>
      <c r="AD877" s="2">
        <v>-6.6420000000000003</v>
      </c>
      <c r="AE877" s="2">
        <v>5</v>
      </c>
      <c r="AF877" s="2">
        <v>63.93</v>
      </c>
      <c r="AG877" s="2">
        <v>88094</v>
      </c>
      <c r="AH877" s="7" t="str">
        <f>IF(COUNTIF(Returns!$A$2:$A$1635,Orders!AG877)&gt;0,"Returned","Not Returned")</f>
        <v>Not Returned</v>
      </c>
    </row>
    <row r="878" spans="5:34" ht="12.75" customHeight="1" thickTop="1" thickBot="1" x14ac:dyDescent="0.3">
      <c r="E878" s="11">
        <v>20464</v>
      </c>
      <c r="F878" s="12" t="s">
        <v>56</v>
      </c>
      <c r="G878" s="12">
        <v>7.0000000000000007E-2</v>
      </c>
      <c r="H878" s="12">
        <v>20.95</v>
      </c>
      <c r="I878" s="12">
        <v>5.99</v>
      </c>
      <c r="J878" s="12">
        <v>1574</v>
      </c>
      <c r="K878" s="7" t="str">
        <f>IF(COUNTIF(Table1[Customer ID],Table1[[#This Row],[Customer ID]])&gt;1,"Repeat Customer","One-Time Customer")</f>
        <v>One-Time Customer</v>
      </c>
      <c r="L878" s="12" t="s">
        <v>1590</v>
      </c>
      <c r="M878" s="12" t="s">
        <v>49</v>
      </c>
      <c r="N878" s="12" t="s">
        <v>114</v>
      </c>
      <c r="O878" s="12" t="s">
        <v>77</v>
      </c>
      <c r="P878" s="12" t="s">
        <v>180</v>
      </c>
      <c r="Q878" s="12" t="s">
        <v>59</v>
      </c>
      <c r="R878" s="12" t="s">
        <v>1591</v>
      </c>
      <c r="S878" s="12">
        <v>0.65</v>
      </c>
      <c r="T878" s="7">
        <f>Table1[[#This Row],[Profit]]/Table1[[#This Row],[Sales]]</f>
        <v>6.9580991313234544E-2</v>
      </c>
      <c r="U878" s="12" t="s">
        <v>33</v>
      </c>
      <c r="V878" s="12" t="s">
        <v>136</v>
      </c>
      <c r="W878" s="12" t="s">
        <v>322</v>
      </c>
      <c r="X878" s="12" t="s">
        <v>1592</v>
      </c>
      <c r="Y878" s="12">
        <v>28314</v>
      </c>
      <c r="Z878" s="13">
        <v>42044</v>
      </c>
      <c r="AA878" s="14" t="str">
        <f>TEXT(Table1[[#This Row],[Order Date]],"mmmm")</f>
        <v>February</v>
      </c>
      <c r="AB878" s="8" t="str">
        <f>TEXT(Table1[[#This Row],[Order Date]],"yyyy")</f>
        <v>2015</v>
      </c>
      <c r="AC878" s="13">
        <v>42045</v>
      </c>
      <c r="AD878" s="12">
        <v>27.233999999999998</v>
      </c>
      <c r="AE878" s="12">
        <v>19</v>
      </c>
      <c r="AF878" s="12">
        <v>391.4</v>
      </c>
      <c r="AG878" s="12">
        <v>86966</v>
      </c>
      <c r="AH878" s="7" t="str">
        <f>IF(COUNTIF(Returns!$A$2:$A$1635,Orders!AG878)&gt;0,"Returned","Not Returned")</f>
        <v>Not Returned</v>
      </c>
    </row>
    <row r="879" spans="5:34" ht="12.75" customHeight="1" thickTop="1" thickBot="1" x14ac:dyDescent="0.3">
      <c r="E879" s="9">
        <v>22127</v>
      </c>
      <c r="F879" s="2" t="s">
        <v>106</v>
      </c>
      <c r="G879" s="2">
        <v>0.1</v>
      </c>
      <c r="H879" s="2">
        <v>11.58</v>
      </c>
      <c r="I879" s="2">
        <v>6.97</v>
      </c>
      <c r="J879" s="2">
        <v>1580</v>
      </c>
      <c r="K879" s="7" t="str">
        <f>IF(COUNTIF(Table1[Customer ID],Table1[[#This Row],[Customer ID]])&gt;1,"Repeat Customer","One-Time Customer")</f>
        <v>One-Time Customer</v>
      </c>
      <c r="L879" s="2" t="s">
        <v>1593</v>
      </c>
      <c r="M879" s="2" t="s">
        <v>49</v>
      </c>
      <c r="N879" s="2" t="s">
        <v>28</v>
      </c>
      <c r="O879" s="2" t="s">
        <v>29</v>
      </c>
      <c r="P879" s="2" t="s">
        <v>69</v>
      </c>
      <c r="Q879" s="2" t="s">
        <v>59</v>
      </c>
      <c r="R879" s="2" t="s">
        <v>686</v>
      </c>
      <c r="S879" s="2">
        <v>0.35</v>
      </c>
      <c r="T879" s="7">
        <f>Table1[[#This Row],[Profit]]/Table1[[#This Row],[Sales]]</f>
        <v>-0.57797660013764629</v>
      </c>
      <c r="U879" s="2" t="s">
        <v>33</v>
      </c>
      <c r="V879" s="2" t="s">
        <v>53</v>
      </c>
      <c r="W879" s="2" t="s">
        <v>188</v>
      </c>
      <c r="X879" s="2" t="s">
        <v>1594</v>
      </c>
      <c r="Y879" s="2">
        <v>4901</v>
      </c>
      <c r="Z879" s="10">
        <v>42051</v>
      </c>
      <c r="AA879" s="14" t="str">
        <f>TEXT(Table1[[#This Row],[Order Date]],"mmmm")</f>
        <v>February</v>
      </c>
      <c r="AB879" s="8" t="str">
        <f>TEXT(Table1[[#This Row],[Order Date]],"yyyy")</f>
        <v>2015</v>
      </c>
      <c r="AC879" s="10">
        <v>42055</v>
      </c>
      <c r="AD879" s="2">
        <v>-8.3979999999999997</v>
      </c>
      <c r="AE879" s="2">
        <v>1</v>
      </c>
      <c r="AF879" s="2">
        <v>14.53</v>
      </c>
      <c r="AG879" s="2">
        <v>90934</v>
      </c>
      <c r="AH879" s="7" t="str">
        <f>IF(COUNTIF(Returns!$A$2:$A$1635,Orders!AG879)&gt;0,"Returned","Not Returned")</f>
        <v>Not Returned</v>
      </c>
    </row>
    <row r="880" spans="5:34" ht="12.75" customHeight="1" thickTop="1" thickBot="1" x14ac:dyDescent="0.3">
      <c r="E880" s="11">
        <v>25013</v>
      </c>
      <c r="F880" s="12" t="s">
        <v>56</v>
      </c>
      <c r="G880" s="12">
        <v>0.03</v>
      </c>
      <c r="H880" s="12">
        <v>19.04</v>
      </c>
      <c r="I880" s="12">
        <v>6.38</v>
      </c>
      <c r="J880" s="12">
        <v>1590</v>
      </c>
      <c r="K880" s="7" t="str">
        <f>IF(COUNTIF(Table1[Customer ID],Table1[[#This Row],[Customer ID]])&gt;1,"Repeat Customer","One-Time Customer")</f>
        <v>One-Time Customer</v>
      </c>
      <c r="L880" s="12" t="s">
        <v>1595</v>
      </c>
      <c r="M880" s="12" t="s">
        <v>27</v>
      </c>
      <c r="N880" s="12" t="s">
        <v>28</v>
      </c>
      <c r="O880" s="12" t="s">
        <v>41</v>
      </c>
      <c r="P880" s="12" t="s">
        <v>50</v>
      </c>
      <c r="Q880" s="12" t="s">
        <v>59</v>
      </c>
      <c r="R880" s="12" t="s">
        <v>1596</v>
      </c>
      <c r="S880" s="12">
        <v>0.56000000000000005</v>
      </c>
      <c r="T880" s="7">
        <f>Table1[[#This Row],[Profit]]/Table1[[#This Row],[Sales]]</f>
        <v>0.58177879608414906</v>
      </c>
      <c r="U880" s="12" t="s">
        <v>33</v>
      </c>
      <c r="V880" s="12" t="s">
        <v>53</v>
      </c>
      <c r="W880" s="12" t="s">
        <v>154</v>
      </c>
      <c r="X880" s="12" t="s">
        <v>1597</v>
      </c>
      <c r="Y880" s="12">
        <v>44094</v>
      </c>
      <c r="Z880" s="13">
        <v>42098</v>
      </c>
      <c r="AA880" s="14" t="str">
        <f>TEXT(Table1[[#This Row],[Order Date]],"mmmm")</f>
        <v>April</v>
      </c>
      <c r="AB880" s="8" t="str">
        <f>TEXT(Table1[[#This Row],[Order Date]],"yyyy")</f>
        <v>2015</v>
      </c>
      <c r="AC880" s="13">
        <v>42098</v>
      </c>
      <c r="AD880" s="12">
        <v>83.793599999999998</v>
      </c>
      <c r="AE880" s="12">
        <v>7</v>
      </c>
      <c r="AF880" s="12">
        <v>144.03</v>
      </c>
      <c r="AG880" s="12">
        <v>86668</v>
      </c>
      <c r="AH880" s="7" t="str">
        <f>IF(COUNTIF(Returns!$A$2:$A$1635,Orders!AG880)&gt;0,"Returned","Not Returned")</f>
        <v>Not Returned</v>
      </c>
    </row>
    <row r="881" spans="5:34" ht="12.75" customHeight="1" thickTop="1" thickBot="1" x14ac:dyDescent="0.3">
      <c r="E881" s="9">
        <v>25011</v>
      </c>
      <c r="F881" s="2" t="s">
        <v>56</v>
      </c>
      <c r="G881" s="2">
        <v>0.02</v>
      </c>
      <c r="H881" s="2">
        <v>5.53</v>
      </c>
      <c r="I881" s="2">
        <v>6.98</v>
      </c>
      <c r="J881" s="2">
        <v>1593</v>
      </c>
      <c r="K881" s="7" t="str">
        <f>IF(COUNTIF(Table1[Customer ID],Table1[[#This Row],[Customer ID]])&gt;1,"Repeat Customer","One-Time Customer")</f>
        <v>One-Time Customer</v>
      </c>
      <c r="L881" s="2" t="s">
        <v>1598</v>
      </c>
      <c r="M881" s="2" t="s">
        <v>49</v>
      </c>
      <c r="N881" s="2" t="s">
        <v>28</v>
      </c>
      <c r="O881" s="2" t="s">
        <v>29</v>
      </c>
      <c r="P881" s="2" t="s">
        <v>109</v>
      </c>
      <c r="Q881" s="2" t="s">
        <v>59</v>
      </c>
      <c r="R881" s="2" t="s">
        <v>1599</v>
      </c>
      <c r="S881" s="2">
        <v>0.39</v>
      </c>
      <c r="T881" s="7">
        <f>Table1[[#This Row],[Profit]]/Table1[[#This Row],[Sales]]</f>
        <v>-1.5944216349108786</v>
      </c>
      <c r="U881" s="2" t="s">
        <v>33</v>
      </c>
      <c r="V881" s="2" t="s">
        <v>61</v>
      </c>
      <c r="W881" s="2" t="s">
        <v>304</v>
      </c>
      <c r="X881" s="2" t="s">
        <v>305</v>
      </c>
      <c r="Y881" s="2">
        <v>74006</v>
      </c>
      <c r="Z881" s="10">
        <v>42098</v>
      </c>
      <c r="AA881" s="14" t="str">
        <f>TEXT(Table1[[#This Row],[Order Date]],"mmmm")</f>
        <v>April</v>
      </c>
      <c r="AB881" s="8" t="str">
        <f>TEXT(Table1[[#This Row],[Order Date]],"yyyy")</f>
        <v>2015</v>
      </c>
      <c r="AC881" s="10">
        <v>42100</v>
      </c>
      <c r="AD881" s="2">
        <v>-77.823719999999994</v>
      </c>
      <c r="AE881" s="2">
        <v>8</v>
      </c>
      <c r="AF881" s="2">
        <v>48.81</v>
      </c>
      <c r="AG881" s="2">
        <v>86668</v>
      </c>
      <c r="AH881" s="7" t="str">
        <f>IF(COUNTIF(Returns!$A$2:$A$1635,Orders!AG881)&gt;0,"Returned","Not Returned")</f>
        <v>Not Returned</v>
      </c>
    </row>
    <row r="882" spans="5:34" ht="12.75" customHeight="1" thickTop="1" thickBot="1" x14ac:dyDescent="0.3">
      <c r="E882" s="11">
        <v>21059</v>
      </c>
      <c r="F882" s="12" t="s">
        <v>25</v>
      </c>
      <c r="G882" s="12">
        <v>0.01</v>
      </c>
      <c r="H882" s="12">
        <v>500.98</v>
      </c>
      <c r="I882" s="12">
        <v>26</v>
      </c>
      <c r="J882" s="12">
        <v>1595</v>
      </c>
      <c r="K882" s="7" t="str">
        <f>IF(COUNTIF(Table1[Customer ID],Table1[[#This Row],[Customer ID]])&gt;1,"Repeat Customer","One-Time Customer")</f>
        <v>Repeat Customer</v>
      </c>
      <c r="L882" s="12" t="s">
        <v>1600</v>
      </c>
      <c r="M882" s="12" t="s">
        <v>39</v>
      </c>
      <c r="N882" s="12" t="s">
        <v>28</v>
      </c>
      <c r="O882" s="12" t="s">
        <v>41</v>
      </c>
      <c r="P882" s="12" t="s">
        <v>42</v>
      </c>
      <c r="Q882" s="12" t="s">
        <v>43</v>
      </c>
      <c r="R882" s="12" t="s">
        <v>44</v>
      </c>
      <c r="S882" s="12">
        <v>0.6</v>
      </c>
      <c r="T882" s="7">
        <f>Table1[[#This Row],[Profit]]/Table1[[#This Row],[Sales]]</f>
        <v>0.69</v>
      </c>
      <c r="U882" s="12" t="s">
        <v>33</v>
      </c>
      <c r="V882" s="12" t="s">
        <v>53</v>
      </c>
      <c r="W882" s="12" t="s">
        <v>648</v>
      </c>
      <c r="X882" s="12" t="s">
        <v>1601</v>
      </c>
      <c r="Y882" s="12">
        <v>25705</v>
      </c>
      <c r="Z882" s="13">
        <v>42135</v>
      </c>
      <c r="AA882" s="14" t="str">
        <f>TEXT(Table1[[#This Row],[Order Date]],"mmmm")</f>
        <v>May</v>
      </c>
      <c r="AB882" s="8" t="str">
        <f>TEXT(Table1[[#This Row],[Order Date]],"yyyy")</f>
        <v>2015</v>
      </c>
      <c r="AC882" s="13">
        <v>42136</v>
      </c>
      <c r="AD882" s="12">
        <v>5078.5379999999996</v>
      </c>
      <c r="AE882" s="12">
        <v>14</v>
      </c>
      <c r="AF882" s="12">
        <v>7360.2</v>
      </c>
      <c r="AG882" s="12">
        <v>90796</v>
      </c>
      <c r="AH882" s="7" t="str">
        <f>IF(COUNTIF(Returns!$A$2:$A$1635,Orders!AG882)&gt;0,"Returned","Not Returned")</f>
        <v>Not Returned</v>
      </c>
    </row>
    <row r="883" spans="5:34" ht="12.75" customHeight="1" thickTop="1" thickBot="1" x14ac:dyDescent="0.3">
      <c r="E883" s="9">
        <v>21060</v>
      </c>
      <c r="F883" s="2" t="s">
        <v>25</v>
      </c>
      <c r="G883" s="2">
        <v>0.08</v>
      </c>
      <c r="H883" s="2">
        <v>9.77</v>
      </c>
      <c r="I883" s="2">
        <v>6.02</v>
      </c>
      <c r="J883" s="2">
        <v>1595</v>
      </c>
      <c r="K883" s="7" t="str">
        <f>IF(COUNTIF(Table1[Customer ID],Table1[[#This Row],[Customer ID]])&gt;1,"Repeat Customer","One-Time Customer")</f>
        <v>Repeat Customer</v>
      </c>
      <c r="L883" s="2" t="s">
        <v>1600</v>
      </c>
      <c r="M883" s="2" t="s">
        <v>49</v>
      </c>
      <c r="N883" s="2" t="s">
        <v>28</v>
      </c>
      <c r="O883" s="2" t="s">
        <v>41</v>
      </c>
      <c r="P883" s="2" t="s">
        <v>50</v>
      </c>
      <c r="Q883" s="2" t="s">
        <v>86</v>
      </c>
      <c r="R883" s="2" t="s">
        <v>1602</v>
      </c>
      <c r="S883" s="2">
        <v>0.48</v>
      </c>
      <c r="T883" s="7">
        <f>Table1[[#This Row],[Profit]]/Table1[[#This Row],[Sales]]</f>
        <v>0.26135189759712557</v>
      </c>
      <c r="U883" s="2" t="s">
        <v>33</v>
      </c>
      <c r="V883" s="2" t="s">
        <v>53</v>
      </c>
      <c r="W883" s="2" t="s">
        <v>648</v>
      </c>
      <c r="X883" s="2" t="s">
        <v>1601</v>
      </c>
      <c r="Y883" s="2">
        <v>25705</v>
      </c>
      <c r="Z883" s="10">
        <v>42135</v>
      </c>
      <c r="AA883" s="14" t="str">
        <f>TEXT(Table1[[#This Row],[Order Date]],"mmmm")</f>
        <v>May</v>
      </c>
      <c r="AB883" s="8" t="str">
        <f>TEXT(Table1[[#This Row],[Order Date]],"yyyy")</f>
        <v>2015</v>
      </c>
      <c r="AC883" s="10">
        <v>42136</v>
      </c>
      <c r="AD883" s="2">
        <v>23.276000000000003</v>
      </c>
      <c r="AE883" s="2">
        <v>9</v>
      </c>
      <c r="AF883" s="2">
        <v>89.06</v>
      </c>
      <c r="AG883" s="2">
        <v>90796</v>
      </c>
      <c r="AH883" s="7" t="str">
        <f>IF(COUNTIF(Returns!$A$2:$A$1635,Orders!AG883)&gt;0,"Returned","Not Returned")</f>
        <v>Not Returned</v>
      </c>
    </row>
    <row r="884" spans="5:34" ht="12.75" customHeight="1" thickTop="1" thickBot="1" x14ac:dyDescent="0.3">
      <c r="E884" s="11">
        <v>21061</v>
      </c>
      <c r="F884" s="12" t="s">
        <v>25</v>
      </c>
      <c r="G884" s="12">
        <v>0.09</v>
      </c>
      <c r="H884" s="12">
        <v>3.28</v>
      </c>
      <c r="I884" s="12">
        <v>0.98</v>
      </c>
      <c r="J884" s="12">
        <v>1595</v>
      </c>
      <c r="K884" s="7" t="str">
        <f>IF(COUNTIF(Table1[Customer ID],Table1[[#This Row],[Customer ID]])&gt;1,"Repeat Customer","One-Time Customer")</f>
        <v>Repeat Customer</v>
      </c>
      <c r="L884" s="12" t="s">
        <v>1600</v>
      </c>
      <c r="M884" s="12" t="s">
        <v>49</v>
      </c>
      <c r="N884" s="12" t="s">
        <v>28</v>
      </c>
      <c r="O884" s="12" t="s">
        <v>29</v>
      </c>
      <c r="P884" s="12" t="s">
        <v>30</v>
      </c>
      <c r="Q884" s="12" t="s">
        <v>31</v>
      </c>
      <c r="R884" s="12" t="s">
        <v>1603</v>
      </c>
      <c r="S884" s="12">
        <v>0.59</v>
      </c>
      <c r="T884" s="7">
        <f>Table1[[#This Row],[Profit]]/Table1[[#This Row],[Sales]]</f>
        <v>0.13154034229828851</v>
      </c>
      <c r="U884" s="12" t="s">
        <v>33</v>
      </c>
      <c r="V884" s="12" t="s">
        <v>53</v>
      </c>
      <c r="W884" s="12" t="s">
        <v>648</v>
      </c>
      <c r="X884" s="12" t="s">
        <v>1601</v>
      </c>
      <c r="Y884" s="12">
        <v>25705</v>
      </c>
      <c r="Z884" s="13">
        <v>42135</v>
      </c>
      <c r="AA884" s="14" t="str">
        <f>TEXT(Table1[[#This Row],[Order Date]],"mmmm")</f>
        <v>May</v>
      </c>
      <c r="AB884" s="8" t="str">
        <f>TEXT(Table1[[#This Row],[Order Date]],"yyyy")</f>
        <v>2015</v>
      </c>
      <c r="AC884" s="13">
        <v>42137</v>
      </c>
      <c r="AD884" s="12">
        <v>17.754000000000001</v>
      </c>
      <c r="AE884" s="12">
        <v>42</v>
      </c>
      <c r="AF884" s="12">
        <v>134.97</v>
      </c>
      <c r="AG884" s="12">
        <v>90796</v>
      </c>
      <c r="AH884" s="7" t="str">
        <f>IF(COUNTIF(Returns!$A$2:$A$1635,Orders!AG884)&gt;0,"Returned","Not Returned")</f>
        <v>Not Returned</v>
      </c>
    </row>
    <row r="885" spans="5:34" ht="12.75" customHeight="1" thickTop="1" thickBot="1" x14ac:dyDescent="0.3">
      <c r="E885" s="9">
        <v>21928</v>
      </c>
      <c r="F885" s="2" t="s">
        <v>47</v>
      </c>
      <c r="G885" s="2">
        <v>0.1</v>
      </c>
      <c r="H885" s="2">
        <v>9.11</v>
      </c>
      <c r="I885" s="2">
        <v>2.15</v>
      </c>
      <c r="J885" s="2">
        <v>1602</v>
      </c>
      <c r="K885" s="7" t="str">
        <f>IF(COUNTIF(Table1[Customer ID],Table1[[#This Row],[Customer ID]])&gt;1,"Repeat Customer","One-Time Customer")</f>
        <v>One-Time Customer</v>
      </c>
      <c r="L885" s="2" t="s">
        <v>1604</v>
      </c>
      <c r="M885" s="2" t="s">
        <v>49</v>
      </c>
      <c r="N885" s="2" t="s">
        <v>40</v>
      </c>
      <c r="O885" s="2" t="s">
        <v>29</v>
      </c>
      <c r="P885" s="2" t="s">
        <v>93</v>
      </c>
      <c r="Q885" s="2" t="s">
        <v>31</v>
      </c>
      <c r="R885" s="2" t="s">
        <v>1258</v>
      </c>
      <c r="S885" s="2">
        <v>0.4</v>
      </c>
      <c r="T885" s="7">
        <f>Table1[[#This Row],[Profit]]/Table1[[#This Row],[Sales]]</f>
        <v>-0.22567164179104476</v>
      </c>
      <c r="U885" s="2" t="s">
        <v>33</v>
      </c>
      <c r="V885" s="2" t="s">
        <v>53</v>
      </c>
      <c r="W885" s="2" t="s">
        <v>415</v>
      </c>
      <c r="X885" s="2" t="s">
        <v>1605</v>
      </c>
      <c r="Y885" s="2">
        <v>20601</v>
      </c>
      <c r="Z885" s="10">
        <v>42104</v>
      </c>
      <c r="AA885" s="14" t="str">
        <f>TEXT(Table1[[#This Row],[Order Date]],"mmmm")</f>
        <v>April</v>
      </c>
      <c r="AB885" s="8" t="str">
        <f>TEXT(Table1[[#This Row],[Order Date]],"yyyy")</f>
        <v>2015</v>
      </c>
      <c r="AC885" s="10">
        <v>42106</v>
      </c>
      <c r="AD885" s="2">
        <v>-3.9312</v>
      </c>
      <c r="AE885" s="2">
        <v>2</v>
      </c>
      <c r="AF885" s="2">
        <v>17.420000000000002</v>
      </c>
      <c r="AG885" s="2">
        <v>89680</v>
      </c>
      <c r="AH885" s="7" t="str">
        <f>IF(COUNTIF(Returns!$A$2:$A$1635,Orders!AG885)&gt;0,"Returned","Not Returned")</f>
        <v>Not Returned</v>
      </c>
    </row>
    <row r="886" spans="5:34" ht="12.75" customHeight="1" thickTop="1" thickBot="1" x14ac:dyDescent="0.3">
      <c r="E886" s="11">
        <v>23533</v>
      </c>
      <c r="F886" s="12" t="s">
        <v>47</v>
      </c>
      <c r="G886" s="12">
        <v>0.09</v>
      </c>
      <c r="H886" s="12">
        <v>2.1800000000000002</v>
      </c>
      <c r="I886" s="12">
        <v>0.78</v>
      </c>
      <c r="J886" s="12">
        <v>1603</v>
      </c>
      <c r="K886" s="7" t="str">
        <f>IF(COUNTIF(Table1[Customer ID],Table1[[#This Row],[Customer ID]])&gt;1,"Repeat Customer","One-Time Customer")</f>
        <v>Repeat Customer</v>
      </c>
      <c r="L886" s="12" t="s">
        <v>1606</v>
      </c>
      <c r="M886" s="12" t="s">
        <v>49</v>
      </c>
      <c r="N886" s="12" t="s">
        <v>58</v>
      </c>
      <c r="O886" s="12" t="s">
        <v>29</v>
      </c>
      <c r="P886" s="12" t="s">
        <v>66</v>
      </c>
      <c r="Q886" s="12" t="s">
        <v>31</v>
      </c>
      <c r="R886" s="12" t="s">
        <v>1607</v>
      </c>
      <c r="S886" s="12">
        <v>0.52</v>
      </c>
      <c r="T886" s="7">
        <f>Table1[[#This Row],[Profit]]/Table1[[#This Row],[Sales]]</f>
        <v>0.12838912133891214</v>
      </c>
      <c r="U886" s="12" t="s">
        <v>33</v>
      </c>
      <c r="V886" s="12" t="s">
        <v>53</v>
      </c>
      <c r="W886" s="12" t="s">
        <v>71</v>
      </c>
      <c r="X886" s="12" t="s">
        <v>1608</v>
      </c>
      <c r="Y886" s="12">
        <v>11598</v>
      </c>
      <c r="Z886" s="13">
        <v>42020</v>
      </c>
      <c r="AA886" s="14" t="str">
        <f>TEXT(Table1[[#This Row],[Order Date]],"mmmm")</f>
        <v>January</v>
      </c>
      <c r="AB886" s="8" t="str">
        <f>TEXT(Table1[[#This Row],[Order Date]],"yyyy")</f>
        <v>2015</v>
      </c>
      <c r="AC886" s="13">
        <v>42022</v>
      </c>
      <c r="AD886" s="12">
        <v>2.4548000000000001</v>
      </c>
      <c r="AE886" s="12">
        <v>9</v>
      </c>
      <c r="AF886" s="12">
        <v>19.12</v>
      </c>
      <c r="AG886" s="12">
        <v>89679</v>
      </c>
      <c r="AH886" s="7" t="str">
        <f>IF(COUNTIF(Returns!$A$2:$A$1635,Orders!AG886)&gt;0,"Returned","Not Returned")</f>
        <v>Not Returned</v>
      </c>
    </row>
    <row r="887" spans="5:34" ht="12.75" customHeight="1" thickTop="1" thickBot="1" x14ac:dyDescent="0.3">
      <c r="E887" s="9">
        <v>23534</v>
      </c>
      <c r="F887" s="2" t="s">
        <v>47</v>
      </c>
      <c r="G887" s="2">
        <v>0.05</v>
      </c>
      <c r="H887" s="2">
        <v>179.29</v>
      </c>
      <c r="I887" s="2">
        <v>29.21</v>
      </c>
      <c r="J887" s="2">
        <v>1603</v>
      </c>
      <c r="K887" s="7" t="str">
        <f>IF(COUNTIF(Table1[Customer ID],Table1[[#This Row],[Customer ID]])&gt;1,"Repeat Customer","One-Time Customer")</f>
        <v>Repeat Customer</v>
      </c>
      <c r="L887" s="2" t="s">
        <v>1606</v>
      </c>
      <c r="M887" s="2" t="s">
        <v>39</v>
      </c>
      <c r="N887" s="2" t="s">
        <v>58</v>
      </c>
      <c r="O887" s="2" t="s">
        <v>41</v>
      </c>
      <c r="P887" s="2" t="s">
        <v>152</v>
      </c>
      <c r="Q887" s="2" t="s">
        <v>121</v>
      </c>
      <c r="R887" s="2" t="s">
        <v>629</v>
      </c>
      <c r="S887" s="2">
        <v>0.76</v>
      </c>
      <c r="T887" s="7">
        <f>Table1[[#This Row],[Profit]]/Table1[[#This Row],[Sales]]</f>
        <v>-2.878695763609088</v>
      </c>
      <c r="U887" s="2" t="s">
        <v>33</v>
      </c>
      <c r="V887" s="2" t="s">
        <v>53</v>
      </c>
      <c r="W887" s="2" t="s">
        <v>71</v>
      </c>
      <c r="X887" s="2" t="s">
        <v>1608</v>
      </c>
      <c r="Y887" s="2">
        <v>11598</v>
      </c>
      <c r="Z887" s="10">
        <v>42020</v>
      </c>
      <c r="AA887" s="14" t="str">
        <f>TEXT(Table1[[#This Row],[Order Date]],"mmmm")</f>
        <v>January</v>
      </c>
      <c r="AB887" s="8" t="str">
        <f>TEXT(Table1[[#This Row],[Order Date]],"yyyy")</f>
        <v>2015</v>
      </c>
      <c r="AC887" s="10">
        <v>42022</v>
      </c>
      <c r="AD887" s="2">
        <v>-537.27977732000011</v>
      </c>
      <c r="AE887" s="2">
        <v>1</v>
      </c>
      <c r="AF887" s="2">
        <v>186.64</v>
      </c>
      <c r="AG887" s="2">
        <v>89679</v>
      </c>
      <c r="AH887" s="7" t="str">
        <f>IF(COUNTIF(Returns!$A$2:$A$1635,Orders!AG887)&gt;0,"Returned","Not Returned")</f>
        <v>Not Returned</v>
      </c>
    </row>
    <row r="888" spans="5:34" ht="12.75" customHeight="1" thickTop="1" thickBot="1" x14ac:dyDescent="0.3">
      <c r="E888" s="11">
        <v>18450</v>
      </c>
      <c r="F888" s="12" t="s">
        <v>56</v>
      </c>
      <c r="G888" s="12">
        <v>0.05</v>
      </c>
      <c r="H888" s="12">
        <v>1.98</v>
      </c>
      <c r="I888" s="12">
        <v>4.7699999999999996</v>
      </c>
      <c r="J888" s="12">
        <v>1606</v>
      </c>
      <c r="K888" s="7" t="str">
        <f>IF(COUNTIF(Table1[Customer ID],Table1[[#This Row],[Customer ID]])&gt;1,"Repeat Customer","One-Time Customer")</f>
        <v>Repeat Customer</v>
      </c>
      <c r="L888" s="12" t="s">
        <v>1609</v>
      </c>
      <c r="M888" s="12" t="s">
        <v>49</v>
      </c>
      <c r="N888" s="12" t="s">
        <v>40</v>
      </c>
      <c r="O888" s="12" t="s">
        <v>29</v>
      </c>
      <c r="P888" s="12" t="s">
        <v>109</v>
      </c>
      <c r="Q888" s="12" t="s">
        <v>59</v>
      </c>
      <c r="R888" s="12" t="s">
        <v>1610</v>
      </c>
      <c r="S888" s="12">
        <v>0.4</v>
      </c>
      <c r="T888" s="7">
        <f>Table1[[#This Row],[Profit]]/Table1[[#This Row],[Sales]]</f>
        <v>-4.0679376770538251</v>
      </c>
      <c r="U888" s="12" t="s">
        <v>33</v>
      </c>
      <c r="V888" s="12" t="s">
        <v>53</v>
      </c>
      <c r="W888" s="12" t="s">
        <v>71</v>
      </c>
      <c r="X888" s="12" t="s">
        <v>1611</v>
      </c>
      <c r="Y888" s="12">
        <v>11010</v>
      </c>
      <c r="Z888" s="13">
        <v>42011</v>
      </c>
      <c r="AA888" s="14" t="str">
        <f>TEXT(Table1[[#This Row],[Order Date]],"mmmm")</f>
        <v>January</v>
      </c>
      <c r="AB888" s="8" t="str">
        <f>TEXT(Table1[[#This Row],[Order Date]],"yyyy")</f>
        <v>2015</v>
      </c>
      <c r="AC888" s="13">
        <v>42012</v>
      </c>
      <c r="AD888" s="12">
        <v>-14.359820000000001</v>
      </c>
      <c r="AE888" s="12">
        <v>1</v>
      </c>
      <c r="AF888" s="12">
        <v>3.53</v>
      </c>
      <c r="AG888" s="12">
        <v>87993</v>
      </c>
      <c r="AH888" s="7" t="str">
        <f>IF(COUNTIF(Returns!$A$2:$A$1635,Orders!AG888)&gt;0,"Returned","Not Returned")</f>
        <v>Not Returned</v>
      </c>
    </row>
    <row r="889" spans="5:34" ht="12.75" customHeight="1" thickTop="1" thickBot="1" x14ac:dyDescent="0.3">
      <c r="E889" s="9">
        <v>18451</v>
      </c>
      <c r="F889" s="2" t="s">
        <v>56</v>
      </c>
      <c r="G889" s="2">
        <v>7.0000000000000007E-2</v>
      </c>
      <c r="H889" s="2">
        <v>699.99</v>
      </c>
      <c r="I889" s="2">
        <v>24.49</v>
      </c>
      <c r="J889" s="2">
        <v>1606</v>
      </c>
      <c r="K889" s="7" t="str">
        <f>IF(COUNTIF(Table1[Customer ID],Table1[[#This Row],[Customer ID]])&gt;1,"Repeat Customer","One-Time Customer")</f>
        <v>Repeat Customer</v>
      </c>
      <c r="L889" s="2" t="s">
        <v>1609</v>
      </c>
      <c r="M889" s="2" t="s">
        <v>27</v>
      </c>
      <c r="N889" s="2" t="s">
        <v>40</v>
      </c>
      <c r="O889" s="2" t="s">
        <v>77</v>
      </c>
      <c r="P889" s="2" t="s">
        <v>587</v>
      </c>
      <c r="Q889" s="2" t="s">
        <v>236</v>
      </c>
      <c r="R889" s="2" t="s">
        <v>588</v>
      </c>
      <c r="S889" s="2">
        <v>0.41</v>
      </c>
      <c r="T889" s="7">
        <f>Table1[[#This Row],[Profit]]/Table1[[#This Row],[Sales]]</f>
        <v>-4.0623267663043476</v>
      </c>
      <c r="U889" s="2" t="s">
        <v>33</v>
      </c>
      <c r="V889" s="2" t="s">
        <v>53</v>
      </c>
      <c r="W889" s="2" t="s">
        <v>71</v>
      </c>
      <c r="X889" s="2" t="s">
        <v>1611</v>
      </c>
      <c r="Y889" s="2">
        <v>11010</v>
      </c>
      <c r="Z889" s="10">
        <v>42011</v>
      </c>
      <c r="AA889" s="14" t="str">
        <f>TEXT(Table1[[#This Row],[Order Date]],"mmmm")</f>
        <v>January</v>
      </c>
      <c r="AB889" s="8" t="str">
        <f>TEXT(Table1[[#This Row],[Order Date]],"yyyy")</f>
        <v>2015</v>
      </c>
      <c r="AC889" s="10">
        <v>42012</v>
      </c>
      <c r="AD889" s="2">
        <v>-2870.2775999999994</v>
      </c>
      <c r="AE889" s="2">
        <v>1</v>
      </c>
      <c r="AF889" s="2">
        <v>706.56</v>
      </c>
      <c r="AG889" s="2">
        <v>87993</v>
      </c>
      <c r="AH889" s="7" t="str">
        <f>IF(COUNTIF(Returns!$A$2:$A$1635,Orders!AG889)&gt;0,"Returned","Not Returned")</f>
        <v>Not Returned</v>
      </c>
    </row>
    <row r="890" spans="5:34" ht="12.75" customHeight="1" thickTop="1" thickBot="1" x14ac:dyDescent="0.3">
      <c r="E890" s="11">
        <v>18452</v>
      </c>
      <c r="F890" s="12" t="s">
        <v>56</v>
      </c>
      <c r="G890" s="12">
        <v>7.0000000000000007E-2</v>
      </c>
      <c r="H890" s="12">
        <v>6783.02</v>
      </c>
      <c r="I890" s="12">
        <v>24.49</v>
      </c>
      <c r="J890" s="12">
        <v>1606</v>
      </c>
      <c r="K890" s="7" t="str">
        <f>IF(COUNTIF(Table1[Customer ID],Table1[[#This Row],[Customer ID]])&gt;1,"Repeat Customer","One-Time Customer")</f>
        <v>Repeat Customer</v>
      </c>
      <c r="L890" s="12" t="s">
        <v>1609</v>
      </c>
      <c r="M890" s="12" t="s">
        <v>49</v>
      </c>
      <c r="N890" s="12" t="s">
        <v>40</v>
      </c>
      <c r="O890" s="12" t="s">
        <v>77</v>
      </c>
      <c r="P890" s="12" t="s">
        <v>85</v>
      </c>
      <c r="Q890" s="12" t="s">
        <v>236</v>
      </c>
      <c r="R890" s="12" t="s">
        <v>1277</v>
      </c>
      <c r="S890" s="12">
        <v>0.39</v>
      </c>
      <c r="T890" s="7">
        <f>Table1[[#This Row],[Profit]]/Table1[[#This Row],[Sales]]</f>
        <v>5.9433872389978619E-3</v>
      </c>
      <c r="U890" s="12" t="s">
        <v>33</v>
      </c>
      <c r="V890" s="12" t="s">
        <v>53</v>
      </c>
      <c r="W890" s="12" t="s">
        <v>71</v>
      </c>
      <c r="X890" s="12" t="s">
        <v>1611</v>
      </c>
      <c r="Y890" s="12">
        <v>11010</v>
      </c>
      <c r="Z890" s="13">
        <v>42011</v>
      </c>
      <c r="AA890" s="14" t="str">
        <f>TEXT(Table1[[#This Row],[Order Date]],"mmmm")</f>
        <v>January</v>
      </c>
      <c r="AB890" s="8" t="str">
        <f>TEXT(Table1[[#This Row],[Order Date]],"yyyy")</f>
        <v>2015</v>
      </c>
      <c r="AC890" s="13">
        <v>42012</v>
      </c>
      <c r="AD890" s="12">
        <v>77.983599999997679</v>
      </c>
      <c r="AE890" s="12">
        <v>2</v>
      </c>
      <c r="AF890" s="12">
        <v>13121.07</v>
      </c>
      <c r="AG890" s="12">
        <v>87993</v>
      </c>
      <c r="AH890" s="7" t="str">
        <f>IF(COUNTIF(Returns!$A$2:$A$1635,Orders!AG890)&gt;0,"Returned","Not Returned")</f>
        <v>Not Returned</v>
      </c>
    </row>
    <row r="891" spans="5:34" ht="12.75" customHeight="1" thickTop="1" thickBot="1" x14ac:dyDescent="0.3">
      <c r="E891" s="9">
        <v>22921</v>
      </c>
      <c r="F891" s="2" t="s">
        <v>37</v>
      </c>
      <c r="G891" s="2">
        <v>0.01</v>
      </c>
      <c r="H891" s="2">
        <v>15.16</v>
      </c>
      <c r="I891" s="2">
        <v>15.09</v>
      </c>
      <c r="J891" s="2">
        <v>1607</v>
      </c>
      <c r="K891" s="7" t="str">
        <f>IF(COUNTIF(Table1[Customer ID],Table1[[#This Row],[Customer ID]])&gt;1,"Repeat Customer","One-Time Customer")</f>
        <v>Repeat Customer</v>
      </c>
      <c r="L891" s="2" t="s">
        <v>1612</v>
      </c>
      <c r="M891" s="2" t="s">
        <v>49</v>
      </c>
      <c r="N891" s="2" t="s">
        <v>40</v>
      </c>
      <c r="O891" s="2" t="s">
        <v>29</v>
      </c>
      <c r="P891" s="2" t="s">
        <v>109</v>
      </c>
      <c r="Q891" s="2" t="s">
        <v>59</v>
      </c>
      <c r="R891" s="2" t="s">
        <v>1613</v>
      </c>
      <c r="S891" s="2">
        <v>0.39</v>
      </c>
      <c r="T891" s="7">
        <f>Table1[[#This Row],[Profit]]/Table1[[#This Row],[Sales]]</f>
        <v>-1.810682412332101</v>
      </c>
      <c r="U891" s="2" t="s">
        <v>33</v>
      </c>
      <c r="V891" s="2" t="s">
        <v>53</v>
      </c>
      <c r="W891" s="2" t="s">
        <v>71</v>
      </c>
      <c r="X891" s="2" t="s">
        <v>1614</v>
      </c>
      <c r="Y891" s="2">
        <v>11520</v>
      </c>
      <c r="Z891" s="10">
        <v>42109</v>
      </c>
      <c r="AA891" s="14" t="str">
        <f>TEXT(Table1[[#This Row],[Order Date]],"mmmm")</f>
        <v>April</v>
      </c>
      <c r="AB891" s="8" t="str">
        <f>TEXT(Table1[[#This Row],[Order Date]],"yyyy")</f>
        <v>2015</v>
      </c>
      <c r="AC891" s="10">
        <v>42109</v>
      </c>
      <c r="AD891" s="2">
        <v>-200.85899999999998</v>
      </c>
      <c r="AE891" s="2">
        <v>7</v>
      </c>
      <c r="AF891" s="2">
        <v>110.93</v>
      </c>
      <c r="AG891" s="2">
        <v>87994</v>
      </c>
      <c r="AH891" s="7" t="str">
        <f>IF(COUNTIF(Returns!$A$2:$A$1635,Orders!AG891)&gt;0,"Returned","Not Returned")</f>
        <v>Not Returned</v>
      </c>
    </row>
    <row r="892" spans="5:34" ht="12.75" customHeight="1" thickTop="1" thickBot="1" x14ac:dyDescent="0.3">
      <c r="E892" s="11">
        <v>24951</v>
      </c>
      <c r="F892" s="12" t="s">
        <v>106</v>
      </c>
      <c r="G892" s="12">
        <v>0.1</v>
      </c>
      <c r="H892" s="12">
        <v>5.68</v>
      </c>
      <c r="I892" s="12">
        <v>3.6</v>
      </c>
      <c r="J892" s="12">
        <v>1607</v>
      </c>
      <c r="K892" s="7" t="str">
        <f>IF(COUNTIF(Table1[Customer ID],Table1[[#This Row],[Customer ID]])&gt;1,"Repeat Customer","One-Time Customer")</f>
        <v>Repeat Customer</v>
      </c>
      <c r="L892" s="12" t="s">
        <v>1612</v>
      </c>
      <c r="M892" s="12" t="s">
        <v>27</v>
      </c>
      <c r="N892" s="12" t="s">
        <v>40</v>
      </c>
      <c r="O892" s="12" t="s">
        <v>29</v>
      </c>
      <c r="P892" s="12" t="s">
        <v>174</v>
      </c>
      <c r="Q892" s="12" t="s">
        <v>51</v>
      </c>
      <c r="R892" s="12" t="s">
        <v>1615</v>
      </c>
      <c r="S892" s="12">
        <v>0.56000000000000005</v>
      </c>
      <c r="T892" s="7">
        <f>Table1[[#This Row],[Profit]]/Table1[[#This Row],[Sales]]</f>
        <v>-0.28133164343050276</v>
      </c>
      <c r="U892" s="12" t="s">
        <v>33</v>
      </c>
      <c r="V892" s="12" t="s">
        <v>53</v>
      </c>
      <c r="W892" s="12" t="s">
        <v>71</v>
      </c>
      <c r="X892" s="12" t="s">
        <v>1614</v>
      </c>
      <c r="Y892" s="12">
        <v>11520</v>
      </c>
      <c r="Z892" s="13">
        <v>42041</v>
      </c>
      <c r="AA892" s="14" t="str">
        <f>TEXT(Table1[[#This Row],[Order Date]],"mmmm")</f>
        <v>February</v>
      </c>
      <c r="AB892" s="8" t="str">
        <f>TEXT(Table1[[#This Row],[Order Date]],"yyyy")</f>
        <v>2015</v>
      </c>
      <c r="AC892" s="13">
        <v>42045</v>
      </c>
      <c r="AD892" s="12">
        <v>-33.2956</v>
      </c>
      <c r="AE892" s="12">
        <v>21</v>
      </c>
      <c r="AF892" s="12">
        <v>118.35</v>
      </c>
      <c r="AG892" s="12">
        <v>87995</v>
      </c>
      <c r="AH892" s="7" t="str">
        <f>IF(COUNTIF(Returns!$A$2:$A$1635,Orders!AG892)&gt;0,"Returned","Not Returned")</f>
        <v>Not Returned</v>
      </c>
    </row>
    <row r="893" spans="5:34" ht="12.75" customHeight="1" thickTop="1" thickBot="1" x14ac:dyDescent="0.3">
      <c r="E893" s="9">
        <v>22682</v>
      </c>
      <c r="F893" s="2" t="s">
        <v>25</v>
      </c>
      <c r="G893" s="2">
        <v>0.03</v>
      </c>
      <c r="H893" s="2">
        <v>2.16</v>
      </c>
      <c r="I893" s="2">
        <v>6.05</v>
      </c>
      <c r="J893" s="2">
        <v>1609</v>
      </c>
      <c r="K893" s="7" t="str">
        <f>IF(COUNTIF(Table1[Customer ID],Table1[[#This Row],[Customer ID]])&gt;1,"Repeat Customer","One-Time Customer")</f>
        <v>Repeat Customer</v>
      </c>
      <c r="L893" s="2" t="s">
        <v>1616</v>
      </c>
      <c r="M893" s="2" t="s">
        <v>49</v>
      </c>
      <c r="N893" s="2" t="s">
        <v>114</v>
      </c>
      <c r="O893" s="2" t="s">
        <v>29</v>
      </c>
      <c r="P893" s="2" t="s">
        <v>109</v>
      </c>
      <c r="Q893" s="2" t="s">
        <v>59</v>
      </c>
      <c r="R893" s="2" t="s">
        <v>1536</v>
      </c>
      <c r="S893" s="2">
        <v>0.37</v>
      </c>
      <c r="T893" s="7">
        <f>Table1[[#This Row],[Profit]]/Table1[[#This Row],[Sales]]</f>
        <v>-5.2331311380704797</v>
      </c>
      <c r="U893" s="2" t="s">
        <v>33</v>
      </c>
      <c r="V893" s="2" t="s">
        <v>34</v>
      </c>
      <c r="W893" s="2" t="s">
        <v>45</v>
      </c>
      <c r="X893" s="2" t="s">
        <v>1617</v>
      </c>
      <c r="Y893" s="2">
        <v>95823</v>
      </c>
      <c r="Z893" s="10">
        <v>42135</v>
      </c>
      <c r="AA893" s="14" t="str">
        <f>TEXT(Table1[[#This Row],[Order Date]],"mmmm")</f>
        <v>May</v>
      </c>
      <c r="AB893" s="8" t="str">
        <f>TEXT(Table1[[#This Row],[Order Date]],"yyyy")</f>
        <v>2015</v>
      </c>
      <c r="AC893" s="10">
        <v>42136</v>
      </c>
      <c r="AD893" s="2">
        <v>-90.585499999999996</v>
      </c>
      <c r="AE893" s="2">
        <v>7</v>
      </c>
      <c r="AF893" s="2">
        <v>17.309999999999999</v>
      </c>
      <c r="AG893" s="2">
        <v>87824</v>
      </c>
      <c r="AH893" s="7" t="str">
        <f>IF(COUNTIF(Returns!$A$2:$A$1635,Orders!AG893)&gt;0,"Returned","Not Returned")</f>
        <v>Not Returned</v>
      </c>
    </row>
    <row r="894" spans="5:34" ht="12.75" customHeight="1" thickTop="1" thickBot="1" x14ac:dyDescent="0.3">
      <c r="E894" s="11">
        <v>22683</v>
      </c>
      <c r="F894" s="12" t="s">
        <v>25</v>
      </c>
      <c r="G894" s="12">
        <v>0.03</v>
      </c>
      <c r="H894" s="12">
        <v>9.7100000000000009</v>
      </c>
      <c r="I894" s="12">
        <v>9.4499999999999993</v>
      </c>
      <c r="J894" s="12">
        <v>1609</v>
      </c>
      <c r="K894" s="7" t="str">
        <f>IF(COUNTIF(Table1[Customer ID],Table1[[#This Row],[Customer ID]])&gt;1,"Repeat Customer","One-Time Customer")</f>
        <v>Repeat Customer</v>
      </c>
      <c r="L894" s="12" t="s">
        <v>1616</v>
      </c>
      <c r="M894" s="12" t="s">
        <v>49</v>
      </c>
      <c r="N894" s="12" t="s">
        <v>114</v>
      </c>
      <c r="O894" s="12" t="s">
        <v>29</v>
      </c>
      <c r="P894" s="12" t="s">
        <v>141</v>
      </c>
      <c r="Q894" s="12" t="s">
        <v>59</v>
      </c>
      <c r="R894" s="12" t="s">
        <v>510</v>
      </c>
      <c r="S894" s="12">
        <v>0.6</v>
      </c>
      <c r="T894" s="7">
        <f>Table1[[#This Row],[Profit]]/Table1[[#This Row],[Sales]]</f>
        <v>-1.5662139219015281</v>
      </c>
      <c r="U894" s="12" t="s">
        <v>33</v>
      </c>
      <c r="V894" s="12" t="s">
        <v>34</v>
      </c>
      <c r="W894" s="12" t="s">
        <v>45</v>
      </c>
      <c r="X894" s="12" t="s">
        <v>1617</v>
      </c>
      <c r="Y894" s="12">
        <v>95823</v>
      </c>
      <c r="Z894" s="13">
        <v>42135</v>
      </c>
      <c r="AA894" s="14" t="str">
        <f>TEXT(Table1[[#This Row],[Order Date]],"mmmm")</f>
        <v>May</v>
      </c>
      <c r="AB894" s="8" t="str">
        <f>TEXT(Table1[[#This Row],[Order Date]],"yyyy")</f>
        <v>2015</v>
      </c>
      <c r="AC894" s="13">
        <v>42135</v>
      </c>
      <c r="AD894" s="12">
        <v>-36.9</v>
      </c>
      <c r="AE894" s="12">
        <v>2</v>
      </c>
      <c r="AF894" s="12">
        <v>23.56</v>
      </c>
      <c r="AG894" s="12">
        <v>87824</v>
      </c>
      <c r="AH894" s="7" t="str">
        <f>IF(COUNTIF(Returns!$A$2:$A$1635,Orders!AG894)&gt;0,"Returned","Not Returned")</f>
        <v>Not Returned</v>
      </c>
    </row>
    <row r="895" spans="5:34" ht="12.75" customHeight="1" thickTop="1" thickBot="1" x14ac:dyDescent="0.3">
      <c r="E895" s="9">
        <v>18394</v>
      </c>
      <c r="F895" s="2" t="s">
        <v>106</v>
      </c>
      <c r="G895" s="2">
        <v>0.06</v>
      </c>
      <c r="H895" s="2">
        <v>40.97</v>
      </c>
      <c r="I895" s="2">
        <v>1.99</v>
      </c>
      <c r="J895" s="2">
        <v>1614</v>
      </c>
      <c r="K895" s="7" t="str">
        <f>IF(COUNTIF(Table1[Customer ID],Table1[[#This Row],[Customer ID]])&gt;1,"Repeat Customer","One-Time Customer")</f>
        <v>One-Time Customer</v>
      </c>
      <c r="L895" s="2" t="s">
        <v>1618</v>
      </c>
      <c r="M895" s="2" t="s">
        <v>49</v>
      </c>
      <c r="N895" s="2" t="s">
        <v>114</v>
      </c>
      <c r="O895" s="2" t="s">
        <v>77</v>
      </c>
      <c r="P895" s="2" t="s">
        <v>180</v>
      </c>
      <c r="Q895" s="2" t="s">
        <v>51</v>
      </c>
      <c r="R895" s="2" t="s">
        <v>1619</v>
      </c>
      <c r="S895" s="2">
        <v>0.42</v>
      </c>
      <c r="T895" s="7">
        <f>Table1[[#This Row],[Profit]]/Table1[[#This Row],[Sales]]</f>
        <v>0.69</v>
      </c>
      <c r="U895" s="2" t="s">
        <v>33</v>
      </c>
      <c r="V895" s="2" t="s">
        <v>53</v>
      </c>
      <c r="W895" s="2" t="s">
        <v>193</v>
      </c>
      <c r="X895" s="2" t="s">
        <v>1620</v>
      </c>
      <c r="Y895" s="2">
        <v>1748</v>
      </c>
      <c r="Z895" s="10">
        <v>42102</v>
      </c>
      <c r="AA895" s="14" t="str">
        <f>TEXT(Table1[[#This Row],[Order Date]],"mmmm")</f>
        <v>April</v>
      </c>
      <c r="AB895" s="8" t="str">
        <f>TEXT(Table1[[#This Row],[Order Date]],"yyyy")</f>
        <v>2015</v>
      </c>
      <c r="AC895" s="10">
        <v>42106</v>
      </c>
      <c r="AD895" s="2">
        <v>341.19809999999995</v>
      </c>
      <c r="AE895" s="2">
        <v>12</v>
      </c>
      <c r="AF895" s="2">
        <v>494.49</v>
      </c>
      <c r="AG895" s="2">
        <v>87823</v>
      </c>
      <c r="AH895" s="7" t="str">
        <f>IF(COUNTIF(Returns!$A$2:$A$1635,Orders!AG895)&gt;0,"Returned","Not Returned")</f>
        <v>Not Returned</v>
      </c>
    </row>
    <row r="896" spans="5:34" ht="12.75" customHeight="1" thickTop="1" thickBot="1" x14ac:dyDescent="0.3">
      <c r="E896" s="11">
        <v>19501</v>
      </c>
      <c r="F896" s="12" t="s">
        <v>25</v>
      </c>
      <c r="G896" s="12">
        <v>0.09</v>
      </c>
      <c r="H896" s="12">
        <v>12.88</v>
      </c>
      <c r="I896" s="12">
        <v>4.59</v>
      </c>
      <c r="J896" s="12">
        <v>1618</v>
      </c>
      <c r="K896" s="7" t="str">
        <f>IF(COUNTIF(Table1[Customer ID],Table1[[#This Row],[Customer ID]])&gt;1,"Repeat Customer","One-Time Customer")</f>
        <v>One-Time Customer</v>
      </c>
      <c r="L896" s="12" t="s">
        <v>1621</v>
      </c>
      <c r="M896" s="12" t="s">
        <v>49</v>
      </c>
      <c r="N896" s="12" t="s">
        <v>114</v>
      </c>
      <c r="O896" s="12" t="s">
        <v>29</v>
      </c>
      <c r="P896" s="12" t="s">
        <v>174</v>
      </c>
      <c r="Q896" s="12" t="s">
        <v>31</v>
      </c>
      <c r="R896" s="12" t="s">
        <v>1622</v>
      </c>
      <c r="S896" s="12">
        <v>0.82</v>
      </c>
      <c r="T896" s="7">
        <f>Table1[[#This Row],[Profit]]/Table1[[#This Row],[Sales]]</f>
        <v>-1.1075064820084741</v>
      </c>
      <c r="U896" s="12" t="s">
        <v>33</v>
      </c>
      <c r="V896" s="12" t="s">
        <v>61</v>
      </c>
      <c r="W896" s="12" t="s">
        <v>703</v>
      </c>
      <c r="X896" s="12" t="s">
        <v>1623</v>
      </c>
      <c r="Y896" s="12">
        <v>46322</v>
      </c>
      <c r="Z896" s="13">
        <v>42100</v>
      </c>
      <c r="AA896" s="14" t="str">
        <f>TEXT(Table1[[#This Row],[Order Date]],"mmmm")</f>
        <v>April</v>
      </c>
      <c r="AB896" s="8" t="str">
        <f>TEXT(Table1[[#This Row],[Order Date]],"yyyy")</f>
        <v>2015</v>
      </c>
      <c r="AC896" s="13">
        <v>42100</v>
      </c>
      <c r="AD896" s="12">
        <v>-175.13</v>
      </c>
      <c r="AE896" s="12">
        <v>13</v>
      </c>
      <c r="AF896" s="12">
        <v>158.13</v>
      </c>
      <c r="AG896" s="12">
        <v>90248</v>
      </c>
      <c r="AH896" s="7" t="str">
        <f>IF(COUNTIF(Returns!$A$2:$A$1635,Orders!AG896)&gt;0,"Returned","Not Returned")</f>
        <v>Not Returned</v>
      </c>
    </row>
    <row r="897" spans="5:34" ht="12.75" customHeight="1" thickTop="1" thickBot="1" x14ac:dyDescent="0.3">
      <c r="E897" s="9">
        <v>19502</v>
      </c>
      <c r="F897" s="2" t="s">
        <v>25</v>
      </c>
      <c r="G897" s="2">
        <v>0.02</v>
      </c>
      <c r="H897" s="2">
        <v>45.99</v>
      </c>
      <c r="I897" s="2">
        <v>4.99</v>
      </c>
      <c r="J897" s="2">
        <v>1620</v>
      </c>
      <c r="K897" s="7" t="str">
        <f>IF(COUNTIF(Table1[Customer ID],Table1[[#This Row],[Customer ID]])&gt;1,"Repeat Customer","One-Time Customer")</f>
        <v>One-Time Customer</v>
      </c>
      <c r="L897" s="2" t="s">
        <v>1624</v>
      </c>
      <c r="M897" s="2" t="s">
        <v>27</v>
      </c>
      <c r="N897" s="2" t="s">
        <v>114</v>
      </c>
      <c r="O897" s="2" t="s">
        <v>77</v>
      </c>
      <c r="P897" s="2" t="s">
        <v>78</v>
      </c>
      <c r="Q897" s="2" t="s">
        <v>59</v>
      </c>
      <c r="R897" s="2" t="s">
        <v>1625</v>
      </c>
      <c r="S897" s="2">
        <v>0.56999999999999995</v>
      </c>
      <c r="T897" s="7">
        <f>Table1[[#This Row],[Profit]]/Table1[[#This Row],[Sales]]</f>
        <v>2.4292988160235569E-2</v>
      </c>
      <c r="U897" s="2" t="s">
        <v>33</v>
      </c>
      <c r="V897" s="2" t="s">
        <v>53</v>
      </c>
      <c r="W897" s="2" t="s">
        <v>234</v>
      </c>
      <c r="X897" s="2" t="s">
        <v>1211</v>
      </c>
      <c r="Y897" s="2">
        <v>17602</v>
      </c>
      <c r="Z897" s="10">
        <v>42100</v>
      </c>
      <c r="AA897" s="14" t="str">
        <f>TEXT(Table1[[#This Row],[Order Date]],"mmmm")</f>
        <v>April</v>
      </c>
      <c r="AB897" s="8" t="str">
        <f>TEXT(Table1[[#This Row],[Order Date]],"yyyy")</f>
        <v>2015</v>
      </c>
      <c r="AC897" s="10">
        <v>42101</v>
      </c>
      <c r="AD897" s="2">
        <v>3.96</v>
      </c>
      <c r="AE897" s="2">
        <v>4</v>
      </c>
      <c r="AF897" s="2">
        <v>163.01</v>
      </c>
      <c r="AG897" s="2">
        <v>90248</v>
      </c>
      <c r="AH897" s="7" t="str">
        <f>IF(COUNTIF(Returns!$A$2:$A$1635,Orders!AG897)&gt;0,"Returned","Not Returned")</f>
        <v>Not Returned</v>
      </c>
    </row>
    <row r="898" spans="5:34" ht="12.75" customHeight="1" thickTop="1" thickBot="1" x14ac:dyDescent="0.3">
      <c r="E898" s="11">
        <v>23750</v>
      </c>
      <c r="F898" s="12" t="s">
        <v>25</v>
      </c>
      <c r="G898" s="12">
        <v>0.06</v>
      </c>
      <c r="H898" s="12">
        <v>15.01</v>
      </c>
      <c r="I898" s="12">
        <v>8.4</v>
      </c>
      <c r="J898" s="12">
        <v>1623</v>
      </c>
      <c r="K898" s="7" t="str">
        <f>IF(COUNTIF(Table1[Customer ID],Table1[[#This Row],[Customer ID]])&gt;1,"Repeat Customer","One-Time Customer")</f>
        <v>Repeat Customer</v>
      </c>
      <c r="L898" s="12" t="s">
        <v>1626</v>
      </c>
      <c r="M898" s="12" t="s">
        <v>49</v>
      </c>
      <c r="N898" s="12" t="s">
        <v>58</v>
      </c>
      <c r="O898" s="12" t="s">
        <v>29</v>
      </c>
      <c r="P898" s="12" t="s">
        <v>109</v>
      </c>
      <c r="Q898" s="12" t="s">
        <v>59</v>
      </c>
      <c r="R898" s="12" t="s">
        <v>1627</v>
      </c>
      <c r="S898" s="12">
        <v>0.39</v>
      </c>
      <c r="T898" s="7">
        <f>Table1[[#This Row],[Profit]]/Table1[[#This Row],[Sales]]</f>
        <v>4.8549723756906105E-3</v>
      </c>
      <c r="U898" s="12" t="s">
        <v>33</v>
      </c>
      <c r="V898" s="12" t="s">
        <v>61</v>
      </c>
      <c r="W898" s="12" t="s">
        <v>703</v>
      </c>
      <c r="X898" s="12" t="s">
        <v>1628</v>
      </c>
      <c r="Y898" s="12">
        <v>46375</v>
      </c>
      <c r="Z898" s="13">
        <v>42148</v>
      </c>
      <c r="AA898" s="14" t="str">
        <f>TEXT(Table1[[#This Row],[Order Date]],"mmmm")</f>
        <v>May</v>
      </c>
      <c r="AB898" s="8" t="str">
        <f>TEXT(Table1[[#This Row],[Order Date]],"yyyy")</f>
        <v>2015</v>
      </c>
      <c r="AC898" s="13">
        <v>42150</v>
      </c>
      <c r="AD898" s="12">
        <v>1.6169000000000011</v>
      </c>
      <c r="AE898" s="12">
        <v>22</v>
      </c>
      <c r="AF898" s="12">
        <v>333.04</v>
      </c>
      <c r="AG898" s="12">
        <v>87611</v>
      </c>
      <c r="AH898" s="7" t="str">
        <f>IF(COUNTIF(Returns!$A$2:$A$1635,Orders!AG898)&gt;0,"Returned","Not Returned")</f>
        <v>Not Returned</v>
      </c>
    </row>
    <row r="899" spans="5:34" ht="12.75" customHeight="1" thickTop="1" thickBot="1" x14ac:dyDescent="0.3">
      <c r="E899" s="9">
        <v>23751</v>
      </c>
      <c r="F899" s="2" t="s">
        <v>25</v>
      </c>
      <c r="G899" s="2">
        <v>0.09</v>
      </c>
      <c r="H899" s="2">
        <v>40.479999999999997</v>
      </c>
      <c r="I899" s="2">
        <v>19.989999999999998</v>
      </c>
      <c r="J899" s="2">
        <v>1623</v>
      </c>
      <c r="K899" s="7" t="str">
        <f>IF(COUNTIF(Table1[Customer ID],Table1[[#This Row],[Customer ID]])&gt;1,"Repeat Customer","One-Time Customer")</f>
        <v>Repeat Customer</v>
      </c>
      <c r="L899" s="2" t="s">
        <v>1626</v>
      </c>
      <c r="M899" s="2" t="s">
        <v>49</v>
      </c>
      <c r="N899" s="2" t="s">
        <v>58</v>
      </c>
      <c r="O899" s="2" t="s">
        <v>77</v>
      </c>
      <c r="P899" s="2" t="s">
        <v>180</v>
      </c>
      <c r="Q899" s="2" t="s">
        <v>59</v>
      </c>
      <c r="R899" s="2" t="s">
        <v>830</v>
      </c>
      <c r="S899" s="2">
        <v>0.77</v>
      </c>
      <c r="T899" s="7">
        <f>Table1[[#This Row],[Profit]]/Table1[[#This Row],[Sales]]</f>
        <v>0.13841757683515379</v>
      </c>
      <c r="U899" s="2" t="s">
        <v>33</v>
      </c>
      <c r="V899" s="2" t="s">
        <v>61</v>
      </c>
      <c r="W899" s="2" t="s">
        <v>703</v>
      </c>
      <c r="X899" s="2" t="s">
        <v>1628</v>
      </c>
      <c r="Y899" s="2">
        <v>46375</v>
      </c>
      <c r="Z899" s="10">
        <v>42148</v>
      </c>
      <c r="AA899" s="14" t="str">
        <f>TEXT(Table1[[#This Row],[Order Date]],"mmmm")</f>
        <v>May</v>
      </c>
      <c r="AB899" s="8" t="str">
        <f>TEXT(Table1[[#This Row],[Order Date]],"yyyy")</f>
        <v>2015</v>
      </c>
      <c r="AC899" s="10">
        <v>42150</v>
      </c>
      <c r="AD899" s="2">
        <v>65.394000000000062</v>
      </c>
      <c r="AE899" s="2">
        <v>12</v>
      </c>
      <c r="AF899" s="2">
        <v>472.44</v>
      </c>
      <c r="AG899" s="2">
        <v>87611</v>
      </c>
      <c r="AH899" s="7" t="str">
        <f>IF(COUNTIF(Returns!$A$2:$A$1635,Orders!AG899)&gt;0,"Returned","Not Returned")</f>
        <v>Not Returned</v>
      </c>
    </row>
    <row r="900" spans="5:34" ht="12.75" customHeight="1" thickTop="1" thickBot="1" x14ac:dyDescent="0.3">
      <c r="E900" s="11">
        <v>23752</v>
      </c>
      <c r="F900" s="12" t="s">
        <v>25</v>
      </c>
      <c r="G900" s="12">
        <v>0.05</v>
      </c>
      <c r="H900" s="12">
        <v>12.28</v>
      </c>
      <c r="I900" s="12">
        <v>6.13</v>
      </c>
      <c r="J900" s="12">
        <v>1623</v>
      </c>
      <c r="K900" s="7" t="str">
        <f>IF(COUNTIF(Table1[Customer ID],Table1[[#This Row],[Customer ID]])&gt;1,"Repeat Customer","One-Time Customer")</f>
        <v>Repeat Customer</v>
      </c>
      <c r="L900" s="12" t="s">
        <v>1626</v>
      </c>
      <c r="M900" s="12" t="s">
        <v>49</v>
      </c>
      <c r="N900" s="12" t="s">
        <v>58</v>
      </c>
      <c r="O900" s="12" t="s">
        <v>29</v>
      </c>
      <c r="P900" s="12" t="s">
        <v>141</v>
      </c>
      <c r="Q900" s="12" t="s">
        <v>59</v>
      </c>
      <c r="R900" s="12" t="s">
        <v>1461</v>
      </c>
      <c r="S900" s="12">
        <v>0.56999999999999995</v>
      </c>
      <c r="T900" s="7">
        <f>Table1[[#This Row],[Profit]]/Table1[[#This Row],[Sales]]</f>
        <v>7.1329418045915652E-2</v>
      </c>
      <c r="U900" s="12" t="s">
        <v>33</v>
      </c>
      <c r="V900" s="12" t="s">
        <v>61</v>
      </c>
      <c r="W900" s="12" t="s">
        <v>703</v>
      </c>
      <c r="X900" s="12" t="s">
        <v>1628</v>
      </c>
      <c r="Y900" s="12">
        <v>46375</v>
      </c>
      <c r="Z900" s="13">
        <v>42148</v>
      </c>
      <c r="AA900" s="14" t="str">
        <f>TEXT(Table1[[#This Row],[Order Date]],"mmmm")</f>
        <v>May</v>
      </c>
      <c r="AB900" s="8" t="str">
        <f>TEXT(Table1[[#This Row],[Order Date]],"yyyy")</f>
        <v>2015</v>
      </c>
      <c r="AC900" s="13">
        <v>42149</v>
      </c>
      <c r="AD900" s="12">
        <v>1.3360000000000003</v>
      </c>
      <c r="AE900" s="12">
        <v>1</v>
      </c>
      <c r="AF900" s="12">
        <v>18.73</v>
      </c>
      <c r="AG900" s="12">
        <v>87611</v>
      </c>
      <c r="AH900" s="7" t="str">
        <f>IF(COUNTIF(Returns!$A$2:$A$1635,Orders!AG900)&gt;0,"Returned","Not Returned")</f>
        <v>Not Returned</v>
      </c>
    </row>
    <row r="901" spans="5:34" ht="12.75" customHeight="1" thickTop="1" thickBot="1" x14ac:dyDescent="0.3">
      <c r="E901" s="9">
        <v>21145</v>
      </c>
      <c r="F901" s="2" t="s">
        <v>56</v>
      </c>
      <c r="G901" s="2">
        <v>0.08</v>
      </c>
      <c r="H901" s="2">
        <v>213.45</v>
      </c>
      <c r="I901" s="2">
        <v>14.7</v>
      </c>
      <c r="J901" s="2">
        <v>1625</v>
      </c>
      <c r="K901" s="7" t="str">
        <f>IF(COUNTIF(Table1[Customer ID],Table1[[#This Row],[Customer ID]])&gt;1,"Repeat Customer","One-Time Customer")</f>
        <v>Repeat Customer</v>
      </c>
      <c r="L901" s="2" t="s">
        <v>1629</v>
      </c>
      <c r="M901" s="2" t="s">
        <v>39</v>
      </c>
      <c r="N901" s="2" t="s">
        <v>40</v>
      </c>
      <c r="O901" s="2" t="s">
        <v>77</v>
      </c>
      <c r="P901" s="2" t="s">
        <v>85</v>
      </c>
      <c r="Q901" s="2" t="s">
        <v>43</v>
      </c>
      <c r="R901" s="2" t="s">
        <v>291</v>
      </c>
      <c r="S901" s="2">
        <v>0.59</v>
      </c>
      <c r="T901" s="7">
        <f>Table1[[#This Row],[Profit]]/Table1[[#This Row],[Sales]]</f>
        <v>0.69</v>
      </c>
      <c r="U901" s="2" t="s">
        <v>33</v>
      </c>
      <c r="V901" s="2" t="s">
        <v>53</v>
      </c>
      <c r="W901" s="2" t="s">
        <v>71</v>
      </c>
      <c r="X901" s="2" t="s">
        <v>1630</v>
      </c>
      <c r="Y901" s="2">
        <v>11542</v>
      </c>
      <c r="Z901" s="10">
        <v>42090</v>
      </c>
      <c r="AA901" s="14" t="str">
        <f>TEXT(Table1[[#This Row],[Order Date]],"mmmm")</f>
        <v>March</v>
      </c>
      <c r="AB901" s="8" t="str">
        <f>TEXT(Table1[[#This Row],[Order Date]],"yyyy")</f>
        <v>2015</v>
      </c>
      <c r="AC901" s="10">
        <v>42092</v>
      </c>
      <c r="AD901" s="2">
        <v>1674.7541999999999</v>
      </c>
      <c r="AE901" s="2">
        <v>12</v>
      </c>
      <c r="AF901" s="2">
        <v>2427.1799999999998</v>
      </c>
      <c r="AG901" s="2">
        <v>90600</v>
      </c>
      <c r="AH901" s="7" t="str">
        <f>IF(COUNTIF(Returns!$A$2:$A$1635,Orders!AG901)&gt;0,"Returned","Not Returned")</f>
        <v>Not Returned</v>
      </c>
    </row>
    <row r="902" spans="5:34" ht="12.75" customHeight="1" thickTop="1" thickBot="1" x14ac:dyDescent="0.3">
      <c r="E902" s="11">
        <v>21146</v>
      </c>
      <c r="F902" s="12" t="s">
        <v>56</v>
      </c>
      <c r="G902" s="12">
        <v>0.1</v>
      </c>
      <c r="H902" s="12">
        <v>55.98</v>
      </c>
      <c r="I902" s="12">
        <v>13.88</v>
      </c>
      <c r="J902" s="12">
        <v>1625</v>
      </c>
      <c r="K902" s="7" t="str">
        <f>IF(COUNTIF(Table1[Customer ID],Table1[[#This Row],[Customer ID]])&gt;1,"Repeat Customer","One-Time Customer")</f>
        <v>Repeat Customer</v>
      </c>
      <c r="L902" s="12" t="s">
        <v>1629</v>
      </c>
      <c r="M902" s="12" t="s">
        <v>49</v>
      </c>
      <c r="N902" s="12" t="s">
        <v>40</v>
      </c>
      <c r="O902" s="12" t="s">
        <v>29</v>
      </c>
      <c r="P902" s="12" t="s">
        <v>93</v>
      </c>
      <c r="Q902" s="12" t="s">
        <v>59</v>
      </c>
      <c r="R902" s="12" t="s">
        <v>1631</v>
      </c>
      <c r="S902" s="12">
        <v>0.36</v>
      </c>
      <c r="T902" s="7">
        <f>Table1[[#This Row],[Profit]]/Table1[[#This Row],[Sales]]</f>
        <v>0.69</v>
      </c>
      <c r="U902" s="12" t="s">
        <v>33</v>
      </c>
      <c r="V902" s="12" t="s">
        <v>53</v>
      </c>
      <c r="W902" s="12" t="s">
        <v>71</v>
      </c>
      <c r="X902" s="12" t="s">
        <v>1630</v>
      </c>
      <c r="Y902" s="12">
        <v>11542</v>
      </c>
      <c r="Z902" s="13">
        <v>42090</v>
      </c>
      <c r="AA902" s="14" t="str">
        <f>TEXT(Table1[[#This Row],[Order Date]],"mmmm")</f>
        <v>March</v>
      </c>
      <c r="AB902" s="8" t="str">
        <f>TEXT(Table1[[#This Row],[Order Date]],"yyyy")</f>
        <v>2015</v>
      </c>
      <c r="AC902" s="13">
        <v>42092</v>
      </c>
      <c r="AD902" s="12">
        <v>300.04649999999998</v>
      </c>
      <c r="AE902" s="12">
        <v>8</v>
      </c>
      <c r="AF902" s="12">
        <v>434.85</v>
      </c>
      <c r="AG902" s="12">
        <v>90600</v>
      </c>
      <c r="AH902" s="7" t="str">
        <f>IF(COUNTIF(Returns!$A$2:$A$1635,Orders!AG902)&gt;0,"Returned","Not Returned")</f>
        <v>Not Returned</v>
      </c>
    </row>
    <row r="903" spans="5:34" ht="12.75" customHeight="1" thickTop="1" thickBot="1" x14ac:dyDescent="0.3">
      <c r="E903" s="9">
        <v>21147</v>
      </c>
      <c r="F903" s="2" t="s">
        <v>56</v>
      </c>
      <c r="G903" s="2">
        <v>0</v>
      </c>
      <c r="H903" s="2">
        <v>16.059999999999999</v>
      </c>
      <c r="I903" s="2">
        <v>8.34</v>
      </c>
      <c r="J903" s="2">
        <v>1625</v>
      </c>
      <c r="K903" s="7" t="str">
        <f>IF(COUNTIF(Table1[Customer ID],Table1[[#This Row],[Customer ID]])&gt;1,"Repeat Customer","One-Time Customer")</f>
        <v>Repeat Customer</v>
      </c>
      <c r="L903" s="2" t="s">
        <v>1629</v>
      </c>
      <c r="M903" s="2" t="s">
        <v>49</v>
      </c>
      <c r="N903" s="2" t="s">
        <v>40</v>
      </c>
      <c r="O903" s="2" t="s">
        <v>29</v>
      </c>
      <c r="P903" s="2" t="s">
        <v>141</v>
      </c>
      <c r="Q903" s="2" t="s">
        <v>59</v>
      </c>
      <c r="R903" s="2" t="s">
        <v>1632</v>
      </c>
      <c r="S903" s="2">
        <v>0.59</v>
      </c>
      <c r="T903" s="7">
        <f>Table1[[#This Row],[Profit]]/Table1[[#This Row],[Sales]]</f>
        <v>-1.4660751565762005</v>
      </c>
      <c r="U903" s="2" t="s">
        <v>33</v>
      </c>
      <c r="V903" s="2" t="s">
        <v>53</v>
      </c>
      <c r="W903" s="2" t="s">
        <v>71</v>
      </c>
      <c r="X903" s="2" t="s">
        <v>1630</v>
      </c>
      <c r="Y903" s="2">
        <v>11542</v>
      </c>
      <c r="Z903" s="10">
        <v>42090</v>
      </c>
      <c r="AA903" s="14" t="str">
        <f>TEXT(Table1[[#This Row],[Order Date]],"mmmm")</f>
        <v>March</v>
      </c>
      <c r="AB903" s="8" t="str">
        <f>TEXT(Table1[[#This Row],[Order Date]],"yyyy")</f>
        <v>2015</v>
      </c>
      <c r="AC903" s="10">
        <v>42091</v>
      </c>
      <c r="AD903" s="2">
        <v>-28.09</v>
      </c>
      <c r="AE903" s="2">
        <v>1</v>
      </c>
      <c r="AF903" s="2">
        <v>19.16</v>
      </c>
      <c r="AG903" s="2">
        <v>90600</v>
      </c>
      <c r="AH903" s="7" t="str">
        <f>IF(COUNTIF(Returns!$A$2:$A$1635,Orders!AG903)&gt;0,"Returned","Not Returned")</f>
        <v>Not Returned</v>
      </c>
    </row>
    <row r="904" spans="5:34" ht="12.75" customHeight="1" thickTop="1" thickBot="1" x14ac:dyDescent="0.3">
      <c r="E904" s="11">
        <v>21270</v>
      </c>
      <c r="F904" s="12" t="s">
        <v>56</v>
      </c>
      <c r="G904" s="12">
        <v>0</v>
      </c>
      <c r="H904" s="12">
        <v>209.37</v>
      </c>
      <c r="I904" s="12">
        <v>69</v>
      </c>
      <c r="J904" s="12">
        <v>1625</v>
      </c>
      <c r="K904" s="7" t="str">
        <f>IF(COUNTIF(Table1[Customer ID],Table1[[#This Row],[Customer ID]])&gt;1,"Repeat Customer","One-Time Customer")</f>
        <v>Repeat Customer</v>
      </c>
      <c r="L904" s="12" t="s">
        <v>1629</v>
      </c>
      <c r="M904" s="12" t="s">
        <v>49</v>
      </c>
      <c r="N904" s="12" t="s">
        <v>40</v>
      </c>
      <c r="O904" s="12" t="s">
        <v>41</v>
      </c>
      <c r="P904" s="12" t="s">
        <v>152</v>
      </c>
      <c r="Q904" s="12" t="s">
        <v>236</v>
      </c>
      <c r="R904" s="12" t="s">
        <v>1633</v>
      </c>
      <c r="S904" s="12">
        <v>0.79</v>
      </c>
      <c r="T904" s="7">
        <f>Table1[[#This Row],[Profit]]/Table1[[#This Row],[Sales]]</f>
        <v>-0.13424899946935531</v>
      </c>
      <c r="U904" s="12" t="s">
        <v>33</v>
      </c>
      <c r="V904" s="12" t="s">
        <v>53</v>
      </c>
      <c r="W904" s="12" t="s">
        <v>71</v>
      </c>
      <c r="X904" s="12" t="s">
        <v>1630</v>
      </c>
      <c r="Y904" s="12">
        <v>11542</v>
      </c>
      <c r="Z904" s="13">
        <v>42051</v>
      </c>
      <c r="AA904" s="14" t="str">
        <f>TEXT(Table1[[#This Row],[Order Date]],"mmmm")</f>
        <v>February</v>
      </c>
      <c r="AB904" s="8" t="str">
        <f>TEXT(Table1[[#This Row],[Order Date]],"yyyy")</f>
        <v>2015</v>
      </c>
      <c r="AC904" s="13">
        <v>42053</v>
      </c>
      <c r="AD904" s="12">
        <v>-263.1119290800001</v>
      </c>
      <c r="AE904" s="12">
        <v>11</v>
      </c>
      <c r="AF904" s="12">
        <v>1959.88</v>
      </c>
      <c r="AG904" s="12">
        <v>90601</v>
      </c>
      <c r="AH904" s="7" t="str">
        <f>IF(COUNTIF(Returns!$A$2:$A$1635,Orders!AG904)&gt;0,"Returned","Not Returned")</f>
        <v>Not Returned</v>
      </c>
    </row>
    <row r="905" spans="5:34" ht="12.75" customHeight="1" thickTop="1" thickBot="1" x14ac:dyDescent="0.3">
      <c r="E905" s="9">
        <v>23604</v>
      </c>
      <c r="F905" s="2" t="s">
        <v>25</v>
      </c>
      <c r="G905" s="2">
        <v>0.06</v>
      </c>
      <c r="H905" s="2">
        <v>43.57</v>
      </c>
      <c r="I905" s="2">
        <v>16.36</v>
      </c>
      <c r="J905" s="2">
        <v>1627</v>
      </c>
      <c r="K905" s="7" t="str">
        <f>IF(COUNTIF(Table1[Customer ID],Table1[[#This Row],[Customer ID]])&gt;1,"Repeat Customer","One-Time Customer")</f>
        <v>One-Time Customer</v>
      </c>
      <c r="L905" s="2" t="s">
        <v>1634</v>
      </c>
      <c r="M905" s="2" t="s">
        <v>49</v>
      </c>
      <c r="N905" s="2" t="s">
        <v>28</v>
      </c>
      <c r="O905" s="2" t="s">
        <v>29</v>
      </c>
      <c r="P905" s="2" t="s">
        <v>141</v>
      </c>
      <c r="Q905" s="2" t="s">
        <v>59</v>
      </c>
      <c r="R905" s="2" t="s">
        <v>1635</v>
      </c>
      <c r="S905" s="2">
        <v>0.55000000000000004</v>
      </c>
      <c r="T905" s="7">
        <f>Table1[[#This Row],[Profit]]/Table1[[#This Row],[Sales]]</f>
        <v>-5.4646840148698889E-2</v>
      </c>
      <c r="U905" s="2" t="s">
        <v>33</v>
      </c>
      <c r="V905" s="2" t="s">
        <v>136</v>
      </c>
      <c r="W905" s="2" t="s">
        <v>244</v>
      </c>
      <c r="X905" s="2" t="s">
        <v>1636</v>
      </c>
      <c r="Y905" s="2">
        <v>37743</v>
      </c>
      <c r="Z905" s="10">
        <v>42152</v>
      </c>
      <c r="AA905" s="14" t="str">
        <f>TEXT(Table1[[#This Row],[Order Date]],"mmmm")</f>
        <v>May</v>
      </c>
      <c r="AB905" s="8" t="str">
        <f>TEXT(Table1[[#This Row],[Order Date]],"yyyy")</f>
        <v>2015</v>
      </c>
      <c r="AC905" s="10">
        <v>42154</v>
      </c>
      <c r="AD905" s="2">
        <v>-38.808</v>
      </c>
      <c r="AE905" s="2">
        <v>17</v>
      </c>
      <c r="AF905" s="2">
        <v>710.16</v>
      </c>
      <c r="AG905" s="2">
        <v>90602</v>
      </c>
      <c r="AH905" s="7" t="str">
        <f>IF(COUNTIF(Returns!$A$2:$A$1635,Orders!AG905)&gt;0,"Returned","Not Returned")</f>
        <v>Not Returned</v>
      </c>
    </row>
    <row r="906" spans="5:34" ht="12.75" customHeight="1" thickTop="1" thickBot="1" x14ac:dyDescent="0.3">
      <c r="E906" s="11">
        <v>19769</v>
      </c>
      <c r="F906" s="12" t="s">
        <v>25</v>
      </c>
      <c r="G906" s="12">
        <v>0.08</v>
      </c>
      <c r="H906" s="12">
        <v>8.09</v>
      </c>
      <c r="I906" s="12">
        <v>7.96</v>
      </c>
      <c r="J906" s="12">
        <v>1632</v>
      </c>
      <c r="K906" s="7" t="str">
        <f>IF(COUNTIF(Table1[Customer ID],Table1[[#This Row],[Customer ID]])&gt;1,"Repeat Customer","One-Time Customer")</f>
        <v>Repeat Customer</v>
      </c>
      <c r="L906" s="12" t="s">
        <v>1637</v>
      </c>
      <c r="M906" s="12" t="s">
        <v>27</v>
      </c>
      <c r="N906" s="12" t="s">
        <v>40</v>
      </c>
      <c r="O906" s="12" t="s">
        <v>41</v>
      </c>
      <c r="P906" s="12" t="s">
        <v>50</v>
      </c>
      <c r="Q906" s="12" t="s">
        <v>59</v>
      </c>
      <c r="R906" s="12" t="s">
        <v>157</v>
      </c>
      <c r="S906" s="12">
        <v>0.49</v>
      </c>
      <c r="T906" s="7">
        <f>Table1[[#This Row],[Profit]]/Table1[[#This Row],[Sales]]</f>
        <v>0.33127461139896375</v>
      </c>
      <c r="U906" s="12" t="s">
        <v>33</v>
      </c>
      <c r="V906" s="12" t="s">
        <v>136</v>
      </c>
      <c r="W906" s="12" t="s">
        <v>671</v>
      </c>
      <c r="X906" s="12" t="s">
        <v>1638</v>
      </c>
      <c r="Y906" s="12">
        <v>39401</v>
      </c>
      <c r="Z906" s="13">
        <v>42019</v>
      </c>
      <c r="AA906" s="14" t="str">
        <f>TEXT(Table1[[#This Row],[Order Date]],"mmmm")</f>
        <v>January</v>
      </c>
      <c r="AB906" s="8" t="str">
        <f>TEXT(Table1[[#This Row],[Order Date]],"yyyy")</f>
        <v>2015</v>
      </c>
      <c r="AC906" s="13">
        <v>42020</v>
      </c>
      <c r="AD906" s="12">
        <v>15.984</v>
      </c>
      <c r="AE906" s="12">
        <v>6</v>
      </c>
      <c r="AF906" s="12">
        <v>48.25</v>
      </c>
      <c r="AG906" s="12">
        <v>90530</v>
      </c>
      <c r="AH906" s="7" t="str">
        <f>IF(COUNTIF(Returns!$A$2:$A$1635,Orders!AG906)&gt;0,"Returned","Not Returned")</f>
        <v>Not Returned</v>
      </c>
    </row>
    <row r="907" spans="5:34" ht="12.75" customHeight="1" thickTop="1" thickBot="1" x14ac:dyDescent="0.3">
      <c r="E907" s="9">
        <v>20359</v>
      </c>
      <c r="F907" s="2" t="s">
        <v>25</v>
      </c>
      <c r="G907" s="2">
        <v>0.02</v>
      </c>
      <c r="H907" s="2">
        <v>25.99</v>
      </c>
      <c r="I907" s="2">
        <v>5.37</v>
      </c>
      <c r="J907" s="2">
        <v>1632</v>
      </c>
      <c r="K907" s="7" t="str">
        <f>IF(COUNTIF(Table1[Customer ID],Table1[[#This Row],[Customer ID]])&gt;1,"Repeat Customer","One-Time Customer")</f>
        <v>Repeat Customer</v>
      </c>
      <c r="L907" s="2" t="s">
        <v>1637</v>
      </c>
      <c r="M907" s="2" t="s">
        <v>49</v>
      </c>
      <c r="N907" s="2" t="s">
        <v>40</v>
      </c>
      <c r="O907" s="2" t="s">
        <v>29</v>
      </c>
      <c r="P907" s="2" t="s">
        <v>30</v>
      </c>
      <c r="Q907" s="2" t="s">
        <v>59</v>
      </c>
      <c r="R907" s="2" t="s">
        <v>1639</v>
      </c>
      <c r="S907" s="2">
        <v>0.56000000000000005</v>
      </c>
      <c r="T907" s="7">
        <f>Table1[[#This Row],[Profit]]/Table1[[#This Row],[Sales]]</f>
        <v>-0.36243216576221016</v>
      </c>
      <c r="U907" s="2" t="s">
        <v>33</v>
      </c>
      <c r="V907" s="2" t="s">
        <v>136</v>
      </c>
      <c r="W907" s="2" t="s">
        <v>671</v>
      </c>
      <c r="X907" s="2" t="s">
        <v>1638</v>
      </c>
      <c r="Y907" s="2">
        <v>39401</v>
      </c>
      <c r="Z907" s="10">
        <v>42109</v>
      </c>
      <c r="AA907" s="14" t="str">
        <f>TEXT(Table1[[#This Row],[Order Date]],"mmmm")</f>
        <v>April</v>
      </c>
      <c r="AB907" s="8" t="str">
        <f>TEXT(Table1[[#This Row],[Order Date]],"yyyy")</f>
        <v>2015</v>
      </c>
      <c r="AC907" s="10">
        <v>42111</v>
      </c>
      <c r="AD907" s="2">
        <v>-88.158000000000001</v>
      </c>
      <c r="AE907" s="2">
        <v>9</v>
      </c>
      <c r="AF907" s="2">
        <v>243.24</v>
      </c>
      <c r="AG907" s="2">
        <v>90533</v>
      </c>
      <c r="AH907" s="7" t="str">
        <f>IF(COUNTIF(Returns!$A$2:$A$1635,Orders!AG907)&gt;0,"Returned","Not Returned")</f>
        <v>Not Returned</v>
      </c>
    </row>
    <row r="908" spans="5:34" ht="12.75" customHeight="1" thickTop="1" thickBot="1" x14ac:dyDescent="0.3">
      <c r="E908" s="11">
        <v>24786</v>
      </c>
      <c r="F908" s="12" t="s">
        <v>37</v>
      </c>
      <c r="G908" s="12">
        <v>0.03</v>
      </c>
      <c r="H908" s="12">
        <v>5.98</v>
      </c>
      <c r="I908" s="12">
        <v>3.85</v>
      </c>
      <c r="J908" s="12">
        <v>1633</v>
      </c>
      <c r="K908" s="7" t="str">
        <f>IF(COUNTIF(Table1[Customer ID],Table1[[#This Row],[Customer ID]])&gt;1,"Repeat Customer","One-Time Customer")</f>
        <v>One-Time Customer</v>
      </c>
      <c r="L908" s="12" t="s">
        <v>1640</v>
      </c>
      <c r="M908" s="12" t="s">
        <v>49</v>
      </c>
      <c r="N908" s="12" t="s">
        <v>40</v>
      </c>
      <c r="O908" s="12" t="s">
        <v>77</v>
      </c>
      <c r="P908" s="12" t="s">
        <v>180</v>
      </c>
      <c r="Q908" s="12" t="s">
        <v>51</v>
      </c>
      <c r="R908" s="12" t="s">
        <v>1137</v>
      </c>
      <c r="S908" s="12">
        <v>0.68</v>
      </c>
      <c r="T908" s="7">
        <f>Table1[[#This Row],[Profit]]/Table1[[#This Row],[Sales]]</f>
        <v>-1.9747483134405814</v>
      </c>
      <c r="U908" s="12" t="s">
        <v>33</v>
      </c>
      <c r="V908" s="12" t="s">
        <v>136</v>
      </c>
      <c r="W908" s="12" t="s">
        <v>671</v>
      </c>
      <c r="X908" s="12" t="s">
        <v>1641</v>
      </c>
      <c r="Y908" s="12">
        <v>38637</v>
      </c>
      <c r="Z908" s="13">
        <v>42045</v>
      </c>
      <c r="AA908" s="14" t="str">
        <f>TEXT(Table1[[#This Row],[Order Date]],"mmmm")</f>
        <v>February</v>
      </c>
      <c r="AB908" s="8" t="str">
        <f>TEXT(Table1[[#This Row],[Order Date]],"yyyy")</f>
        <v>2015</v>
      </c>
      <c r="AC908" s="13">
        <v>42047</v>
      </c>
      <c r="AD908" s="12">
        <v>-76.106800000000007</v>
      </c>
      <c r="AE908" s="12">
        <v>6</v>
      </c>
      <c r="AF908" s="12">
        <v>38.54</v>
      </c>
      <c r="AG908" s="12">
        <v>90531</v>
      </c>
      <c r="AH908" s="7" t="str">
        <f>IF(COUNTIF(Returns!$A$2:$A$1635,Orders!AG908)&gt;0,"Returned","Not Returned")</f>
        <v>Not Returned</v>
      </c>
    </row>
    <row r="909" spans="5:34" ht="12.75" customHeight="1" thickTop="1" thickBot="1" x14ac:dyDescent="0.3">
      <c r="E909" s="9">
        <v>26340</v>
      </c>
      <c r="F909" s="2" t="s">
        <v>37</v>
      </c>
      <c r="G909" s="2">
        <v>0.08</v>
      </c>
      <c r="H909" s="2">
        <v>100.97</v>
      </c>
      <c r="I909" s="2">
        <v>14</v>
      </c>
      <c r="J909" s="2">
        <v>1634</v>
      </c>
      <c r="K909" s="7" t="str">
        <f>IF(COUNTIF(Table1[Customer ID],Table1[[#This Row],[Customer ID]])&gt;1,"Repeat Customer","One-Time Customer")</f>
        <v>One-Time Customer</v>
      </c>
      <c r="L909" s="2" t="s">
        <v>1642</v>
      </c>
      <c r="M909" s="2" t="s">
        <v>39</v>
      </c>
      <c r="N909" s="2" t="s">
        <v>40</v>
      </c>
      <c r="O909" s="2" t="s">
        <v>77</v>
      </c>
      <c r="P909" s="2" t="s">
        <v>85</v>
      </c>
      <c r="Q909" s="2" t="s">
        <v>43</v>
      </c>
      <c r="R909" s="2" t="s">
        <v>1643</v>
      </c>
      <c r="S909" s="2">
        <v>0.37</v>
      </c>
      <c r="T909" s="7">
        <f>Table1[[#This Row],[Profit]]/Table1[[#This Row],[Sales]]</f>
        <v>-4.9552388144232538E-2</v>
      </c>
      <c r="U909" s="2" t="s">
        <v>33</v>
      </c>
      <c r="V909" s="2" t="s">
        <v>136</v>
      </c>
      <c r="W909" s="2" t="s">
        <v>671</v>
      </c>
      <c r="X909" s="2" t="s">
        <v>1644</v>
      </c>
      <c r="Y909" s="2">
        <v>39212</v>
      </c>
      <c r="Z909" s="10">
        <v>42103</v>
      </c>
      <c r="AA909" s="14" t="str">
        <f>TEXT(Table1[[#This Row],[Order Date]],"mmmm")</f>
        <v>April</v>
      </c>
      <c r="AB909" s="8" t="str">
        <f>TEXT(Table1[[#This Row],[Order Date]],"yyyy")</f>
        <v>2015</v>
      </c>
      <c r="AC909" s="10">
        <v>42104</v>
      </c>
      <c r="AD909" s="2">
        <v>-73.494119999999938</v>
      </c>
      <c r="AE909" s="2">
        <v>15</v>
      </c>
      <c r="AF909" s="2">
        <v>1483.16</v>
      </c>
      <c r="AG909" s="2">
        <v>90532</v>
      </c>
      <c r="AH909" s="7" t="str">
        <f>IF(COUNTIF(Returns!$A$2:$A$1635,Orders!AG909)&gt;0,"Returned","Not Returned")</f>
        <v>Not Returned</v>
      </c>
    </row>
    <row r="910" spans="5:34" ht="12.75" customHeight="1" thickTop="1" thickBot="1" x14ac:dyDescent="0.3">
      <c r="E910" s="11">
        <v>19144</v>
      </c>
      <c r="F910" s="12" t="s">
        <v>47</v>
      </c>
      <c r="G910" s="12">
        <v>0.08</v>
      </c>
      <c r="H910" s="12">
        <v>115.99</v>
      </c>
      <c r="I910" s="12">
        <v>56.14</v>
      </c>
      <c r="J910" s="12">
        <v>1636</v>
      </c>
      <c r="K910" s="7" t="str">
        <f>IF(COUNTIF(Table1[Customer ID],Table1[[#This Row],[Customer ID]])&gt;1,"Repeat Customer","One-Time Customer")</f>
        <v>Repeat Customer</v>
      </c>
      <c r="L910" s="12" t="s">
        <v>1645</v>
      </c>
      <c r="M910" s="12" t="s">
        <v>39</v>
      </c>
      <c r="N910" s="12" t="s">
        <v>40</v>
      </c>
      <c r="O910" s="12" t="s">
        <v>77</v>
      </c>
      <c r="P910" s="12" t="s">
        <v>85</v>
      </c>
      <c r="Q910" s="12" t="s">
        <v>43</v>
      </c>
      <c r="R910" s="12" t="s">
        <v>1355</v>
      </c>
      <c r="S910" s="12">
        <v>0.4</v>
      </c>
      <c r="T910" s="7">
        <f>Table1[[#This Row],[Profit]]/Table1[[#This Row],[Sales]]</f>
        <v>-0.48471547794574815</v>
      </c>
      <c r="U910" s="12" t="s">
        <v>33</v>
      </c>
      <c r="V910" s="12" t="s">
        <v>34</v>
      </c>
      <c r="W910" s="12" t="s">
        <v>45</v>
      </c>
      <c r="X910" s="12" t="s">
        <v>1646</v>
      </c>
      <c r="Y910" s="12">
        <v>93905</v>
      </c>
      <c r="Z910" s="13">
        <v>42018</v>
      </c>
      <c r="AA910" s="14" t="str">
        <f>TEXT(Table1[[#This Row],[Order Date]],"mmmm")</f>
        <v>January</v>
      </c>
      <c r="AB910" s="8" t="str">
        <f>TEXT(Table1[[#This Row],[Order Date]],"yyyy")</f>
        <v>2015</v>
      </c>
      <c r="AC910" s="13">
        <v>42020</v>
      </c>
      <c r="AD910" s="12">
        <v>-272.860884</v>
      </c>
      <c r="AE910" s="12">
        <v>5</v>
      </c>
      <c r="AF910" s="12">
        <v>562.92999999999995</v>
      </c>
      <c r="AG910" s="12">
        <v>89704</v>
      </c>
      <c r="AH910" s="7" t="str">
        <f>IF(COUNTIF(Returns!$A$2:$A$1635,Orders!AG910)&gt;0,"Returned","Not Returned")</f>
        <v>Not Returned</v>
      </c>
    </row>
    <row r="911" spans="5:34" ht="12.75" customHeight="1" thickTop="1" thickBot="1" x14ac:dyDescent="0.3">
      <c r="E911" s="9">
        <v>19145</v>
      </c>
      <c r="F911" s="2" t="s">
        <v>47</v>
      </c>
      <c r="G911" s="2">
        <v>0.08</v>
      </c>
      <c r="H911" s="2">
        <v>4.28</v>
      </c>
      <c r="I911" s="2">
        <v>0.94</v>
      </c>
      <c r="J911" s="2">
        <v>1636</v>
      </c>
      <c r="K911" s="7" t="str">
        <f>IF(COUNTIF(Table1[Customer ID],Table1[[#This Row],[Customer ID]])&gt;1,"Repeat Customer","One-Time Customer")</f>
        <v>Repeat Customer</v>
      </c>
      <c r="L911" s="2" t="s">
        <v>1645</v>
      </c>
      <c r="M911" s="2" t="s">
        <v>49</v>
      </c>
      <c r="N911" s="2" t="s">
        <v>40</v>
      </c>
      <c r="O911" s="2" t="s">
        <v>29</v>
      </c>
      <c r="P911" s="2" t="s">
        <v>30</v>
      </c>
      <c r="Q911" s="2" t="s">
        <v>31</v>
      </c>
      <c r="R911" s="2" t="s">
        <v>1647</v>
      </c>
      <c r="S911" s="2">
        <v>0.56000000000000005</v>
      </c>
      <c r="T911" s="7">
        <f>Table1[[#This Row],[Profit]]/Table1[[#This Row],[Sales]]</f>
        <v>0.36254969156956823</v>
      </c>
      <c r="U911" s="2" t="s">
        <v>33</v>
      </c>
      <c r="V911" s="2" t="s">
        <v>34</v>
      </c>
      <c r="W911" s="2" t="s">
        <v>45</v>
      </c>
      <c r="X911" s="2" t="s">
        <v>1646</v>
      </c>
      <c r="Y911" s="2">
        <v>93905</v>
      </c>
      <c r="Z911" s="10">
        <v>42018</v>
      </c>
      <c r="AA911" s="14" t="str">
        <f>TEXT(Table1[[#This Row],[Order Date]],"mmmm")</f>
        <v>January</v>
      </c>
      <c r="AB911" s="8" t="str">
        <f>TEXT(Table1[[#This Row],[Order Date]],"yyyy")</f>
        <v>2015</v>
      </c>
      <c r="AC911" s="10">
        <v>42021</v>
      </c>
      <c r="AD911" s="2">
        <v>10.5792</v>
      </c>
      <c r="AE911" s="2">
        <v>7</v>
      </c>
      <c r="AF911" s="2">
        <v>29.18</v>
      </c>
      <c r="AG911" s="2">
        <v>89704</v>
      </c>
      <c r="AH911" s="7" t="str">
        <f>IF(COUNTIF(Returns!$A$2:$A$1635,Orders!AG911)&gt;0,"Returned","Not Returned")</f>
        <v>Not Returned</v>
      </c>
    </row>
    <row r="912" spans="5:34" ht="12.75" customHeight="1" thickTop="1" thickBot="1" x14ac:dyDescent="0.3">
      <c r="E912" s="11">
        <v>20869</v>
      </c>
      <c r="F912" s="12" t="s">
        <v>25</v>
      </c>
      <c r="G912" s="12">
        <v>0.04</v>
      </c>
      <c r="H912" s="12">
        <v>136.97999999999999</v>
      </c>
      <c r="I912" s="12">
        <v>24.49</v>
      </c>
      <c r="J912" s="12">
        <v>1636</v>
      </c>
      <c r="K912" s="7" t="str">
        <f>IF(COUNTIF(Table1[Customer ID],Table1[[#This Row],[Customer ID]])&gt;1,"Repeat Customer","One-Time Customer")</f>
        <v>Repeat Customer</v>
      </c>
      <c r="L912" s="12" t="s">
        <v>1645</v>
      </c>
      <c r="M912" s="12" t="s">
        <v>27</v>
      </c>
      <c r="N912" s="12" t="s">
        <v>40</v>
      </c>
      <c r="O912" s="12" t="s">
        <v>41</v>
      </c>
      <c r="P912" s="12" t="s">
        <v>50</v>
      </c>
      <c r="Q912" s="12" t="s">
        <v>236</v>
      </c>
      <c r="R912" s="12" t="s">
        <v>1648</v>
      </c>
      <c r="S912" s="12">
        <v>0.59</v>
      </c>
      <c r="T912" s="7">
        <f>Table1[[#This Row],[Profit]]/Table1[[#This Row],[Sales]]</f>
        <v>0.69</v>
      </c>
      <c r="U912" s="12" t="s">
        <v>33</v>
      </c>
      <c r="V912" s="12" t="s">
        <v>34</v>
      </c>
      <c r="W912" s="12" t="s">
        <v>45</v>
      </c>
      <c r="X912" s="12" t="s">
        <v>1646</v>
      </c>
      <c r="Y912" s="12">
        <v>93905</v>
      </c>
      <c r="Z912" s="13">
        <v>42016</v>
      </c>
      <c r="AA912" s="14" t="str">
        <f>TEXT(Table1[[#This Row],[Order Date]],"mmmm")</f>
        <v>January</v>
      </c>
      <c r="AB912" s="8" t="str">
        <f>TEXT(Table1[[#This Row],[Order Date]],"yyyy")</f>
        <v>2015</v>
      </c>
      <c r="AC912" s="13">
        <v>42018</v>
      </c>
      <c r="AD912" s="12">
        <v>1127.5497</v>
      </c>
      <c r="AE912" s="12">
        <v>12</v>
      </c>
      <c r="AF912" s="12">
        <v>1634.13</v>
      </c>
      <c r="AG912" s="12">
        <v>89706</v>
      </c>
      <c r="AH912" s="7" t="str">
        <f>IF(COUNTIF(Returns!$A$2:$A$1635,Orders!AG912)&gt;0,"Returned","Not Returned")</f>
        <v>Not Returned</v>
      </c>
    </row>
    <row r="913" spans="5:34" ht="12.75" customHeight="1" thickTop="1" thickBot="1" x14ac:dyDescent="0.3">
      <c r="E913" s="9">
        <v>26109</v>
      </c>
      <c r="F913" s="2" t="s">
        <v>47</v>
      </c>
      <c r="G913" s="2">
        <v>0.08</v>
      </c>
      <c r="H913" s="2">
        <v>55.48</v>
      </c>
      <c r="I913" s="2">
        <v>6.79</v>
      </c>
      <c r="J913" s="2">
        <v>1639</v>
      </c>
      <c r="K913" s="7" t="str">
        <f>IF(COUNTIF(Table1[Customer ID],Table1[[#This Row],[Customer ID]])&gt;1,"Repeat Customer","One-Time Customer")</f>
        <v>One-Time Customer</v>
      </c>
      <c r="L913" s="2" t="s">
        <v>1649</v>
      </c>
      <c r="M913" s="2" t="s">
        <v>49</v>
      </c>
      <c r="N913" s="2" t="s">
        <v>40</v>
      </c>
      <c r="O913" s="2" t="s">
        <v>29</v>
      </c>
      <c r="P913" s="2" t="s">
        <v>93</v>
      </c>
      <c r="Q913" s="2" t="s">
        <v>59</v>
      </c>
      <c r="R913" s="2" t="s">
        <v>1650</v>
      </c>
      <c r="S913" s="2">
        <v>0.37</v>
      </c>
      <c r="T913" s="7">
        <f>Table1[[#This Row],[Profit]]/Table1[[#This Row],[Sales]]</f>
        <v>0.69000000000000006</v>
      </c>
      <c r="U913" s="2" t="s">
        <v>33</v>
      </c>
      <c r="V913" s="2" t="s">
        <v>53</v>
      </c>
      <c r="W913" s="2" t="s">
        <v>228</v>
      </c>
      <c r="X913" s="2" t="s">
        <v>1651</v>
      </c>
      <c r="Y913" s="2">
        <v>6901</v>
      </c>
      <c r="Z913" s="10">
        <v>42061</v>
      </c>
      <c r="AA913" s="14" t="str">
        <f>TEXT(Table1[[#This Row],[Order Date]],"mmmm")</f>
        <v>February</v>
      </c>
      <c r="AB913" s="8" t="str">
        <f>TEXT(Table1[[#This Row],[Order Date]],"yyyy")</f>
        <v>2015</v>
      </c>
      <c r="AC913" s="10">
        <v>42063</v>
      </c>
      <c r="AD913" s="2">
        <v>147.75659999999999</v>
      </c>
      <c r="AE913" s="2">
        <v>4</v>
      </c>
      <c r="AF913" s="2">
        <v>214.14</v>
      </c>
      <c r="AG913" s="2">
        <v>89705</v>
      </c>
      <c r="AH913" s="7" t="str">
        <f>IF(COUNTIF(Returns!$A$2:$A$1635,Orders!AG913)&gt;0,"Returned","Not Returned")</f>
        <v>Not Returned</v>
      </c>
    </row>
    <row r="914" spans="5:34" ht="12.75" customHeight="1" thickTop="1" thickBot="1" x14ac:dyDescent="0.3">
      <c r="E914" s="11">
        <v>18274</v>
      </c>
      <c r="F914" s="12" t="s">
        <v>106</v>
      </c>
      <c r="G914" s="12">
        <v>0.09</v>
      </c>
      <c r="H914" s="12">
        <v>107.53</v>
      </c>
      <c r="I914" s="12">
        <v>5.81</v>
      </c>
      <c r="J914" s="12">
        <v>1644</v>
      </c>
      <c r="K914" s="7" t="str">
        <f>IF(COUNTIF(Table1[Customer ID],Table1[[#This Row],[Customer ID]])&gt;1,"Repeat Customer","One-Time Customer")</f>
        <v>One-Time Customer</v>
      </c>
      <c r="L914" s="12" t="s">
        <v>1652</v>
      </c>
      <c r="M914" s="12" t="s">
        <v>49</v>
      </c>
      <c r="N914" s="12" t="s">
        <v>58</v>
      </c>
      <c r="O914" s="12" t="s">
        <v>41</v>
      </c>
      <c r="P914" s="12" t="s">
        <v>50</v>
      </c>
      <c r="Q914" s="12" t="s">
        <v>86</v>
      </c>
      <c r="R914" s="12" t="s">
        <v>1653</v>
      </c>
      <c r="S914" s="12">
        <v>0.65</v>
      </c>
      <c r="T914" s="7">
        <f>Table1[[#This Row],[Profit]]/Table1[[#This Row],[Sales]]</f>
        <v>0.69000000000000006</v>
      </c>
      <c r="U914" s="12" t="s">
        <v>33</v>
      </c>
      <c r="V914" s="12" t="s">
        <v>61</v>
      </c>
      <c r="W914" s="12" t="s">
        <v>130</v>
      </c>
      <c r="X914" s="12" t="s">
        <v>1654</v>
      </c>
      <c r="Y914" s="12">
        <v>77546</v>
      </c>
      <c r="Z914" s="13">
        <v>42169</v>
      </c>
      <c r="AA914" s="14" t="str">
        <f>TEXT(Table1[[#This Row],[Order Date]],"mmmm")</f>
        <v>June</v>
      </c>
      <c r="AB914" s="8" t="str">
        <f>TEXT(Table1[[#This Row],[Order Date]],"yyyy")</f>
        <v>2015</v>
      </c>
      <c r="AC914" s="13">
        <v>42171</v>
      </c>
      <c r="AD914" s="12">
        <v>69.545100000000005</v>
      </c>
      <c r="AE914" s="12">
        <v>1</v>
      </c>
      <c r="AF914" s="12">
        <v>100.79</v>
      </c>
      <c r="AG914" s="12">
        <v>87342</v>
      </c>
      <c r="AH914" s="7" t="str">
        <f>IF(COUNTIF(Returns!$A$2:$A$1635,Orders!AG914)&gt;0,"Returned","Not Returned")</f>
        <v>Not Returned</v>
      </c>
    </row>
    <row r="915" spans="5:34" ht="12.75" customHeight="1" thickTop="1" thickBot="1" x14ac:dyDescent="0.3">
      <c r="E915" s="9">
        <v>24265</v>
      </c>
      <c r="F915" s="2" t="s">
        <v>37</v>
      </c>
      <c r="G915" s="2">
        <v>0.06</v>
      </c>
      <c r="H915" s="2">
        <v>3.29</v>
      </c>
      <c r="I915" s="2">
        <v>1.35</v>
      </c>
      <c r="J915" s="2">
        <v>1646</v>
      </c>
      <c r="K915" s="7" t="str">
        <f>IF(COUNTIF(Table1[Customer ID],Table1[[#This Row],[Customer ID]])&gt;1,"Repeat Customer","One-Time Customer")</f>
        <v>One-Time Customer</v>
      </c>
      <c r="L915" s="2" t="s">
        <v>1655</v>
      </c>
      <c r="M915" s="2" t="s">
        <v>49</v>
      </c>
      <c r="N915" s="2" t="s">
        <v>58</v>
      </c>
      <c r="O915" s="2" t="s">
        <v>29</v>
      </c>
      <c r="P915" s="2" t="s">
        <v>66</v>
      </c>
      <c r="Q915" s="2" t="s">
        <v>31</v>
      </c>
      <c r="R915" s="2" t="s">
        <v>296</v>
      </c>
      <c r="S915" s="2">
        <v>0.4</v>
      </c>
      <c r="T915" s="7">
        <f>Table1[[#This Row],[Profit]]/Table1[[#This Row],[Sales]]</f>
        <v>0.23714206283013622</v>
      </c>
      <c r="U915" s="2" t="s">
        <v>33</v>
      </c>
      <c r="V915" s="2" t="s">
        <v>53</v>
      </c>
      <c r="W915" s="2" t="s">
        <v>71</v>
      </c>
      <c r="X915" s="2" t="s">
        <v>1656</v>
      </c>
      <c r="Y915" s="2">
        <v>11714</v>
      </c>
      <c r="Z915" s="10">
        <v>42078</v>
      </c>
      <c r="AA915" s="14" t="str">
        <f>TEXT(Table1[[#This Row],[Order Date]],"mmmm")</f>
        <v>March</v>
      </c>
      <c r="AB915" s="8" t="str">
        <f>TEXT(Table1[[#This Row],[Order Date]],"yyyy")</f>
        <v>2015</v>
      </c>
      <c r="AC915" s="10">
        <v>42080</v>
      </c>
      <c r="AD915" s="2">
        <v>8.5299999999999994</v>
      </c>
      <c r="AE915" s="2">
        <v>11</v>
      </c>
      <c r="AF915" s="2">
        <v>35.97</v>
      </c>
      <c r="AG915" s="2">
        <v>90932</v>
      </c>
      <c r="AH915" s="7" t="str">
        <f>IF(COUNTIF(Returns!$A$2:$A$1635,Orders!AG915)&gt;0,"Returned","Not Returned")</f>
        <v>Not Returned</v>
      </c>
    </row>
    <row r="916" spans="5:34" ht="12.75" customHeight="1" thickTop="1" thickBot="1" x14ac:dyDescent="0.3">
      <c r="E916" s="11">
        <v>21947</v>
      </c>
      <c r="F916" s="12" t="s">
        <v>47</v>
      </c>
      <c r="G916" s="12">
        <v>0.08</v>
      </c>
      <c r="H916" s="12">
        <v>46.89</v>
      </c>
      <c r="I916" s="12">
        <v>5.0999999999999996</v>
      </c>
      <c r="J916" s="12">
        <v>1648</v>
      </c>
      <c r="K916" s="7" t="str">
        <f>IF(COUNTIF(Table1[Customer ID],Table1[[#This Row],[Customer ID]])&gt;1,"Repeat Customer","One-Time Customer")</f>
        <v>Repeat Customer</v>
      </c>
      <c r="L916" s="12" t="s">
        <v>1657</v>
      </c>
      <c r="M916" s="12" t="s">
        <v>49</v>
      </c>
      <c r="N916" s="12" t="s">
        <v>28</v>
      </c>
      <c r="O916" s="12" t="s">
        <v>29</v>
      </c>
      <c r="P916" s="12" t="s">
        <v>257</v>
      </c>
      <c r="Q916" s="12" t="s">
        <v>86</v>
      </c>
      <c r="R916" s="12" t="s">
        <v>1345</v>
      </c>
      <c r="S916" s="12">
        <v>0.46</v>
      </c>
      <c r="T916" s="7">
        <f>Table1[[#This Row],[Profit]]/Table1[[#This Row],[Sales]]</f>
        <v>0.69</v>
      </c>
      <c r="U916" s="12" t="s">
        <v>33</v>
      </c>
      <c r="V916" s="12" t="s">
        <v>61</v>
      </c>
      <c r="W916" s="12" t="s">
        <v>178</v>
      </c>
      <c r="X916" s="12" t="s">
        <v>1658</v>
      </c>
      <c r="Y916" s="12">
        <v>60098</v>
      </c>
      <c r="Z916" s="13">
        <v>42088</v>
      </c>
      <c r="AA916" s="14" t="str">
        <f>TEXT(Table1[[#This Row],[Order Date]],"mmmm")</f>
        <v>March</v>
      </c>
      <c r="AB916" s="8" t="str">
        <f>TEXT(Table1[[#This Row],[Order Date]],"yyyy")</f>
        <v>2015</v>
      </c>
      <c r="AC916" s="13">
        <v>42090</v>
      </c>
      <c r="AD916" s="12">
        <v>507.63299999999998</v>
      </c>
      <c r="AE916" s="12">
        <v>17</v>
      </c>
      <c r="AF916" s="12">
        <v>735.7</v>
      </c>
      <c r="AG916" s="12">
        <v>91043</v>
      </c>
      <c r="AH916" s="7" t="str">
        <f>IF(COUNTIF(Returns!$A$2:$A$1635,Orders!AG916)&gt;0,"Returned","Not Returned")</f>
        <v>Not Returned</v>
      </c>
    </row>
    <row r="917" spans="5:34" ht="12.75" customHeight="1" thickTop="1" thickBot="1" x14ac:dyDescent="0.3">
      <c r="E917" s="9">
        <v>21948</v>
      </c>
      <c r="F917" s="2" t="s">
        <v>47</v>
      </c>
      <c r="G917" s="2">
        <v>0.05</v>
      </c>
      <c r="H917" s="2">
        <v>12.98</v>
      </c>
      <c r="I917" s="2">
        <v>3.14</v>
      </c>
      <c r="J917" s="2">
        <v>1648</v>
      </c>
      <c r="K917" s="7" t="str">
        <f>IF(COUNTIF(Table1[Customer ID],Table1[[#This Row],[Customer ID]])&gt;1,"Repeat Customer","One-Time Customer")</f>
        <v>Repeat Customer</v>
      </c>
      <c r="L917" s="2" t="s">
        <v>1657</v>
      </c>
      <c r="M917" s="2" t="s">
        <v>49</v>
      </c>
      <c r="N917" s="2" t="s">
        <v>28</v>
      </c>
      <c r="O917" s="2" t="s">
        <v>29</v>
      </c>
      <c r="P917" s="2" t="s">
        <v>174</v>
      </c>
      <c r="Q917" s="2" t="s">
        <v>51</v>
      </c>
      <c r="R917" s="2" t="s">
        <v>175</v>
      </c>
      <c r="S917" s="2">
        <v>0.6</v>
      </c>
      <c r="T917" s="7">
        <f>Table1[[#This Row],[Profit]]/Table1[[#This Row],[Sales]]</f>
        <v>0.16946673168136883</v>
      </c>
      <c r="U917" s="2" t="s">
        <v>33</v>
      </c>
      <c r="V917" s="2" t="s">
        <v>61</v>
      </c>
      <c r="W917" s="2" t="s">
        <v>178</v>
      </c>
      <c r="X917" s="2" t="s">
        <v>1658</v>
      </c>
      <c r="Y917" s="2">
        <v>60098</v>
      </c>
      <c r="Z917" s="10">
        <v>42088</v>
      </c>
      <c r="AA917" s="14" t="str">
        <f>TEXT(Table1[[#This Row],[Order Date]],"mmmm")</f>
        <v>March</v>
      </c>
      <c r="AB917" s="8" t="str">
        <f>TEXT(Table1[[#This Row],[Order Date]],"yyyy")</f>
        <v>2015</v>
      </c>
      <c r="AC917" s="10">
        <v>42088</v>
      </c>
      <c r="AD917" s="2">
        <v>38.229999999999997</v>
      </c>
      <c r="AE917" s="2">
        <v>18</v>
      </c>
      <c r="AF917" s="2">
        <v>225.59</v>
      </c>
      <c r="AG917" s="2">
        <v>91043</v>
      </c>
      <c r="AH917" s="7" t="str">
        <f>IF(COUNTIF(Returns!$A$2:$A$1635,Orders!AG917)&gt;0,"Returned","Not Returned")</f>
        <v>Not Returned</v>
      </c>
    </row>
    <row r="918" spans="5:34" ht="12.75" customHeight="1" thickTop="1" thickBot="1" x14ac:dyDescent="0.3">
      <c r="E918" s="11">
        <v>20603</v>
      </c>
      <c r="F918" s="12" t="s">
        <v>47</v>
      </c>
      <c r="G918" s="12">
        <v>0.03</v>
      </c>
      <c r="H918" s="12">
        <v>48.58</v>
      </c>
      <c r="I918" s="12">
        <v>3.99</v>
      </c>
      <c r="J918" s="12">
        <v>1649</v>
      </c>
      <c r="K918" s="7" t="str">
        <f>IF(COUNTIF(Table1[Customer ID],Table1[[#This Row],[Customer ID]])&gt;1,"Repeat Customer","One-Time Customer")</f>
        <v>One-Time Customer</v>
      </c>
      <c r="L918" s="12" t="s">
        <v>1659</v>
      </c>
      <c r="M918" s="12" t="s">
        <v>27</v>
      </c>
      <c r="N918" s="12" t="s">
        <v>28</v>
      </c>
      <c r="O918" s="12" t="s">
        <v>29</v>
      </c>
      <c r="P918" s="12" t="s">
        <v>257</v>
      </c>
      <c r="Q918" s="12" t="s">
        <v>59</v>
      </c>
      <c r="R918" s="12" t="s">
        <v>1660</v>
      </c>
      <c r="S918" s="12">
        <v>0.56000000000000005</v>
      </c>
      <c r="T918" s="7">
        <f>Table1[[#This Row],[Profit]]/Table1[[#This Row],[Sales]]</f>
        <v>0.69</v>
      </c>
      <c r="U918" s="12" t="s">
        <v>33</v>
      </c>
      <c r="V918" s="12" t="s">
        <v>53</v>
      </c>
      <c r="W918" s="12" t="s">
        <v>71</v>
      </c>
      <c r="X918" s="12" t="s">
        <v>1608</v>
      </c>
      <c r="Y918" s="12">
        <v>11598</v>
      </c>
      <c r="Z918" s="13">
        <v>42059</v>
      </c>
      <c r="AA918" s="14" t="str">
        <f>TEXT(Table1[[#This Row],[Order Date]],"mmmm")</f>
        <v>February</v>
      </c>
      <c r="AB918" s="8" t="str">
        <f>TEXT(Table1[[#This Row],[Order Date]],"yyyy")</f>
        <v>2015</v>
      </c>
      <c r="AC918" s="13">
        <v>42061</v>
      </c>
      <c r="AD918" s="12">
        <v>100.13279999999999</v>
      </c>
      <c r="AE918" s="12">
        <v>3</v>
      </c>
      <c r="AF918" s="12">
        <v>145.12</v>
      </c>
      <c r="AG918" s="12">
        <v>91041</v>
      </c>
      <c r="AH918" s="7" t="str">
        <f>IF(COUNTIF(Returns!$A$2:$A$1635,Orders!AG918)&gt;0,"Returned","Not Returned")</f>
        <v>Not Returned</v>
      </c>
    </row>
    <row r="919" spans="5:34" ht="12.75" customHeight="1" thickTop="1" thickBot="1" x14ac:dyDescent="0.3">
      <c r="E919" s="9">
        <v>24016</v>
      </c>
      <c r="F919" s="2" t="s">
        <v>25</v>
      </c>
      <c r="G919" s="2">
        <v>0.05</v>
      </c>
      <c r="H919" s="2">
        <v>6.48</v>
      </c>
      <c r="I919" s="2">
        <v>2.74</v>
      </c>
      <c r="J919" s="2">
        <v>1650</v>
      </c>
      <c r="K919" s="7" t="str">
        <f>IF(COUNTIF(Table1[Customer ID],Table1[[#This Row],[Customer ID]])&gt;1,"Repeat Customer","One-Time Customer")</f>
        <v>Repeat Customer</v>
      </c>
      <c r="L919" s="2" t="s">
        <v>1661</v>
      </c>
      <c r="M919" s="2" t="s">
        <v>49</v>
      </c>
      <c r="N919" s="2" t="s">
        <v>28</v>
      </c>
      <c r="O919" s="2" t="s">
        <v>77</v>
      </c>
      <c r="P919" s="2" t="s">
        <v>180</v>
      </c>
      <c r="Q919" s="2" t="s">
        <v>51</v>
      </c>
      <c r="R919" s="2" t="s">
        <v>1662</v>
      </c>
      <c r="S919" s="2">
        <v>0.71</v>
      </c>
      <c r="T919" s="7">
        <f>Table1[[#This Row],[Profit]]/Table1[[#This Row],[Sales]]</f>
        <v>0.16013578020579189</v>
      </c>
      <c r="U919" s="2" t="s">
        <v>33</v>
      </c>
      <c r="V919" s="2" t="s">
        <v>136</v>
      </c>
      <c r="W919" s="2" t="s">
        <v>322</v>
      </c>
      <c r="X919" s="2" t="s">
        <v>1663</v>
      </c>
      <c r="Y919" s="2">
        <v>27203</v>
      </c>
      <c r="Z919" s="10">
        <v>42133</v>
      </c>
      <c r="AA919" s="14" t="str">
        <f>TEXT(Table1[[#This Row],[Order Date]],"mmmm")</f>
        <v>May</v>
      </c>
      <c r="AB919" s="8" t="str">
        <f>TEXT(Table1[[#This Row],[Order Date]],"yyyy")</f>
        <v>2015</v>
      </c>
      <c r="AC919" s="10">
        <v>42133</v>
      </c>
      <c r="AD919" s="2">
        <v>15.096</v>
      </c>
      <c r="AE919" s="2">
        <v>15</v>
      </c>
      <c r="AF919" s="2">
        <v>94.27</v>
      </c>
      <c r="AG919" s="2">
        <v>91042</v>
      </c>
      <c r="AH919" s="7" t="str">
        <f>IF(COUNTIF(Returns!$A$2:$A$1635,Orders!AG919)&gt;0,"Returned","Not Returned")</f>
        <v>Not Returned</v>
      </c>
    </row>
    <row r="920" spans="5:34" ht="12.75" customHeight="1" thickTop="1" thickBot="1" x14ac:dyDescent="0.3">
      <c r="E920" s="11">
        <v>24017</v>
      </c>
      <c r="F920" s="12" t="s">
        <v>25</v>
      </c>
      <c r="G920" s="12">
        <v>0.09</v>
      </c>
      <c r="H920" s="12">
        <v>12.53</v>
      </c>
      <c r="I920" s="12">
        <v>0.5</v>
      </c>
      <c r="J920" s="12">
        <v>1650</v>
      </c>
      <c r="K920" s="7" t="str">
        <f>IF(COUNTIF(Table1[Customer ID],Table1[[#This Row],[Customer ID]])&gt;1,"Repeat Customer","One-Time Customer")</f>
        <v>Repeat Customer</v>
      </c>
      <c r="L920" s="12" t="s">
        <v>1661</v>
      </c>
      <c r="M920" s="12" t="s">
        <v>49</v>
      </c>
      <c r="N920" s="12" t="s">
        <v>28</v>
      </c>
      <c r="O920" s="12" t="s">
        <v>29</v>
      </c>
      <c r="P920" s="12" t="s">
        <v>134</v>
      </c>
      <c r="Q920" s="12" t="s">
        <v>59</v>
      </c>
      <c r="R920" s="12" t="s">
        <v>1664</v>
      </c>
      <c r="S920" s="12">
        <v>0.38</v>
      </c>
      <c r="T920" s="7">
        <f>Table1[[#This Row],[Profit]]/Table1[[#This Row],[Sales]]</f>
        <v>0.18139399099866196</v>
      </c>
      <c r="U920" s="12" t="s">
        <v>33</v>
      </c>
      <c r="V920" s="12" t="s">
        <v>136</v>
      </c>
      <c r="W920" s="12" t="s">
        <v>322</v>
      </c>
      <c r="X920" s="12" t="s">
        <v>1663</v>
      </c>
      <c r="Y920" s="12">
        <v>27203</v>
      </c>
      <c r="Z920" s="13">
        <v>42133</v>
      </c>
      <c r="AA920" s="14" t="str">
        <f>TEXT(Table1[[#This Row],[Order Date]],"mmmm")</f>
        <v>May</v>
      </c>
      <c r="AB920" s="8" t="str">
        <f>TEXT(Table1[[#This Row],[Order Date]],"yyyy")</f>
        <v>2015</v>
      </c>
      <c r="AC920" s="13">
        <v>42134</v>
      </c>
      <c r="AD920" s="12">
        <v>14.912399999999998</v>
      </c>
      <c r="AE920" s="12">
        <v>7</v>
      </c>
      <c r="AF920" s="12">
        <v>82.21</v>
      </c>
      <c r="AG920" s="12">
        <v>91042</v>
      </c>
      <c r="AH920" s="7" t="str">
        <f>IF(COUNTIF(Returns!$A$2:$A$1635,Orders!AG920)&gt;0,"Returned","Not Returned")</f>
        <v>Not Returned</v>
      </c>
    </row>
    <row r="921" spans="5:34" ht="12.75" customHeight="1" thickTop="1" thickBot="1" x14ac:dyDescent="0.3">
      <c r="E921" s="9">
        <v>24019</v>
      </c>
      <c r="F921" s="2" t="s">
        <v>25</v>
      </c>
      <c r="G921" s="2">
        <v>0.08</v>
      </c>
      <c r="H921" s="2">
        <v>65.989999999999995</v>
      </c>
      <c r="I921" s="2">
        <v>8.99</v>
      </c>
      <c r="J921" s="2">
        <v>1650</v>
      </c>
      <c r="K921" s="7" t="str">
        <f>IF(COUNTIF(Table1[Customer ID],Table1[[#This Row],[Customer ID]])&gt;1,"Repeat Customer","One-Time Customer")</f>
        <v>Repeat Customer</v>
      </c>
      <c r="L921" s="2" t="s">
        <v>1661</v>
      </c>
      <c r="M921" s="2" t="s">
        <v>27</v>
      </c>
      <c r="N921" s="2" t="s">
        <v>28</v>
      </c>
      <c r="O921" s="2" t="s">
        <v>77</v>
      </c>
      <c r="P921" s="2" t="s">
        <v>78</v>
      </c>
      <c r="Q921" s="2" t="s">
        <v>59</v>
      </c>
      <c r="R921" s="2" t="s">
        <v>1665</v>
      </c>
      <c r="S921" s="2">
        <v>0.55000000000000004</v>
      </c>
      <c r="T921" s="7">
        <f>Table1[[#This Row],[Profit]]/Table1[[#This Row],[Sales]]</f>
        <v>-0.32391788631518431</v>
      </c>
      <c r="U921" s="2" t="s">
        <v>33</v>
      </c>
      <c r="V921" s="2" t="s">
        <v>136</v>
      </c>
      <c r="W921" s="2" t="s">
        <v>322</v>
      </c>
      <c r="X921" s="2" t="s">
        <v>1663</v>
      </c>
      <c r="Y921" s="2">
        <v>27203</v>
      </c>
      <c r="Z921" s="10">
        <v>42133</v>
      </c>
      <c r="AA921" s="14" t="str">
        <f>TEXT(Table1[[#This Row],[Order Date]],"mmmm")</f>
        <v>May</v>
      </c>
      <c r="AB921" s="8" t="str">
        <f>TEXT(Table1[[#This Row],[Order Date]],"yyyy")</f>
        <v>2015</v>
      </c>
      <c r="AC921" s="10">
        <v>42135</v>
      </c>
      <c r="AD921" s="2">
        <v>-135.226</v>
      </c>
      <c r="AE921" s="2">
        <v>8</v>
      </c>
      <c r="AF921" s="2">
        <v>417.47</v>
      </c>
      <c r="AG921" s="2">
        <v>91042</v>
      </c>
      <c r="AH921" s="7" t="str">
        <f>IF(COUNTIF(Returns!$A$2:$A$1635,Orders!AG921)&gt;0,"Returned","Not Returned")</f>
        <v>Not Returned</v>
      </c>
    </row>
    <row r="922" spans="5:34" ht="12.75" customHeight="1" thickTop="1" thickBot="1" x14ac:dyDescent="0.3">
      <c r="E922" s="11">
        <v>19251</v>
      </c>
      <c r="F922" s="12" t="s">
        <v>37</v>
      </c>
      <c r="G922" s="12">
        <v>0</v>
      </c>
      <c r="H922" s="12">
        <v>101.41</v>
      </c>
      <c r="I922" s="12">
        <v>35</v>
      </c>
      <c r="J922" s="12">
        <v>1653</v>
      </c>
      <c r="K922" s="7" t="str">
        <f>IF(COUNTIF(Table1[Customer ID],Table1[[#This Row],[Customer ID]])&gt;1,"Repeat Customer","One-Time Customer")</f>
        <v>Repeat Customer</v>
      </c>
      <c r="L922" s="12" t="s">
        <v>1666</v>
      </c>
      <c r="M922" s="12" t="s">
        <v>27</v>
      </c>
      <c r="N922" s="12" t="s">
        <v>28</v>
      </c>
      <c r="O922" s="12" t="s">
        <v>29</v>
      </c>
      <c r="P922" s="12" t="s">
        <v>141</v>
      </c>
      <c r="Q922" s="12" t="s">
        <v>236</v>
      </c>
      <c r="R922" s="12" t="s">
        <v>860</v>
      </c>
      <c r="S922" s="12">
        <v>0.82</v>
      </c>
      <c r="T922" s="7">
        <f>Table1[[#This Row],[Profit]]/Table1[[#This Row],[Sales]]</f>
        <v>-0.4144903651115619</v>
      </c>
      <c r="U922" s="12" t="s">
        <v>33</v>
      </c>
      <c r="V922" s="12" t="s">
        <v>34</v>
      </c>
      <c r="W922" s="12" t="s">
        <v>45</v>
      </c>
      <c r="X922" s="12" t="s">
        <v>1667</v>
      </c>
      <c r="Y922" s="12">
        <v>91360</v>
      </c>
      <c r="Z922" s="13">
        <v>42028</v>
      </c>
      <c r="AA922" s="14" t="str">
        <f>TEXT(Table1[[#This Row],[Order Date]],"mmmm")</f>
        <v>January</v>
      </c>
      <c r="AB922" s="8" t="str">
        <f>TEXT(Table1[[#This Row],[Order Date]],"yyyy")</f>
        <v>2015</v>
      </c>
      <c r="AC922" s="13">
        <v>42029</v>
      </c>
      <c r="AD922" s="12">
        <v>-457.73</v>
      </c>
      <c r="AE922" s="12">
        <v>10</v>
      </c>
      <c r="AF922" s="12">
        <v>1104.32</v>
      </c>
      <c r="AG922" s="12">
        <v>89885</v>
      </c>
      <c r="AH922" s="7" t="str">
        <f>IF(COUNTIF(Returns!$A$2:$A$1635,Orders!AG922)&gt;0,"Returned","Not Returned")</f>
        <v>Not Returned</v>
      </c>
    </row>
    <row r="923" spans="5:34" ht="12.75" customHeight="1" thickTop="1" thickBot="1" x14ac:dyDescent="0.3">
      <c r="E923" s="9">
        <v>19252</v>
      </c>
      <c r="F923" s="2" t="s">
        <v>37</v>
      </c>
      <c r="G923" s="2">
        <v>0.1</v>
      </c>
      <c r="H923" s="2">
        <v>95.99</v>
      </c>
      <c r="I923" s="2">
        <v>4.9000000000000004</v>
      </c>
      <c r="J923" s="2">
        <v>1653</v>
      </c>
      <c r="K923" s="7" t="str">
        <f>IF(COUNTIF(Table1[Customer ID],Table1[[#This Row],[Customer ID]])&gt;1,"Repeat Customer","One-Time Customer")</f>
        <v>Repeat Customer</v>
      </c>
      <c r="L923" s="2" t="s">
        <v>1666</v>
      </c>
      <c r="M923" s="2" t="s">
        <v>49</v>
      </c>
      <c r="N923" s="2" t="s">
        <v>28</v>
      </c>
      <c r="O923" s="2" t="s">
        <v>77</v>
      </c>
      <c r="P923" s="2" t="s">
        <v>78</v>
      </c>
      <c r="Q923" s="2" t="s">
        <v>59</v>
      </c>
      <c r="R923" s="2" t="s">
        <v>254</v>
      </c>
      <c r="S923" s="2">
        <v>0.56000000000000005</v>
      </c>
      <c r="T923" s="7">
        <f>Table1[[#This Row],[Profit]]/Table1[[#This Row],[Sales]]</f>
        <v>-1.7934846461949263</v>
      </c>
      <c r="U923" s="2" t="s">
        <v>33</v>
      </c>
      <c r="V923" s="2" t="s">
        <v>34</v>
      </c>
      <c r="W923" s="2" t="s">
        <v>45</v>
      </c>
      <c r="X923" s="2" t="s">
        <v>1667</v>
      </c>
      <c r="Y923" s="2">
        <v>91360</v>
      </c>
      <c r="Z923" s="10">
        <v>42028</v>
      </c>
      <c r="AA923" s="14" t="str">
        <f>TEXT(Table1[[#This Row],[Order Date]],"mmmm")</f>
        <v>January</v>
      </c>
      <c r="AB923" s="8" t="str">
        <f>TEXT(Table1[[#This Row],[Order Date]],"yyyy")</f>
        <v>2015</v>
      </c>
      <c r="AC923" s="10">
        <v>42029</v>
      </c>
      <c r="AD923" s="2">
        <v>-268.66399999999999</v>
      </c>
      <c r="AE923" s="2">
        <v>2</v>
      </c>
      <c r="AF923" s="2">
        <v>149.80000000000001</v>
      </c>
      <c r="AG923" s="2">
        <v>89885</v>
      </c>
      <c r="AH923" s="7" t="str">
        <f>IF(COUNTIF(Returns!$A$2:$A$1635,Orders!AG923)&gt;0,"Returned","Not Returned")</f>
        <v>Not Returned</v>
      </c>
    </row>
    <row r="924" spans="5:34" ht="12.75" customHeight="1" thickTop="1" thickBot="1" x14ac:dyDescent="0.3">
      <c r="E924" s="11">
        <v>24187</v>
      </c>
      <c r="F924" s="12" t="s">
        <v>25</v>
      </c>
      <c r="G924" s="12">
        <v>0.1</v>
      </c>
      <c r="H924" s="12">
        <v>3.6</v>
      </c>
      <c r="I924" s="12">
        <v>2.2000000000000002</v>
      </c>
      <c r="J924" s="12">
        <v>1665</v>
      </c>
      <c r="K924" s="7" t="str">
        <f>IF(COUNTIF(Table1[Customer ID],Table1[[#This Row],[Customer ID]])&gt;1,"Repeat Customer","One-Time Customer")</f>
        <v>One-Time Customer</v>
      </c>
      <c r="L924" s="12" t="s">
        <v>1668</v>
      </c>
      <c r="M924" s="12" t="s">
        <v>49</v>
      </c>
      <c r="N924" s="12" t="s">
        <v>114</v>
      </c>
      <c r="O924" s="12" t="s">
        <v>29</v>
      </c>
      <c r="P924" s="12" t="s">
        <v>93</v>
      </c>
      <c r="Q924" s="12" t="s">
        <v>31</v>
      </c>
      <c r="R924" s="12" t="s">
        <v>1669</v>
      </c>
      <c r="S924" s="12">
        <v>0.39</v>
      </c>
      <c r="T924" s="7">
        <f>Table1[[#This Row],[Profit]]/Table1[[#This Row],[Sales]]</f>
        <v>-1.187948350071736</v>
      </c>
      <c r="U924" s="12" t="s">
        <v>33</v>
      </c>
      <c r="V924" s="12" t="s">
        <v>34</v>
      </c>
      <c r="W924" s="12" t="s">
        <v>45</v>
      </c>
      <c r="X924" s="12" t="s">
        <v>1670</v>
      </c>
      <c r="Y924" s="12">
        <v>92653</v>
      </c>
      <c r="Z924" s="13">
        <v>42061</v>
      </c>
      <c r="AA924" s="14" t="str">
        <f>TEXT(Table1[[#This Row],[Order Date]],"mmmm")</f>
        <v>February</v>
      </c>
      <c r="AB924" s="8" t="str">
        <f>TEXT(Table1[[#This Row],[Order Date]],"yyyy")</f>
        <v>2015</v>
      </c>
      <c r="AC924" s="13">
        <v>42062</v>
      </c>
      <c r="AD924" s="12">
        <v>-8.2799999999999994</v>
      </c>
      <c r="AE924" s="12">
        <v>2</v>
      </c>
      <c r="AF924" s="12">
        <v>6.97</v>
      </c>
      <c r="AG924" s="12">
        <v>90678</v>
      </c>
      <c r="AH924" s="7" t="str">
        <f>IF(COUNTIF(Returns!$A$2:$A$1635,Orders!AG924)&gt;0,"Returned","Not Returned")</f>
        <v>Not Returned</v>
      </c>
    </row>
    <row r="925" spans="5:34" ht="12.75" customHeight="1" thickTop="1" thickBot="1" x14ac:dyDescent="0.3">
      <c r="E925" s="9">
        <v>21491</v>
      </c>
      <c r="F925" s="2" t="s">
        <v>106</v>
      </c>
      <c r="G925" s="2">
        <v>0.03</v>
      </c>
      <c r="H925" s="2">
        <v>35.409999999999997</v>
      </c>
      <c r="I925" s="2">
        <v>1.99</v>
      </c>
      <c r="J925" s="2">
        <v>1670</v>
      </c>
      <c r="K925" s="7" t="str">
        <f>IF(COUNTIF(Table1[Customer ID],Table1[[#This Row],[Customer ID]])&gt;1,"Repeat Customer","One-Time Customer")</f>
        <v>Repeat Customer</v>
      </c>
      <c r="L925" s="2" t="s">
        <v>1671</v>
      </c>
      <c r="M925" s="2" t="s">
        <v>49</v>
      </c>
      <c r="N925" s="2" t="s">
        <v>58</v>
      </c>
      <c r="O925" s="2" t="s">
        <v>77</v>
      </c>
      <c r="P925" s="2" t="s">
        <v>180</v>
      </c>
      <c r="Q925" s="2" t="s">
        <v>51</v>
      </c>
      <c r="R925" s="2" t="s">
        <v>1672</v>
      </c>
      <c r="S925" s="2">
        <v>0.43</v>
      </c>
      <c r="T925" s="7">
        <f>Table1[[#This Row],[Profit]]/Table1[[#This Row],[Sales]]</f>
        <v>5.203586199390509</v>
      </c>
      <c r="U925" s="2" t="s">
        <v>33</v>
      </c>
      <c r="V925" s="2" t="s">
        <v>136</v>
      </c>
      <c r="W925" s="2" t="s">
        <v>137</v>
      </c>
      <c r="X925" s="2" t="s">
        <v>1587</v>
      </c>
      <c r="Y925" s="2">
        <v>24060</v>
      </c>
      <c r="Z925" s="10">
        <v>42118</v>
      </c>
      <c r="AA925" s="14" t="str">
        <f>TEXT(Table1[[#This Row],[Order Date]],"mmmm")</f>
        <v>April</v>
      </c>
      <c r="AB925" s="8" t="str">
        <f>TEXT(Table1[[#This Row],[Order Date]],"yyyy")</f>
        <v>2015</v>
      </c>
      <c r="AC925" s="10">
        <v>42120</v>
      </c>
      <c r="AD925" s="2">
        <v>1912.4219999999998</v>
      </c>
      <c r="AE925" s="2">
        <v>10</v>
      </c>
      <c r="AF925" s="2">
        <v>367.52</v>
      </c>
      <c r="AG925" s="2">
        <v>86722</v>
      </c>
      <c r="AH925" s="7" t="str">
        <f>IF(COUNTIF(Returns!$A$2:$A$1635,Orders!AG925)&gt;0,"Returned","Not Returned")</f>
        <v>Not Returned</v>
      </c>
    </row>
    <row r="926" spans="5:34" ht="12.75" customHeight="1" thickTop="1" thickBot="1" x14ac:dyDescent="0.3">
      <c r="E926" s="11">
        <v>21492</v>
      </c>
      <c r="F926" s="12" t="s">
        <v>106</v>
      </c>
      <c r="G926" s="12">
        <v>0</v>
      </c>
      <c r="H926" s="12">
        <v>142.86000000000001</v>
      </c>
      <c r="I926" s="12">
        <v>19.989999999999998</v>
      </c>
      <c r="J926" s="12">
        <v>1670</v>
      </c>
      <c r="K926" s="7" t="str">
        <f>IF(COUNTIF(Table1[Customer ID],Table1[[#This Row],[Customer ID]])&gt;1,"Repeat Customer","One-Time Customer")</f>
        <v>Repeat Customer</v>
      </c>
      <c r="L926" s="12" t="s">
        <v>1671</v>
      </c>
      <c r="M926" s="12" t="s">
        <v>49</v>
      </c>
      <c r="N926" s="12" t="s">
        <v>58</v>
      </c>
      <c r="O926" s="12" t="s">
        <v>29</v>
      </c>
      <c r="P926" s="12" t="s">
        <v>141</v>
      </c>
      <c r="Q926" s="12" t="s">
        <v>59</v>
      </c>
      <c r="R926" s="12" t="s">
        <v>1673</v>
      </c>
      <c r="S926" s="12">
        <v>0.56000000000000005</v>
      </c>
      <c r="T926" s="7">
        <f>Table1[[#This Row],[Profit]]/Table1[[#This Row],[Sales]]</f>
        <v>-0.46901132362736708</v>
      </c>
      <c r="U926" s="12" t="s">
        <v>33</v>
      </c>
      <c r="V926" s="12" t="s">
        <v>136</v>
      </c>
      <c r="W926" s="12" t="s">
        <v>137</v>
      </c>
      <c r="X926" s="12" t="s">
        <v>1587</v>
      </c>
      <c r="Y926" s="12">
        <v>24060</v>
      </c>
      <c r="Z926" s="13">
        <v>42118</v>
      </c>
      <c r="AA926" s="14" t="str">
        <f>TEXT(Table1[[#This Row],[Order Date]],"mmmm")</f>
        <v>April</v>
      </c>
      <c r="AB926" s="8" t="str">
        <f>TEXT(Table1[[#This Row],[Order Date]],"yyyy")</f>
        <v>2015</v>
      </c>
      <c r="AC926" s="13">
        <v>42127</v>
      </c>
      <c r="AD926" s="12">
        <v>-739.32600000000002</v>
      </c>
      <c r="AE926" s="12">
        <v>11</v>
      </c>
      <c r="AF926" s="12">
        <v>1576.35</v>
      </c>
      <c r="AG926" s="12">
        <v>86722</v>
      </c>
      <c r="AH926" s="7" t="str">
        <f>IF(COUNTIF(Returns!$A$2:$A$1635,Orders!AG926)&gt;0,"Returned","Not Returned")</f>
        <v>Not Returned</v>
      </c>
    </row>
    <row r="927" spans="5:34" ht="12.75" customHeight="1" thickTop="1" thickBot="1" x14ac:dyDescent="0.3">
      <c r="E927" s="9">
        <v>23578</v>
      </c>
      <c r="F927" s="2" t="s">
        <v>106</v>
      </c>
      <c r="G927" s="2">
        <v>0.1</v>
      </c>
      <c r="H927" s="2">
        <v>4.13</v>
      </c>
      <c r="I927" s="2">
        <v>0.99</v>
      </c>
      <c r="J927" s="2">
        <v>1671</v>
      </c>
      <c r="K927" s="7" t="str">
        <f>IF(COUNTIF(Table1[Customer ID],Table1[[#This Row],[Customer ID]])&gt;1,"Repeat Customer","One-Time Customer")</f>
        <v>Repeat Customer</v>
      </c>
      <c r="L927" s="2" t="s">
        <v>1674</v>
      </c>
      <c r="M927" s="2" t="s">
        <v>49</v>
      </c>
      <c r="N927" s="2" t="s">
        <v>58</v>
      </c>
      <c r="O927" s="2" t="s">
        <v>29</v>
      </c>
      <c r="P927" s="2" t="s">
        <v>134</v>
      </c>
      <c r="Q927" s="2" t="s">
        <v>59</v>
      </c>
      <c r="R927" s="2" t="s">
        <v>1420</v>
      </c>
      <c r="S927" s="2">
        <v>0.39</v>
      </c>
      <c r="T927" s="7">
        <f>Table1[[#This Row],[Profit]]/Table1[[#This Row],[Sales]]</f>
        <v>-0.77703220858895716</v>
      </c>
      <c r="U927" s="2" t="s">
        <v>33</v>
      </c>
      <c r="V927" s="2" t="s">
        <v>136</v>
      </c>
      <c r="W927" s="2" t="s">
        <v>137</v>
      </c>
      <c r="X927" s="2" t="s">
        <v>1675</v>
      </c>
      <c r="Y927" s="2">
        <v>22015</v>
      </c>
      <c r="Z927" s="10">
        <v>42044</v>
      </c>
      <c r="AA927" s="14" t="str">
        <f>TEXT(Table1[[#This Row],[Order Date]],"mmmm")</f>
        <v>February</v>
      </c>
      <c r="AB927" s="8" t="str">
        <f>TEXT(Table1[[#This Row],[Order Date]],"yyyy")</f>
        <v>2015</v>
      </c>
      <c r="AC927" s="10">
        <v>42048</v>
      </c>
      <c r="AD927" s="2">
        <v>-40.53</v>
      </c>
      <c r="AE927" s="2">
        <v>13</v>
      </c>
      <c r="AF927" s="2">
        <v>52.16</v>
      </c>
      <c r="AG927" s="2">
        <v>86724</v>
      </c>
      <c r="AH927" s="7" t="str">
        <f>IF(COUNTIF(Returns!$A$2:$A$1635,Orders!AG927)&gt;0,"Returned","Not Returned")</f>
        <v>Not Returned</v>
      </c>
    </row>
    <row r="928" spans="5:34" ht="12.75" customHeight="1" thickTop="1" thickBot="1" x14ac:dyDescent="0.3">
      <c r="E928" s="11">
        <v>22007</v>
      </c>
      <c r="F928" s="12" t="s">
        <v>47</v>
      </c>
      <c r="G928" s="12">
        <v>0.03</v>
      </c>
      <c r="H928" s="12">
        <v>223.98</v>
      </c>
      <c r="I928" s="12">
        <v>15.01</v>
      </c>
      <c r="J928" s="12">
        <v>1671</v>
      </c>
      <c r="K928" s="7" t="str">
        <f>IF(COUNTIF(Table1[Customer ID],Table1[[#This Row],[Customer ID]])&gt;1,"Repeat Customer","One-Time Customer")</f>
        <v>Repeat Customer</v>
      </c>
      <c r="L928" s="12" t="s">
        <v>1674</v>
      </c>
      <c r="M928" s="12" t="s">
        <v>49</v>
      </c>
      <c r="N928" s="12" t="s">
        <v>58</v>
      </c>
      <c r="O928" s="12" t="s">
        <v>29</v>
      </c>
      <c r="P928" s="12" t="s">
        <v>109</v>
      </c>
      <c r="Q928" s="12" t="s">
        <v>59</v>
      </c>
      <c r="R928" s="12" t="s">
        <v>1676</v>
      </c>
      <c r="S928" s="12">
        <v>0.38</v>
      </c>
      <c r="T928" s="7">
        <f>Table1[[#This Row],[Profit]]/Table1[[#This Row],[Sales]]</f>
        <v>1.4256919522147386E-4</v>
      </c>
      <c r="U928" s="12" t="s">
        <v>33</v>
      </c>
      <c r="V928" s="12" t="s">
        <v>136</v>
      </c>
      <c r="W928" s="12" t="s">
        <v>137</v>
      </c>
      <c r="X928" s="12" t="s">
        <v>1675</v>
      </c>
      <c r="Y928" s="12">
        <v>22015</v>
      </c>
      <c r="Z928" s="13">
        <v>42136</v>
      </c>
      <c r="AA928" s="14" t="str">
        <f>TEXT(Table1[[#This Row],[Order Date]],"mmmm")</f>
        <v>May</v>
      </c>
      <c r="AB928" s="8" t="str">
        <f>TEXT(Table1[[#This Row],[Order Date]],"yyyy")</f>
        <v>2015</v>
      </c>
      <c r="AC928" s="13">
        <v>42137</v>
      </c>
      <c r="AD928" s="12">
        <v>0.69599999999999995</v>
      </c>
      <c r="AE928" s="12">
        <v>21</v>
      </c>
      <c r="AF928" s="12">
        <v>4881.84</v>
      </c>
      <c r="AG928" s="12">
        <v>86725</v>
      </c>
      <c r="AH928" s="7" t="str">
        <f>IF(COUNTIF(Returns!$A$2:$A$1635,Orders!AG928)&gt;0,"Returned","Not Returned")</f>
        <v>Not Returned</v>
      </c>
    </row>
    <row r="929" spans="5:34" ht="12.75" customHeight="1" thickTop="1" thickBot="1" x14ac:dyDescent="0.3">
      <c r="E929" s="9">
        <v>25066</v>
      </c>
      <c r="F929" s="2" t="s">
        <v>106</v>
      </c>
      <c r="G929" s="2">
        <v>0.02</v>
      </c>
      <c r="H929" s="2">
        <v>284.98</v>
      </c>
      <c r="I929" s="2">
        <v>69.55</v>
      </c>
      <c r="J929" s="2">
        <v>1672</v>
      </c>
      <c r="K929" s="7" t="str">
        <f>IF(COUNTIF(Table1[Customer ID],Table1[[#This Row],[Customer ID]])&gt;1,"Repeat Customer","One-Time Customer")</f>
        <v>Repeat Customer</v>
      </c>
      <c r="L929" s="2" t="s">
        <v>1677</v>
      </c>
      <c r="M929" s="2" t="s">
        <v>39</v>
      </c>
      <c r="N929" s="2" t="s">
        <v>58</v>
      </c>
      <c r="O929" s="2" t="s">
        <v>41</v>
      </c>
      <c r="P929" s="2" t="s">
        <v>42</v>
      </c>
      <c r="Q929" s="2" t="s">
        <v>43</v>
      </c>
      <c r="R929" s="2" t="s">
        <v>1082</v>
      </c>
      <c r="S929" s="2">
        <v>0.6</v>
      </c>
      <c r="T929" s="7">
        <f>Table1[[#This Row],[Profit]]/Table1[[#This Row],[Sales]]</f>
        <v>1.676346755910612E-2</v>
      </c>
      <c r="U929" s="2" t="s">
        <v>33</v>
      </c>
      <c r="V929" s="2" t="s">
        <v>136</v>
      </c>
      <c r="W929" s="2" t="s">
        <v>137</v>
      </c>
      <c r="X929" s="2" t="s">
        <v>1678</v>
      </c>
      <c r="Y929" s="2">
        <v>22901</v>
      </c>
      <c r="Z929" s="10">
        <v>42162</v>
      </c>
      <c r="AA929" s="14" t="str">
        <f>TEXT(Table1[[#This Row],[Order Date]],"mmmm")</f>
        <v>June</v>
      </c>
      <c r="AB929" s="8" t="str">
        <f>TEXT(Table1[[#This Row],[Order Date]],"yyyy")</f>
        <v>2015</v>
      </c>
      <c r="AC929" s="10">
        <v>42167</v>
      </c>
      <c r="AD929" s="2">
        <v>15.527999999999999</v>
      </c>
      <c r="AE929" s="2">
        <v>3</v>
      </c>
      <c r="AF929" s="2">
        <v>926.3</v>
      </c>
      <c r="AG929" s="2">
        <v>86723</v>
      </c>
      <c r="AH929" s="7" t="str">
        <f>IF(COUNTIF(Returns!$A$2:$A$1635,Orders!AG929)&gt;0,"Returned","Not Returned")</f>
        <v>Not Returned</v>
      </c>
    </row>
    <row r="930" spans="5:34" ht="12.75" customHeight="1" thickTop="1" thickBot="1" x14ac:dyDescent="0.3">
      <c r="E930" s="11">
        <v>25067</v>
      </c>
      <c r="F930" s="12" t="s">
        <v>106</v>
      </c>
      <c r="G930" s="12">
        <v>0.08</v>
      </c>
      <c r="H930" s="12">
        <v>55.48</v>
      </c>
      <c r="I930" s="12">
        <v>14.3</v>
      </c>
      <c r="J930" s="12">
        <v>1672</v>
      </c>
      <c r="K930" s="7" t="str">
        <f>IF(COUNTIF(Table1[Customer ID],Table1[[#This Row],[Customer ID]])&gt;1,"Repeat Customer","One-Time Customer")</f>
        <v>Repeat Customer</v>
      </c>
      <c r="L930" s="12" t="s">
        <v>1677</v>
      </c>
      <c r="M930" s="12" t="s">
        <v>49</v>
      </c>
      <c r="N930" s="12" t="s">
        <v>58</v>
      </c>
      <c r="O930" s="12" t="s">
        <v>29</v>
      </c>
      <c r="P930" s="12" t="s">
        <v>93</v>
      </c>
      <c r="Q930" s="12" t="s">
        <v>59</v>
      </c>
      <c r="R930" s="12" t="s">
        <v>94</v>
      </c>
      <c r="S930" s="12">
        <v>0.37</v>
      </c>
      <c r="T930" s="7">
        <f>Table1[[#This Row],[Profit]]/Table1[[#This Row],[Sales]]</f>
        <v>-0.23931736920840715</v>
      </c>
      <c r="U930" s="12" t="s">
        <v>33</v>
      </c>
      <c r="V930" s="12" t="s">
        <v>136</v>
      </c>
      <c r="W930" s="12" t="s">
        <v>137</v>
      </c>
      <c r="X930" s="12" t="s">
        <v>1678</v>
      </c>
      <c r="Y930" s="12">
        <v>22901</v>
      </c>
      <c r="Z930" s="13">
        <v>42162</v>
      </c>
      <c r="AA930" s="14" t="str">
        <f>TEXT(Table1[[#This Row],[Order Date]],"mmmm")</f>
        <v>June</v>
      </c>
      <c r="AB930" s="8" t="str">
        <f>TEXT(Table1[[#This Row],[Order Date]],"yyyy")</f>
        <v>2015</v>
      </c>
      <c r="AC930" s="13">
        <v>42164</v>
      </c>
      <c r="AD930" s="12">
        <v>-225.56379999999999</v>
      </c>
      <c r="AE930" s="12">
        <v>17</v>
      </c>
      <c r="AF930" s="12">
        <v>942.53</v>
      </c>
      <c r="AG930" s="12">
        <v>86723</v>
      </c>
      <c r="AH930" s="7" t="str">
        <f>IF(COUNTIF(Returns!$A$2:$A$1635,Orders!AG930)&gt;0,"Returned","Not Returned")</f>
        <v>Not Returned</v>
      </c>
    </row>
    <row r="931" spans="5:34" ht="12.75" customHeight="1" thickTop="1" thickBot="1" x14ac:dyDescent="0.3">
      <c r="E931" s="9">
        <v>18150</v>
      </c>
      <c r="F931" s="2" t="s">
        <v>56</v>
      </c>
      <c r="G931" s="2">
        <v>7.0000000000000007E-2</v>
      </c>
      <c r="H931" s="2">
        <v>13.73</v>
      </c>
      <c r="I931" s="2">
        <v>6.85</v>
      </c>
      <c r="J931" s="2">
        <v>1679</v>
      </c>
      <c r="K931" s="7" t="str">
        <f>IF(COUNTIF(Table1[Customer ID],Table1[[#This Row],[Customer ID]])&gt;1,"Repeat Customer","One-Time Customer")</f>
        <v>One-Time Customer</v>
      </c>
      <c r="L931" s="2" t="s">
        <v>1679</v>
      </c>
      <c r="M931" s="2" t="s">
        <v>49</v>
      </c>
      <c r="N931" s="2" t="s">
        <v>114</v>
      </c>
      <c r="O931" s="2" t="s">
        <v>41</v>
      </c>
      <c r="P931" s="2" t="s">
        <v>50</v>
      </c>
      <c r="Q931" s="2" t="s">
        <v>31</v>
      </c>
      <c r="R931" s="2" t="s">
        <v>647</v>
      </c>
      <c r="S931" s="2">
        <v>0.54</v>
      </c>
      <c r="T931" s="7">
        <f>Table1[[#This Row],[Profit]]/Table1[[#This Row],[Sales]]</f>
        <v>-8.2128397917871604E-2</v>
      </c>
      <c r="U931" s="2" t="s">
        <v>33</v>
      </c>
      <c r="V931" s="2" t="s">
        <v>53</v>
      </c>
      <c r="W931" s="2" t="s">
        <v>154</v>
      </c>
      <c r="X931" s="2" t="s">
        <v>1680</v>
      </c>
      <c r="Y931" s="2">
        <v>45324</v>
      </c>
      <c r="Z931" s="10">
        <v>42083</v>
      </c>
      <c r="AA931" s="14" t="str">
        <f>TEXT(Table1[[#This Row],[Order Date]],"mmmm")</f>
        <v>March</v>
      </c>
      <c r="AB931" s="8" t="str">
        <f>TEXT(Table1[[#This Row],[Order Date]],"yyyy")</f>
        <v>2015</v>
      </c>
      <c r="AC931" s="10">
        <v>42084</v>
      </c>
      <c r="AD931" s="2">
        <v>-22.72</v>
      </c>
      <c r="AE931" s="2">
        <v>21</v>
      </c>
      <c r="AF931" s="2">
        <v>276.64</v>
      </c>
      <c r="AG931" s="2">
        <v>86646</v>
      </c>
      <c r="AH931" s="7" t="str">
        <f>IF(COUNTIF(Returns!$A$2:$A$1635,Orders!AG931)&gt;0,"Returned","Not Returned")</f>
        <v>Not Returned</v>
      </c>
    </row>
    <row r="932" spans="5:34" ht="12.75" customHeight="1" thickTop="1" thickBot="1" x14ac:dyDescent="0.3">
      <c r="E932" s="11">
        <v>23524</v>
      </c>
      <c r="F932" s="12" t="s">
        <v>106</v>
      </c>
      <c r="G932" s="12">
        <v>0.09</v>
      </c>
      <c r="H932" s="12">
        <v>30.98</v>
      </c>
      <c r="I932" s="12">
        <v>19.510000000000002</v>
      </c>
      <c r="J932" s="12">
        <v>1680</v>
      </c>
      <c r="K932" s="7" t="str">
        <f>IF(COUNTIF(Table1[Customer ID],Table1[[#This Row],[Customer ID]])&gt;1,"Repeat Customer","One-Time Customer")</f>
        <v>Repeat Customer</v>
      </c>
      <c r="L932" s="12" t="s">
        <v>1681</v>
      </c>
      <c r="M932" s="12" t="s">
        <v>49</v>
      </c>
      <c r="N932" s="12" t="s">
        <v>114</v>
      </c>
      <c r="O932" s="12" t="s">
        <v>29</v>
      </c>
      <c r="P932" s="12" t="s">
        <v>69</v>
      </c>
      <c r="Q932" s="12" t="s">
        <v>59</v>
      </c>
      <c r="R932" s="12" t="s">
        <v>1682</v>
      </c>
      <c r="S932" s="12">
        <v>0.36</v>
      </c>
      <c r="T932" s="7">
        <f>Table1[[#This Row],[Profit]]/Table1[[#This Row],[Sales]]</f>
        <v>-0.31776845050717034</v>
      </c>
      <c r="U932" s="12" t="s">
        <v>33</v>
      </c>
      <c r="V932" s="12" t="s">
        <v>53</v>
      </c>
      <c r="W932" s="12" t="s">
        <v>154</v>
      </c>
      <c r="X932" s="12" t="s">
        <v>393</v>
      </c>
      <c r="Y932" s="12">
        <v>45014</v>
      </c>
      <c r="Z932" s="13">
        <v>42127</v>
      </c>
      <c r="AA932" s="14" t="str">
        <f>TEXT(Table1[[#This Row],[Order Date]],"mmmm")</f>
        <v>May</v>
      </c>
      <c r="AB932" s="8" t="str">
        <f>TEXT(Table1[[#This Row],[Order Date]],"yyyy")</f>
        <v>2015</v>
      </c>
      <c r="AC932" s="13">
        <v>42129</v>
      </c>
      <c r="AD932" s="12">
        <v>-163.53</v>
      </c>
      <c r="AE932" s="12">
        <v>18</v>
      </c>
      <c r="AF932" s="12">
        <v>514.62</v>
      </c>
      <c r="AG932" s="12">
        <v>86645</v>
      </c>
      <c r="AH932" s="7" t="str">
        <f>IF(COUNTIF(Returns!$A$2:$A$1635,Orders!AG932)&gt;0,"Returned","Not Returned")</f>
        <v>Not Returned</v>
      </c>
    </row>
    <row r="933" spans="5:34" ht="12.75" customHeight="1" thickTop="1" thickBot="1" x14ac:dyDescent="0.3">
      <c r="E933" s="9">
        <v>23525</v>
      </c>
      <c r="F933" s="2" t="s">
        <v>106</v>
      </c>
      <c r="G933" s="2">
        <v>0.03</v>
      </c>
      <c r="H933" s="2">
        <v>49.34</v>
      </c>
      <c r="I933" s="2">
        <v>10.25</v>
      </c>
      <c r="J933" s="2">
        <v>1680</v>
      </c>
      <c r="K933" s="7" t="str">
        <f>IF(COUNTIF(Table1[Customer ID],Table1[[#This Row],[Customer ID]])&gt;1,"Repeat Customer","One-Time Customer")</f>
        <v>Repeat Customer</v>
      </c>
      <c r="L933" s="2" t="s">
        <v>1681</v>
      </c>
      <c r="M933" s="2" t="s">
        <v>49</v>
      </c>
      <c r="N933" s="2" t="s">
        <v>114</v>
      </c>
      <c r="O933" s="2" t="s">
        <v>41</v>
      </c>
      <c r="P933" s="2" t="s">
        <v>50</v>
      </c>
      <c r="Q933" s="2" t="s">
        <v>236</v>
      </c>
      <c r="R933" s="2" t="s">
        <v>1683</v>
      </c>
      <c r="S933" s="2">
        <v>0.56999999999999995</v>
      </c>
      <c r="T933" s="7">
        <f>Table1[[#This Row],[Profit]]/Table1[[#This Row],[Sales]]</f>
        <v>0.67876719032936905</v>
      </c>
      <c r="U933" s="2" t="s">
        <v>33</v>
      </c>
      <c r="V933" s="2" t="s">
        <v>53</v>
      </c>
      <c r="W933" s="2" t="s">
        <v>154</v>
      </c>
      <c r="X933" s="2" t="s">
        <v>393</v>
      </c>
      <c r="Y933" s="2">
        <v>45014</v>
      </c>
      <c r="Z933" s="10">
        <v>42127</v>
      </c>
      <c r="AA933" s="14" t="str">
        <f>TEXT(Table1[[#This Row],[Order Date]],"mmmm")</f>
        <v>May</v>
      </c>
      <c r="AB933" s="8" t="str">
        <f>TEXT(Table1[[#This Row],[Order Date]],"yyyy")</f>
        <v>2015</v>
      </c>
      <c r="AC933" s="10">
        <v>42129</v>
      </c>
      <c r="AD933" s="2">
        <v>554.77</v>
      </c>
      <c r="AE933" s="2">
        <v>17</v>
      </c>
      <c r="AF933" s="2">
        <v>817.32</v>
      </c>
      <c r="AG933" s="2">
        <v>86645</v>
      </c>
      <c r="AH933" s="7" t="str">
        <f>IF(COUNTIF(Returns!$A$2:$A$1635,Orders!AG933)&gt;0,"Returned","Not Returned")</f>
        <v>Not Returned</v>
      </c>
    </row>
    <row r="934" spans="5:34" ht="12.75" customHeight="1" thickTop="1" thickBot="1" x14ac:dyDescent="0.3">
      <c r="E934" s="11">
        <v>1976</v>
      </c>
      <c r="F934" s="12" t="s">
        <v>37</v>
      </c>
      <c r="G934" s="12">
        <v>0.04</v>
      </c>
      <c r="H934" s="12">
        <v>6.28</v>
      </c>
      <c r="I934" s="12">
        <v>5.41</v>
      </c>
      <c r="J934" s="12">
        <v>1682</v>
      </c>
      <c r="K934" s="7" t="str">
        <f>IF(COUNTIF(Table1[Customer ID],Table1[[#This Row],[Customer ID]])&gt;1,"Repeat Customer","One-Time Customer")</f>
        <v>Repeat Customer</v>
      </c>
      <c r="L934" s="12" t="s">
        <v>1684</v>
      </c>
      <c r="M934" s="12" t="s">
        <v>49</v>
      </c>
      <c r="N934" s="12" t="s">
        <v>114</v>
      </c>
      <c r="O934" s="12" t="s">
        <v>41</v>
      </c>
      <c r="P934" s="12" t="s">
        <v>50</v>
      </c>
      <c r="Q934" s="12" t="s">
        <v>59</v>
      </c>
      <c r="R934" s="12" t="s">
        <v>1685</v>
      </c>
      <c r="S934" s="12">
        <v>0.53</v>
      </c>
      <c r="T934" s="7">
        <f>Table1[[#This Row],[Profit]]/Table1[[#This Row],[Sales]]</f>
        <v>-0.13491282339707536</v>
      </c>
      <c r="U934" s="12" t="s">
        <v>33</v>
      </c>
      <c r="V934" s="12" t="s">
        <v>61</v>
      </c>
      <c r="W934" s="12" t="s">
        <v>178</v>
      </c>
      <c r="X934" s="12" t="s">
        <v>179</v>
      </c>
      <c r="Y934" s="12">
        <v>60611</v>
      </c>
      <c r="Z934" s="13">
        <v>42049</v>
      </c>
      <c r="AA934" s="14" t="str">
        <f>TEXT(Table1[[#This Row],[Order Date]],"mmmm")</f>
        <v>February</v>
      </c>
      <c r="AB934" s="8" t="str">
        <f>TEXT(Table1[[#This Row],[Order Date]],"yyyy")</f>
        <v>2015</v>
      </c>
      <c r="AC934" s="13">
        <v>42051</v>
      </c>
      <c r="AD934" s="12">
        <v>-38.380000000000003</v>
      </c>
      <c r="AE934" s="12">
        <v>43</v>
      </c>
      <c r="AF934" s="12">
        <v>284.48</v>
      </c>
      <c r="AG934" s="12">
        <v>14115</v>
      </c>
      <c r="AH934" s="7" t="str">
        <f>IF(COUNTIF(Returns!$A$2:$A$1635,Orders!AG934)&gt;0,"Returned","Not Returned")</f>
        <v>Not Returned</v>
      </c>
    </row>
    <row r="935" spans="5:34" ht="12.75" customHeight="1" thickTop="1" thickBot="1" x14ac:dyDescent="0.3">
      <c r="E935" s="9">
        <v>5358</v>
      </c>
      <c r="F935" s="2" t="s">
        <v>37</v>
      </c>
      <c r="G935" s="2">
        <v>0.08</v>
      </c>
      <c r="H935" s="2">
        <v>4.9800000000000004</v>
      </c>
      <c r="I935" s="2">
        <v>4.7</v>
      </c>
      <c r="J935" s="2">
        <v>1682</v>
      </c>
      <c r="K935" s="7" t="str">
        <f>IF(COUNTIF(Table1[Customer ID],Table1[[#This Row],[Customer ID]])&gt;1,"Repeat Customer","One-Time Customer")</f>
        <v>Repeat Customer</v>
      </c>
      <c r="L935" s="2" t="s">
        <v>1684</v>
      </c>
      <c r="M935" s="2" t="s">
        <v>49</v>
      </c>
      <c r="N935" s="2" t="s">
        <v>114</v>
      </c>
      <c r="O935" s="2" t="s">
        <v>29</v>
      </c>
      <c r="P935" s="2" t="s">
        <v>93</v>
      </c>
      <c r="Q935" s="2" t="s">
        <v>59</v>
      </c>
      <c r="R935" s="2" t="s">
        <v>1686</v>
      </c>
      <c r="S935" s="2">
        <v>0.38</v>
      </c>
      <c r="T935" s="7">
        <f>Table1[[#This Row],[Profit]]/Table1[[#This Row],[Sales]]</f>
        <v>-0.24935835029648643</v>
      </c>
      <c r="U935" s="2" t="s">
        <v>33</v>
      </c>
      <c r="V935" s="2" t="s">
        <v>61</v>
      </c>
      <c r="W935" s="2" t="s">
        <v>178</v>
      </c>
      <c r="X935" s="2" t="s">
        <v>179</v>
      </c>
      <c r="Y935" s="2">
        <v>60611</v>
      </c>
      <c r="Z935" s="10">
        <v>42077</v>
      </c>
      <c r="AA935" s="14" t="str">
        <f>TEXT(Table1[[#This Row],[Order Date]],"mmmm")</f>
        <v>March</v>
      </c>
      <c r="AB935" s="8" t="str">
        <f>TEXT(Table1[[#This Row],[Order Date]],"yyyy")</f>
        <v>2015</v>
      </c>
      <c r="AC935" s="10">
        <v>42078</v>
      </c>
      <c r="AD935" s="2">
        <v>-56.35</v>
      </c>
      <c r="AE935" s="2">
        <v>47</v>
      </c>
      <c r="AF935" s="2">
        <v>225.98</v>
      </c>
      <c r="AG935" s="2">
        <v>38080</v>
      </c>
      <c r="AH935" s="7" t="str">
        <f>IF(COUNTIF(Returns!$A$2:$A$1635,Orders!AG935)&gt;0,"Returned","Not Returned")</f>
        <v>Not Returned</v>
      </c>
    </row>
    <row r="936" spans="5:34" ht="12.75" customHeight="1" thickTop="1" thickBot="1" x14ac:dyDescent="0.3">
      <c r="E936" s="11">
        <v>19976</v>
      </c>
      <c r="F936" s="12" t="s">
        <v>37</v>
      </c>
      <c r="G936" s="12">
        <v>0.04</v>
      </c>
      <c r="H936" s="12">
        <v>6.28</v>
      </c>
      <c r="I936" s="12">
        <v>5.41</v>
      </c>
      <c r="J936" s="12">
        <v>1683</v>
      </c>
      <c r="K936" s="7" t="str">
        <f>IF(COUNTIF(Table1[Customer ID],Table1[[#This Row],[Customer ID]])&gt;1,"Repeat Customer","One-Time Customer")</f>
        <v>Repeat Customer</v>
      </c>
      <c r="L936" s="12" t="s">
        <v>1687</v>
      </c>
      <c r="M936" s="12" t="s">
        <v>49</v>
      </c>
      <c r="N936" s="12" t="s">
        <v>114</v>
      </c>
      <c r="O936" s="12" t="s">
        <v>41</v>
      </c>
      <c r="P936" s="12" t="s">
        <v>50</v>
      </c>
      <c r="Q936" s="12" t="s">
        <v>59</v>
      </c>
      <c r="R936" s="12" t="s">
        <v>1685</v>
      </c>
      <c r="S936" s="12">
        <v>0.53</v>
      </c>
      <c r="T936" s="7">
        <f>Table1[[#This Row],[Profit]]/Table1[[#This Row],[Sales]]</f>
        <v>-0.27425587467362927</v>
      </c>
      <c r="U936" s="12" t="s">
        <v>33</v>
      </c>
      <c r="V936" s="12" t="s">
        <v>61</v>
      </c>
      <c r="W936" s="12" t="s">
        <v>130</v>
      </c>
      <c r="X936" s="12" t="s">
        <v>1688</v>
      </c>
      <c r="Y936" s="12">
        <v>77301</v>
      </c>
      <c r="Z936" s="13">
        <v>42049</v>
      </c>
      <c r="AA936" s="14" t="str">
        <f>TEXT(Table1[[#This Row],[Order Date]],"mmmm")</f>
        <v>February</v>
      </c>
      <c r="AB936" s="8" t="str">
        <f>TEXT(Table1[[#This Row],[Order Date]],"yyyy")</f>
        <v>2015</v>
      </c>
      <c r="AC936" s="13">
        <v>42051</v>
      </c>
      <c r="AD936" s="12">
        <v>-19.957600000000003</v>
      </c>
      <c r="AE936" s="12">
        <v>11</v>
      </c>
      <c r="AF936" s="12">
        <v>72.77</v>
      </c>
      <c r="AG936" s="12">
        <v>90612</v>
      </c>
      <c r="AH936" s="7" t="str">
        <f>IF(COUNTIF(Returns!$A$2:$A$1635,Orders!AG936)&gt;0,"Returned","Not Returned")</f>
        <v>Not Returned</v>
      </c>
    </row>
    <row r="937" spans="5:34" ht="12.75" customHeight="1" thickTop="1" thickBot="1" x14ac:dyDescent="0.3">
      <c r="E937" s="9">
        <v>23358</v>
      </c>
      <c r="F937" s="2" t="s">
        <v>37</v>
      </c>
      <c r="G937" s="2">
        <v>0.08</v>
      </c>
      <c r="H937" s="2">
        <v>4.9800000000000004</v>
      </c>
      <c r="I937" s="2">
        <v>4.7</v>
      </c>
      <c r="J937" s="2">
        <v>1683</v>
      </c>
      <c r="K937" s="7" t="str">
        <f>IF(COUNTIF(Table1[Customer ID],Table1[[#This Row],[Customer ID]])&gt;1,"Repeat Customer","One-Time Customer")</f>
        <v>Repeat Customer</v>
      </c>
      <c r="L937" s="2" t="s">
        <v>1687</v>
      </c>
      <c r="M937" s="2" t="s">
        <v>49</v>
      </c>
      <c r="N937" s="2" t="s">
        <v>114</v>
      </c>
      <c r="O937" s="2" t="s">
        <v>29</v>
      </c>
      <c r="P937" s="2" t="s">
        <v>93</v>
      </c>
      <c r="Q937" s="2" t="s">
        <v>59</v>
      </c>
      <c r="R937" s="2" t="s">
        <v>1686</v>
      </c>
      <c r="S937" s="2">
        <v>0.38</v>
      </c>
      <c r="T937" s="7">
        <f>Table1[[#This Row],[Profit]]/Table1[[#This Row],[Sales]]</f>
        <v>-0.97660311958405543</v>
      </c>
      <c r="U937" s="2" t="s">
        <v>33</v>
      </c>
      <c r="V937" s="2" t="s">
        <v>61</v>
      </c>
      <c r="W937" s="2" t="s">
        <v>130</v>
      </c>
      <c r="X937" s="2" t="s">
        <v>1688</v>
      </c>
      <c r="Y937" s="2">
        <v>77301</v>
      </c>
      <c r="Z937" s="10">
        <v>42077</v>
      </c>
      <c r="AA937" s="14" t="str">
        <f>TEXT(Table1[[#This Row],[Order Date]],"mmmm")</f>
        <v>March</v>
      </c>
      <c r="AB937" s="8" t="str">
        <f>TEXT(Table1[[#This Row],[Order Date]],"yyyy")</f>
        <v>2015</v>
      </c>
      <c r="AC937" s="10">
        <v>42078</v>
      </c>
      <c r="AD937" s="2">
        <v>-56.35</v>
      </c>
      <c r="AE937" s="2">
        <v>12</v>
      </c>
      <c r="AF937" s="2">
        <v>57.7</v>
      </c>
      <c r="AG937" s="2">
        <v>90613</v>
      </c>
      <c r="AH937" s="7" t="str">
        <f>IF(COUNTIF(Returns!$A$2:$A$1635,Orders!AG937)&gt;0,"Returned","Not Returned")</f>
        <v>Not Returned</v>
      </c>
    </row>
    <row r="938" spans="5:34" ht="12.75" customHeight="1" thickTop="1" thickBot="1" x14ac:dyDescent="0.3">
      <c r="E938" s="11">
        <v>19751</v>
      </c>
      <c r="F938" s="12" t="s">
        <v>106</v>
      </c>
      <c r="G938" s="12">
        <v>0.08</v>
      </c>
      <c r="H938" s="12">
        <v>2.08</v>
      </c>
      <c r="I938" s="12">
        <v>5.33</v>
      </c>
      <c r="J938" s="12">
        <v>1686</v>
      </c>
      <c r="K938" s="7" t="str">
        <f>IF(COUNTIF(Table1[Customer ID],Table1[[#This Row],[Customer ID]])&gt;1,"Repeat Customer","One-Time Customer")</f>
        <v>One-Time Customer</v>
      </c>
      <c r="L938" s="12" t="s">
        <v>1689</v>
      </c>
      <c r="M938" s="12" t="s">
        <v>49</v>
      </c>
      <c r="N938" s="12" t="s">
        <v>28</v>
      </c>
      <c r="O938" s="12" t="s">
        <v>41</v>
      </c>
      <c r="P938" s="12" t="s">
        <v>50</v>
      </c>
      <c r="Q938" s="12" t="s">
        <v>59</v>
      </c>
      <c r="R938" s="12" t="s">
        <v>744</v>
      </c>
      <c r="S938" s="12">
        <v>0.43</v>
      </c>
      <c r="T938" s="7">
        <f>Table1[[#This Row],[Profit]]/Table1[[#This Row],[Sales]]</f>
        <v>-6.5587188612099636</v>
      </c>
      <c r="U938" s="12" t="s">
        <v>33</v>
      </c>
      <c r="V938" s="12" t="s">
        <v>61</v>
      </c>
      <c r="W938" s="12" t="s">
        <v>178</v>
      </c>
      <c r="X938" s="12" t="s">
        <v>1690</v>
      </c>
      <c r="Y938" s="12">
        <v>60123</v>
      </c>
      <c r="Z938" s="13">
        <v>42066</v>
      </c>
      <c r="AA938" s="14" t="str">
        <f>TEXT(Table1[[#This Row],[Order Date]],"mmmm")</f>
        <v>March</v>
      </c>
      <c r="AB938" s="8" t="str">
        <f>TEXT(Table1[[#This Row],[Order Date]],"yyyy")</f>
        <v>2015</v>
      </c>
      <c r="AC938" s="13">
        <v>42073</v>
      </c>
      <c r="AD938" s="12">
        <v>-129.01</v>
      </c>
      <c r="AE938" s="12">
        <v>9</v>
      </c>
      <c r="AF938" s="12">
        <v>19.670000000000002</v>
      </c>
      <c r="AG938" s="12">
        <v>86973</v>
      </c>
      <c r="AH938" s="7" t="str">
        <f>IF(COUNTIF(Returns!$A$2:$A$1635,Orders!AG938)&gt;0,"Returned","Not Returned")</f>
        <v>Not Returned</v>
      </c>
    </row>
    <row r="939" spans="5:34" ht="12.75" customHeight="1" thickTop="1" thickBot="1" x14ac:dyDescent="0.3">
      <c r="E939" s="9">
        <v>25690</v>
      </c>
      <c r="F939" s="2" t="s">
        <v>25</v>
      </c>
      <c r="G939" s="2">
        <v>0</v>
      </c>
      <c r="H939" s="2">
        <v>48.91</v>
      </c>
      <c r="I939" s="2">
        <v>35</v>
      </c>
      <c r="J939" s="2">
        <v>1689</v>
      </c>
      <c r="K939" s="7" t="str">
        <f>IF(COUNTIF(Table1[Customer ID],Table1[[#This Row],[Customer ID]])&gt;1,"Repeat Customer","One-Time Customer")</f>
        <v>One-Time Customer</v>
      </c>
      <c r="L939" s="2" t="s">
        <v>1691</v>
      </c>
      <c r="M939" s="2" t="s">
        <v>49</v>
      </c>
      <c r="N939" s="2" t="s">
        <v>28</v>
      </c>
      <c r="O939" s="2" t="s">
        <v>29</v>
      </c>
      <c r="P939" s="2" t="s">
        <v>141</v>
      </c>
      <c r="Q939" s="2" t="s">
        <v>236</v>
      </c>
      <c r="R939" s="2" t="s">
        <v>1692</v>
      </c>
      <c r="S939" s="2">
        <v>0.83</v>
      </c>
      <c r="T939" s="7">
        <f>Table1[[#This Row],[Profit]]/Table1[[#This Row],[Sales]]</f>
        <v>-1.2206530818391967</v>
      </c>
      <c r="U939" s="2" t="s">
        <v>33</v>
      </c>
      <c r="V939" s="2" t="s">
        <v>61</v>
      </c>
      <c r="W939" s="2" t="s">
        <v>703</v>
      </c>
      <c r="X939" s="2" t="s">
        <v>1623</v>
      </c>
      <c r="Y939" s="2">
        <v>46322</v>
      </c>
      <c r="Z939" s="10">
        <v>42087</v>
      </c>
      <c r="AA939" s="14" t="str">
        <f>TEXT(Table1[[#This Row],[Order Date]],"mmmm")</f>
        <v>March</v>
      </c>
      <c r="AB939" s="8" t="str">
        <f>TEXT(Table1[[#This Row],[Order Date]],"yyyy")</f>
        <v>2015</v>
      </c>
      <c r="AC939" s="10">
        <v>42088</v>
      </c>
      <c r="AD939" s="2">
        <v>-628.38</v>
      </c>
      <c r="AE939" s="2">
        <v>10</v>
      </c>
      <c r="AF939" s="2">
        <v>514.79</v>
      </c>
      <c r="AG939" s="2">
        <v>91077</v>
      </c>
      <c r="AH939" s="7" t="str">
        <f>IF(COUNTIF(Returns!$A$2:$A$1635,Orders!AG939)&gt;0,"Returned","Not Returned")</f>
        <v>Not Returned</v>
      </c>
    </row>
    <row r="940" spans="5:34" ht="12.75" customHeight="1" thickTop="1" thickBot="1" x14ac:dyDescent="0.3">
      <c r="E940" s="11">
        <v>22798</v>
      </c>
      <c r="F940" s="12" t="s">
        <v>106</v>
      </c>
      <c r="G940" s="12">
        <v>0.05</v>
      </c>
      <c r="H940" s="12">
        <v>115.99</v>
      </c>
      <c r="I940" s="12">
        <v>5.26</v>
      </c>
      <c r="J940" s="12">
        <v>1690</v>
      </c>
      <c r="K940" s="7" t="str">
        <f>IF(COUNTIF(Table1[Customer ID],Table1[[#This Row],[Customer ID]])&gt;1,"Repeat Customer","One-Time Customer")</f>
        <v>Repeat Customer</v>
      </c>
      <c r="L940" s="12" t="s">
        <v>1693</v>
      </c>
      <c r="M940" s="12" t="s">
        <v>49</v>
      </c>
      <c r="N940" s="12" t="s">
        <v>28</v>
      </c>
      <c r="O940" s="12" t="s">
        <v>77</v>
      </c>
      <c r="P940" s="12" t="s">
        <v>78</v>
      </c>
      <c r="Q940" s="12" t="s">
        <v>59</v>
      </c>
      <c r="R940" s="12" t="s">
        <v>1694</v>
      </c>
      <c r="S940" s="12">
        <v>0.56999999999999995</v>
      </c>
      <c r="T940" s="7">
        <f>Table1[[#This Row],[Profit]]/Table1[[#This Row],[Sales]]</f>
        <v>0.69</v>
      </c>
      <c r="U940" s="12" t="s">
        <v>33</v>
      </c>
      <c r="V940" s="12" t="s">
        <v>53</v>
      </c>
      <c r="W940" s="12" t="s">
        <v>234</v>
      </c>
      <c r="X940" s="12" t="s">
        <v>1695</v>
      </c>
      <c r="Y940" s="12">
        <v>17112</v>
      </c>
      <c r="Z940" s="13">
        <v>42028</v>
      </c>
      <c r="AA940" s="14" t="str">
        <f>TEXT(Table1[[#This Row],[Order Date]],"mmmm")</f>
        <v>January</v>
      </c>
      <c r="AB940" s="8" t="str">
        <f>TEXT(Table1[[#This Row],[Order Date]],"yyyy")</f>
        <v>2015</v>
      </c>
      <c r="AC940" s="13">
        <v>42032</v>
      </c>
      <c r="AD940" s="12">
        <v>616.53569999999991</v>
      </c>
      <c r="AE940" s="12">
        <v>9</v>
      </c>
      <c r="AF940" s="12">
        <v>893.53</v>
      </c>
      <c r="AG940" s="12">
        <v>91076</v>
      </c>
      <c r="AH940" s="7" t="str">
        <f>IF(COUNTIF(Returns!$A$2:$A$1635,Orders!AG940)&gt;0,"Returned","Not Returned")</f>
        <v>Not Returned</v>
      </c>
    </row>
    <row r="941" spans="5:34" ht="12.75" customHeight="1" thickTop="1" thickBot="1" x14ac:dyDescent="0.3">
      <c r="E941" s="9">
        <v>23626</v>
      </c>
      <c r="F941" s="2" t="s">
        <v>37</v>
      </c>
      <c r="G941" s="2">
        <v>0.09</v>
      </c>
      <c r="H941" s="2">
        <v>95.43</v>
      </c>
      <c r="I941" s="2">
        <v>19.989999999999998</v>
      </c>
      <c r="J941" s="2">
        <v>1690</v>
      </c>
      <c r="K941" s="7" t="str">
        <f>IF(COUNTIF(Table1[Customer ID],Table1[[#This Row],[Customer ID]])&gt;1,"Repeat Customer","One-Time Customer")</f>
        <v>Repeat Customer</v>
      </c>
      <c r="L941" s="2" t="s">
        <v>1693</v>
      </c>
      <c r="M941" s="2" t="s">
        <v>49</v>
      </c>
      <c r="N941" s="2" t="s">
        <v>28</v>
      </c>
      <c r="O941" s="2" t="s">
        <v>29</v>
      </c>
      <c r="P941" s="2" t="s">
        <v>141</v>
      </c>
      <c r="Q941" s="2" t="s">
        <v>59</v>
      </c>
      <c r="R941" s="2" t="s">
        <v>849</v>
      </c>
      <c r="S941" s="2">
        <v>0.79</v>
      </c>
      <c r="T941" s="7">
        <f>Table1[[#This Row],[Profit]]/Table1[[#This Row],[Sales]]</f>
        <v>-6.9748246980911574E-2</v>
      </c>
      <c r="U941" s="2" t="s">
        <v>33</v>
      </c>
      <c r="V941" s="2" t="s">
        <v>53</v>
      </c>
      <c r="W941" s="2" t="s">
        <v>234</v>
      </c>
      <c r="X941" s="2" t="s">
        <v>1695</v>
      </c>
      <c r="Y941" s="2">
        <v>17112</v>
      </c>
      <c r="Z941" s="10">
        <v>42156</v>
      </c>
      <c r="AA941" s="14" t="str">
        <f>TEXT(Table1[[#This Row],[Order Date]],"mmmm")</f>
        <v>June</v>
      </c>
      <c r="AB941" s="8" t="str">
        <f>TEXT(Table1[[#This Row],[Order Date]],"yyyy")</f>
        <v>2015</v>
      </c>
      <c r="AC941" s="10">
        <v>42157</v>
      </c>
      <c r="AD941" s="2">
        <v>-143.23500000000001</v>
      </c>
      <c r="AE941" s="2">
        <v>22</v>
      </c>
      <c r="AF941" s="2">
        <v>2053.6</v>
      </c>
      <c r="AG941" s="2">
        <v>91078</v>
      </c>
      <c r="AH941" s="7" t="str">
        <f>IF(COUNTIF(Returns!$A$2:$A$1635,Orders!AG941)&gt;0,"Returned","Not Returned")</f>
        <v>Not Returned</v>
      </c>
    </row>
    <row r="942" spans="5:34" ht="12.75" customHeight="1" thickTop="1" thickBot="1" x14ac:dyDescent="0.3">
      <c r="E942" s="11">
        <v>19481</v>
      </c>
      <c r="F942" s="12" t="s">
        <v>37</v>
      </c>
      <c r="G942" s="12">
        <v>0</v>
      </c>
      <c r="H942" s="12">
        <v>6.84</v>
      </c>
      <c r="I942" s="12">
        <v>8.3699999999999992</v>
      </c>
      <c r="J942" s="12">
        <v>1692</v>
      </c>
      <c r="K942" s="7" t="str">
        <f>IF(COUNTIF(Table1[Customer ID],Table1[[#This Row],[Customer ID]])&gt;1,"Repeat Customer","One-Time Customer")</f>
        <v>One-Time Customer</v>
      </c>
      <c r="L942" s="12" t="s">
        <v>1696</v>
      </c>
      <c r="M942" s="12" t="s">
        <v>49</v>
      </c>
      <c r="N942" s="12" t="s">
        <v>114</v>
      </c>
      <c r="O942" s="12" t="s">
        <v>29</v>
      </c>
      <c r="P942" s="12" t="s">
        <v>174</v>
      </c>
      <c r="Q942" s="12" t="s">
        <v>51</v>
      </c>
      <c r="R942" s="12" t="s">
        <v>1697</v>
      </c>
      <c r="S942" s="12">
        <v>0.57999999999999996</v>
      </c>
      <c r="T942" s="7">
        <f>Table1[[#This Row],[Profit]]/Table1[[#This Row],[Sales]]</f>
        <v>-3.2510319345473739</v>
      </c>
      <c r="U942" s="12" t="s">
        <v>33</v>
      </c>
      <c r="V942" s="12" t="s">
        <v>61</v>
      </c>
      <c r="W942" s="12" t="s">
        <v>183</v>
      </c>
      <c r="X942" s="12" t="s">
        <v>331</v>
      </c>
      <c r="Y942" s="12">
        <v>67114</v>
      </c>
      <c r="Z942" s="13">
        <v>42027</v>
      </c>
      <c r="AA942" s="14" t="str">
        <f>TEXT(Table1[[#This Row],[Order Date]],"mmmm")</f>
        <v>January</v>
      </c>
      <c r="AB942" s="8" t="str">
        <f>TEXT(Table1[[#This Row],[Order Date]],"yyyy")</f>
        <v>2015</v>
      </c>
      <c r="AC942" s="13">
        <v>42028</v>
      </c>
      <c r="AD942" s="12">
        <v>-123.1816</v>
      </c>
      <c r="AE942" s="12">
        <v>5</v>
      </c>
      <c r="AF942" s="12">
        <v>37.89</v>
      </c>
      <c r="AG942" s="12">
        <v>90189</v>
      </c>
      <c r="AH942" s="7" t="str">
        <f>IF(COUNTIF(Returns!$A$2:$A$1635,Orders!AG942)&gt;0,"Returned","Not Returned")</f>
        <v>Not Returned</v>
      </c>
    </row>
    <row r="943" spans="5:34" ht="12.75" customHeight="1" thickTop="1" thickBot="1" x14ac:dyDescent="0.3">
      <c r="E943" s="9">
        <v>19482</v>
      </c>
      <c r="F943" s="2" t="s">
        <v>37</v>
      </c>
      <c r="G943" s="2">
        <v>7.0000000000000007E-2</v>
      </c>
      <c r="H943" s="2">
        <v>30.98</v>
      </c>
      <c r="I943" s="2">
        <v>5.76</v>
      </c>
      <c r="J943" s="2">
        <v>1693</v>
      </c>
      <c r="K943" s="7" t="str">
        <f>IF(COUNTIF(Table1[Customer ID],Table1[[#This Row],[Customer ID]])&gt;1,"Repeat Customer","One-Time Customer")</f>
        <v>Repeat Customer</v>
      </c>
      <c r="L943" s="2" t="s">
        <v>1698</v>
      </c>
      <c r="M943" s="2" t="s">
        <v>49</v>
      </c>
      <c r="N943" s="2" t="s">
        <v>114</v>
      </c>
      <c r="O943" s="2" t="s">
        <v>29</v>
      </c>
      <c r="P943" s="2" t="s">
        <v>93</v>
      </c>
      <c r="Q943" s="2" t="s">
        <v>59</v>
      </c>
      <c r="R943" s="2" t="s">
        <v>1343</v>
      </c>
      <c r="S943" s="2">
        <v>0.4</v>
      </c>
      <c r="T943" s="7">
        <f>Table1[[#This Row],[Profit]]/Table1[[#This Row],[Sales]]</f>
        <v>-8.3766252654236595E-2</v>
      </c>
      <c r="U943" s="2" t="s">
        <v>33</v>
      </c>
      <c r="V943" s="2" t="s">
        <v>136</v>
      </c>
      <c r="W943" s="2" t="s">
        <v>137</v>
      </c>
      <c r="X943" s="2" t="s">
        <v>1699</v>
      </c>
      <c r="Y943" s="2">
        <v>20190</v>
      </c>
      <c r="Z943" s="10">
        <v>42027</v>
      </c>
      <c r="AA943" s="14" t="str">
        <f>TEXT(Table1[[#This Row],[Order Date]],"mmmm")</f>
        <v>January</v>
      </c>
      <c r="AB943" s="8" t="str">
        <f>TEXT(Table1[[#This Row],[Order Date]],"yyyy")</f>
        <v>2015</v>
      </c>
      <c r="AC943" s="10">
        <v>42029</v>
      </c>
      <c r="AD943" s="2">
        <v>-28.798000000000002</v>
      </c>
      <c r="AE943" s="2">
        <v>11</v>
      </c>
      <c r="AF943" s="2">
        <v>343.79</v>
      </c>
      <c r="AG943" s="2">
        <v>90189</v>
      </c>
      <c r="AH943" s="7" t="str">
        <f>IF(COUNTIF(Returns!$A$2:$A$1635,Orders!AG943)&gt;0,"Returned","Not Returned")</f>
        <v>Not Returned</v>
      </c>
    </row>
    <row r="944" spans="5:34" ht="12.75" customHeight="1" thickTop="1" thickBot="1" x14ac:dyDescent="0.3">
      <c r="E944" s="11">
        <v>21262</v>
      </c>
      <c r="F944" s="12" t="s">
        <v>106</v>
      </c>
      <c r="G944" s="12">
        <v>0.01</v>
      </c>
      <c r="H944" s="12">
        <v>15.67</v>
      </c>
      <c r="I944" s="12">
        <v>1.39</v>
      </c>
      <c r="J944" s="12">
        <v>1693</v>
      </c>
      <c r="K944" s="7" t="str">
        <f>IF(COUNTIF(Table1[Customer ID],Table1[[#This Row],[Customer ID]])&gt;1,"Repeat Customer","One-Time Customer")</f>
        <v>Repeat Customer</v>
      </c>
      <c r="L944" s="12" t="s">
        <v>1698</v>
      </c>
      <c r="M944" s="12" t="s">
        <v>27</v>
      </c>
      <c r="N944" s="12" t="s">
        <v>114</v>
      </c>
      <c r="O944" s="12" t="s">
        <v>29</v>
      </c>
      <c r="P944" s="12" t="s">
        <v>69</v>
      </c>
      <c r="Q944" s="12" t="s">
        <v>59</v>
      </c>
      <c r="R944" s="12" t="s">
        <v>1700</v>
      </c>
      <c r="S944" s="12">
        <v>0.38</v>
      </c>
      <c r="T944" s="7">
        <f>Table1[[#This Row],[Profit]]/Table1[[#This Row],[Sales]]</f>
        <v>-1.4566430963900261</v>
      </c>
      <c r="U944" s="12" t="s">
        <v>33</v>
      </c>
      <c r="V944" s="12" t="s">
        <v>136</v>
      </c>
      <c r="W944" s="12" t="s">
        <v>137</v>
      </c>
      <c r="X944" s="12" t="s">
        <v>1699</v>
      </c>
      <c r="Y944" s="12">
        <v>20190</v>
      </c>
      <c r="Z944" s="13">
        <v>42135</v>
      </c>
      <c r="AA944" s="14" t="str">
        <f>TEXT(Table1[[#This Row],[Order Date]],"mmmm")</f>
        <v>May</v>
      </c>
      <c r="AB944" s="8" t="str">
        <f>TEXT(Table1[[#This Row],[Order Date]],"yyyy")</f>
        <v>2015</v>
      </c>
      <c r="AC944" s="13">
        <v>42135</v>
      </c>
      <c r="AD944" s="12">
        <v>-273.98</v>
      </c>
      <c r="AE944" s="12">
        <v>11</v>
      </c>
      <c r="AF944" s="12">
        <v>188.09</v>
      </c>
      <c r="AG944" s="12">
        <v>90190</v>
      </c>
      <c r="AH944" s="7" t="str">
        <f>IF(COUNTIF(Returns!$A$2:$A$1635,Orders!AG944)&gt;0,"Returned","Not Returned")</f>
        <v>Not Returned</v>
      </c>
    </row>
    <row r="945" spans="5:34" ht="12.75" customHeight="1" thickTop="1" thickBot="1" x14ac:dyDescent="0.3">
      <c r="E945" s="9">
        <v>24941</v>
      </c>
      <c r="F945" s="2" t="s">
        <v>56</v>
      </c>
      <c r="G945" s="2">
        <v>0</v>
      </c>
      <c r="H945" s="2">
        <v>13.43</v>
      </c>
      <c r="I945" s="2">
        <v>5.5</v>
      </c>
      <c r="J945" s="2">
        <v>1697</v>
      </c>
      <c r="K945" s="7" t="str">
        <f>IF(COUNTIF(Table1[Customer ID],Table1[[#This Row],[Customer ID]])&gt;1,"Repeat Customer","One-Time Customer")</f>
        <v>One-Time Customer</v>
      </c>
      <c r="L945" s="2" t="s">
        <v>1701</v>
      </c>
      <c r="M945" s="2" t="s">
        <v>49</v>
      </c>
      <c r="N945" s="2" t="s">
        <v>40</v>
      </c>
      <c r="O945" s="2" t="s">
        <v>29</v>
      </c>
      <c r="P945" s="2" t="s">
        <v>141</v>
      </c>
      <c r="Q945" s="2" t="s">
        <v>59</v>
      </c>
      <c r="R945" s="2" t="s">
        <v>1702</v>
      </c>
      <c r="S945" s="2">
        <v>0.56999999999999995</v>
      </c>
      <c r="T945" s="7">
        <f>Table1[[#This Row],[Profit]]/Table1[[#This Row],[Sales]]</f>
        <v>-1.9590705573568012</v>
      </c>
      <c r="U945" s="2" t="s">
        <v>33</v>
      </c>
      <c r="V945" s="2" t="s">
        <v>136</v>
      </c>
      <c r="W945" s="2" t="s">
        <v>958</v>
      </c>
      <c r="X945" s="2" t="s">
        <v>1703</v>
      </c>
      <c r="Y945" s="2">
        <v>71901</v>
      </c>
      <c r="Z945" s="10">
        <v>42020</v>
      </c>
      <c r="AA945" s="14" t="str">
        <f>TEXT(Table1[[#This Row],[Order Date]],"mmmm")</f>
        <v>January</v>
      </c>
      <c r="AB945" s="8" t="str">
        <f>TEXT(Table1[[#This Row],[Order Date]],"yyyy")</f>
        <v>2015</v>
      </c>
      <c r="AC945" s="10">
        <v>42021</v>
      </c>
      <c r="AD945" s="2">
        <v>-253.77800000000002</v>
      </c>
      <c r="AE945" s="2">
        <v>9</v>
      </c>
      <c r="AF945" s="2">
        <v>129.54</v>
      </c>
      <c r="AG945" s="2">
        <v>86338</v>
      </c>
      <c r="AH945" s="7" t="str">
        <f>IF(COUNTIF(Returns!$A$2:$A$1635,Orders!AG945)&gt;0,"Returned","Not Returned")</f>
        <v>Not Returned</v>
      </c>
    </row>
    <row r="946" spans="5:34" ht="12.75" customHeight="1" thickTop="1" thickBot="1" x14ac:dyDescent="0.3">
      <c r="E946" s="11">
        <v>18275</v>
      </c>
      <c r="F946" s="12" t="s">
        <v>106</v>
      </c>
      <c r="G946" s="12">
        <v>0.05</v>
      </c>
      <c r="H946" s="12">
        <v>3.98</v>
      </c>
      <c r="I946" s="12">
        <v>5.26</v>
      </c>
      <c r="J946" s="12">
        <v>1699</v>
      </c>
      <c r="K946" s="7" t="str">
        <f>IF(COUNTIF(Table1[Customer ID],Table1[[#This Row],[Customer ID]])&gt;1,"Repeat Customer","One-Time Customer")</f>
        <v>Repeat Customer</v>
      </c>
      <c r="L946" s="12" t="s">
        <v>1704</v>
      </c>
      <c r="M946" s="12" t="s">
        <v>49</v>
      </c>
      <c r="N946" s="12" t="s">
        <v>58</v>
      </c>
      <c r="O946" s="12" t="s">
        <v>29</v>
      </c>
      <c r="P946" s="12" t="s">
        <v>109</v>
      </c>
      <c r="Q946" s="12" t="s">
        <v>59</v>
      </c>
      <c r="R946" s="12" t="s">
        <v>1705</v>
      </c>
      <c r="S946" s="12">
        <v>0.38</v>
      </c>
      <c r="T946" s="7">
        <f>Table1[[#This Row],[Profit]]/Table1[[#This Row],[Sales]]</f>
        <v>-3.0850424757281552</v>
      </c>
      <c r="U946" s="12" t="s">
        <v>33</v>
      </c>
      <c r="V946" s="12" t="s">
        <v>53</v>
      </c>
      <c r="W946" s="12" t="s">
        <v>234</v>
      </c>
      <c r="X946" s="12" t="s">
        <v>1706</v>
      </c>
      <c r="Y946" s="12">
        <v>19057</v>
      </c>
      <c r="Z946" s="13">
        <v>42088</v>
      </c>
      <c r="AA946" s="14" t="str">
        <f>TEXT(Table1[[#This Row],[Order Date]],"mmmm")</f>
        <v>March</v>
      </c>
      <c r="AB946" s="8" t="str">
        <f>TEXT(Table1[[#This Row],[Order Date]],"yyyy")</f>
        <v>2015</v>
      </c>
      <c r="AC946" s="13">
        <v>42092</v>
      </c>
      <c r="AD946" s="12">
        <v>-152.52449999999999</v>
      </c>
      <c r="AE946" s="12">
        <v>12</v>
      </c>
      <c r="AF946" s="12">
        <v>49.44</v>
      </c>
      <c r="AG946" s="12">
        <v>87345</v>
      </c>
      <c r="AH946" s="7" t="str">
        <f>IF(COUNTIF(Returns!$A$2:$A$1635,Orders!AG946)&gt;0,"Returned","Not Returned")</f>
        <v>Not Returned</v>
      </c>
    </row>
    <row r="947" spans="5:34" ht="12.75" customHeight="1" thickTop="1" thickBot="1" x14ac:dyDescent="0.3">
      <c r="E947" s="9">
        <v>18276</v>
      </c>
      <c r="F947" s="2" t="s">
        <v>106</v>
      </c>
      <c r="G947" s="2">
        <v>0.01</v>
      </c>
      <c r="H947" s="2">
        <v>6.48</v>
      </c>
      <c r="I947" s="2">
        <v>5.4</v>
      </c>
      <c r="J947" s="2">
        <v>1699</v>
      </c>
      <c r="K947" s="7" t="str">
        <f>IF(COUNTIF(Table1[Customer ID],Table1[[#This Row],[Customer ID]])&gt;1,"Repeat Customer","One-Time Customer")</f>
        <v>Repeat Customer</v>
      </c>
      <c r="L947" s="2" t="s">
        <v>1704</v>
      </c>
      <c r="M947" s="2" t="s">
        <v>49</v>
      </c>
      <c r="N947" s="2" t="s">
        <v>58</v>
      </c>
      <c r="O947" s="2" t="s">
        <v>29</v>
      </c>
      <c r="P947" s="2" t="s">
        <v>93</v>
      </c>
      <c r="Q947" s="2" t="s">
        <v>59</v>
      </c>
      <c r="R947" s="2" t="s">
        <v>1707</v>
      </c>
      <c r="S947" s="2">
        <v>0.37</v>
      </c>
      <c r="T947" s="7">
        <f>Table1[[#This Row],[Profit]]/Table1[[#This Row],[Sales]]</f>
        <v>-1.3191042687193844</v>
      </c>
      <c r="U947" s="2" t="s">
        <v>33</v>
      </c>
      <c r="V947" s="2" t="s">
        <v>53</v>
      </c>
      <c r="W947" s="2" t="s">
        <v>234</v>
      </c>
      <c r="X947" s="2" t="s">
        <v>1706</v>
      </c>
      <c r="Y947" s="2">
        <v>19057</v>
      </c>
      <c r="Z947" s="10">
        <v>42088</v>
      </c>
      <c r="AA947" s="14" t="str">
        <f>TEXT(Table1[[#This Row],[Order Date]],"mmmm")</f>
        <v>March</v>
      </c>
      <c r="AB947" s="8" t="str">
        <f>TEXT(Table1[[#This Row],[Order Date]],"yyyy")</f>
        <v>2015</v>
      </c>
      <c r="AC947" s="10">
        <v>42088</v>
      </c>
      <c r="AD947" s="2">
        <v>-18.850000000000001</v>
      </c>
      <c r="AE947" s="2">
        <v>2</v>
      </c>
      <c r="AF947" s="2">
        <v>14.29</v>
      </c>
      <c r="AG947" s="2">
        <v>87345</v>
      </c>
      <c r="AH947" s="7" t="str">
        <f>IF(COUNTIF(Returns!$A$2:$A$1635,Orders!AG947)&gt;0,"Returned","Not Returned")</f>
        <v>Not Returned</v>
      </c>
    </row>
    <row r="948" spans="5:34" ht="12.75" customHeight="1" thickTop="1" thickBot="1" x14ac:dyDescent="0.3">
      <c r="E948" s="11">
        <v>24158</v>
      </c>
      <c r="F948" s="12" t="s">
        <v>56</v>
      </c>
      <c r="G948" s="12">
        <v>0.05</v>
      </c>
      <c r="H948" s="12">
        <v>14.81</v>
      </c>
      <c r="I948" s="12">
        <v>13.32</v>
      </c>
      <c r="J948" s="12">
        <v>1702</v>
      </c>
      <c r="K948" s="7" t="str">
        <f>IF(COUNTIF(Table1[Customer ID],Table1[[#This Row],[Customer ID]])&gt;1,"Repeat Customer","One-Time Customer")</f>
        <v>Repeat Customer</v>
      </c>
      <c r="L948" s="12" t="s">
        <v>1708</v>
      </c>
      <c r="M948" s="12" t="s">
        <v>49</v>
      </c>
      <c r="N948" s="12" t="s">
        <v>40</v>
      </c>
      <c r="O948" s="12" t="s">
        <v>29</v>
      </c>
      <c r="P948" s="12" t="s">
        <v>257</v>
      </c>
      <c r="Q948" s="12" t="s">
        <v>59</v>
      </c>
      <c r="R948" s="12" t="s">
        <v>833</v>
      </c>
      <c r="S948" s="12">
        <v>0.43</v>
      </c>
      <c r="T948" s="7">
        <f>Table1[[#This Row],[Profit]]/Table1[[#This Row],[Sales]]</f>
        <v>-4.8598056537102474</v>
      </c>
      <c r="U948" s="12" t="s">
        <v>33</v>
      </c>
      <c r="V948" s="12" t="s">
        <v>136</v>
      </c>
      <c r="W948" s="12" t="s">
        <v>671</v>
      </c>
      <c r="X948" s="12" t="s">
        <v>1709</v>
      </c>
      <c r="Y948" s="12">
        <v>39301</v>
      </c>
      <c r="Z948" s="13">
        <v>42021</v>
      </c>
      <c r="AA948" s="14" t="str">
        <f>TEXT(Table1[[#This Row],[Order Date]],"mmmm")</f>
        <v>January</v>
      </c>
      <c r="AB948" s="8" t="str">
        <f>TEXT(Table1[[#This Row],[Order Date]],"yyyy")</f>
        <v>2015</v>
      </c>
      <c r="AC948" s="13">
        <v>42024</v>
      </c>
      <c r="AD948" s="12">
        <v>-220.05200000000002</v>
      </c>
      <c r="AE948" s="12">
        <v>3</v>
      </c>
      <c r="AF948" s="12">
        <v>45.28</v>
      </c>
      <c r="AG948" s="12">
        <v>90473</v>
      </c>
      <c r="AH948" s="7" t="str">
        <f>IF(COUNTIF(Returns!$A$2:$A$1635,Orders!AG948)&gt;0,"Returned","Not Returned")</f>
        <v>Not Returned</v>
      </c>
    </row>
    <row r="949" spans="5:34" ht="12.75" customHeight="1" thickTop="1" thickBot="1" x14ac:dyDescent="0.3">
      <c r="E949" s="9">
        <v>24159</v>
      </c>
      <c r="F949" s="2" t="s">
        <v>56</v>
      </c>
      <c r="G949" s="2">
        <v>0.05</v>
      </c>
      <c r="H949" s="2">
        <v>4.2</v>
      </c>
      <c r="I949" s="2">
        <v>2.2599999999999998</v>
      </c>
      <c r="J949" s="2">
        <v>1702</v>
      </c>
      <c r="K949" s="7" t="str">
        <f>IF(COUNTIF(Table1[Customer ID],Table1[[#This Row],[Customer ID]])&gt;1,"Repeat Customer","One-Time Customer")</f>
        <v>Repeat Customer</v>
      </c>
      <c r="L949" s="2" t="s">
        <v>1708</v>
      </c>
      <c r="M949" s="2" t="s">
        <v>27</v>
      </c>
      <c r="N949" s="2" t="s">
        <v>40</v>
      </c>
      <c r="O949" s="2" t="s">
        <v>29</v>
      </c>
      <c r="P949" s="2" t="s">
        <v>93</v>
      </c>
      <c r="Q949" s="2" t="s">
        <v>31</v>
      </c>
      <c r="R949" s="2" t="s">
        <v>1234</v>
      </c>
      <c r="S949" s="2">
        <v>0.36</v>
      </c>
      <c r="T949" s="7">
        <f>Table1[[#This Row],[Profit]]/Table1[[#This Row],[Sales]]</f>
        <v>1.502827560795873</v>
      </c>
      <c r="U949" s="2" t="s">
        <v>33</v>
      </c>
      <c r="V949" s="2" t="s">
        <v>136</v>
      </c>
      <c r="W949" s="2" t="s">
        <v>671</v>
      </c>
      <c r="X949" s="2" t="s">
        <v>1709</v>
      </c>
      <c r="Y949" s="2">
        <v>39301</v>
      </c>
      <c r="Z949" s="10">
        <v>42021</v>
      </c>
      <c r="AA949" s="14" t="str">
        <f>TEXT(Table1[[#This Row],[Order Date]],"mmmm")</f>
        <v>January</v>
      </c>
      <c r="AB949" s="8" t="str">
        <f>TEXT(Table1[[#This Row],[Order Date]],"yyyy")</f>
        <v>2015</v>
      </c>
      <c r="AC949" s="10">
        <v>42023</v>
      </c>
      <c r="AD949" s="2">
        <v>20.393369999999997</v>
      </c>
      <c r="AE949" s="2">
        <v>3</v>
      </c>
      <c r="AF949" s="2">
        <v>13.57</v>
      </c>
      <c r="AG949" s="2">
        <v>90473</v>
      </c>
      <c r="AH949" s="7" t="str">
        <f>IF(COUNTIF(Returns!$A$2:$A$1635,Orders!AG949)&gt;0,"Returned","Not Returned")</f>
        <v>Not Returned</v>
      </c>
    </row>
    <row r="950" spans="5:34" ht="12.75" customHeight="1" thickTop="1" thickBot="1" x14ac:dyDescent="0.3">
      <c r="E950" s="11">
        <v>25761</v>
      </c>
      <c r="F950" s="12" t="s">
        <v>56</v>
      </c>
      <c r="G950" s="12">
        <v>0.05</v>
      </c>
      <c r="H950" s="12">
        <v>5.68</v>
      </c>
      <c r="I950" s="12">
        <v>1.39</v>
      </c>
      <c r="J950" s="12">
        <v>1708</v>
      </c>
      <c r="K950" s="7" t="str">
        <f>IF(COUNTIF(Table1[Customer ID],Table1[[#This Row],[Customer ID]])&gt;1,"Repeat Customer","One-Time Customer")</f>
        <v>Repeat Customer</v>
      </c>
      <c r="L950" s="12" t="s">
        <v>1710</v>
      </c>
      <c r="M950" s="12" t="s">
        <v>49</v>
      </c>
      <c r="N950" s="12" t="s">
        <v>58</v>
      </c>
      <c r="O950" s="12" t="s">
        <v>29</v>
      </c>
      <c r="P950" s="12" t="s">
        <v>69</v>
      </c>
      <c r="Q950" s="12" t="s">
        <v>59</v>
      </c>
      <c r="R950" s="12" t="s">
        <v>998</v>
      </c>
      <c r="S950" s="12">
        <v>0.38</v>
      </c>
      <c r="T950" s="7">
        <f>Table1[[#This Row],[Profit]]/Table1[[#This Row],[Sales]]</f>
        <v>0.69000000000000006</v>
      </c>
      <c r="U950" s="12" t="s">
        <v>33</v>
      </c>
      <c r="V950" s="12" t="s">
        <v>53</v>
      </c>
      <c r="W950" s="12" t="s">
        <v>154</v>
      </c>
      <c r="X950" s="12" t="s">
        <v>1711</v>
      </c>
      <c r="Y950" s="12">
        <v>44118</v>
      </c>
      <c r="Z950" s="13">
        <v>42021</v>
      </c>
      <c r="AA950" s="14" t="str">
        <f>TEXT(Table1[[#This Row],[Order Date]],"mmmm")</f>
        <v>January</v>
      </c>
      <c r="AB950" s="8" t="str">
        <f>TEXT(Table1[[#This Row],[Order Date]],"yyyy")</f>
        <v>2015</v>
      </c>
      <c r="AC950" s="13">
        <v>42022</v>
      </c>
      <c r="AD950" s="12">
        <v>38.281199999999998</v>
      </c>
      <c r="AE950" s="12">
        <v>10</v>
      </c>
      <c r="AF950" s="12">
        <v>55.48</v>
      </c>
      <c r="AG950" s="12">
        <v>88781</v>
      </c>
      <c r="AH950" s="7" t="str">
        <f>IF(COUNTIF(Returns!$A$2:$A$1635,Orders!AG950)&gt;0,"Returned","Not Returned")</f>
        <v>Not Returned</v>
      </c>
    </row>
    <row r="951" spans="5:34" ht="12.75" customHeight="1" thickTop="1" thickBot="1" x14ac:dyDescent="0.3">
      <c r="E951" s="9">
        <v>26037</v>
      </c>
      <c r="F951" s="2" t="s">
        <v>37</v>
      </c>
      <c r="G951" s="2">
        <v>0.03</v>
      </c>
      <c r="H951" s="2">
        <v>205.99</v>
      </c>
      <c r="I951" s="2">
        <v>3</v>
      </c>
      <c r="J951" s="2">
        <v>1708</v>
      </c>
      <c r="K951" s="7" t="str">
        <f>IF(COUNTIF(Table1[Customer ID],Table1[[#This Row],[Customer ID]])&gt;1,"Repeat Customer","One-Time Customer")</f>
        <v>Repeat Customer</v>
      </c>
      <c r="L951" s="2" t="s">
        <v>1710</v>
      </c>
      <c r="M951" s="2" t="s">
        <v>49</v>
      </c>
      <c r="N951" s="2" t="s">
        <v>58</v>
      </c>
      <c r="O951" s="2" t="s">
        <v>77</v>
      </c>
      <c r="P951" s="2" t="s">
        <v>78</v>
      </c>
      <c r="Q951" s="2" t="s">
        <v>59</v>
      </c>
      <c r="R951" s="2" t="s">
        <v>214</v>
      </c>
      <c r="S951" s="2">
        <v>0.57999999999999996</v>
      </c>
      <c r="T951" s="7">
        <f>Table1[[#This Row],[Profit]]/Table1[[#This Row],[Sales]]</f>
        <v>0.69</v>
      </c>
      <c r="U951" s="2" t="s">
        <v>33</v>
      </c>
      <c r="V951" s="2" t="s">
        <v>53</v>
      </c>
      <c r="W951" s="2" t="s">
        <v>154</v>
      </c>
      <c r="X951" s="2" t="s">
        <v>1711</v>
      </c>
      <c r="Y951" s="2">
        <v>44118</v>
      </c>
      <c r="Z951" s="10">
        <v>42144</v>
      </c>
      <c r="AA951" s="14" t="str">
        <f>TEXT(Table1[[#This Row],[Order Date]],"mmmm")</f>
        <v>May</v>
      </c>
      <c r="AB951" s="8" t="str">
        <f>TEXT(Table1[[#This Row],[Order Date]],"yyyy")</f>
        <v>2015</v>
      </c>
      <c r="AC951" s="10">
        <v>42145</v>
      </c>
      <c r="AD951" s="2">
        <v>3670.3514999999998</v>
      </c>
      <c r="AE951" s="2">
        <v>29</v>
      </c>
      <c r="AF951" s="2">
        <v>5319.35</v>
      </c>
      <c r="AG951" s="2">
        <v>88784</v>
      </c>
      <c r="AH951" s="7" t="str">
        <f>IF(COUNTIF(Returns!$A$2:$A$1635,Orders!AG951)&gt;0,"Returned","Not Returned")</f>
        <v>Not Returned</v>
      </c>
    </row>
    <row r="952" spans="5:34" ht="12.75" customHeight="1" thickTop="1" thickBot="1" x14ac:dyDescent="0.3">
      <c r="E952" s="11">
        <v>23822</v>
      </c>
      <c r="F952" s="12" t="s">
        <v>37</v>
      </c>
      <c r="G952" s="12">
        <v>0.01</v>
      </c>
      <c r="H952" s="12">
        <v>14.28</v>
      </c>
      <c r="I952" s="12">
        <v>2.99</v>
      </c>
      <c r="J952" s="12">
        <v>1709</v>
      </c>
      <c r="K952" s="7" t="str">
        <f>IF(COUNTIF(Table1[Customer ID],Table1[[#This Row],[Customer ID]])&gt;1,"Repeat Customer","One-Time Customer")</f>
        <v>Repeat Customer</v>
      </c>
      <c r="L952" s="12" t="s">
        <v>1712</v>
      </c>
      <c r="M952" s="12" t="s">
        <v>49</v>
      </c>
      <c r="N952" s="12" t="s">
        <v>114</v>
      </c>
      <c r="O952" s="12" t="s">
        <v>29</v>
      </c>
      <c r="P952" s="12" t="s">
        <v>109</v>
      </c>
      <c r="Q952" s="12" t="s">
        <v>59</v>
      </c>
      <c r="R952" s="12" t="s">
        <v>1713</v>
      </c>
      <c r="S952" s="12">
        <v>0.39</v>
      </c>
      <c r="T952" s="7">
        <f>Table1[[#This Row],[Profit]]/Table1[[#This Row],[Sales]]</f>
        <v>0.68999671484888314</v>
      </c>
      <c r="U952" s="12" t="s">
        <v>33</v>
      </c>
      <c r="V952" s="12" t="s">
        <v>53</v>
      </c>
      <c r="W952" s="12" t="s">
        <v>234</v>
      </c>
      <c r="X952" s="12" t="s">
        <v>1714</v>
      </c>
      <c r="Y952" s="12">
        <v>19464</v>
      </c>
      <c r="Z952" s="13">
        <v>42025</v>
      </c>
      <c r="AA952" s="14" t="str">
        <f>TEXT(Table1[[#This Row],[Order Date]],"mmmm")</f>
        <v>January</v>
      </c>
      <c r="AB952" s="8" t="str">
        <f>TEXT(Table1[[#This Row],[Order Date]],"yyyy")</f>
        <v>2015</v>
      </c>
      <c r="AC952" s="13">
        <v>42026</v>
      </c>
      <c r="AD952" s="12">
        <v>21.003500000000003</v>
      </c>
      <c r="AE952" s="12">
        <v>2</v>
      </c>
      <c r="AF952" s="12">
        <v>30.44</v>
      </c>
      <c r="AG952" s="12">
        <v>88782</v>
      </c>
      <c r="AH952" s="7" t="str">
        <f>IF(COUNTIF(Returns!$A$2:$A$1635,Orders!AG952)&gt;0,"Returned","Not Returned")</f>
        <v>Not Returned</v>
      </c>
    </row>
    <row r="953" spans="5:34" ht="12.75" customHeight="1" thickTop="1" thickBot="1" x14ac:dyDescent="0.3">
      <c r="E953" s="9">
        <v>24577</v>
      </c>
      <c r="F953" s="2" t="s">
        <v>56</v>
      </c>
      <c r="G953" s="2">
        <v>0.04</v>
      </c>
      <c r="H953" s="2">
        <v>95.43</v>
      </c>
      <c r="I953" s="2">
        <v>19.989999999999998</v>
      </c>
      <c r="J953" s="2">
        <v>1709</v>
      </c>
      <c r="K953" s="7" t="str">
        <f>IF(COUNTIF(Table1[Customer ID],Table1[[#This Row],[Customer ID]])&gt;1,"Repeat Customer","One-Time Customer")</f>
        <v>Repeat Customer</v>
      </c>
      <c r="L953" s="2" t="s">
        <v>1712</v>
      </c>
      <c r="M953" s="2" t="s">
        <v>49</v>
      </c>
      <c r="N953" s="2" t="s">
        <v>58</v>
      </c>
      <c r="O953" s="2" t="s">
        <v>29</v>
      </c>
      <c r="P953" s="2" t="s">
        <v>141</v>
      </c>
      <c r="Q953" s="2" t="s">
        <v>59</v>
      </c>
      <c r="R953" s="2" t="s">
        <v>849</v>
      </c>
      <c r="S953" s="2">
        <v>0.79</v>
      </c>
      <c r="T953" s="7">
        <f>Table1[[#This Row],[Profit]]/Table1[[#This Row],[Sales]]</f>
        <v>4.1626688316480963E-3</v>
      </c>
      <c r="U953" s="2" t="s">
        <v>33</v>
      </c>
      <c r="V953" s="2" t="s">
        <v>53</v>
      </c>
      <c r="W953" s="2" t="s">
        <v>234</v>
      </c>
      <c r="X953" s="2" t="s">
        <v>1714</v>
      </c>
      <c r="Y953" s="2">
        <v>19464</v>
      </c>
      <c r="Z953" s="10">
        <v>42134</v>
      </c>
      <c r="AA953" s="14" t="str">
        <f>TEXT(Table1[[#This Row],[Order Date]],"mmmm")</f>
        <v>May</v>
      </c>
      <c r="AB953" s="8" t="str">
        <f>TEXT(Table1[[#This Row],[Order Date]],"yyyy")</f>
        <v>2015</v>
      </c>
      <c r="AC953" s="10">
        <v>42136</v>
      </c>
      <c r="AD953" s="2">
        <v>13.536000000000016</v>
      </c>
      <c r="AE953" s="2">
        <v>33</v>
      </c>
      <c r="AF953" s="2">
        <v>3251.76</v>
      </c>
      <c r="AG953" s="2">
        <v>88783</v>
      </c>
      <c r="AH953" s="7" t="str">
        <f>IF(COUNTIF(Returns!$A$2:$A$1635,Orders!AG953)&gt;0,"Returned","Not Returned")</f>
        <v>Not Returned</v>
      </c>
    </row>
    <row r="954" spans="5:34" ht="12.75" customHeight="1" thickTop="1" thickBot="1" x14ac:dyDescent="0.3">
      <c r="E954" s="11">
        <v>19287</v>
      </c>
      <c r="F954" s="12" t="s">
        <v>37</v>
      </c>
      <c r="G954" s="12">
        <v>7.0000000000000007E-2</v>
      </c>
      <c r="H954" s="12">
        <v>7.59</v>
      </c>
      <c r="I954" s="12">
        <v>4</v>
      </c>
      <c r="J954" s="12">
        <v>1711</v>
      </c>
      <c r="K954" s="7" t="str">
        <f>IF(COUNTIF(Table1[Customer ID],Table1[[#This Row],[Customer ID]])&gt;1,"Repeat Customer","One-Time Customer")</f>
        <v>One-Time Customer</v>
      </c>
      <c r="L954" s="12" t="s">
        <v>1715</v>
      </c>
      <c r="M954" s="12" t="s">
        <v>49</v>
      </c>
      <c r="N954" s="12" t="s">
        <v>28</v>
      </c>
      <c r="O954" s="12" t="s">
        <v>41</v>
      </c>
      <c r="P954" s="12" t="s">
        <v>50</v>
      </c>
      <c r="Q954" s="12" t="s">
        <v>31</v>
      </c>
      <c r="R954" s="12" t="s">
        <v>444</v>
      </c>
      <c r="S954" s="12">
        <v>0.42</v>
      </c>
      <c r="T954" s="7">
        <f>Table1[[#This Row],[Profit]]/Table1[[#This Row],[Sales]]</f>
        <v>-7.4309608540925263</v>
      </c>
      <c r="U954" s="12" t="s">
        <v>33</v>
      </c>
      <c r="V954" s="12" t="s">
        <v>136</v>
      </c>
      <c r="W954" s="12" t="s">
        <v>387</v>
      </c>
      <c r="X954" s="12" t="s">
        <v>1716</v>
      </c>
      <c r="Y954" s="12">
        <v>30062</v>
      </c>
      <c r="Z954" s="13">
        <v>42079</v>
      </c>
      <c r="AA954" s="14" t="str">
        <f>TEXT(Table1[[#This Row],[Order Date]],"mmmm")</f>
        <v>March</v>
      </c>
      <c r="AB954" s="8" t="str">
        <f>TEXT(Table1[[#This Row],[Order Date]],"yyyy")</f>
        <v>2015</v>
      </c>
      <c r="AC954" s="13">
        <v>42081</v>
      </c>
      <c r="AD954" s="12">
        <v>-167.048</v>
      </c>
      <c r="AE954" s="12">
        <v>3</v>
      </c>
      <c r="AF954" s="12">
        <v>22.48</v>
      </c>
      <c r="AG954" s="12">
        <v>87747</v>
      </c>
      <c r="AH954" s="7" t="str">
        <f>IF(COUNTIF(Returns!$A$2:$A$1635,Orders!AG954)&gt;0,"Returned","Not Returned")</f>
        <v>Not Returned</v>
      </c>
    </row>
    <row r="955" spans="5:34" ht="12.75" customHeight="1" thickTop="1" thickBot="1" x14ac:dyDescent="0.3">
      <c r="E955" s="9">
        <v>21655</v>
      </c>
      <c r="F955" s="2" t="s">
        <v>106</v>
      </c>
      <c r="G955" s="2">
        <v>0.03</v>
      </c>
      <c r="H955" s="2">
        <v>11.66</v>
      </c>
      <c r="I955" s="2">
        <v>7.95</v>
      </c>
      <c r="J955" s="2">
        <v>1712</v>
      </c>
      <c r="K955" s="7" t="str">
        <f>IF(COUNTIF(Table1[Customer ID],Table1[[#This Row],[Customer ID]])&gt;1,"Repeat Customer","One-Time Customer")</f>
        <v>One-Time Customer</v>
      </c>
      <c r="L955" s="2" t="s">
        <v>1717</v>
      </c>
      <c r="M955" s="2" t="s">
        <v>49</v>
      </c>
      <c r="N955" s="2" t="s">
        <v>28</v>
      </c>
      <c r="O955" s="2" t="s">
        <v>29</v>
      </c>
      <c r="P955" s="2" t="s">
        <v>30</v>
      </c>
      <c r="Q955" s="2" t="s">
        <v>51</v>
      </c>
      <c r="R955" s="2" t="s">
        <v>1718</v>
      </c>
      <c r="S955" s="2">
        <v>0.57999999999999996</v>
      </c>
      <c r="T955" s="7">
        <f>Table1[[#This Row],[Profit]]/Table1[[#This Row],[Sales]]</f>
        <v>-0.11631752207092624</v>
      </c>
      <c r="U955" s="2" t="s">
        <v>33</v>
      </c>
      <c r="V955" s="2" t="s">
        <v>136</v>
      </c>
      <c r="W955" s="2" t="s">
        <v>387</v>
      </c>
      <c r="X955" s="2" t="s">
        <v>1719</v>
      </c>
      <c r="Y955" s="2">
        <v>30907</v>
      </c>
      <c r="Z955" s="10">
        <v>42105</v>
      </c>
      <c r="AA955" s="14" t="str">
        <f>TEXT(Table1[[#This Row],[Order Date]],"mmmm")</f>
        <v>April</v>
      </c>
      <c r="AB955" s="8" t="str">
        <f>TEXT(Table1[[#This Row],[Order Date]],"yyyy")</f>
        <v>2015</v>
      </c>
      <c r="AC955" s="10">
        <v>42114</v>
      </c>
      <c r="AD955" s="2">
        <v>-31.094000000000001</v>
      </c>
      <c r="AE955" s="2">
        <v>22</v>
      </c>
      <c r="AF955" s="2">
        <v>267.32</v>
      </c>
      <c r="AG955" s="2">
        <v>87749</v>
      </c>
      <c r="AH955" s="7" t="str">
        <f>IF(COUNTIF(Returns!$A$2:$A$1635,Orders!AG955)&gt;0,"Returned","Not Returned")</f>
        <v>Not Returned</v>
      </c>
    </row>
    <row r="956" spans="5:34" ht="12.75" customHeight="1" thickTop="1" thickBot="1" x14ac:dyDescent="0.3">
      <c r="E956" s="11">
        <v>25078</v>
      </c>
      <c r="F956" s="12" t="s">
        <v>25</v>
      </c>
      <c r="G956" s="12">
        <v>0.01</v>
      </c>
      <c r="H956" s="12">
        <v>23.99</v>
      </c>
      <c r="I956" s="12">
        <v>6.3</v>
      </c>
      <c r="J956" s="12">
        <v>1713</v>
      </c>
      <c r="K956" s="7" t="str">
        <f>IF(COUNTIF(Table1[Customer ID],Table1[[#This Row],[Customer ID]])&gt;1,"Repeat Customer","One-Time Customer")</f>
        <v>One-Time Customer</v>
      </c>
      <c r="L956" s="12" t="s">
        <v>1720</v>
      </c>
      <c r="M956" s="12" t="s">
        <v>49</v>
      </c>
      <c r="N956" s="12" t="s">
        <v>28</v>
      </c>
      <c r="O956" s="12" t="s">
        <v>77</v>
      </c>
      <c r="P956" s="12" t="s">
        <v>85</v>
      </c>
      <c r="Q956" s="12" t="s">
        <v>86</v>
      </c>
      <c r="R956" s="12" t="s">
        <v>1721</v>
      </c>
      <c r="S956" s="12">
        <v>0.38</v>
      </c>
      <c r="T956" s="7">
        <f>Table1[[#This Row],[Profit]]/Table1[[#This Row],[Sales]]</f>
        <v>-2.1808080452899187E-2</v>
      </c>
      <c r="U956" s="12" t="s">
        <v>33</v>
      </c>
      <c r="V956" s="12" t="s">
        <v>136</v>
      </c>
      <c r="W956" s="12" t="s">
        <v>387</v>
      </c>
      <c r="X956" s="12" t="s">
        <v>1722</v>
      </c>
      <c r="Y956" s="12">
        <v>30265</v>
      </c>
      <c r="Z956" s="13">
        <v>42153</v>
      </c>
      <c r="AA956" s="14" t="str">
        <f>TEXT(Table1[[#This Row],[Order Date]],"mmmm")</f>
        <v>May</v>
      </c>
      <c r="AB956" s="8" t="str">
        <f>TEXT(Table1[[#This Row],[Order Date]],"yyyy")</f>
        <v>2015</v>
      </c>
      <c r="AC956" s="13">
        <v>42155</v>
      </c>
      <c r="AD956" s="12">
        <v>-6.202</v>
      </c>
      <c r="AE956" s="12">
        <v>11</v>
      </c>
      <c r="AF956" s="12">
        <v>284.39</v>
      </c>
      <c r="AG956" s="12">
        <v>87748</v>
      </c>
      <c r="AH956" s="7" t="str">
        <f>IF(COUNTIF(Returns!$A$2:$A$1635,Orders!AG956)&gt;0,"Returned","Not Returned")</f>
        <v>Not Returned</v>
      </c>
    </row>
    <row r="957" spans="5:34" ht="12.75" customHeight="1" thickTop="1" thickBot="1" x14ac:dyDescent="0.3">
      <c r="E957" s="9">
        <v>19884</v>
      </c>
      <c r="F957" s="2" t="s">
        <v>106</v>
      </c>
      <c r="G957" s="2">
        <v>0.01</v>
      </c>
      <c r="H957" s="2">
        <v>300.98</v>
      </c>
      <c r="I957" s="2">
        <v>64.73</v>
      </c>
      <c r="J957" s="2">
        <v>1718</v>
      </c>
      <c r="K957" s="7" t="str">
        <f>IF(COUNTIF(Table1[Customer ID],Table1[[#This Row],[Customer ID]])&gt;1,"Repeat Customer","One-Time Customer")</f>
        <v>One-Time Customer</v>
      </c>
      <c r="L957" s="2" t="s">
        <v>1723</v>
      </c>
      <c r="M957" s="2" t="s">
        <v>39</v>
      </c>
      <c r="N957" s="2" t="s">
        <v>114</v>
      </c>
      <c r="O957" s="2" t="s">
        <v>41</v>
      </c>
      <c r="P957" s="2" t="s">
        <v>42</v>
      </c>
      <c r="Q957" s="2" t="s">
        <v>43</v>
      </c>
      <c r="R957" s="2" t="s">
        <v>1489</v>
      </c>
      <c r="S957" s="2">
        <v>0.56000000000000005</v>
      </c>
      <c r="T957" s="7">
        <f>Table1[[#This Row],[Profit]]/Table1[[#This Row],[Sales]]</f>
        <v>-5.0171433264212535E-2</v>
      </c>
      <c r="U957" s="2" t="s">
        <v>33</v>
      </c>
      <c r="V957" s="2" t="s">
        <v>136</v>
      </c>
      <c r="W957" s="2" t="s">
        <v>322</v>
      </c>
      <c r="X957" s="2" t="s">
        <v>1724</v>
      </c>
      <c r="Y957" s="2">
        <v>27529</v>
      </c>
      <c r="Z957" s="10">
        <v>42071</v>
      </c>
      <c r="AA957" s="14" t="str">
        <f>TEXT(Table1[[#This Row],[Order Date]],"mmmm")</f>
        <v>March</v>
      </c>
      <c r="AB957" s="8" t="str">
        <f>TEXT(Table1[[#This Row],[Order Date]],"yyyy")</f>
        <v>2015</v>
      </c>
      <c r="AC957" s="10">
        <v>42078</v>
      </c>
      <c r="AD957" s="2">
        <v>-48.873999999999995</v>
      </c>
      <c r="AE957" s="2">
        <v>3</v>
      </c>
      <c r="AF957" s="2">
        <v>974.14</v>
      </c>
      <c r="AG957" s="2">
        <v>90621</v>
      </c>
      <c r="AH957" s="7" t="str">
        <f>IF(COUNTIF(Returns!$A$2:$A$1635,Orders!AG957)&gt;0,"Returned","Not Returned")</f>
        <v>Not Returned</v>
      </c>
    </row>
    <row r="958" spans="5:34" ht="12.75" customHeight="1" thickTop="1" thickBot="1" x14ac:dyDescent="0.3">
      <c r="E958" s="11">
        <v>20619</v>
      </c>
      <c r="F958" s="12" t="s">
        <v>56</v>
      </c>
      <c r="G958" s="12">
        <v>0.06</v>
      </c>
      <c r="H958" s="12">
        <v>16.48</v>
      </c>
      <c r="I958" s="12">
        <v>1.99</v>
      </c>
      <c r="J958" s="12">
        <v>1719</v>
      </c>
      <c r="K958" s="7" t="str">
        <f>IF(COUNTIF(Table1[Customer ID],Table1[[#This Row],[Customer ID]])&gt;1,"Repeat Customer","One-Time Customer")</f>
        <v>One-Time Customer</v>
      </c>
      <c r="L958" s="12" t="s">
        <v>1725</v>
      </c>
      <c r="M958" s="12" t="s">
        <v>49</v>
      </c>
      <c r="N958" s="12" t="s">
        <v>28</v>
      </c>
      <c r="O958" s="12" t="s">
        <v>77</v>
      </c>
      <c r="P958" s="12" t="s">
        <v>180</v>
      </c>
      <c r="Q958" s="12" t="s">
        <v>51</v>
      </c>
      <c r="R958" s="12" t="s">
        <v>1472</v>
      </c>
      <c r="S958" s="12">
        <v>0.42</v>
      </c>
      <c r="T958" s="7">
        <f>Table1[[#This Row],[Profit]]/Table1[[#This Row],[Sales]]</f>
        <v>-1.1284788886287367</v>
      </c>
      <c r="U958" s="12" t="s">
        <v>33</v>
      </c>
      <c r="V958" s="12" t="s">
        <v>136</v>
      </c>
      <c r="W958" s="12" t="s">
        <v>1278</v>
      </c>
      <c r="X958" s="12" t="s">
        <v>1726</v>
      </c>
      <c r="Y958" s="12">
        <v>35473</v>
      </c>
      <c r="Z958" s="13">
        <v>42021</v>
      </c>
      <c r="AA958" s="14" t="str">
        <f>TEXT(Table1[[#This Row],[Order Date]],"mmmm")</f>
        <v>January</v>
      </c>
      <c r="AB958" s="8" t="str">
        <f>TEXT(Table1[[#This Row],[Order Date]],"yyyy")</f>
        <v>2015</v>
      </c>
      <c r="AC958" s="13">
        <v>42023</v>
      </c>
      <c r="AD958" s="12">
        <v>-144.59200000000001</v>
      </c>
      <c r="AE958" s="12">
        <v>8</v>
      </c>
      <c r="AF958" s="12">
        <v>128.13</v>
      </c>
      <c r="AG958" s="12">
        <v>90786</v>
      </c>
      <c r="AH958" s="7" t="str">
        <f>IF(COUNTIF(Returns!$A$2:$A$1635,Orders!AG958)&gt;0,"Returned","Not Returned")</f>
        <v>Not Returned</v>
      </c>
    </row>
    <row r="959" spans="5:34" ht="12.75" customHeight="1" thickTop="1" thickBot="1" x14ac:dyDescent="0.3">
      <c r="E959" s="9">
        <v>22596</v>
      </c>
      <c r="F959" s="2" t="s">
        <v>25</v>
      </c>
      <c r="G959" s="2">
        <v>0.04</v>
      </c>
      <c r="H959" s="2">
        <v>12.44</v>
      </c>
      <c r="I959" s="2">
        <v>6.27</v>
      </c>
      <c r="J959" s="2">
        <v>1721</v>
      </c>
      <c r="K959" s="7" t="str">
        <f>IF(COUNTIF(Table1[Customer ID],Table1[[#This Row],[Customer ID]])&gt;1,"Repeat Customer","One-Time Customer")</f>
        <v>One-Time Customer</v>
      </c>
      <c r="L959" s="2" t="s">
        <v>1727</v>
      </c>
      <c r="M959" s="2" t="s">
        <v>49</v>
      </c>
      <c r="N959" s="2" t="s">
        <v>28</v>
      </c>
      <c r="O959" s="2" t="s">
        <v>29</v>
      </c>
      <c r="P959" s="2" t="s">
        <v>141</v>
      </c>
      <c r="Q959" s="2" t="s">
        <v>86</v>
      </c>
      <c r="R959" s="2" t="s">
        <v>1728</v>
      </c>
      <c r="S959" s="2">
        <v>0.56999999999999995</v>
      </c>
      <c r="T959" s="7">
        <f>Table1[[#This Row],[Profit]]/Table1[[#This Row],[Sales]]</f>
        <v>-0.556127672387835</v>
      </c>
      <c r="U959" s="2" t="s">
        <v>33</v>
      </c>
      <c r="V959" s="2" t="s">
        <v>136</v>
      </c>
      <c r="W959" s="2" t="s">
        <v>958</v>
      </c>
      <c r="X959" s="2" t="s">
        <v>1729</v>
      </c>
      <c r="Y959" s="2">
        <v>72401</v>
      </c>
      <c r="Z959" s="10">
        <v>42140</v>
      </c>
      <c r="AA959" s="14" t="str">
        <f>TEXT(Table1[[#This Row],[Order Date]],"mmmm")</f>
        <v>May</v>
      </c>
      <c r="AB959" s="8" t="str">
        <f>TEXT(Table1[[#This Row],[Order Date]],"yyyy")</f>
        <v>2015</v>
      </c>
      <c r="AC959" s="10">
        <v>42141</v>
      </c>
      <c r="AD959" s="2">
        <v>-258.56600000000003</v>
      </c>
      <c r="AE959" s="2">
        <v>37</v>
      </c>
      <c r="AF959" s="2">
        <v>464.94</v>
      </c>
      <c r="AG959" s="2">
        <v>90787</v>
      </c>
      <c r="AH959" s="7" t="str">
        <f>IF(COUNTIF(Returns!$A$2:$A$1635,Orders!AG959)&gt;0,"Returned","Not Returned")</f>
        <v>Not Returned</v>
      </c>
    </row>
    <row r="960" spans="5:34" ht="12.75" customHeight="1" thickTop="1" thickBot="1" x14ac:dyDescent="0.3">
      <c r="E960" s="11">
        <v>5670</v>
      </c>
      <c r="F960" s="12" t="s">
        <v>106</v>
      </c>
      <c r="G960" s="12">
        <v>0.1</v>
      </c>
      <c r="H960" s="12">
        <v>49.99</v>
      </c>
      <c r="I960" s="12">
        <v>19.989999999999998</v>
      </c>
      <c r="J960" s="12">
        <v>1723</v>
      </c>
      <c r="K960" s="7" t="str">
        <f>IF(COUNTIF(Table1[Customer ID],Table1[[#This Row],[Customer ID]])&gt;1,"Repeat Customer","One-Time Customer")</f>
        <v>Repeat Customer</v>
      </c>
      <c r="L960" s="12" t="s">
        <v>1730</v>
      </c>
      <c r="M960" s="12" t="s">
        <v>27</v>
      </c>
      <c r="N960" s="12" t="s">
        <v>28</v>
      </c>
      <c r="O960" s="12" t="s">
        <v>77</v>
      </c>
      <c r="P960" s="12" t="s">
        <v>180</v>
      </c>
      <c r="Q960" s="12" t="s">
        <v>59</v>
      </c>
      <c r="R960" s="12" t="s">
        <v>1731</v>
      </c>
      <c r="S960" s="12">
        <v>0.45</v>
      </c>
      <c r="T960" s="7">
        <f>Table1[[#This Row],[Profit]]/Table1[[#This Row],[Sales]]</f>
        <v>6.1735052969297015E-3</v>
      </c>
      <c r="U960" s="12" t="s">
        <v>33</v>
      </c>
      <c r="V960" s="12" t="s">
        <v>34</v>
      </c>
      <c r="W960" s="12" t="s">
        <v>45</v>
      </c>
      <c r="X960" s="12" t="s">
        <v>1732</v>
      </c>
      <c r="Y960" s="12">
        <v>92037</v>
      </c>
      <c r="Z960" s="13">
        <v>42035</v>
      </c>
      <c r="AA960" s="14" t="str">
        <f>TEXT(Table1[[#This Row],[Order Date]],"mmmm")</f>
        <v>January</v>
      </c>
      <c r="AB960" s="8" t="str">
        <f>TEXT(Table1[[#This Row],[Order Date]],"yyyy")</f>
        <v>2015</v>
      </c>
      <c r="AC960" s="13">
        <v>42040</v>
      </c>
      <c r="AD960" s="12">
        <v>13.508000000000003</v>
      </c>
      <c r="AE960" s="12">
        <v>46</v>
      </c>
      <c r="AF960" s="12">
        <v>2188.06</v>
      </c>
      <c r="AG960" s="12">
        <v>40101</v>
      </c>
      <c r="AH960" s="7" t="str">
        <f>IF(COUNTIF(Returns!$A$2:$A$1635,Orders!AG960)&gt;0,"Returned","Not Returned")</f>
        <v>Not Returned</v>
      </c>
    </row>
    <row r="961" spans="5:34" ht="12.75" customHeight="1" thickTop="1" thickBot="1" x14ac:dyDescent="0.3">
      <c r="E961" s="9">
        <v>6212</v>
      </c>
      <c r="F961" s="2" t="s">
        <v>56</v>
      </c>
      <c r="G961" s="2">
        <v>0.05</v>
      </c>
      <c r="H961" s="2">
        <v>6.68</v>
      </c>
      <c r="I961" s="2">
        <v>5.66</v>
      </c>
      <c r="J961" s="2">
        <v>1723</v>
      </c>
      <c r="K961" s="7" t="str">
        <f>IF(COUNTIF(Table1[Customer ID],Table1[[#This Row],[Customer ID]])&gt;1,"Repeat Customer","One-Time Customer")</f>
        <v>Repeat Customer</v>
      </c>
      <c r="L961" s="2" t="s">
        <v>1730</v>
      </c>
      <c r="M961" s="2" t="s">
        <v>49</v>
      </c>
      <c r="N961" s="2" t="s">
        <v>28</v>
      </c>
      <c r="O961" s="2" t="s">
        <v>29</v>
      </c>
      <c r="P961" s="2" t="s">
        <v>93</v>
      </c>
      <c r="Q961" s="2" t="s">
        <v>59</v>
      </c>
      <c r="R961" s="2" t="s">
        <v>1164</v>
      </c>
      <c r="S961" s="2">
        <v>0.37</v>
      </c>
      <c r="T961" s="7">
        <f>Table1[[#This Row],[Profit]]/Table1[[#This Row],[Sales]]</f>
        <v>-0.20714797619418565</v>
      </c>
      <c r="U961" s="2" t="s">
        <v>33</v>
      </c>
      <c r="V961" s="2" t="s">
        <v>34</v>
      </c>
      <c r="W961" s="2" t="s">
        <v>45</v>
      </c>
      <c r="X961" s="2" t="s">
        <v>1732</v>
      </c>
      <c r="Y961" s="2">
        <v>92037</v>
      </c>
      <c r="Z961" s="10">
        <v>42042</v>
      </c>
      <c r="AA961" s="14" t="str">
        <f>TEXT(Table1[[#This Row],[Order Date]],"mmmm")</f>
        <v>February</v>
      </c>
      <c r="AB961" s="8" t="str">
        <f>TEXT(Table1[[#This Row],[Order Date]],"yyyy")</f>
        <v>2015</v>
      </c>
      <c r="AC961" s="10">
        <v>42044</v>
      </c>
      <c r="AD961" s="2">
        <v>-66.48</v>
      </c>
      <c r="AE961" s="2">
        <v>46</v>
      </c>
      <c r="AF961" s="2">
        <v>320.93</v>
      </c>
      <c r="AG961" s="2">
        <v>44002</v>
      </c>
      <c r="AH961" s="7" t="str">
        <f>IF(COUNTIF(Returns!$A$2:$A$1635,Orders!AG961)&gt;0,"Returned","Not Returned")</f>
        <v>Not Returned</v>
      </c>
    </row>
    <row r="962" spans="5:34" ht="12.75" customHeight="1" thickTop="1" thickBot="1" x14ac:dyDescent="0.3">
      <c r="E962" s="11">
        <v>6213</v>
      </c>
      <c r="F962" s="12" t="s">
        <v>56</v>
      </c>
      <c r="G962" s="12">
        <v>0.03</v>
      </c>
      <c r="H962" s="12">
        <v>17.7</v>
      </c>
      <c r="I962" s="12">
        <v>9.4700000000000006</v>
      </c>
      <c r="J962" s="12">
        <v>1723</v>
      </c>
      <c r="K962" s="7" t="str">
        <f>IF(COUNTIF(Table1[Customer ID],Table1[[#This Row],[Customer ID]])&gt;1,"Repeat Customer","One-Time Customer")</f>
        <v>Repeat Customer</v>
      </c>
      <c r="L962" s="12" t="s">
        <v>1730</v>
      </c>
      <c r="M962" s="12" t="s">
        <v>49</v>
      </c>
      <c r="N962" s="12" t="s">
        <v>28</v>
      </c>
      <c r="O962" s="12" t="s">
        <v>29</v>
      </c>
      <c r="P962" s="12" t="s">
        <v>141</v>
      </c>
      <c r="Q962" s="12" t="s">
        <v>59</v>
      </c>
      <c r="R962" s="12" t="s">
        <v>1569</v>
      </c>
      <c r="S962" s="12">
        <v>0.59</v>
      </c>
      <c r="T962" s="7">
        <f>Table1[[#This Row],[Profit]]/Table1[[#This Row],[Sales]]</f>
        <v>-0.19984724078670993</v>
      </c>
      <c r="U962" s="12" t="s">
        <v>33</v>
      </c>
      <c r="V962" s="12" t="s">
        <v>34</v>
      </c>
      <c r="W962" s="12" t="s">
        <v>45</v>
      </c>
      <c r="X962" s="12" t="s">
        <v>1732</v>
      </c>
      <c r="Y962" s="12">
        <v>92037</v>
      </c>
      <c r="Z962" s="13">
        <v>42042</v>
      </c>
      <c r="AA962" s="14" t="str">
        <f>TEXT(Table1[[#This Row],[Order Date]],"mmmm")</f>
        <v>February</v>
      </c>
      <c r="AB962" s="8" t="str">
        <f>TEXT(Table1[[#This Row],[Order Date]],"yyyy")</f>
        <v>2015</v>
      </c>
      <c r="AC962" s="13">
        <v>42042</v>
      </c>
      <c r="AD962" s="12">
        <v>-52.33</v>
      </c>
      <c r="AE962" s="12">
        <v>14</v>
      </c>
      <c r="AF962" s="12">
        <v>261.85000000000002</v>
      </c>
      <c r="AG962" s="12">
        <v>44002</v>
      </c>
      <c r="AH962" s="7" t="str">
        <f>IF(COUNTIF(Returns!$A$2:$A$1635,Orders!AG962)&gt;0,"Returned","Not Returned")</f>
        <v>Not Returned</v>
      </c>
    </row>
    <row r="963" spans="5:34" ht="12.75" customHeight="1" thickTop="1" thickBot="1" x14ac:dyDescent="0.3">
      <c r="E963" s="9">
        <v>4596</v>
      </c>
      <c r="F963" s="2" t="s">
        <v>25</v>
      </c>
      <c r="G963" s="2">
        <v>0.04</v>
      </c>
      <c r="H963" s="2">
        <v>12.44</v>
      </c>
      <c r="I963" s="2">
        <v>6.27</v>
      </c>
      <c r="J963" s="2">
        <v>1723</v>
      </c>
      <c r="K963" s="7" t="str">
        <f>IF(COUNTIF(Table1[Customer ID],Table1[[#This Row],[Customer ID]])&gt;1,"Repeat Customer","One-Time Customer")</f>
        <v>Repeat Customer</v>
      </c>
      <c r="L963" s="2" t="s">
        <v>1730</v>
      </c>
      <c r="M963" s="2" t="s">
        <v>49</v>
      </c>
      <c r="N963" s="2" t="s">
        <v>28</v>
      </c>
      <c r="O963" s="2" t="s">
        <v>29</v>
      </c>
      <c r="P963" s="2" t="s">
        <v>141</v>
      </c>
      <c r="Q963" s="2" t="s">
        <v>86</v>
      </c>
      <c r="R963" s="2" t="s">
        <v>1728</v>
      </c>
      <c r="S963" s="2">
        <v>0.56999999999999995</v>
      </c>
      <c r="T963" s="7">
        <f>Table1[[#This Row],[Profit]]/Table1[[#This Row],[Sales]]</f>
        <v>-3.2192128027210144E-2</v>
      </c>
      <c r="U963" s="2" t="s">
        <v>33</v>
      </c>
      <c r="V963" s="2" t="s">
        <v>34</v>
      </c>
      <c r="W963" s="2" t="s">
        <v>45</v>
      </c>
      <c r="X963" s="2" t="s">
        <v>1732</v>
      </c>
      <c r="Y963" s="2">
        <v>92037</v>
      </c>
      <c r="Z963" s="10">
        <v>42140</v>
      </c>
      <c r="AA963" s="14" t="str">
        <f>TEXT(Table1[[#This Row],[Order Date]],"mmmm")</f>
        <v>May</v>
      </c>
      <c r="AB963" s="8" t="str">
        <f>TEXT(Table1[[#This Row],[Order Date]],"yyyy")</f>
        <v>2015</v>
      </c>
      <c r="AC963" s="10">
        <v>42141</v>
      </c>
      <c r="AD963" s="2">
        <v>-59.06</v>
      </c>
      <c r="AE963" s="2">
        <v>146</v>
      </c>
      <c r="AF963" s="2">
        <v>1834.61</v>
      </c>
      <c r="AG963" s="2">
        <v>32710</v>
      </c>
      <c r="AH963" s="7" t="str">
        <f>IF(COUNTIF(Returns!$A$2:$A$1635,Orders!AG963)&gt;0,"Returned","Not Returned")</f>
        <v>Not Returned</v>
      </c>
    </row>
    <row r="964" spans="5:34" ht="12.75" customHeight="1" thickTop="1" thickBot="1" x14ac:dyDescent="0.3">
      <c r="E964" s="11">
        <v>18244</v>
      </c>
      <c r="F964" s="12" t="s">
        <v>25</v>
      </c>
      <c r="G964" s="12">
        <v>0.05</v>
      </c>
      <c r="H964" s="12">
        <v>35.99</v>
      </c>
      <c r="I964" s="12">
        <v>1.1000000000000001</v>
      </c>
      <c r="J964" s="12">
        <v>1725</v>
      </c>
      <c r="K964" s="7" t="str">
        <f>IF(COUNTIF(Table1[Customer ID],Table1[[#This Row],[Customer ID]])&gt;1,"Repeat Customer","One-Time Customer")</f>
        <v>One-Time Customer</v>
      </c>
      <c r="L964" s="12" t="s">
        <v>1733</v>
      </c>
      <c r="M964" s="12" t="s">
        <v>49</v>
      </c>
      <c r="N964" s="12" t="s">
        <v>28</v>
      </c>
      <c r="O964" s="12" t="s">
        <v>77</v>
      </c>
      <c r="P964" s="12" t="s">
        <v>78</v>
      </c>
      <c r="Q964" s="12" t="s">
        <v>59</v>
      </c>
      <c r="R964" s="12" t="s">
        <v>935</v>
      </c>
      <c r="S964" s="12">
        <v>0.55000000000000004</v>
      </c>
      <c r="T964" s="7">
        <f>Table1[[#This Row],[Profit]]/Table1[[#This Row],[Sales]]</f>
        <v>0.57029362287811591</v>
      </c>
      <c r="U964" s="12" t="s">
        <v>33</v>
      </c>
      <c r="V964" s="12" t="s">
        <v>53</v>
      </c>
      <c r="W964" s="12" t="s">
        <v>154</v>
      </c>
      <c r="X964" s="12" t="s">
        <v>1734</v>
      </c>
      <c r="Y964" s="12">
        <v>43026</v>
      </c>
      <c r="Z964" s="13">
        <v>42131</v>
      </c>
      <c r="AA964" s="14" t="str">
        <f>TEXT(Table1[[#This Row],[Order Date]],"mmmm")</f>
        <v>May</v>
      </c>
      <c r="AB964" s="8" t="str">
        <f>TEXT(Table1[[#This Row],[Order Date]],"yyyy")</f>
        <v>2015</v>
      </c>
      <c r="AC964" s="13">
        <v>42133</v>
      </c>
      <c r="AD964" s="12">
        <v>149.166</v>
      </c>
      <c r="AE964" s="12">
        <v>9</v>
      </c>
      <c r="AF964" s="12">
        <v>261.56</v>
      </c>
      <c r="AG964" s="12">
        <v>87193</v>
      </c>
      <c r="AH964" s="7" t="str">
        <f>IF(COUNTIF(Returns!$A$2:$A$1635,Orders!AG964)&gt;0,"Returned","Not Returned")</f>
        <v>Not Returned</v>
      </c>
    </row>
    <row r="965" spans="5:34" ht="12.75" customHeight="1" thickTop="1" thickBot="1" x14ac:dyDescent="0.3">
      <c r="E965" s="9">
        <v>24872</v>
      </c>
      <c r="F965" s="2" t="s">
        <v>37</v>
      </c>
      <c r="G965" s="2">
        <v>0.1</v>
      </c>
      <c r="H965" s="2">
        <v>14.98</v>
      </c>
      <c r="I965" s="2">
        <v>7.69</v>
      </c>
      <c r="J965" s="2">
        <v>1727</v>
      </c>
      <c r="K965" s="7" t="str">
        <f>IF(COUNTIF(Table1[Customer ID],Table1[[#This Row],[Customer ID]])&gt;1,"Repeat Customer","One-Time Customer")</f>
        <v>One-Time Customer</v>
      </c>
      <c r="L965" s="2" t="s">
        <v>1735</v>
      </c>
      <c r="M965" s="2" t="s">
        <v>27</v>
      </c>
      <c r="N965" s="2" t="s">
        <v>58</v>
      </c>
      <c r="O965" s="2" t="s">
        <v>29</v>
      </c>
      <c r="P965" s="2" t="s">
        <v>141</v>
      </c>
      <c r="Q965" s="2" t="s">
        <v>59</v>
      </c>
      <c r="R965" s="2" t="s">
        <v>1736</v>
      </c>
      <c r="S965" s="2">
        <v>0.56999999999999995</v>
      </c>
      <c r="T965" s="7">
        <f>Table1[[#This Row],[Profit]]/Table1[[#This Row],[Sales]]</f>
        <v>-0.66980228203118197</v>
      </c>
      <c r="U965" s="2" t="s">
        <v>33</v>
      </c>
      <c r="V965" s="2" t="s">
        <v>53</v>
      </c>
      <c r="W965" s="2" t="s">
        <v>154</v>
      </c>
      <c r="X965" s="2" t="s">
        <v>1737</v>
      </c>
      <c r="Y965" s="2">
        <v>44240</v>
      </c>
      <c r="Z965" s="10">
        <v>42025</v>
      </c>
      <c r="AA965" s="14" t="str">
        <f>TEXT(Table1[[#This Row],[Order Date]],"mmmm")</f>
        <v>January</v>
      </c>
      <c r="AB965" s="8" t="str">
        <f>TEXT(Table1[[#This Row],[Order Date]],"yyyy")</f>
        <v>2015</v>
      </c>
      <c r="AC965" s="10">
        <v>42027</v>
      </c>
      <c r="AD965" s="2">
        <v>-76.900000000000006</v>
      </c>
      <c r="AE965" s="2">
        <v>8</v>
      </c>
      <c r="AF965" s="2">
        <v>114.81</v>
      </c>
      <c r="AG965" s="2">
        <v>87194</v>
      </c>
      <c r="AH965" s="7" t="str">
        <f>IF(COUNTIF(Returns!$A$2:$A$1635,Orders!AG965)&gt;0,"Returned","Not Returned")</f>
        <v>Not Returned</v>
      </c>
    </row>
    <row r="966" spans="5:34" ht="12.75" customHeight="1" thickTop="1" thickBot="1" x14ac:dyDescent="0.3">
      <c r="E966" s="11">
        <v>26066</v>
      </c>
      <c r="F966" s="12" t="s">
        <v>25</v>
      </c>
      <c r="G966" s="12">
        <v>0.04</v>
      </c>
      <c r="H966" s="12">
        <v>55.48</v>
      </c>
      <c r="I966" s="12">
        <v>6.79</v>
      </c>
      <c r="J966" s="12">
        <v>1728</v>
      </c>
      <c r="K966" s="7" t="str">
        <f>IF(COUNTIF(Table1[Customer ID],Table1[[#This Row],[Customer ID]])&gt;1,"Repeat Customer","One-Time Customer")</f>
        <v>One-Time Customer</v>
      </c>
      <c r="L966" s="12" t="s">
        <v>1738</v>
      </c>
      <c r="M966" s="12" t="s">
        <v>49</v>
      </c>
      <c r="N966" s="12" t="s">
        <v>28</v>
      </c>
      <c r="O966" s="12" t="s">
        <v>29</v>
      </c>
      <c r="P966" s="12" t="s">
        <v>93</v>
      </c>
      <c r="Q966" s="12" t="s">
        <v>59</v>
      </c>
      <c r="R966" s="12" t="s">
        <v>1650</v>
      </c>
      <c r="S966" s="12">
        <v>0.37</v>
      </c>
      <c r="T966" s="7">
        <f>Table1[[#This Row],[Profit]]/Table1[[#This Row],[Sales]]</f>
        <v>0.69</v>
      </c>
      <c r="U966" s="12" t="s">
        <v>33</v>
      </c>
      <c r="V966" s="12" t="s">
        <v>53</v>
      </c>
      <c r="W966" s="12" t="s">
        <v>154</v>
      </c>
      <c r="X966" s="12" t="s">
        <v>1739</v>
      </c>
      <c r="Y966" s="12">
        <v>45429</v>
      </c>
      <c r="Z966" s="13">
        <v>42057</v>
      </c>
      <c r="AA966" s="14" t="str">
        <f>TEXT(Table1[[#This Row],[Order Date]],"mmmm")</f>
        <v>February</v>
      </c>
      <c r="AB966" s="8" t="str">
        <f>TEXT(Table1[[#This Row],[Order Date]],"yyyy")</f>
        <v>2015</v>
      </c>
      <c r="AC966" s="13">
        <v>42059</v>
      </c>
      <c r="AD966" s="12">
        <v>376.88490000000002</v>
      </c>
      <c r="AE966" s="12">
        <v>10</v>
      </c>
      <c r="AF966" s="12">
        <v>546.21</v>
      </c>
      <c r="AG966" s="12">
        <v>87195</v>
      </c>
      <c r="AH966" s="7" t="str">
        <f>IF(COUNTIF(Returns!$A$2:$A$1635,Orders!AG966)&gt;0,"Returned","Not Returned")</f>
        <v>Not Returned</v>
      </c>
    </row>
    <row r="967" spans="5:34" ht="12.75" customHeight="1" thickTop="1" thickBot="1" x14ac:dyDescent="0.3">
      <c r="E967" s="9">
        <v>24545</v>
      </c>
      <c r="F967" s="2" t="s">
        <v>25</v>
      </c>
      <c r="G967" s="2">
        <v>0.1</v>
      </c>
      <c r="H967" s="2">
        <v>65.989999999999995</v>
      </c>
      <c r="I967" s="2">
        <v>3.99</v>
      </c>
      <c r="J967" s="2">
        <v>1730</v>
      </c>
      <c r="K967" s="7" t="str">
        <f>IF(COUNTIF(Table1[Customer ID],Table1[[#This Row],[Customer ID]])&gt;1,"Repeat Customer","One-Time Customer")</f>
        <v>One-Time Customer</v>
      </c>
      <c r="L967" s="2" t="s">
        <v>1740</v>
      </c>
      <c r="M967" s="2" t="s">
        <v>27</v>
      </c>
      <c r="N967" s="2" t="s">
        <v>58</v>
      </c>
      <c r="O967" s="2" t="s">
        <v>77</v>
      </c>
      <c r="P967" s="2" t="s">
        <v>78</v>
      </c>
      <c r="Q967" s="2" t="s">
        <v>59</v>
      </c>
      <c r="R967" s="2" t="s">
        <v>1053</v>
      </c>
      <c r="S967" s="2">
        <v>0.59</v>
      </c>
      <c r="T967" s="7">
        <f>Table1[[#This Row],[Profit]]/Table1[[#This Row],[Sales]]</f>
        <v>-0.32479953089496444</v>
      </c>
      <c r="U967" s="2" t="s">
        <v>33</v>
      </c>
      <c r="V967" s="2" t="s">
        <v>34</v>
      </c>
      <c r="W967" s="2" t="s">
        <v>1741</v>
      </c>
      <c r="X967" s="2" t="s">
        <v>1742</v>
      </c>
      <c r="Y967" s="2">
        <v>83843</v>
      </c>
      <c r="Z967" s="10">
        <v>42101</v>
      </c>
      <c r="AA967" s="14" t="str">
        <f>TEXT(Table1[[#This Row],[Order Date]],"mmmm")</f>
        <v>April</v>
      </c>
      <c r="AB967" s="8" t="str">
        <f>TEXT(Table1[[#This Row],[Order Date]],"yyyy")</f>
        <v>2015</v>
      </c>
      <c r="AC967" s="10">
        <v>42103</v>
      </c>
      <c r="AD967" s="2">
        <v>-88.624800000000008</v>
      </c>
      <c r="AE967" s="2">
        <v>5</v>
      </c>
      <c r="AF967" s="2">
        <v>272.86</v>
      </c>
      <c r="AG967" s="2">
        <v>90653</v>
      </c>
      <c r="AH967" s="7" t="str">
        <f>IF(COUNTIF(Returns!$A$2:$A$1635,Orders!AG967)&gt;0,"Returned","Not Returned")</f>
        <v>Not Returned</v>
      </c>
    </row>
    <row r="968" spans="5:34" ht="12.75" customHeight="1" thickTop="1" thickBot="1" x14ac:dyDescent="0.3">
      <c r="E968" s="11">
        <v>566</v>
      </c>
      <c r="F968" s="12" t="s">
        <v>37</v>
      </c>
      <c r="G968" s="12">
        <v>0.02</v>
      </c>
      <c r="H968" s="12">
        <v>60.98</v>
      </c>
      <c r="I968" s="12">
        <v>49</v>
      </c>
      <c r="J968" s="12">
        <v>1733</v>
      </c>
      <c r="K968" s="7" t="str">
        <f>IF(COUNTIF(Table1[Customer ID],Table1[[#This Row],[Customer ID]])&gt;1,"Repeat Customer","One-Time Customer")</f>
        <v>Repeat Customer</v>
      </c>
      <c r="L968" s="12" t="s">
        <v>1743</v>
      </c>
      <c r="M968" s="12" t="s">
        <v>49</v>
      </c>
      <c r="N968" s="12" t="s">
        <v>58</v>
      </c>
      <c r="O968" s="12" t="s">
        <v>29</v>
      </c>
      <c r="P968" s="12" t="s">
        <v>257</v>
      </c>
      <c r="Q968" s="12" t="s">
        <v>236</v>
      </c>
      <c r="R968" s="12" t="s">
        <v>1583</v>
      </c>
      <c r="S968" s="12">
        <v>0.59</v>
      </c>
      <c r="T968" s="7">
        <f>Table1[[#This Row],[Profit]]/Table1[[#This Row],[Sales]]</f>
        <v>-0.31257725732942054</v>
      </c>
      <c r="U968" s="12" t="s">
        <v>33</v>
      </c>
      <c r="V968" s="12" t="s">
        <v>53</v>
      </c>
      <c r="W968" s="12" t="s">
        <v>1008</v>
      </c>
      <c r="X968" s="12" t="s">
        <v>35</v>
      </c>
      <c r="Y968" s="12">
        <v>20012</v>
      </c>
      <c r="Z968" s="13">
        <v>42098</v>
      </c>
      <c r="AA968" s="14" t="str">
        <f>TEXT(Table1[[#This Row],[Order Date]],"mmmm")</f>
        <v>April</v>
      </c>
      <c r="AB968" s="8" t="str">
        <f>TEXT(Table1[[#This Row],[Order Date]],"yyyy")</f>
        <v>2015</v>
      </c>
      <c r="AC968" s="13">
        <v>42100</v>
      </c>
      <c r="AD968" s="12">
        <v>-662.52</v>
      </c>
      <c r="AE968" s="12">
        <v>34</v>
      </c>
      <c r="AF968" s="12">
        <v>2119.54</v>
      </c>
      <c r="AG968" s="12">
        <v>3841</v>
      </c>
      <c r="AH968" s="7" t="str">
        <f>IF(COUNTIF(Returns!$A$2:$A$1635,Orders!AG968)&gt;0,"Returned","Not Returned")</f>
        <v>Not Returned</v>
      </c>
    </row>
    <row r="969" spans="5:34" ht="12.75" customHeight="1" thickTop="1" thickBot="1" x14ac:dyDescent="0.3">
      <c r="E969" s="9">
        <v>567</v>
      </c>
      <c r="F969" s="2" t="s">
        <v>37</v>
      </c>
      <c r="G969" s="2">
        <v>0.02</v>
      </c>
      <c r="H969" s="2">
        <v>1270.99</v>
      </c>
      <c r="I969" s="2">
        <v>19.989999999999998</v>
      </c>
      <c r="J969" s="2">
        <v>1733</v>
      </c>
      <c r="K969" s="7" t="str">
        <f>IF(COUNTIF(Table1[Customer ID],Table1[[#This Row],[Customer ID]])&gt;1,"Repeat Customer","One-Time Customer")</f>
        <v>Repeat Customer</v>
      </c>
      <c r="L969" s="2" t="s">
        <v>1743</v>
      </c>
      <c r="M969" s="2" t="s">
        <v>49</v>
      </c>
      <c r="N969" s="2" t="s">
        <v>58</v>
      </c>
      <c r="O969" s="2" t="s">
        <v>29</v>
      </c>
      <c r="P969" s="2" t="s">
        <v>109</v>
      </c>
      <c r="Q969" s="2" t="s">
        <v>59</v>
      </c>
      <c r="R969" s="2" t="s">
        <v>631</v>
      </c>
      <c r="S969" s="2">
        <v>0.35</v>
      </c>
      <c r="T969" s="7">
        <f>Table1[[#This Row],[Profit]]/Table1[[#This Row],[Sales]]</f>
        <v>0.20176572615847929</v>
      </c>
      <c r="U969" s="2" t="s">
        <v>33</v>
      </c>
      <c r="V969" s="2" t="s">
        <v>53</v>
      </c>
      <c r="W969" s="2" t="s">
        <v>1008</v>
      </c>
      <c r="X969" s="2" t="s">
        <v>35</v>
      </c>
      <c r="Y969" s="2">
        <v>20012</v>
      </c>
      <c r="Z969" s="10">
        <v>42098</v>
      </c>
      <c r="AA969" s="14" t="str">
        <f>TEXT(Table1[[#This Row],[Order Date]],"mmmm")</f>
        <v>April</v>
      </c>
      <c r="AB969" s="8" t="str">
        <f>TEXT(Table1[[#This Row],[Order Date]],"yyyy")</f>
        <v>2015</v>
      </c>
      <c r="AC969" s="10">
        <v>42100</v>
      </c>
      <c r="AD969" s="2">
        <v>9228.2255999999998</v>
      </c>
      <c r="AE969" s="2">
        <v>36</v>
      </c>
      <c r="AF969" s="2">
        <v>45737.33</v>
      </c>
      <c r="AG969" s="2">
        <v>3841</v>
      </c>
      <c r="AH969" s="7" t="str">
        <f>IF(COUNTIF(Returns!$A$2:$A$1635,Orders!AG969)&gt;0,"Returned","Not Returned")</f>
        <v>Not Returned</v>
      </c>
    </row>
    <row r="970" spans="5:34" ht="12.75" customHeight="1" thickTop="1" thickBot="1" x14ac:dyDescent="0.3">
      <c r="E970" s="11">
        <v>8389</v>
      </c>
      <c r="F970" s="12" t="s">
        <v>25</v>
      </c>
      <c r="G970" s="12">
        <v>0.02</v>
      </c>
      <c r="H970" s="12">
        <v>30.98</v>
      </c>
      <c r="I970" s="12">
        <v>17.079999999999998</v>
      </c>
      <c r="J970" s="12">
        <v>1733</v>
      </c>
      <c r="K970" s="7" t="str">
        <f>IF(COUNTIF(Table1[Customer ID],Table1[[#This Row],[Customer ID]])&gt;1,"Repeat Customer","One-Time Customer")</f>
        <v>Repeat Customer</v>
      </c>
      <c r="L970" s="12" t="s">
        <v>1743</v>
      </c>
      <c r="M970" s="12" t="s">
        <v>49</v>
      </c>
      <c r="N970" s="12" t="s">
        <v>58</v>
      </c>
      <c r="O970" s="12" t="s">
        <v>29</v>
      </c>
      <c r="P970" s="12" t="s">
        <v>93</v>
      </c>
      <c r="Q970" s="12" t="s">
        <v>59</v>
      </c>
      <c r="R970" s="12" t="s">
        <v>1744</v>
      </c>
      <c r="S970" s="12">
        <v>0.4</v>
      </c>
      <c r="T970" s="7">
        <f>Table1[[#This Row],[Profit]]/Table1[[#This Row],[Sales]]</f>
        <v>-7.365658870507702E-2</v>
      </c>
      <c r="U970" s="12" t="s">
        <v>33</v>
      </c>
      <c r="V970" s="12" t="s">
        <v>53</v>
      </c>
      <c r="W970" s="12" t="s">
        <v>1008</v>
      </c>
      <c r="X970" s="12" t="s">
        <v>35</v>
      </c>
      <c r="Y970" s="12">
        <v>20012</v>
      </c>
      <c r="Z970" s="13">
        <v>42183</v>
      </c>
      <c r="AA970" s="14" t="str">
        <f>TEXT(Table1[[#This Row],[Order Date]],"mmmm")</f>
        <v>June</v>
      </c>
      <c r="AB970" s="8" t="str">
        <f>TEXT(Table1[[#This Row],[Order Date]],"yyyy")</f>
        <v>2015</v>
      </c>
      <c r="AC970" s="13">
        <v>42184</v>
      </c>
      <c r="AD970" s="12">
        <v>-32.28</v>
      </c>
      <c r="AE970" s="12">
        <v>13</v>
      </c>
      <c r="AF970" s="12">
        <v>438.25</v>
      </c>
      <c r="AG970" s="12">
        <v>59937</v>
      </c>
      <c r="AH970" s="7" t="str">
        <f>IF(COUNTIF(Returns!$A$2:$A$1635,Orders!AG970)&gt;0,"Returned","Not Returned")</f>
        <v>Returned</v>
      </c>
    </row>
    <row r="971" spans="5:34" ht="12.75" customHeight="1" thickTop="1" thickBot="1" x14ac:dyDescent="0.3">
      <c r="E971" s="9">
        <v>18566</v>
      </c>
      <c r="F971" s="2" t="s">
        <v>37</v>
      </c>
      <c r="G971" s="2">
        <v>0.02</v>
      </c>
      <c r="H971" s="2">
        <v>60.98</v>
      </c>
      <c r="I971" s="2">
        <v>49</v>
      </c>
      <c r="J971" s="2">
        <v>1734</v>
      </c>
      <c r="K971" s="7" t="str">
        <f>IF(COUNTIF(Table1[Customer ID],Table1[[#This Row],[Customer ID]])&gt;1,"Repeat Customer","One-Time Customer")</f>
        <v>Repeat Customer</v>
      </c>
      <c r="L971" s="2" t="s">
        <v>1745</v>
      </c>
      <c r="M971" s="2" t="s">
        <v>49</v>
      </c>
      <c r="N971" s="2" t="s">
        <v>58</v>
      </c>
      <c r="O971" s="2" t="s">
        <v>29</v>
      </c>
      <c r="P971" s="2" t="s">
        <v>257</v>
      </c>
      <c r="Q971" s="2" t="s">
        <v>236</v>
      </c>
      <c r="R971" s="2" t="s">
        <v>1583</v>
      </c>
      <c r="S971" s="2">
        <v>0.59</v>
      </c>
      <c r="T971" s="7">
        <f>Table1[[#This Row],[Profit]]/Table1[[#This Row],[Sales]]</f>
        <v>-1.062752646775746</v>
      </c>
      <c r="U971" s="2" t="s">
        <v>33</v>
      </c>
      <c r="V971" s="2" t="s">
        <v>53</v>
      </c>
      <c r="W971" s="2" t="s">
        <v>71</v>
      </c>
      <c r="X971" s="2" t="s">
        <v>1746</v>
      </c>
      <c r="Y971" s="2">
        <v>10528</v>
      </c>
      <c r="Z971" s="10">
        <v>42098</v>
      </c>
      <c r="AA971" s="14" t="str">
        <f>TEXT(Table1[[#This Row],[Order Date]],"mmmm")</f>
        <v>April</v>
      </c>
      <c r="AB971" s="8" t="str">
        <f>TEXT(Table1[[#This Row],[Order Date]],"yyyy")</f>
        <v>2015</v>
      </c>
      <c r="AC971" s="10">
        <v>42100</v>
      </c>
      <c r="AD971" s="2">
        <v>-596.26800000000003</v>
      </c>
      <c r="AE971" s="2">
        <v>9</v>
      </c>
      <c r="AF971" s="2">
        <v>561.05999999999995</v>
      </c>
      <c r="AG971" s="2">
        <v>88443</v>
      </c>
      <c r="AH971" s="7" t="str">
        <f>IF(COUNTIF(Returns!$A$2:$A$1635,Orders!AG971)&gt;0,"Returned","Not Returned")</f>
        <v>Not Returned</v>
      </c>
    </row>
    <row r="972" spans="5:34" ht="12.75" customHeight="1" thickTop="1" thickBot="1" x14ac:dyDescent="0.3">
      <c r="E972" s="11">
        <v>18567</v>
      </c>
      <c r="F972" s="12" t="s">
        <v>37</v>
      </c>
      <c r="G972" s="12">
        <v>0.02</v>
      </c>
      <c r="H972" s="12">
        <v>1270.99</v>
      </c>
      <c r="I972" s="12">
        <v>19.989999999999998</v>
      </c>
      <c r="J972" s="12">
        <v>1734</v>
      </c>
      <c r="K972" s="7" t="str">
        <f>IF(COUNTIF(Table1[Customer ID],Table1[[#This Row],[Customer ID]])&gt;1,"Repeat Customer","One-Time Customer")</f>
        <v>Repeat Customer</v>
      </c>
      <c r="L972" s="12" t="s">
        <v>1745</v>
      </c>
      <c r="M972" s="12" t="s">
        <v>49</v>
      </c>
      <c r="N972" s="12" t="s">
        <v>58</v>
      </c>
      <c r="O972" s="12" t="s">
        <v>29</v>
      </c>
      <c r="P972" s="12" t="s">
        <v>109</v>
      </c>
      <c r="Q972" s="12" t="s">
        <v>59</v>
      </c>
      <c r="R972" s="12" t="s">
        <v>631</v>
      </c>
      <c r="S972" s="12">
        <v>0.35</v>
      </c>
      <c r="T972" s="7">
        <f>Table1[[#This Row],[Profit]]/Table1[[#This Row],[Sales]]</f>
        <v>0.69</v>
      </c>
      <c r="U972" s="12" t="s">
        <v>33</v>
      </c>
      <c r="V972" s="12" t="s">
        <v>53</v>
      </c>
      <c r="W972" s="12" t="s">
        <v>71</v>
      </c>
      <c r="X972" s="12" t="s">
        <v>1746</v>
      </c>
      <c r="Y972" s="12">
        <v>10528</v>
      </c>
      <c r="Z972" s="13">
        <v>42098</v>
      </c>
      <c r="AA972" s="14" t="str">
        <f>TEXT(Table1[[#This Row],[Order Date]],"mmmm")</f>
        <v>April</v>
      </c>
      <c r="AB972" s="8" t="str">
        <f>TEXT(Table1[[#This Row],[Order Date]],"yyyy")</f>
        <v>2015</v>
      </c>
      <c r="AC972" s="13">
        <v>42100</v>
      </c>
      <c r="AD972" s="12">
        <v>7889.6876999999995</v>
      </c>
      <c r="AE972" s="12">
        <v>9</v>
      </c>
      <c r="AF972" s="12">
        <v>11434.33</v>
      </c>
      <c r="AG972" s="12">
        <v>88443</v>
      </c>
      <c r="AH972" s="7" t="str">
        <f>IF(COUNTIF(Returns!$A$2:$A$1635,Orders!AG972)&gt;0,"Returned","Not Returned")</f>
        <v>Not Returned</v>
      </c>
    </row>
    <row r="973" spans="5:34" ht="12.75" customHeight="1" thickTop="1" thickBot="1" x14ac:dyDescent="0.3">
      <c r="E973" s="9">
        <v>18568</v>
      </c>
      <c r="F973" s="2" t="s">
        <v>37</v>
      </c>
      <c r="G973" s="2">
        <v>0.05</v>
      </c>
      <c r="H973" s="2">
        <v>205.99</v>
      </c>
      <c r="I973" s="2">
        <v>8.99</v>
      </c>
      <c r="J973" s="2">
        <v>1734</v>
      </c>
      <c r="K973" s="7" t="str">
        <f>IF(COUNTIF(Table1[Customer ID],Table1[[#This Row],[Customer ID]])&gt;1,"Repeat Customer","One-Time Customer")</f>
        <v>Repeat Customer</v>
      </c>
      <c r="L973" s="2" t="s">
        <v>1745</v>
      </c>
      <c r="M973" s="2" t="s">
        <v>27</v>
      </c>
      <c r="N973" s="2" t="s">
        <v>58</v>
      </c>
      <c r="O973" s="2" t="s">
        <v>77</v>
      </c>
      <c r="P973" s="2" t="s">
        <v>78</v>
      </c>
      <c r="Q973" s="2" t="s">
        <v>59</v>
      </c>
      <c r="R973" s="2" t="s">
        <v>1542</v>
      </c>
      <c r="S973" s="2">
        <v>0.6</v>
      </c>
      <c r="T973" s="7">
        <f>Table1[[#This Row],[Profit]]/Table1[[#This Row],[Sales]]</f>
        <v>0.47869150636062979</v>
      </c>
      <c r="U973" s="2" t="s">
        <v>33</v>
      </c>
      <c r="V973" s="2" t="s">
        <v>53</v>
      </c>
      <c r="W973" s="2" t="s">
        <v>71</v>
      </c>
      <c r="X973" s="2" t="s">
        <v>1746</v>
      </c>
      <c r="Y973" s="2">
        <v>10528</v>
      </c>
      <c r="Z973" s="10">
        <v>42098</v>
      </c>
      <c r="AA973" s="14" t="str">
        <f>TEXT(Table1[[#This Row],[Order Date]],"mmmm")</f>
        <v>April</v>
      </c>
      <c r="AB973" s="8" t="str">
        <f>TEXT(Table1[[#This Row],[Order Date]],"yyyy")</f>
        <v>2015</v>
      </c>
      <c r="AC973" s="10">
        <v>42100</v>
      </c>
      <c r="AD973" s="2">
        <v>1545.8097600000001</v>
      </c>
      <c r="AE973" s="2">
        <v>19</v>
      </c>
      <c r="AF973" s="2">
        <v>3229.24</v>
      </c>
      <c r="AG973" s="2">
        <v>88443</v>
      </c>
      <c r="AH973" s="7" t="str">
        <f>IF(COUNTIF(Returns!$A$2:$A$1635,Orders!AG973)&gt;0,"Returned","Not Returned")</f>
        <v>Not Returned</v>
      </c>
    </row>
    <row r="974" spans="5:34" ht="12.75" customHeight="1" thickTop="1" thickBot="1" x14ac:dyDescent="0.3">
      <c r="E974" s="11">
        <v>26389</v>
      </c>
      <c r="F974" s="12" t="s">
        <v>25</v>
      </c>
      <c r="G974" s="12">
        <v>0.02</v>
      </c>
      <c r="H974" s="12">
        <v>30.98</v>
      </c>
      <c r="I974" s="12">
        <v>17.079999999999998</v>
      </c>
      <c r="J974" s="12">
        <v>1735</v>
      </c>
      <c r="K974" s="7" t="str">
        <f>IF(COUNTIF(Table1[Customer ID],Table1[[#This Row],[Customer ID]])&gt;1,"Repeat Customer","One-Time Customer")</f>
        <v>One-Time Customer</v>
      </c>
      <c r="L974" s="12" t="s">
        <v>1747</v>
      </c>
      <c r="M974" s="12" t="s">
        <v>49</v>
      </c>
      <c r="N974" s="12" t="s">
        <v>58</v>
      </c>
      <c r="O974" s="12" t="s">
        <v>29</v>
      </c>
      <c r="P974" s="12" t="s">
        <v>93</v>
      </c>
      <c r="Q974" s="12" t="s">
        <v>59</v>
      </c>
      <c r="R974" s="12" t="s">
        <v>1744</v>
      </c>
      <c r="S974" s="12">
        <v>0.4</v>
      </c>
      <c r="T974" s="7">
        <f>Table1[[#This Row],[Profit]]/Table1[[#This Row],[Sales]]</f>
        <v>-0.159596558884604</v>
      </c>
      <c r="U974" s="12" t="s">
        <v>33</v>
      </c>
      <c r="V974" s="12" t="s">
        <v>53</v>
      </c>
      <c r="W974" s="12" t="s">
        <v>71</v>
      </c>
      <c r="X974" s="12" t="s">
        <v>1748</v>
      </c>
      <c r="Y974" s="12">
        <v>11550</v>
      </c>
      <c r="Z974" s="13">
        <v>42183</v>
      </c>
      <c r="AA974" s="14" t="str">
        <f>TEXT(Table1[[#This Row],[Order Date]],"mmmm")</f>
        <v>June</v>
      </c>
      <c r="AB974" s="8" t="str">
        <f>TEXT(Table1[[#This Row],[Order Date]],"yyyy")</f>
        <v>2015</v>
      </c>
      <c r="AC974" s="13">
        <v>42184</v>
      </c>
      <c r="AD974" s="12">
        <v>-16.14</v>
      </c>
      <c r="AE974" s="12">
        <v>3</v>
      </c>
      <c r="AF974" s="12">
        <v>101.13</v>
      </c>
      <c r="AG974" s="12">
        <v>88444</v>
      </c>
      <c r="AH974" s="7" t="str">
        <f>IF(COUNTIF(Returns!$A$2:$A$1635,Orders!AG974)&gt;0,"Returned","Not Returned")</f>
        <v>Not Returned</v>
      </c>
    </row>
    <row r="975" spans="5:34" ht="12.75" customHeight="1" thickTop="1" thickBot="1" x14ac:dyDescent="0.3">
      <c r="E975" s="9">
        <v>18012</v>
      </c>
      <c r="F975" s="2" t="s">
        <v>37</v>
      </c>
      <c r="G975" s="2">
        <v>0.09</v>
      </c>
      <c r="H975" s="2">
        <v>30.93</v>
      </c>
      <c r="I975" s="2">
        <v>3.92</v>
      </c>
      <c r="J975" s="2">
        <v>1737</v>
      </c>
      <c r="K975" s="7" t="str">
        <f>IF(COUNTIF(Table1[Customer ID],Table1[[#This Row],[Customer ID]])&gt;1,"Repeat Customer","One-Time Customer")</f>
        <v>Repeat Customer</v>
      </c>
      <c r="L975" s="2" t="s">
        <v>1749</v>
      </c>
      <c r="M975" s="2" t="s">
        <v>49</v>
      </c>
      <c r="N975" s="2" t="s">
        <v>28</v>
      </c>
      <c r="O975" s="2" t="s">
        <v>41</v>
      </c>
      <c r="P975" s="2" t="s">
        <v>50</v>
      </c>
      <c r="Q975" s="2" t="s">
        <v>51</v>
      </c>
      <c r="R975" s="2" t="s">
        <v>1750</v>
      </c>
      <c r="S975" s="2">
        <v>0.44</v>
      </c>
      <c r="T975" s="7">
        <f>Table1[[#This Row],[Profit]]/Table1[[#This Row],[Sales]]</f>
        <v>-0.28865723834185425</v>
      </c>
      <c r="U975" s="2" t="s">
        <v>33</v>
      </c>
      <c r="V975" s="2" t="s">
        <v>136</v>
      </c>
      <c r="W975" s="2" t="s">
        <v>322</v>
      </c>
      <c r="X975" s="2" t="s">
        <v>1724</v>
      </c>
      <c r="Y975" s="2">
        <v>27529</v>
      </c>
      <c r="Z975" s="10">
        <v>42158</v>
      </c>
      <c r="AA975" s="14" t="str">
        <f>TEXT(Table1[[#This Row],[Order Date]],"mmmm")</f>
        <v>June</v>
      </c>
      <c r="AB975" s="8" t="str">
        <f>TEXT(Table1[[#This Row],[Order Date]],"yyyy")</f>
        <v>2015</v>
      </c>
      <c r="AC975" s="10">
        <v>42160</v>
      </c>
      <c r="AD975" s="2">
        <v>-130.42400000000001</v>
      </c>
      <c r="AE975" s="2">
        <v>16</v>
      </c>
      <c r="AF975" s="2">
        <v>451.83</v>
      </c>
      <c r="AG975" s="2">
        <v>85866</v>
      </c>
      <c r="AH975" s="7" t="str">
        <f>IF(COUNTIF(Returns!$A$2:$A$1635,Orders!AG975)&gt;0,"Returned","Not Returned")</f>
        <v>Not Returned</v>
      </c>
    </row>
    <row r="976" spans="5:34" ht="12.75" customHeight="1" thickTop="1" thickBot="1" x14ac:dyDescent="0.3">
      <c r="E976" s="11">
        <v>18013</v>
      </c>
      <c r="F976" s="12" t="s">
        <v>37</v>
      </c>
      <c r="G976" s="12">
        <v>0.03</v>
      </c>
      <c r="H976" s="12">
        <v>1.68</v>
      </c>
      <c r="I976" s="12">
        <v>0.7</v>
      </c>
      <c r="J976" s="12">
        <v>1737</v>
      </c>
      <c r="K976" s="7" t="str">
        <f>IF(COUNTIF(Table1[Customer ID],Table1[[#This Row],[Customer ID]])&gt;1,"Repeat Customer","One-Time Customer")</f>
        <v>Repeat Customer</v>
      </c>
      <c r="L976" s="12" t="s">
        <v>1749</v>
      </c>
      <c r="M976" s="12" t="s">
        <v>27</v>
      </c>
      <c r="N976" s="12" t="s">
        <v>28</v>
      </c>
      <c r="O976" s="12" t="s">
        <v>29</v>
      </c>
      <c r="P976" s="12" t="s">
        <v>30</v>
      </c>
      <c r="Q976" s="12" t="s">
        <v>31</v>
      </c>
      <c r="R976" s="12" t="s">
        <v>1751</v>
      </c>
      <c r="S976" s="12">
        <v>0.6</v>
      </c>
      <c r="T976" s="7">
        <f>Table1[[#This Row],[Profit]]/Table1[[#This Row],[Sales]]</f>
        <v>-5.2579545454545462</v>
      </c>
      <c r="U976" s="12" t="s">
        <v>33</v>
      </c>
      <c r="V976" s="12" t="s">
        <v>136</v>
      </c>
      <c r="W976" s="12" t="s">
        <v>322</v>
      </c>
      <c r="X976" s="12" t="s">
        <v>1724</v>
      </c>
      <c r="Y976" s="12">
        <v>27529</v>
      </c>
      <c r="Z976" s="13">
        <v>42158</v>
      </c>
      <c r="AA976" s="14" t="str">
        <f>TEXT(Table1[[#This Row],[Order Date]],"mmmm")</f>
        <v>June</v>
      </c>
      <c r="AB976" s="8" t="str">
        <f>TEXT(Table1[[#This Row],[Order Date]],"yyyy")</f>
        <v>2015</v>
      </c>
      <c r="AC976" s="13">
        <v>42160</v>
      </c>
      <c r="AD976" s="12">
        <v>-106.42100000000001</v>
      </c>
      <c r="AE976" s="12">
        <v>11</v>
      </c>
      <c r="AF976" s="12">
        <v>20.239999999999998</v>
      </c>
      <c r="AG976" s="12">
        <v>85866</v>
      </c>
      <c r="AH976" s="7" t="str">
        <f>IF(COUNTIF(Returns!$A$2:$A$1635,Orders!AG976)&gt;0,"Returned","Not Returned")</f>
        <v>Not Returned</v>
      </c>
    </row>
    <row r="977" spans="5:34" ht="12.75" customHeight="1" thickTop="1" thickBot="1" x14ac:dyDescent="0.3">
      <c r="E977" s="9">
        <v>18306</v>
      </c>
      <c r="F977" s="2" t="s">
        <v>56</v>
      </c>
      <c r="G977" s="2">
        <v>0.08</v>
      </c>
      <c r="H977" s="2">
        <v>175.99</v>
      </c>
      <c r="I977" s="2">
        <v>4.99</v>
      </c>
      <c r="J977" s="2">
        <v>1738</v>
      </c>
      <c r="K977" s="7" t="str">
        <f>IF(COUNTIF(Table1[Customer ID],Table1[[#This Row],[Customer ID]])&gt;1,"Repeat Customer","One-Time Customer")</f>
        <v>Repeat Customer</v>
      </c>
      <c r="L977" s="2" t="s">
        <v>1752</v>
      </c>
      <c r="M977" s="2" t="s">
        <v>49</v>
      </c>
      <c r="N977" s="2" t="s">
        <v>28</v>
      </c>
      <c r="O977" s="2" t="s">
        <v>77</v>
      </c>
      <c r="P977" s="2" t="s">
        <v>78</v>
      </c>
      <c r="Q977" s="2" t="s">
        <v>59</v>
      </c>
      <c r="R977" s="2" t="s">
        <v>139</v>
      </c>
      <c r="S977" s="2">
        <v>0.59</v>
      </c>
      <c r="T977" s="7">
        <f>Table1[[#This Row],[Profit]]/Table1[[#This Row],[Sales]]</f>
        <v>-11.085510717601625</v>
      </c>
      <c r="U977" s="2" t="s">
        <v>33</v>
      </c>
      <c r="V977" s="2" t="s">
        <v>136</v>
      </c>
      <c r="W977" s="2" t="s">
        <v>322</v>
      </c>
      <c r="X977" s="2" t="s">
        <v>1753</v>
      </c>
      <c r="Y977" s="2">
        <v>28052</v>
      </c>
      <c r="Z977" s="10">
        <v>42091</v>
      </c>
      <c r="AA977" s="14" t="str">
        <f>TEXT(Table1[[#This Row],[Order Date]],"mmmm")</f>
        <v>March</v>
      </c>
      <c r="AB977" s="8" t="str">
        <f>TEXT(Table1[[#This Row],[Order Date]],"yyyy")</f>
        <v>2015</v>
      </c>
      <c r="AC977" s="10">
        <v>42091</v>
      </c>
      <c r="AD977" s="2">
        <v>-16476.838</v>
      </c>
      <c r="AE977" s="2">
        <v>10</v>
      </c>
      <c r="AF977" s="2">
        <v>1486.34</v>
      </c>
      <c r="AG977" s="2">
        <v>85865</v>
      </c>
      <c r="AH977" s="7" t="str">
        <f>IF(COUNTIF(Returns!$A$2:$A$1635,Orders!AG977)&gt;0,"Returned","Not Returned")</f>
        <v>Not Returned</v>
      </c>
    </row>
    <row r="978" spans="5:34" ht="12.75" customHeight="1" thickTop="1" thickBot="1" x14ac:dyDescent="0.3">
      <c r="E978" s="11">
        <v>18804</v>
      </c>
      <c r="F978" s="12" t="s">
        <v>106</v>
      </c>
      <c r="G978" s="12">
        <v>0.04</v>
      </c>
      <c r="H978" s="12">
        <v>35.44</v>
      </c>
      <c r="I978" s="12">
        <v>19.989999999999998</v>
      </c>
      <c r="J978" s="12">
        <v>1738</v>
      </c>
      <c r="K978" s="7" t="str">
        <f>IF(COUNTIF(Table1[Customer ID],Table1[[#This Row],[Customer ID]])&gt;1,"Repeat Customer","One-Time Customer")</f>
        <v>Repeat Customer</v>
      </c>
      <c r="L978" s="12" t="s">
        <v>1752</v>
      </c>
      <c r="M978" s="12" t="s">
        <v>49</v>
      </c>
      <c r="N978" s="12" t="s">
        <v>28</v>
      </c>
      <c r="O978" s="12" t="s">
        <v>29</v>
      </c>
      <c r="P978" s="12" t="s">
        <v>93</v>
      </c>
      <c r="Q978" s="12" t="s">
        <v>59</v>
      </c>
      <c r="R978" s="12" t="s">
        <v>1754</v>
      </c>
      <c r="S978" s="12">
        <v>0.38</v>
      </c>
      <c r="T978" s="7">
        <f>Table1[[#This Row],[Profit]]/Table1[[#This Row],[Sales]]</f>
        <v>-0.26651036282183826</v>
      </c>
      <c r="U978" s="12" t="s">
        <v>33</v>
      </c>
      <c r="V978" s="12" t="s">
        <v>136</v>
      </c>
      <c r="W978" s="12" t="s">
        <v>322</v>
      </c>
      <c r="X978" s="12" t="s">
        <v>1753</v>
      </c>
      <c r="Y978" s="12">
        <v>28052</v>
      </c>
      <c r="Z978" s="13">
        <v>42169</v>
      </c>
      <c r="AA978" s="14" t="str">
        <f>TEXT(Table1[[#This Row],[Order Date]],"mmmm")</f>
        <v>June</v>
      </c>
      <c r="AB978" s="8" t="str">
        <f>TEXT(Table1[[#This Row],[Order Date]],"yyyy")</f>
        <v>2015</v>
      </c>
      <c r="AC978" s="13">
        <v>42176</v>
      </c>
      <c r="AD978" s="12">
        <v>-108.27250000000001</v>
      </c>
      <c r="AE978" s="12">
        <v>11</v>
      </c>
      <c r="AF978" s="12">
        <v>406.26</v>
      </c>
      <c r="AG978" s="12">
        <v>85868</v>
      </c>
      <c r="AH978" s="7" t="str">
        <f>IF(COUNTIF(Returns!$A$2:$A$1635,Orders!AG978)&gt;0,"Returned","Not Returned")</f>
        <v>Not Returned</v>
      </c>
    </row>
    <row r="979" spans="5:34" ht="12.75" customHeight="1" thickTop="1" thickBot="1" x14ac:dyDescent="0.3">
      <c r="E979" s="9">
        <v>22593</v>
      </c>
      <c r="F979" s="2" t="s">
        <v>25</v>
      </c>
      <c r="G979" s="2">
        <v>0.09</v>
      </c>
      <c r="H979" s="2">
        <v>349.45</v>
      </c>
      <c r="I979" s="2">
        <v>60</v>
      </c>
      <c r="J979" s="2">
        <v>1739</v>
      </c>
      <c r="K979" s="7" t="str">
        <f>IF(COUNTIF(Table1[Customer ID],Table1[[#This Row],[Customer ID]])&gt;1,"Repeat Customer","One-Time Customer")</f>
        <v>One-Time Customer</v>
      </c>
      <c r="L979" s="2" t="s">
        <v>1755</v>
      </c>
      <c r="M979" s="2" t="s">
        <v>39</v>
      </c>
      <c r="N979" s="2" t="s">
        <v>28</v>
      </c>
      <c r="O979" s="2" t="s">
        <v>41</v>
      </c>
      <c r="P979" s="2" t="s">
        <v>152</v>
      </c>
      <c r="Q979" s="2" t="s">
        <v>43</v>
      </c>
      <c r="R979" s="2" t="s">
        <v>989</v>
      </c>
      <c r="S979" s="2"/>
      <c r="T979" s="7">
        <f>Table1[[#This Row],[Profit]]/Table1[[#This Row],[Sales]]</f>
        <v>-1.5551263750104962E-2</v>
      </c>
      <c r="U979" s="2" t="s">
        <v>33</v>
      </c>
      <c r="V979" s="2" t="s">
        <v>136</v>
      </c>
      <c r="W979" s="2" t="s">
        <v>322</v>
      </c>
      <c r="X979" s="2" t="s">
        <v>1756</v>
      </c>
      <c r="Y979" s="2">
        <v>27534</v>
      </c>
      <c r="Z979" s="10">
        <v>42127</v>
      </c>
      <c r="AA979" s="14" t="str">
        <f>TEXT(Table1[[#This Row],[Order Date]],"mmmm")</f>
        <v>May</v>
      </c>
      <c r="AB979" s="8" t="str">
        <f>TEXT(Table1[[#This Row],[Order Date]],"yyyy")</f>
        <v>2015</v>
      </c>
      <c r="AC979" s="10">
        <v>42128</v>
      </c>
      <c r="AD979" s="2">
        <v>-90.74799999999999</v>
      </c>
      <c r="AE979" s="2">
        <v>17</v>
      </c>
      <c r="AF979" s="2">
        <v>5835.41</v>
      </c>
      <c r="AG979" s="2">
        <v>85867</v>
      </c>
      <c r="AH979" s="7" t="str">
        <f>IF(COUNTIF(Returns!$A$2:$A$1635,Orders!AG979)&gt;0,"Returned","Not Returned")</f>
        <v>Not Returned</v>
      </c>
    </row>
    <row r="980" spans="5:34" ht="12.75" customHeight="1" thickTop="1" thickBot="1" x14ac:dyDescent="0.3">
      <c r="E980" s="11">
        <v>20591</v>
      </c>
      <c r="F980" s="12" t="s">
        <v>56</v>
      </c>
      <c r="G980" s="12">
        <v>0</v>
      </c>
      <c r="H980" s="12">
        <v>55.99</v>
      </c>
      <c r="I980" s="12">
        <v>2.5</v>
      </c>
      <c r="J980" s="12">
        <v>1743</v>
      </c>
      <c r="K980" s="7" t="str">
        <f>IF(COUNTIF(Table1[Customer ID],Table1[[#This Row],[Customer ID]])&gt;1,"Repeat Customer","One-Time Customer")</f>
        <v>One-Time Customer</v>
      </c>
      <c r="L980" s="12" t="s">
        <v>1757</v>
      </c>
      <c r="M980" s="12" t="s">
        <v>49</v>
      </c>
      <c r="N980" s="12" t="s">
        <v>114</v>
      </c>
      <c r="O980" s="12" t="s">
        <v>77</v>
      </c>
      <c r="P980" s="12" t="s">
        <v>78</v>
      </c>
      <c r="Q980" s="12" t="s">
        <v>51</v>
      </c>
      <c r="R980" s="12" t="s">
        <v>1758</v>
      </c>
      <c r="S980" s="12">
        <v>0.83</v>
      </c>
      <c r="T980" s="7">
        <f>Table1[[#This Row],[Profit]]/Table1[[#This Row],[Sales]]</f>
        <v>-2.323571593090211</v>
      </c>
      <c r="U980" s="12" t="s">
        <v>33</v>
      </c>
      <c r="V980" s="12" t="s">
        <v>61</v>
      </c>
      <c r="W980" s="12" t="s">
        <v>130</v>
      </c>
      <c r="X980" s="12" t="s">
        <v>1654</v>
      </c>
      <c r="Y980" s="12">
        <v>77546</v>
      </c>
      <c r="Z980" s="13">
        <v>42047</v>
      </c>
      <c r="AA980" s="14" t="str">
        <f>TEXT(Table1[[#This Row],[Order Date]],"mmmm")</f>
        <v>February</v>
      </c>
      <c r="AB980" s="8" t="str">
        <f>TEXT(Table1[[#This Row],[Order Date]],"yyyy")</f>
        <v>2015</v>
      </c>
      <c r="AC980" s="13">
        <v>42049</v>
      </c>
      <c r="AD980" s="12">
        <v>-121.05807999999999</v>
      </c>
      <c r="AE980" s="12">
        <v>1</v>
      </c>
      <c r="AF980" s="12">
        <v>52.1</v>
      </c>
      <c r="AG980" s="12">
        <v>91025</v>
      </c>
      <c r="AH980" s="7" t="str">
        <f>IF(COUNTIF(Returns!$A$2:$A$1635,Orders!AG980)&gt;0,"Returned","Not Returned")</f>
        <v>Not Returned</v>
      </c>
    </row>
    <row r="981" spans="5:34" ht="12.75" customHeight="1" thickTop="1" thickBot="1" x14ac:dyDescent="0.3">
      <c r="E981" s="9">
        <v>2571</v>
      </c>
      <c r="F981" s="2" t="s">
        <v>37</v>
      </c>
      <c r="G981" s="2">
        <v>0.02</v>
      </c>
      <c r="H981" s="2">
        <v>4.13</v>
      </c>
      <c r="I981" s="2">
        <v>6.89</v>
      </c>
      <c r="J981" s="2">
        <v>1745</v>
      </c>
      <c r="K981" s="7" t="str">
        <f>IF(COUNTIF(Table1[Customer ID],Table1[[#This Row],[Customer ID]])&gt;1,"Repeat Customer","One-Time Customer")</f>
        <v>Repeat Customer</v>
      </c>
      <c r="L981" s="2" t="s">
        <v>1759</v>
      </c>
      <c r="M981" s="2" t="s">
        <v>49</v>
      </c>
      <c r="N981" s="2" t="s">
        <v>40</v>
      </c>
      <c r="O981" s="2" t="s">
        <v>29</v>
      </c>
      <c r="P981" s="2" t="s">
        <v>134</v>
      </c>
      <c r="Q981" s="2" t="s">
        <v>59</v>
      </c>
      <c r="R981" s="2" t="s">
        <v>1760</v>
      </c>
      <c r="S981" s="2">
        <v>0.39</v>
      </c>
      <c r="T981" s="7">
        <f>Table1[[#This Row],[Profit]]/Table1[[#This Row],[Sales]]</f>
        <v>-1.127904948768258</v>
      </c>
      <c r="U981" s="2" t="s">
        <v>33</v>
      </c>
      <c r="V981" s="2" t="s">
        <v>136</v>
      </c>
      <c r="W981" s="2" t="s">
        <v>387</v>
      </c>
      <c r="X981" s="2" t="s">
        <v>580</v>
      </c>
      <c r="Y981" s="2">
        <v>30305</v>
      </c>
      <c r="Z981" s="10">
        <v>42013</v>
      </c>
      <c r="AA981" s="14" t="str">
        <f>TEXT(Table1[[#This Row],[Order Date]],"mmmm")</f>
        <v>January</v>
      </c>
      <c r="AB981" s="8" t="str">
        <f>TEXT(Table1[[#This Row],[Order Date]],"yyyy")</f>
        <v>2015</v>
      </c>
      <c r="AC981" s="10">
        <v>42014</v>
      </c>
      <c r="AD981" s="2">
        <v>-51.736999999999995</v>
      </c>
      <c r="AE981" s="2">
        <v>9</v>
      </c>
      <c r="AF981" s="2">
        <v>45.87</v>
      </c>
      <c r="AG981" s="2">
        <v>18561</v>
      </c>
      <c r="AH981" s="7" t="str">
        <f>IF(COUNTIF(Returns!$A$2:$A$1635,Orders!AG981)&gt;0,"Returned","Not Returned")</f>
        <v>Not Returned</v>
      </c>
    </row>
    <row r="982" spans="5:34" ht="12.75" customHeight="1" thickTop="1" thickBot="1" x14ac:dyDescent="0.3">
      <c r="E982" s="11">
        <v>1863</v>
      </c>
      <c r="F982" s="12" t="s">
        <v>106</v>
      </c>
      <c r="G982" s="12">
        <v>0.04</v>
      </c>
      <c r="H982" s="12">
        <v>60.65</v>
      </c>
      <c r="I982" s="12">
        <v>12.23</v>
      </c>
      <c r="J982" s="12">
        <v>1745</v>
      </c>
      <c r="K982" s="7" t="str">
        <f>IF(COUNTIF(Table1[Customer ID],Table1[[#This Row],[Customer ID]])&gt;1,"Repeat Customer","One-Time Customer")</f>
        <v>Repeat Customer</v>
      </c>
      <c r="L982" s="12" t="s">
        <v>1759</v>
      </c>
      <c r="M982" s="12" t="s">
        <v>49</v>
      </c>
      <c r="N982" s="12" t="s">
        <v>40</v>
      </c>
      <c r="O982" s="12" t="s">
        <v>41</v>
      </c>
      <c r="P982" s="12" t="s">
        <v>50</v>
      </c>
      <c r="Q982" s="12" t="s">
        <v>86</v>
      </c>
      <c r="R982" s="12" t="s">
        <v>1761</v>
      </c>
      <c r="S982" s="12">
        <v>0.64</v>
      </c>
      <c r="T982" s="7">
        <f>Table1[[#This Row],[Profit]]/Table1[[#This Row],[Sales]]</f>
        <v>0.45373797562020479</v>
      </c>
      <c r="U982" s="12" t="s">
        <v>33</v>
      </c>
      <c r="V982" s="12" t="s">
        <v>136</v>
      </c>
      <c r="W982" s="12" t="s">
        <v>387</v>
      </c>
      <c r="X982" s="12" t="s">
        <v>580</v>
      </c>
      <c r="Y982" s="12">
        <v>30305</v>
      </c>
      <c r="Z982" s="13">
        <v>42049</v>
      </c>
      <c r="AA982" s="14" t="str">
        <f>TEXT(Table1[[#This Row],[Order Date]],"mmmm")</f>
        <v>February</v>
      </c>
      <c r="AB982" s="8" t="str">
        <f>TEXT(Table1[[#This Row],[Order Date]],"yyyy")</f>
        <v>2015</v>
      </c>
      <c r="AC982" s="13">
        <v>42051</v>
      </c>
      <c r="AD982" s="12">
        <v>116.50629999999998</v>
      </c>
      <c r="AE982" s="12">
        <v>4</v>
      </c>
      <c r="AF982" s="12">
        <v>256.77</v>
      </c>
      <c r="AG982" s="12">
        <v>13408</v>
      </c>
      <c r="AH982" s="7" t="str">
        <f>IF(COUNTIF(Returns!$A$2:$A$1635,Orders!AG982)&gt;0,"Returned","Not Returned")</f>
        <v>Not Returned</v>
      </c>
    </row>
    <row r="983" spans="5:34" ht="12.75" customHeight="1" thickTop="1" thickBot="1" x14ac:dyDescent="0.3">
      <c r="E983" s="9">
        <v>1692</v>
      </c>
      <c r="F983" s="2" t="s">
        <v>25</v>
      </c>
      <c r="G983" s="2">
        <v>0.04</v>
      </c>
      <c r="H983" s="2">
        <v>124.49</v>
      </c>
      <c r="I983" s="2">
        <v>51.94</v>
      </c>
      <c r="J983" s="2">
        <v>1745</v>
      </c>
      <c r="K983" s="7" t="str">
        <f>IF(COUNTIF(Table1[Customer ID],Table1[[#This Row],[Customer ID]])&gt;1,"Repeat Customer","One-Time Customer")</f>
        <v>Repeat Customer</v>
      </c>
      <c r="L983" s="2" t="s">
        <v>1759</v>
      </c>
      <c r="M983" s="2" t="s">
        <v>39</v>
      </c>
      <c r="N983" s="2" t="s">
        <v>114</v>
      </c>
      <c r="O983" s="2" t="s">
        <v>41</v>
      </c>
      <c r="P983" s="2" t="s">
        <v>152</v>
      </c>
      <c r="Q983" s="2" t="s">
        <v>121</v>
      </c>
      <c r="R983" s="2" t="s">
        <v>462</v>
      </c>
      <c r="S983" s="2">
        <v>0.63</v>
      </c>
      <c r="T983" s="7">
        <f>Table1[[#This Row],[Profit]]/Table1[[#This Row],[Sales]]</f>
        <v>-0.40862231355848272</v>
      </c>
      <c r="U983" s="2" t="s">
        <v>33</v>
      </c>
      <c r="V983" s="2" t="s">
        <v>136</v>
      </c>
      <c r="W983" s="2" t="s">
        <v>387</v>
      </c>
      <c r="X983" s="2" t="s">
        <v>580</v>
      </c>
      <c r="Y983" s="2">
        <v>30305</v>
      </c>
      <c r="Z983" s="10">
        <v>42167</v>
      </c>
      <c r="AA983" s="14" t="str">
        <f>TEXT(Table1[[#This Row],[Order Date]],"mmmm")</f>
        <v>June</v>
      </c>
      <c r="AB983" s="8" t="str">
        <f>TEXT(Table1[[#This Row],[Order Date]],"yyyy")</f>
        <v>2015</v>
      </c>
      <c r="AC983" s="10">
        <v>42169</v>
      </c>
      <c r="AD983" s="2">
        <v>-247.55157000000003</v>
      </c>
      <c r="AE983" s="2">
        <v>4</v>
      </c>
      <c r="AF983" s="2">
        <v>605.82000000000005</v>
      </c>
      <c r="AG983" s="2">
        <v>12224</v>
      </c>
      <c r="AH983" s="7" t="str">
        <f>IF(COUNTIF(Returns!$A$2:$A$1635,Orders!AG983)&gt;0,"Returned","Not Returned")</f>
        <v>Not Returned</v>
      </c>
    </row>
    <row r="984" spans="5:34" ht="12.75" customHeight="1" thickTop="1" thickBot="1" x14ac:dyDescent="0.3">
      <c r="E984" s="11">
        <v>1693</v>
      </c>
      <c r="F984" s="12" t="s">
        <v>25</v>
      </c>
      <c r="G984" s="12">
        <v>0.1</v>
      </c>
      <c r="H984" s="12">
        <v>35.99</v>
      </c>
      <c r="I984" s="12">
        <v>5</v>
      </c>
      <c r="J984" s="12">
        <v>1745</v>
      </c>
      <c r="K984" s="7" t="str">
        <f>IF(COUNTIF(Table1[Customer ID],Table1[[#This Row],[Customer ID]])&gt;1,"Repeat Customer","One-Time Customer")</f>
        <v>Repeat Customer</v>
      </c>
      <c r="L984" s="12" t="s">
        <v>1759</v>
      </c>
      <c r="M984" s="12" t="s">
        <v>49</v>
      </c>
      <c r="N984" s="12" t="s">
        <v>114</v>
      </c>
      <c r="O984" s="12" t="s">
        <v>77</v>
      </c>
      <c r="P984" s="12" t="s">
        <v>78</v>
      </c>
      <c r="Q984" s="12" t="s">
        <v>31</v>
      </c>
      <c r="R984" s="12" t="s">
        <v>1762</v>
      </c>
      <c r="S984" s="12">
        <v>0.82</v>
      </c>
      <c r="T984" s="7">
        <f>Table1[[#This Row],[Profit]]/Table1[[#This Row],[Sales]]</f>
        <v>-0.17667892925430212</v>
      </c>
      <c r="U984" s="12" t="s">
        <v>33</v>
      </c>
      <c r="V984" s="12" t="s">
        <v>136</v>
      </c>
      <c r="W984" s="12" t="s">
        <v>387</v>
      </c>
      <c r="X984" s="12" t="s">
        <v>580</v>
      </c>
      <c r="Y984" s="12">
        <v>30305</v>
      </c>
      <c r="Z984" s="13">
        <v>42167</v>
      </c>
      <c r="AA984" s="14" t="str">
        <f>TEXT(Table1[[#This Row],[Order Date]],"mmmm")</f>
        <v>June</v>
      </c>
      <c r="AB984" s="8" t="str">
        <f>TEXT(Table1[[#This Row],[Order Date]],"yyyy")</f>
        <v>2015</v>
      </c>
      <c r="AC984" s="13">
        <v>42167</v>
      </c>
      <c r="AD984" s="12">
        <v>-277.20924000000002</v>
      </c>
      <c r="AE984" s="12">
        <v>54</v>
      </c>
      <c r="AF984" s="12">
        <v>1569</v>
      </c>
      <c r="AG984" s="12">
        <v>12224</v>
      </c>
      <c r="AH984" s="7" t="str">
        <f>IF(COUNTIF(Returns!$A$2:$A$1635,Orders!AG984)&gt;0,"Returned","Not Returned")</f>
        <v>Not Returned</v>
      </c>
    </row>
    <row r="985" spans="5:34" ht="12.75" customHeight="1" thickTop="1" thickBot="1" x14ac:dyDescent="0.3">
      <c r="E985" s="9">
        <v>19692</v>
      </c>
      <c r="F985" s="2" t="s">
        <v>25</v>
      </c>
      <c r="G985" s="2">
        <v>0.04</v>
      </c>
      <c r="H985" s="2">
        <v>124.49</v>
      </c>
      <c r="I985" s="2">
        <v>51.94</v>
      </c>
      <c r="J985" s="2">
        <v>1748</v>
      </c>
      <c r="K985" s="7" t="str">
        <f>IF(COUNTIF(Table1[Customer ID],Table1[[#This Row],[Customer ID]])&gt;1,"Repeat Customer","One-Time Customer")</f>
        <v>One-Time Customer</v>
      </c>
      <c r="L985" s="2" t="s">
        <v>1763</v>
      </c>
      <c r="M985" s="2" t="s">
        <v>39</v>
      </c>
      <c r="N985" s="2" t="s">
        <v>114</v>
      </c>
      <c r="O985" s="2" t="s">
        <v>41</v>
      </c>
      <c r="P985" s="2" t="s">
        <v>152</v>
      </c>
      <c r="Q985" s="2" t="s">
        <v>121</v>
      </c>
      <c r="R985" s="2" t="s">
        <v>462</v>
      </c>
      <c r="S985" s="2">
        <v>0.63</v>
      </c>
      <c r="T985" s="7">
        <f>Table1[[#This Row],[Profit]]/Table1[[#This Row],[Sales]]</f>
        <v>-0.6144493595668824</v>
      </c>
      <c r="U985" s="2" t="s">
        <v>33</v>
      </c>
      <c r="V985" s="2" t="s">
        <v>61</v>
      </c>
      <c r="W985" s="2" t="s">
        <v>304</v>
      </c>
      <c r="X985" s="2" t="s">
        <v>1764</v>
      </c>
      <c r="Y985" s="2">
        <v>73703</v>
      </c>
      <c r="Z985" s="10">
        <v>42167</v>
      </c>
      <c r="AA985" s="14" t="str">
        <f>TEXT(Table1[[#This Row],[Order Date]],"mmmm")</f>
        <v>June</v>
      </c>
      <c r="AB985" s="8" t="str">
        <f>TEXT(Table1[[#This Row],[Order Date]],"yyyy")</f>
        <v>2015</v>
      </c>
      <c r="AC985" s="10">
        <v>42169</v>
      </c>
      <c r="AD985" s="2">
        <v>-93.06450000000001</v>
      </c>
      <c r="AE985" s="2">
        <v>1</v>
      </c>
      <c r="AF985" s="2">
        <v>151.46</v>
      </c>
      <c r="AG985" s="2">
        <v>87245</v>
      </c>
      <c r="AH985" s="7" t="str">
        <f>IF(COUNTIF(Returns!$A$2:$A$1635,Orders!AG985)&gt;0,"Returned","Not Returned")</f>
        <v>Not Returned</v>
      </c>
    </row>
    <row r="986" spans="5:34" ht="12.75" customHeight="1" thickTop="1" thickBot="1" x14ac:dyDescent="0.3">
      <c r="E986" s="11">
        <v>20571</v>
      </c>
      <c r="F986" s="12" t="s">
        <v>37</v>
      </c>
      <c r="G986" s="12">
        <v>0.02</v>
      </c>
      <c r="H986" s="12">
        <v>4.13</v>
      </c>
      <c r="I986" s="12">
        <v>6.89</v>
      </c>
      <c r="J986" s="12">
        <v>1749</v>
      </c>
      <c r="K986" s="7" t="str">
        <f>IF(COUNTIF(Table1[Customer ID],Table1[[#This Row],[Customer ID]])&gt;1,"Repeat Customer","One-Time Customer")</f>
        <v>Repeat Customer</v>
      </c>
      <c r="L986" s="12" t="s">
        <v>1765</v>
      </c>
      <c r="M986" s="12" t="s">
        <v>49</v>
      </c>
      <c r="N986" s="12" t="s">
        <v>40</v>
      </c>
      <c r="O986" s="12" t="s">
        <v>29</v>
      </c>
      <c r="P986" s="12" t="s">
        <v>134</v>
      </c>
      <c r="Q986" s="12" t="s">
        <v>59</v>
      </c>
      <c r="R986" s="12" t="s">
        <v>1760</v>
      </c>
      <c r="S986" s="12">
        <v>0.39</v>
      </c>
      <c r="T986" s="7">
        <f>Table1[[#This Row],[Profit]]/Table1[[#This Row],[Sales]]</f>
        <v>-4.7336604514229634</v>
      </c>
      <c r="U986" s="12" t="s">
        <v>33</v>
      </c>
      <c r="V986" s="12" t="s">
        <v>61</v>
      </c>
      <c r="W986" s="12" t="s">
        <v>304</v>
      </c>
      <c r="X986" s="12" t="s">
        <v>1766</v>
      </c>
      <c r="Y986" s="12">
        <v>73505</v>
      </c>
      <c r="Z986" s="13">
        <v>42013</v>
      </c>
      <c r="AA986" s="14" t="str">
        <f>TEXT(Table1[[#This Row],[Order Date]],"mmmm")</f>
        <v>January</v>
      </c>
      <c r="AB986" s="8" t="str">
        <f>TEXT(Table1[[#This Row],[Order Date]],"yyyy")</f>
        <v>2015</v>
      </c>
      <c r="AC986" s="13">
        <v>42014</v>
      </c>
      <c r="AD986" s="12">
        <v>-48.235999999999997</v>
      </c>
      <c r="AE986" s="12">
        <v>2</v>
      </c>
      <c r="AF986" s="12">
        <v>10.19</v>
      </c>
      <c r="AG986" s="12">
        <v>87243</v>
      </c>
      <c r="AH986" s="7" t="str">
        <f>IF(COUNTIF(Returns!$A$2:$A$1635,Orders!AG986)&gt;0,"Returned","Not Returned")</f>
        <v>Not Returned</v>
      </c>
    </row>
    <row r="987" spans="5:34" ht="12.75" customHeight="1" thickTop="1" thickBot="1" x14ac:dyDescent="0.3">
      <c r="E987" s="9">
        <v>19863</v>
      </c>
      <c r="F987" s="2" t="s">
        <v>106</v>
      </c>
      <c r="G987" s="2">
        <v>0.04</v>
      </c>
      <c r="H987" s="2">
        <v>60.65</v>
      </c>
      <c r="I987" s="2">
        <v>12.23</v>
      </c>
      <c r="J987" s="2">
        <v>1749</v>
      </c>
      <c r="K987" s="7" t="str">
        <f>IF(COUNTIF(Table1[Customer ID],Table1[[#This Row],[Customer ID]])&gt;1,"Repeat Customer","One-Time Customer")</f>
        <v>Repeat Customer</v>
      </c>
      <c r="L987" s="2" t="s">
        <v>1765</v>
      </c>
      <c r="M987" s="2" t="s">
        <v>49</v>
      </c>
      <c r="N987" s="2" t="s">
        <v>40</v>
      </c>
      <c r="O987" s="2" t="s">
        <v>41</v>
      </c>
      <c r="P987" s="2" t="s">
        <v>50</v>
      </c>
      <c r="Q987" s="2" t="s">
        <v>86</v>
      </c>
      <c r="R987" s="2" t="s">
        <v>1761</v>
      </c>
      <c r="S987" s="2">
        <v>0.64</v>
      </c>
      <c r="T987" s="7">
        <f>Table1[[#This Row],[Profit]]/Table1[[#This Row],[Sales]]</f>
        <v>0.69</v>
      </c>
      <c r="U987" s="2" t="s">
        <v>33</v>
      </c>
      <c r="V987" s="2" t="s">
        <v>61</v>
      </c>
      <c r="W987" s="2" t="s">
        <v>304</v>
      </c>
      <c r="X987" s="2" t="s">
        <v>1766</v>
      </c>
      <c r="Y987" s="2">
        <v>73505</v>
      </c>
      <c r="Z987" s="10">
        <v>42049</v>
      </c>
      <c r="AA987" s="14" t="str">
        <f>TEXT(Table1[[#This Row],[Order Date]],"mmmm")</f>
        <v>February</v>
      </c>
      <c r="AB987" s="8" t="str">
        <f>TEXT(Table1[[#This Row],[Order Date]],"yyyy")</f>
        <v>2015</v>
      </c>
      <c r="AC987" s="10">
        <v>42051</v>
      </c>
      <c r="AD987" s="2">
        <v>44.291099999999993</v>
      </c>
      <c r="AE987" s="2">
        <v>1</v>
      </c>
      <c r="AF987" s="2">
        <v>64.19</v>
      </c>
      <c r="AG987" s="2">
        <v>87244</v>
      </c>
      <c r="AH987" s="7" t="str">
        <f>IF(COUNTIF(Returns!$A$2:$A$1635,Orders!AG987)&gt;0,"Returned","Not Returned")</f>
        <v>Not Returned</v>
      </c>
    </row>
    <row r="988" spans="5:34" ht="12.75" customHeight="1" thickTop="1" thickBot="1" x14ac:dyDescent="0.3">
      <c r="E988" s="11">
        <v>19477</v>
      </c>
      <c r="F988" s="12" t="s">
        <v>106</v>
      </c>
      <c r="G988" s="12">
        <v>0.04</v>
      </c>
      <c r="H988" s="12">
        <v>8.5</v>
      </c>
      <c r="I988" s="12">
        <v>1.99</v>
      </c>
      <c r="J988" s="12">
        <v>1754</v>
      </c>
      <c r="K988" s="7" t="str">
        <f>IF(COUNTIF(Table1[Customer ID],Table1[[#This Row],[Customer ID]])&gt;1,"Repeat Customer","One-Time Customer")</f>
        <v>Repeat Customer</v>
      </c>
      <c r="L988" s="12" t="s">
        <v>1767</v>
      </c>
      <c r="M988" s="12" t="s">
        <v>49</v>
      </c>
      <c r="N988" s="12" t="s">
        <v>114</v>
      </c>
      <c r="O988" s="12" t="s">
        <v>77</v>
      </c>
      <c r="P988" s="12" t="s">
        <v>180</v>
      </c>
      <c r="Q988" s="12" t="s">
        <v>51</v>
      </c>
      <c r="R988" s="12" t="s">
        <v>847</v>
      </c>
      <c r="S988" s="12">
        <v>0.49</v>
      </c>
      <c r="T988" s="7">
        <f>Table1[[#This Row],[Profit]]/Table1[[#This Row],[Sales]]</f>
        <v>0.36497596356582612</v>
      </c>
      <c r="U988" s="12" t="s">
        <v>33</v>
      </c>
      <c r="V988" s="12" t="s">
        <v>34</v>
      </c>
      <c r="W988" s="12" t="s">
        <v>45</v>
      </c>
      <c r="X988" s="12" t="s">
        <v>1768</v>
      </c>
      <c r="Y988" s="12">
        <v>90503</v>
      </c>
      <c r="Z988" s="13">
        <v>42062</v>
      </c>
      <c r="AA988" s="14" t="str">
        <f>TEXT(Table1[[#This Row],[Order Date]],"mmmm")</f>
        <v>February</v>
      </c>
      <c r="AB988" s="8" t="str">
        <f>TEXT(Table1[[#This Row],[Order Date]],"yyyy")</f>
        <v>2015</v>
      </c>
      <c r="AC988" s="13">
        <v>42063</v>
      </c>
      <c r="AD988" s="12">
        <v>43.275199999999998</v>
      </c>
      <c r="AE988" s="12">
        <v>14</v>
      </c>
      <c r="AF988" s="12">
        <v>118.57</v>
      </c>
      <c r="AG988" s="12">
        <v>90178</v>
      </c>
      <c r="AH988" s="7" t="str">
        <f>IF(COUNTIF(Returns!$A$2:$A$1635,Orders!AG988)&gt;0,"Returned","Not Returned")</f>
        <v>Not Returned</v>
      </c>
    </row>
    <row r="989" spans="5:34" ht="12.75" customHeight="1" thickTop="1" thickBot="1" x14ac:dyDescent="0.3">
      <c r="E989" s="9">
        <v>19478</v>
      </c>
      <c r="F989" s="2" t="s">
        <v>106</v>
      </c>
      <c r="G989" s="2">
        <v>0.1</v>
      </c>
      <c r="H989" s="2">
        <v>15.99</v>
      </c>
      <c r="I989" s="2">
        <v>9.4</v>
      </c>
      <c r="J989" s="2">
        <v>1754</v>
      </c>
      <c r="K989" s="7" t="str">
        <f>IF(COUNTIF(Table1[Customer ID],Table1[[#This Row],[Customer ID]])&gt;1,"Repeat Customer","One-Time Customer")</f>
        <v>Repeat Customer</v>
      </c>
      <c r="L989" s="2" t="s">
        <v>1767</v>
      </c>
      <c r="M989" s="2" t="s">
        <v>49</v>
      </c>
      <c r="N989" s="2" t="s">
        <v>114</v>
      </c>
      <c r="O989" s="2" t="s">
        <v>77</v>
      </c>
      <c r="P989" s="2" t="s">
        <v>85</v>
      </c>
      <c r="Q989" s="2" t="s">
        <v>59</v>
      </c>
      <c r="R989" s="2" t="s">
        <v>1769</v>
      </c>
      <c r="S989" s="2">
        <v>0.49</v>
      </c>
      <c r="T989" s="7">
        <f>Table1[[#This Row],[Profit]]/Table1[[#This Row],[Sales]]</f>
        <v>-0.4557017742544357</v>
      </c>
      <c r="U989" s="2" t="s">
        <v>33</v>
      </c>
      <c r="V989" s="2" t="s">
        <v>34</v>
      </c>
      <c r="W989" s="2" t="s">
        <v>45</v>
      </c>
      <c r="X989" s="2" t="s">
        <v>1768</v>
      </c>
      <c r="Y989" s="2">
        <v>90503</v>
      </c>
      <c r="Z989" s="10">
        <v>42062</v>
      </c>
      <c r="AA989" s="14" t="str">
        <f>TEXT(Table1[[#This Row],[Order Date]],"mmmm")</f>
        <v>February</v>
      </c>
      <c r="AB989" s="8" t="str">
        <f>TEXT(Table1[[#This Row],[Order Date]],"yyyy")</f>
        <v>2015</v>
      </c>
      <c r="AC989" s="10">
        <v>42062</v>
      </c>
      <c r="AD989" s="2">
        <v>-36.214620000000004</v>
      </c>
      <c r="AE989" s="2">
        <v>5</v>
      </c>
      <c r="AF989" s="2">
        <v>79.47</v>
      </c>
      <c r="AG989" s="2">
        <v>90178</v>
      </c>
      <c r="AH989" s="7" t="str">
        <f>IF(COUNTIF(Returns!$A$2:$A$1635,Orders!AG989)&gt;0,"Returned","Not Returned")</f>
        <v>Not Returned</v>
      </c>
    </row>
    <row r="990" spans="5:34" ht="12.75" customHeight="1" thickTop="1" thickBot="1" x14ac:dyDescent="0.3">
      <c r="E990" s="11">
        <v>19479</v>
      </c>
      <c r="F990" s="12" t="s">
        <v>106</v>
      </c>
      <c r="G990" s="12">
        <v>0.09</v>
      </c>
      <c r="H990" s="12">
        <v>95.99</v>
      </c>
      <c r="I990" s="12">
        <v>8.99</v>
      </c>
      <c r="J990" s="12">
        <v>1754</v>
      </c>
      <c r="K990" s="7" t="str">
        <f>IF(COUNTIF(Table1[Customer ID],Table1[[#This Row],[Customer ID]])&gt;1,"Repeat Customer","One-Time Customer")</f>
        <v>Repeat Customer</v>
      </c>
      <c r="L990" s="12" t="s">
        <v>1767</v>
      </c>
      <c r="M990" s="12" t="s">
        <v>49</v>
      </c>
      <c r="N990" s="12" t="s">
        <v>114</v>
      </c>
      <c r="O990" s="12" t="s">
        <v>77</v>
      </c>
      <c r="P990" s="12" t="s">
        <v>78</v>
      </c>
      <c r="Q990" s="12" t="s">
        <v>59</v>
      </c>
      <c r="R990" s="12" t="s">
        <v>1770</v>
      </c>
      <c r="S990" s="12">
        <v>0.56999999999999995</v>
      </c>
      <c r="T990" s="7">
        <f>Table1[[#This Row],[Profit]]/Table1[[#This Row],[Sales]]</f>
        <v>1.1211835225098842E-2</v>
      </c>
      <c r="U990" s="12" t="s">
        <v>33</v>
      </c>
      <c r="V990" s="12" t="s">
        <v>34</v>
      </c>
      <c r="W990" s="12" t="s">
        <v>45</v>
      </c>
      <c r="X990" s="12" t="s">
        <v>1768</v>
      </c>
      <c r="Y990" s="12">
        <v>90503</v>
      </c>
      <c r="Z990" s="13">
        <v>42062</v>
      </c>
      <c r="AA990" s="14" t="str">
        <f>TEXT(Table1[[#This Row],[Order Date]],"mmmm")</f>
        <v>February</v>
      </c>
      <c r="AB990" s="8" t="str">
        <f>TEXT(Table1[[#This Row],[Order Date]],"yyyy")</f>
        <v>2015</v>
      </c>
      <c r="AC990" s="13">
        <v>42066</v>
      </c>
      <c r="AD990" s="12">
        <v>7.032960000000001</v>
      </c>
      <c r="AE990" s="12">
        <v>8</v>
      </c>
      <c r="AF990" s="12">
        <v>627.28</v>
      </c>
      <c r="AG990" s="12">
        <v>90178</v>
      </c>
      <c r="AH990" s="7" t="str">
        <f>IF(COUNTIF(Returns!$A$2:$A$1635,Orders!AG990)&gt;0,"Returned","Not Returned")</f>
        <v>Not Returned</v>
      </c>
    </row>
    <row r="991" spans="5:34" ht="12.75" customHeight="1" thickTop="1" thickBot="1" x14ac:dyDescent="0.3">
      <c r="E991" s="9">
        <v>25920</v>
      </c>
      <c r="F991" s="2" t="s">
        <v>25</v>
      </c>
      <c r="G991" s="2">
        <v>0</v>
      </c>
      <c r="H991" s="2">
        <v>115.99</v>
      </c>
      <c r="I991" s="2">
        <v>5.92</v>
      </c>
      <c r="J991" s="2">
        <v>1764</v>
      </c>
      <c r="K991" s="7" t="str">
        <f>IF(COUNTIF(Table1[Customer ID],Table1[[#This Row],[Customer ID]])&gt;1,"Repeat Customer","One-Time Customer")</f>
        <v>Repeat Customer</v>
      </c>
      <c r="L991" s="2" t="s">
        <v>1771</v>
      </c>
      <c r="M991" s="2" t="s">
        <v>49</v>
      </c>
      <c r="N991" s="2" t="s">
        <v>114</v>
      </c>
      <c r="O991" s="2" t="s">
        <v>77</v>
      </c>
      <c r="P991" s="2" t="s">
        <v>78</v>
      </c>
      <c r="Q991" s="2" t="s">
        <v>59</v>
      </c>
      <c r="R991" s="2" t="s">
        <v>1772</v>
      </c>
      <c r="S991" s="2">
        <v>0.57999999999999996</v>
      </c>
      <c r="T991" s="7">
        <f>Table1[[#This Row],[Profit]]/Table1[[#This Row],[Sales]]</f>
        <v>-1.4453387566570726E-2</v>
      </c>
      <c r="U991" s="2" t="s">
        <v>33</v>
      </c>
      <c r="V991" s="2" t="s">
        <v>136</v>
      </c>
      <c r="W991" s="2" t="s">
        <v>362</v>
      </c>
      <c r="X991" s="2" t="s">
        <v>1773</v>
      </c>
      <c r="Y991" s="2">
        <v>34698</v>
      </c>
      <c r="Z991" s="10">
        <v>42026</v>
      </c>
      <c r="AA991" s="14" t="str">
        <f>TEXT(Table1[[#This Row],[Order Date]],"mmmm")</f>
        <v>January</v>
      </c>
      <c r="AB991" s="8" t="str">
        <f>TEXT(Table1[[#This Row],[Order Date]],"yyyy")</f>
        <v>2015</v>
      </c>
      <c r="AC991" s="10">
        <v>42026</v>
      </c>
      <c r="AD991" s="2">
        <v>-16.772000000000002</v>
      </c>
      <c r="AE991" s="2">
        <v>11</v>
      </c>
      <c r="AF991" s="2">
        <v>1160.42</v>
      </c>
      <c r="AG991" s="2">
        <v>89775</v>
      </c>
      <c r="AH991" s="7" t="str">
        <f>IF(COUNTIF(Returns!$A$2:$A$1635,Orders!AG991)&gt;0,"Returned","Not Returned")</f>
        <v>Not Returned</v>
      </c>
    </row>
    <row r="992" spans="5:34" ht="12.75" customHeight="1" thickTop="1" thickBot="1" x14ac:dyDescent="0.3">
      <c r="E992" s="11">
        <v>25608</v>
      </c>
      <c r="F992" s="12" t="s">
        <v>25</v>
      </c>
      <c r="G992" s="12">
        <v>0.06</v>
      </c>
      <c r="H992" s="12">
        <v>19.98</v>
      </c>
      <c r="I992" s="12">
        <v>10.49</v>
      </c>
      <c r="J992" s="12">
        <v>1764</v>
      </c>
      <c r="K992" s="7" t="str">
        <f>IF(COUNTIF(Table1[Customer ID],Table1[[#This Row],[Customer ID]])&gt;1,"Repeat Customer","One-Time Customer")</f>
        <v>Repeat Customer</v>
      </c>
      <c r="L992" s="12" t="s">
        <v>1771</v>
      </c>
      <c r="M992" s="12" t="s">
        <v>49</v>
      </c>
      <c r="N992" s="12" t="s">
        <v>114</v>
      </c>
      <c r="O992" s="12" t="s">
        <v>41</v>
      </c>
      <c r="P992" s="12" t="s">
        <v>50</v>
      </c>
      <c r="Q992" s="12" t="s">
        <v>59</v>
      </c>
      <c r="R992" s="12" t="s">
        <v>1774</v>
      </c>
      <c r="S992" s="12">
        <v>0.49</v>
      </c>
      <c r="T992" s="7">
        <f>Table1[[#This Row],[Profit]]/Table1[[#This Row],[Sales]]</f>
        <v>4.9741433684821512</v>
      </c>
      <c r="U992" s="12" t="s">
        <v>33</v>
      </c>
      <c r="V992" s="12" t="s">
        <v>136</v>
      </c>
      <c r="W992" s="12" t="s">
        <v>362</v>
      </c>
      <c r="X992" s="12" t="s">
        <v>1773</v>
      </c>
      <c r="Y992" s="12">
        <v>34698</v>
      </c>
      <c r="Z992" s="13">
        <v>42064</v>
      </c>
      <c r="AA992" s="14" t="str">
        <f>TEXT(Table1[[#This Row],[Order Date]],"mmmm")</f>
        <v>March</v>
      </c>
      <c r="AB992" s="8" t="str">
        <f>TEXT(Table1[[#This Row],[Order Date]],"yyyy")</f>
        <v>2015</v>
      </c>
      <c r="AC992" s="13">
        <v>42066</v>
      </c>
      <c r="AD992" s="12">
        <v>514.17719999999997</v>
      </c>
      <c r="AE992" s="12">
        <v>5</v>
      </c>
      <c r="AF992" s="12">
        <v>103.37</v>
      </c>
      <c r="AG992" s="12">
        <v>89776</v>
      </c>
      <c r="AH992" s="7" t="str">
        <f>IF(COUNTIF(Returns!$A$2:$A$1635,Orders!AG992)&gt;0,"Returned","Not Returned")</f>
        <v>Not Returned</v>
      </c>
    </row>
    <row r="993" spans="5:34" ht="12.75" customHeight="1" thickTop="1" thickBot="1" x14ac:dyDescent="0.3">
      <c r="E993" s="9">
        <v>25609</v>
      </c>
      <c r="F993" s="2" t="s">
        <v>25</v>
      </c>
      <c r="G993" s="2">
        <v>0.08</v>
      </c>
      <c r="H993" s="2">
        <v>1.76</v>
      </c>
      <c r="I993" s="2">
        <v>4.8600000000000003</v>
      </c>
      <c r="J993" s="2">
        <v>1764</v>
      </c>
      <c r="K993" s="7" t="str">
        <f>IF(COUNTIF(Table1[Customer ID],Table1[[#This Row],[Customer ID]])&gt;1,"Repeat Customer","One-Time Customer")</f>
        <v>Repeat Customer</v>
      </c>
      <c r="L993" s="2" t="s">
        <v>1771</v>
      </c>
      <c r="M993" s="2" t="s">
        <v>49</v>
      </c>
      <c r="N993" s="2" t="s">
        <v>114</v>
      </c>
      <c r="O993" s="2" t="s">
        <v>41</v>
      </c>
      <c r="P993" s="2" t="s">
        <v>50</v>
      </c>
      <c r="Q993" s="2" t="s">
        <v>59</v>
      </c>
      <c r="R993" s="2" t="s">
        <v>1775</v>
      </c>
      <c r="S993" s="2">
        <v>0.41</v>
      </c>
      <c r="T993" s="7">
        <f>Table1[[#This Row],[Profit]]/Table1[[#This Row],[Sales]]</f>
        <v>5.8591745400298354</v>
      </c>
      <c r="U993" s="2" t="s">
        <v>33</v>
      </c>
      <c r="V993" s="2" t="s">
        <v>136</v>
      </c>
      <c r="W993" s="2" t="s">
        <v>362</v>
      </c>
      <c r="X993" s="2" t="s">
        <v>1773</v>
      </c>
      <c r="Y993" s="2">
        <v>34698</v>
      </c>
      <c r="Z993" s="10">
        <v>42064</v>
      </c>
      <c r="AA993" s="14" t="str">
        <f>TEXT(Table1[[#This Row],[Order Date]],"mmmm")</f>
        <v>March</v>
      </c>
      <c r="AB993" s="8" t="str">
        <f>TEXT(Table1[[#This Row],[Order Date]],"yyyy")</f>
        <v>2015</v>
      </c>
      <c r="AC993" s="10">
        <v>42065</v>
      </c>
      <c r="AD993" s="2">
        <v>235.65599999999998</v>
      </c>
      <c r="AE993" s="2">
        <v>23</v>
      </c>
      <c r="AF993" s="2">
        <v>40.22</v>
      </c>
      <c r="AG993" s="2">
        <v>89776</v>
      </c>
      <c r="AH993" s="7" t="str">
        <f>IF(COUNTIF(Returns!$A$2:$A$1635,Orders!AG993)&gt;0,"Returned","Not Returned")</f>
        <v>Not Returned</v>
      </c>
    </row>
    <row r="994" spans="5:34" ht="12.75" customHeight="1" thickTop="1" thickBot="1" x14ac:dyDescent="0.3">
      <c r="E994" s="11">
        <v>25054</v>
      </c>
      <c r="F994" s="12" t="s">
        <v>37</v>
      </c>
      <c r="G994" s="12">
        <v>0</v>
      </c>
      <c r="H994" s="12">
        <v>5.77</v>
      </c>
      <c r="I994" s="12">
        <v>4.97</v>
      </c>
      <c r="J994" s="12">
        <v>1765</v>
      </c>
      <c r="K994" s="7" t="str">
        <f>IF(COUNTIF(Table1[Customer ID],Table1[[#This Row],[Customer ID]])&gt;1,"Repeat Customer","One-Time Customer")</f>
        <v>One-Time Customer</v>
      </c>
      <c r="L994" s="12" t="s">
        <v>1776</v>
      </c>
      <c r="M994" s="12" t="s">
        <v>49</v>
      </c>
      <c r="N994" s="12" t="s">
        <v>114</v>
      </c>
      <c r="O994" s="12" t="s">
        <v>29</v>
      </c>
      <c r="P994" s="12" t="s">
        <v>109</v>
      </c>
      <c r="Q994" s="12" t="s">
        <v>59</v>
      </c>
      <c r="R994" s="12" t="s">
        <v>1777</v>
      </c>
      <c r="S994" s="12">
        <v>0.35</v>
      </c>
      <c r="T994" s="7">
        <f>Table1[[#This Row],[Profit]]/Table1[[#This Row],[Sales]]</f>
        <v>6.7863818424566152E-2</v>
      </c>
      <c r="U994" s="12" t="s">
        <v>33</v>
      </c>
      <c r="V994" s="12" t="s">
        <v>61</v>
      </c>
      <c r="W994" s="12" t="s">
        <v>506</v>
      </c>
      <c r="X994" s="12" t="s">
        <v>1778</v>
      </c>
      <c r="Y994" s="12">
        <v>63141</v>
      </c>
      <c r="Z994" s="13">
        <v>42128</v>
      </c>
      <c r="AA994" s="14" t="str">
        <f>TEXT(Table1[[#This Row],[Order Date]],"mmmm")</f>
        <v>May</v>
      </c>
      <c r="AB994" s="8" t="str">
        <f>TEXT(Table1[[#This Row],[Order Date]],"yyyy")</f>
        <v>2015</v>
      </c>
      <c r="AC994" s="13">
        <v>42129</v>
      </c>
      <c r="AD994" s="12">
        <v>3.5581000000000031</v>
      </c>
      <c r="AE994" s="12">
        <v>8</v>
      </c>
      <c r="AF994" s="12">
        <v>52.43</v>
      </c>
      <c r="AG994" s="12">
        <v>89777</v>
      </c>
      <c r="AH994" s="7" t="str">
        <f>IF(COUNTIF(Returns!$A$2:$A$1635,Orders!AG994)&gt;0,"Returned","Not Returned")</f>
        <v>Not Returned</v>
      </c>
    </row>
    <row r="995" spans="5:34" ht="12.75" customHeight="1" thickTop="1" thickBot="1" x14ac:dyDescent="0.3">
      <c r="E995" s="9">
        <v>20636</v>
      </c>
      <c r="F995" s="2" t="s">
        <v>47</v>
      </c>
      <c r="G995" s="2">
        <v>0.01</v>
      </c>
      <c r="H995" s="2">
        <v>50.98</v>
      </c>
      <c r="I995" s="2">
        <v>6.5</v>
      </c>
      <c r="J995" s="2">
        <v>1767</v>
      </c>
      <c r="K995" s="7" t="str">
        <f>IF(COUNTIF(Table1[Customer ID],Table1[[#This Row],[Customer ID]])&gt;1,"Repeat Customer","One-Time Customer")</f>
        <v>One-Time Customer</v>
      </c>
      <c r="L995" s="2" t="s">
        <v>1779</v>
      </c>
      <c r="M995" s="2" t="s">
        <v>49</v>
      </c>
      <c r="N995" s="2" t="s">
        <v>40</v>
      </c>
      <c r="O995" s="2" t="s">
        <v>77</v>
      </c>
      <c r="P995" s="2" t="s">
        <v>180</v>
      </c>
      <c r="Q995" s="2" t="s">
        <v>59</v>
      </c>
      <c r="R995" s="2" t="s">
        <v>937</v>
      </c>
      <c r="S995" s="2">
        <v>0.73</v>
      </c>
      <c r="T995" s="7">
        <f>Table1[[#This Row],[Profit]]/Table1[[#This Row],[Sales]]</f>
        <v>6.5238426859216356E-3</v>
      </c>
      <c r="U995" s="2" t="s">
        <v>33</v>
      </c>
      <c r="V995" s="2" t="s">
        <v>136</v>
      </c>
      <c r="W995" s="2" t="s">
        <v>387</v>
      </c>
      <c r="X995" s="2" t="s">
        <v>1722</v>
      </c>
      <c r="Y995" s="2">
        <v>30265</v>
      </c>
      <c r="Z995" s="10">
        <v>42089</v>
      </c>
      <c r="AA995" s="14" t="str">
        <f>TEXT(Table1[[#This Row],[Order Date]],"mmmm")</f>
        <v>March</v>
      </c>
      <c r="AB995" s="8" t="str">
        <f>TEXT(Table1[[#This Row],[Order Date]],"yyyy")</f>
        <v>2015</v>
      </c>
      <c r="AC995" s="10">
        <v>42090</v>
      </c>
      <c r="AD995" s="2">
        <v>5.3396999999999997</v>
      </c>
      <c r="AE995" s="2">
        <v>16</v>
      </c>
      <c r="AF995" s="2">
        <v>818.49</v>
      </c>
      <c r="AG995" s="2">
        <v>89211</v>
      </c>
      <c r="AH995" s="7" t="str">
        <f>IF(COUNTIF(Returns!$A$2:$A$1635,Orders!AG995)&gt;0,"Returned","Not Returned")</f>
        <v>Not Returned</v>
      </c>
    </row>
    <row r="996" spans="5:34" ht="12.75" customHeight="1" thickTop="1" thickBot="1" x14ac:dyDescent="0.3">
      <c r="E996" s="11">
        <v>24894</v>
      </c>
      <c r="F996" s="12" t="s">
        <v>56</v>
      </c>
      <c r="G996" s="12">
        <v>7.0000000000000007E-2</v>
      </c>
      <c r="H996" s="12">
        <v>60.98</v>
      </c>
      <c r="I996" s="12">
        <v>49</v>
      </c>
      <c r="J996" s="12">
        <v>1771</v>
      </c>
      <c r="K996" s="7" t="str">
        <f>IF(COUNTIF(Table1[Customer ID],Table1[[#This Row],[Customer ID]])&gt;1,"Repeat Customer","One-Time Customer")</f>
        <v>One-Time Customer</v>
      </c>
      <c r="L996" s="12" t="s">
        <v>1780</v>
      </c>
      <c r="M996" s="12" t="s">
        <v>49</v>
      </c>
      <c r="N996" s="12" t="s">
        <v>40</v>
      </c>
      <c r="O996" s="12" t="s">
        <v>29</v>
      </c>
      <c r="P996" s="12" t="s">
        <v>257</v>
      </c>
      <c r="Q996" s="12" t="s">
        <v>236</v>
      </c>
      <c r="R996" s="12" t="s">
        <v>1583</v>
      </c>
      <c r="S996" s="12">
        <v>0.59</v>
      </c>
      <c r="T996" s="7">
        <f>Table1[[#This Row],[Profit]]/Table1[[#This Row],[Sales]]</f>
        <v>-1.9696467318428943</v>
      </c>
      <c r="U996" s="12" t="s">
        <v>33</v>
      </c>
      <c r="V996" s="12" t="s">
        <v>61</v>
      </c>
      <c r="W996" s="12" t="s">
        <v>178</v>
      </c>
      <c r="X996" s="12" t="s">
        <v>1614</v>
      </c>
      <c r="Y996" s="12">
        <v>61032</v>
      </c>
      <c r="Z996" s="13">
        <v>42069</v>
      </c>
      <c r="AA996" s="14" t="str">
        <f>TEXT(Table1[[#This Row],[Order Date]],"mmmm")</f>
        <v>March</v>
      </c>
      <c r="AB996" s="8" t="str">
        <f>TEXT(Table1[[#This Row],[Order Date]],"yyyy")</f>
        <v>2015</v>
      </c>
      <c r="AC996" s="13">
        <v>42070</v>
      </c>
      <c r="AD996" s="12">
        <v>-807.89</v>
      </c>
      <c r="AE996" s="12">
        <v>7</v>
      </c>
      <c r="AF996" s="12">
        <v>410.17</v>
      </c>
      <c r="AG996" s="12">
        <v>89106</v>
      </c>
      <c r="AH996" s="7" t="str">
        <f>IF(COUNTIF(Returns!$A$2:$A$1635,Orders!AG996)&gt;0,"Returned","Not Returned")</f>
        <v>Not Returned</v>
      </c>
    </row>
    <row r="997" spans="5:34" ht="12.75" customHeight="1" thickTop="1" thickBot="1" x14ac:dyDescent="0.3">
      <c r="E997" s="9">
        <v>19826</v>
      </c>
      <c r="F997" s="2" t="s">
        <v>106</v>
      </c>
      <c r="G997" s="2">
        <v>0.09</v>
      </c>
      <c r="H997" s="2">
        <v>12.95</v>
      </c>
      <c r="I997" s="2">
        <v>4.9800000000000004</v>
      </c>
      <c r="J997" s="2">
        <v>1775</v>
      </c>
      <c r="K997" s="7" t="str">
        <f>IF(COUNTIF(Table1[Customer ID],Table1[[#This Row],[Customer ID]])&gt;1,"Repeat Customer","One-Time Customer")</f>
        <v>One-Time Customer</v>
      </c>
      <c r="L997" s="2" t="s">
        <v>1781</v>
      </c>
      <c r="M997" s="2" t="s">
        <v>49</v>
      </c>
      <c r="N997" s="2" t="s">
        <v>114</v>
      </c>
      <c r="O997" s="2" t="s">
        <v>29</v>
      </c>
      <c r="P997" s="2" t="s">
        <v>109</v>
      </c>
      <c r="Q997" s="2" t="s">
        <v>59</v>
      </c>
      <c r="R997" s="2" t="s">
        <v>1504</v>
      </c>
      <c r="S997" s="2">
        <v>0.4</v>
      </c>
      <c r="T997" s="7">
        <f>Table1[[#This Row],[Profit]]/Table1[[#This Row],[Sales]]</f>
        <v>0.45964142613341247</v>
      </c>
      <c r="U997" s="2" t="s">
        <v>33</v>
      </c>
      <c r="V997" s="2" t="s">
        <v>61</v>
      </c>
      <c r="W997" s="2" t="s">
        <v>703</v>
      </c>
      <c r="X997" s="2" t="s">
        <v>1782</v>
      </c>
      <c r="Y997" s="2">
        <v>46614</v>
      </c>
      <c r="Z997" s="10">
        <v>42169</v>
      </c>
      <c r="AA997" s="14" t="str">
        <f>TEXT(Table1[[#This Row],[Order Date]],"mmmm")</f>
        <v>June</v>
      </c>
      <c r="AB997" s="8" t="str">
        <f>TEXT(Table1[[#This Row],[Order Date]],"yyyy")</f>
        <v>2015</v>
      </c>
      <c r="AC997" s="10">
        <v>42176</v>
      </c>
      <c r="AD997" s="2">
        <v>123.89175</v>
      </c>
      <c r="AE997" s="2">
        <v>21</v>
      </c>
      <c r="AF997" s="2">
        <v>269.54000000000002</v>
      </c>
      <c r="AG997" s="2">
        <v>89944</v>
      </c>
      <c r="AH997" s="7" t="str">
        <f>IF(COUNTIF(Returns!$A$2:$A$1635,Orders!AG997)&gt;0,"Returned","Not Returned")</f>
        <v>Not Returned</v>
      </c>
    </row>
    <row r="998" spans="5:34" ht="12.75" customHeight="1" thickTop="1" thickBot="1" x14ac:dyDescent="0.3">
      <c r="E998" s="11">
        <v>20278</v>
      </c>
      <c r="F998" s="12" t="s">
        <v>37</v>
      </c>
      <c r="G998" s="12">
        <v>0.08</v>
      </c>
      <c r="H998" s="12">
        <v>5.78</v>
      </c>
      <c r="I998" s="12">
        <v>5.67</v>
      </c>
      <c r="J998" s="12">
        <v>1776</v>
      </c>
      <c r="K998" s="7" t="str">
        <f>IF(COUNTIF(Table1[Customer ID],Table1[[#This Row],[Customer ID]])&gt;1,"Repeat Customer","One-Time Customer")</f>
        <v>One-Time Customer</v>
      </c>
      <c r="L998" s="12" t="s">
        <v>1783</v>
      </c>
      <c r="M998" s="12" t="s">
        <v>49</v>
      </c>
      <c r="N998" s="12" t="s">
        <v>114</v>
      </c>
      <c r="O998" s="12" t="s">
        <v>29</v>
      </c>
      <c r="P998" s="12" t="s">
        <v>93</v>
      </c>
      <c r="Q998" s="12" t="s">
        <v>59</v>
      </c>
      <c r="R998" s="12" t="s">
        <v>636</v>
      </c>
      <c r="S998" s="12">
        <v>0.36</v>
      </c>
      <c r="T998" s="7">
        <f>Table1[[#This Row],[Profit]]/Table1[[#This Row],[Sales]]</f>
        <v>-0.50575208782959569</v>
      </c>
      <c r="U998" s="12" t="s">
        <v>33</v>
      </c>
      <c r="V998" s="12" t="s">
        <v>61</v>
      </c>
      <c r="W998" s="12" t="s">
        <v>703</v>
      </c>
      <c r="X998" s="12" t="s">
        <v>1784</v>
      </c>
      <c r="Y998" s="12">
        <v>47802</v>
      </c>
      <c r="Z998" s="13">
        <v>42039</v>
      </c>
      <c r="AA998" s="14" t="str">
        <f>TEXT(Table1[[#This Row],[Order Date]],"mmmm")</f>
        <v>February</v>
      </c>
      <c r="AB998" s="8" t="str">
        <f>TEXT(Table1[[#This Row],[Order Date]],"yyyy")</f>
        <v>2015</v>
      </c>
      <c r="AC998" s="13">
        <v>42040</v>
      </c>
      <c r="AD998" s="12">
        <v>-53.898000000000003</v>
      </c>
      <c r="AE998" s="12">
        <v>19</v>
      </c>
      <c r="AF998" s="12">
        <v>106.57</v>
      </c>
      <c r="AG998" s="12">
        <v>89941</v>
      </c>
      <c r="AH998" s="7" t="str">
        <f>IF(COUNTIF(Returns!$A$2:$A$1635,Orders!AG998)&gt;0,"Returned","Not Returned")</f>
        <v>Not Returned</v>
      </c>
    </row>
    <row r="999" spans="5:34" ht="12.75" customHeight="1" thickTop="1" thickBot="1" x14ac:dyDescent="0.3">
      <c r="E999" s="9">
        <v>20391</v>
      </c>
      <c r="F999" s="2" t="s">
        <v>106</v>
      </c>
      <c r="G999" s="2">
        <v>7.0000000000000007E-2</v>
      </c>
      <c r="H999" s="2">
        <v>5.43</v>
      </c>
      <c r="I999" s="2">
        <v>0.95</v>
      </c>
      <c r="J999" s="2">
        <v>1777</v>
      </c>
      <c r="K999" s="7" t="str">
        <f>IF(COUNTIF(Table1[Customer ID],Table1[[#This Row],[Customer ID]])&gt;1,"Repeat Customer","One-Time Customer")</f>
        <v>Repeat Customer</v>
      </c>
      <c r="L999" s="2" t="s">
        <v>1785</v>
      </c>
      <c r="M999" s="2" t="s">
        <v>49</v>
      </c>
      <c r="N999" s="2" t="s">
        <v>114</v>
      </c>
      <c r="O999" s="2" t="s">
        <v>29</v>
      </c>
      <c r="P999" s="2" t="s">
        <v>93</v>
      </c>
      <c r="Q999" s="2" t="s">
        <v>31</v>
      </c>
      <c r="R999" s="2" t="s">
        <v>628</v>
      </c>
      <c r="S999" s="2">
        <v>0.36</v>
      </c>
      <c r="T999" s="7">
        <f>Table1[[#This Row],[Profit]]/Table1[[#This Row],[Sales]]</f>
        <v>0.69</v>
      </c>
      <c r="U999" s="2" t="s">
        <v>33</v>
      </c>
      <c r="V999" s="2" t="s">
        <v>61</v>
      </c>
      <c r="W999" s="2" t="s">
        <v>703</v>
      </c>
      <c r="X999" s="2" t="s">
        <v>1786</v>
      </c>
      <c r="Y999" s="2">
        <v>46383</v>
      </c>
      <c r="Z999" s="10">
        <v>42116</v>
      </c>
      <c r="AA999" s="14" t="str">
        <f>TEXT(Table1[[#This Row],[Order Date]],"mmmm")</f>
        <v>April</v>
      </c>
      <c r="AB999" s="8" t="str">
        <f>TEXT(Table1[[#This Row],[Order Date]],"yyyy")</f>
        <v>2015</v>
      </c>
      <c r="AC999" s="10">
        <v>42120</v>
      </c>
      <c r="AD999" s="2">
        <v>26.502899999999997</v>
      </c>
      <c r="AE999" s="2">
        <v>7</v>
      </c>
      <c r="AF999" s="2">
        <v>38.409999999999997</v>
      </c>
      <c r="AG999" s="2">
        <v>89939</v>
      </c>
      <c r="AH999" s="7" t="str">
        <f>IF(COUNTIF(Returns!$A$2:$A$1635,Orders!AG999)&gt;0,"Returned","Not Returned")</f>
        <v>Not Returned</v>
      </c>
    </row>
    <row r="1000" spans="5:34" ht="12.75" customHeight="1" thickTop="1" thickBot="1" x14ac:dyDescent="0.3">
      <c r="E1000" s="11">
        <v>21163</v>
      </c>
      <c r="F1000" s="12" t="s">
        <v>106</v>
      </c>
      <c r="G1000" s="12">
        <v>0.02</v>
      </c>
      <c r="H1000" s="12">
        <v>10.06</v>
      </c>
      <c r="I1000" s="12">
        <v>2.06</v>
      </c>
      <c r="J1000" s="12">
        <v>1777</v>
      </c>
      <c r="K1000" s="7" t="str">
        <f>IF(COUNTIF(Table1[Customer ID],Table1[[#This Row],[Customer ID]])&gt;1,"Repeat Customer","One-Time Customer")</f>
        <v>Repeat Customer</v>
      </c>
      <c r="L1000" s="12" t="s">
        <v>1785</v>
      </c>
      <c r="M1000" s="12" t="s">
        <v>49</v>
      </c>
      <c r="N1000" s="12" t="s">
        <v>114</v>
      </c>
      <c r="O1000" s="12" t="s">
        <v>29</v>
      </c>
      <c r="P1000" s="12" t="s">
        <v>93</v>
      </c>
      <c r="Q1000" s="12" t="s">
        <v>31</v>
      </c>
      <c r="R1000" s="12" t="s">
        <v>280</v>
      </c>
      <c r="S1000" s="12">
        <v>0.39</v>
      </c>
      <c r="T1000" s="7">
        <f>Table1[[#This Row],[Profit]]/Table1[[#This Row],[Sales]]</f>
        <v>0.69</v>
      </c>
      <c r="U1000" s="12" t="s">
        <v>33</v>
      </c>
      <c r="V1000" s="12" t="s">
        <v>61</v>
      </c>
      <c r="W1000" s="12" t="s">
        <v>703</v>
      </c>
      <c r="X1000" s="12" t="s">
        <v>1786</v>
      </c>
      <c r="Y1000" s="12">
        <v>46383</v>
      </c>
      <c r="Z1000" s="13">
        <v>42007</v>
      </c>
      <c r="AA1000" s="14" t="str">
        <f>TEXT(Table1[[#This Row],[Order Date]],"mmmm")</f>
        <v>January</v>
      </c>
      <c r="AB1000" s="8" t="str">
        <f>TEXT(Table1[[#This Row],[Order Date]],"yyyy")</f>
        <v>2015</v>
      </c>
      <c r="AC1000" s="13">
        <v>42012</v>
      </c>
      <c r="AD1000" s="12">
        <v>90.624600000000001</v>
      </c>
      <c r="AE1000" s="12">
        <v>13</v>
      </c>
      <c r="AF1000" s="12">
        <v>131.34</v>
      </c>
      <c r="AG1000" s="12">
        <v>89940</v>
      </c>
      <c r="AH1000" s="7" t="str">
        <f>IF(COUNTIF(Returns!$A$2:$A$1635,Orders!AG1000)&gt;0,"Returned","Not Returned")</f>
        <v>Not Returned</v>
      </c>
    </row>
    <row r="1001" spans="5:34" ht="12.75" customHeight="1" thickTop="1" thickBot="1" x14ac:dyDescent="0.3">
      <c r="E1001" s="9">
        <v>20600</v>
      </c>
      <c r="F1001" s="2" t="s">
        <v>37</v>
      </c>
      <c r="G1001" s="2">
        <v>0.03</v>
      </c>
      <c r="H1001" s="2">
        <v>19.989999999999998</v>
      </c>
      <c r="I1001" s="2">
        <v>11.17</v>
      </c>
      <c r="J1001" s="2">
        <v>1777</v>
      </c>
      <c r="K1001" s="7" t="str">
        <f>IF(COUNTIF(Table1[Customer ID],Table1[[#This Row],[Customer ID]])&gt;1,"Repeat Customer","One-Time Customer")</f>
        <v>Repeat Customer</v>
      </c>
      <c r="L1001" s="2" t="s">
        <v>1785</v>
      </c>
      <c r="M1001" s="2" t="s">
        <v>49</v>
      </c>
      <c r="N1001" s="2" t="s">
        <v>28</v>
      </c>
      <c r="O1001" s="2" t="s">
        <v>41</v>
      </c>
      <c r="P1001" s="2" t="s">
        <v>50</v>
      </c>
      <c r="Q1001" s="2" t="s">
        <v>236</v>
      </c>
      <c r="R1001" s="2" t="s">
        <v>508</v>
      </c>
      <c r="S1001" s="2">
        <v>0.6</v>
      </c>
      <c r="T1001" s="7">
        <f>Table1[[#This Row],[Profit]]/Table1[[#This Row],[Sales]]</f>
        <v>-8.2971265053058282E-2</v>
      </c>
      <c r="U1001" s="2" t="s">
        <v>33</v>
      </c>
      <c r="V1001" s="2" t="s">
        <v>61</v>
      </c>
      <c r="W1001" s="2" t="s">
        <v>703</v>
      </c>
      <c r="X1001" s="2" t="s">
        <v>1786</v>
      </c>
      <c r="Y1001" s="2">
        <v>46383</v>
      </c>
      <c r="Z1001" s="10">
        <v>42096</v>
      </c>
      <c r="AA1001" s="14" t="str">
        <f>TEXT(Table1[[#This Row],[Order Date]],"mmmm")</f>
        <v>April</v>
      </c>
      <c r="AB1001" s="8" t="str">
        <f>TEXT(Table1[[#This Row],[Order Date]],"yyyy")</f>
        <v>2015</v>
      </c>
      <c r="AC1001" s="10">
        <v>42097</v>
      </c>
      <c r="AD1001" s="2">
        <v>-20.876399999999997</v>
      </c>
      <c r="AE1001" s="2">
        <v>12</v>
      </c>
      <c r="AF1001" s="2">
        <v>251.61</v>
      </c>
      <c r="AG1001" s="2">
        <v>89942</v>
      </c>
      <c r="AH1001" s="7" t="str">
        <f>IF(COUNTIF(Returns!$A$2:$A$1635,Orders!AG1001)&gt;0,"Returned","Not Returned")</f>
        <v>Not Returned</v>
      </c>
    </row>
    <row r="1002" spans="5:34" ht="12.75" customHeight="1" thickTop="1" thickBot="1" x14ac:dyDescent="0.3">
      <c r="E1002" s="11">
        <v>25498</v>
      </c>
      <c r="F1002" s="12" t="s">
        <v>25</v>
      </c>
      <c r="G1002" s="12">
        <v>0.06</v>
      </c>
      <c r="H1002" s="12">
        <v>13.99</v>
      </c>
      <c r="I1002" s="12">
        <v>7.51</v>
      </c>
      <c r="J1002" s="12">
        <v>1778</v>
      </c>
      <c r="K1002" s="7" t="str">
        <f>IF(COUNTIF(Table1[Customer ID],Table1[[#This Row],[Customer ID]])&gt;1,"Repeat Customer","One-Time Customer")</f>
        <v>Repeat Customer</v>
      </c>
      <c r="L1002" s="12" t="s">
        <v>1787</v>
      </c>
      <c r="M1002" s="12" t="s">
        <v>49</v>
      </c>
      <c r="N1002" s="12" t="s">
        <v>114</v>
      </c>
      <c r="O1002" s="12" t="s">
        <v>77</v>
      </c>
      <c r="P1002" s="12" t="s">
        <v>85</v>
      </c>
      <c r="Q1002" s="12" t="s">
        <v>86</v>
      </c>
      <c r="R1002" s="12" t="s">
        <v>1366</v>
      </c>
      <c r="S1002" s="12">
        <v>0.39</v>
      </c>
      <c r="T1002" s="7">
        <f>Table1[[#This Row],[Profit]]/Table1[[#This Row],[Sales]]</f>
        <v>2.2512031667766247E-2</v>
      </c>
      <c r="U1002" s="12" t="s">
        <v>33</v>
      </c>
      <c r="V1002" s="12" t="s">
        <v>61</v>
      </c>
      <c r="W1002" s="12" t="s">
        <v>703</v>
      </c>
      <c r="X1002" s="12" t="s">
        <v>1788</v>
      </c>
      <c r="Y1002" s="12">
        <v>47906</v>
      </c>
      <c r="Z1002" s="13">
        <v>42134</v>
      </c>
      <c r="AA1002" s="14" t="str">
        <f>TEXT(Table1[[#This Row],[Order Date]],"mmmm")</f>
        <v>May</v>
      </c>
      <c r="AB1002" s="8" t="str">
        <f>TEXT(Table1[[#This Row],[Order Date]],"yyyy")</f>
        <v>2015</v>
      </c>
      <c r="AC1002" s="13">
        <v>42136</v>
      </c>
      <c r="AD1002" s="12">
        <v>6.4832400000000021</v>
      </c>
      <c r="AE1002" s="12">
        <v>21</v>
      </c>
      <c r="AF1002" s="12">
        <v>287.99</v>
      </c>
      <c r="AG1002" s="12">
        <v>89943</v>
      </c>
      <c r="AH1002" s="7" t="str">
        <f>IF(COUNTIF(Returns!$A$2:$A$1635,Orders!AG1002)&gt;0,"Returned","Not Returned")</f>
        <v>Not Returned</v>
      </c>
    </row>
    <row r="1003" spans="5:34" ht="12.75" customHeight="1" thickTop="1" thickBot="1" x14ac:dyDescent="0.3">
      <c r="E1003" s="9">
        <v>25499</v>
      </c>
      <c r="F1003" s="2" t="s">
        <v>25</v>
      </c>
      <c r="G1003" s="2">
        <v>0.06</v>
      </c>
      <c r="H1003" s="2">
        <v>15.04</v>
      </c>
      <c r="I1003" s="2">
        <v>1.97</v>
      </c>
      <c r="J1003" s="2">
        <v>1778</v>
      </c>
      <c r="K1003" s="7" t="str">
        <f>IF(COUNTIF(Table1[Customer ID],Table1[[#This Row],[Customer ID]])&gt;1,"Repeat Customer","One-Time Customer")</f>
        <v>Repeat Customer</v>
      </c>
      <c r="L1003" s="2" t="s">
        <v>1787</v>
      </c>
      <c r="M1003" s="2" t="s">
        <v>49</v>
      </c>
      <c r="N1003" s="2" t="s">
        <v>114</v>
      </c>
      <c r="O1003" s="2" t="s">
        <v>29</v>
      </c>
      <c r="P1003" s="2" t="s">
        <v>93</v>
      </c>
      <c r="Q1003" s="2" t="s">
        <v>31</v>
      </c>
      <c r="R1003" s="2" t="s">
        <v>659</v>
      </c>
      <c r="S1003" s="2">
        <v>0.39</v>
      </c>
      <c r="T1003" s="7">
        <f>Table1[[#This Row],[Profit]]/Table1[[#This Row],[Sales]]</f>
        <v>4.9765258215962449E-2</v>
      </c>
      <c r="U1003" s="2" t="s">
        <v>33</v>
      </c>
      <c r="V1003" s="2" t="s">
        <v>61</v>
      </c>
      <c r="W1003" s="2" t="s">
        <v>703</v>
      </c>
      <c r="X1003" s="2" t="s">
        <v>1788</v>
      </c>
      <c r="Y1003" s="2">
        <v>47906</v>
      </c>
      <c r="Z1003" s="10">
        <v>42134</v>
      </c>
      <c r="AA1003" s="14" t="str">
        <f>TEXT(Table1[[#This Row],[Order Date]],"mmmm")</f>
        <v>May</v>
      </c>
      <c r="AB1003" s="8" t="str">
        <f>TEXT(Table1[[#This Row],[Order Date]],"yyyy")</f>
        <v>2015</v>
      </c>
      <c r="AC1003" s="10">
        <v>42134</v>
      </c>
      <c r="AD1003" s="2">
        <v>2.3320000000000003</v>
      </c>
      <c r="AE1003" s="2">
        <v>3</v>
      </c>
      <c r="AF1003" s="2">
        <v>46.86</v>
      </c>
      <c r="AG1003" s="2">
        <v>89943</v>
      </c>
      <c r="AH1003" s="7" t="str">
        <f>IF(COUNTIF(Returns!$A$2:$A$1635,Orders!AG1003)&gt;0,"Returned","Not Returned")</f>
        <v>Not Returned</v>
      </c>
    </row>
    <row r="1004" spans="5:34" ht="12.75" customHeight="1" thickTop="1" thickBot="1" x14ac:dyDescent="0.3">
      <c r="E1004" s="11">
        <v>19237</v>
      </c>
      <c r="F1004" s="12" t="s">
        <v>25</v>
      </c>
      <c r="G1004" s="12">
        <v>0</v>
      </c>
      <c r="H1004" s="12">
        <v>55.48</v>
      </c>
      <c r="I1004" s="12">
        <v>14.3</v>
      </c>
      <c r="J1004" s="12">
        <v>1781</v>
      </c>
      <c r="K1004" s="7" t="str">
        <f>IF(COUNTIF(Table1[Customer ID],Table1[[#This Row],[Customer ID]])&gt;1,"Repeat Customer","One-Time Customer")</f>
        <v>Repeat Customer</v>
      </c>
      <c r="L1004" s="12" t="s">
        <v>1789</v>
      </c>
      <c r="M1004" s="12" t="s">
        <v>49</v>
      </c>
      <c r="N1004" s="12" t="s">
        <v>28</v>
      </c>
      <c r="O1004" s="12" t="s">
        <v>29</v>
      </c>
      <c r="P1004" s="12" t="s">
        <v>93</v>
      </c>
      <c r="Q1004" s="12" t="s">
        <v>59</v>
      </c>
      <c r="R1004" s="12" t="s">
        <v>94</v>
      </c>
      <c r="S1004" s="12">
        <v>0.37</v>
      </c>
      <c r="T1004" s="7">
        <f>Table1[[#This Row],[Profit]]/Table1[[#This Row],[Sales]]</f>
        <v>0.69</v>
      </c>
      <c r="U1004" s="12" t="s">
        <v>33</v>
      </c>
      <c r="V1004" s="12" t="s">
        <v>34</v>
      </c>
      <c r="W1004" s="12" t="s">
        <v>45</v>
      </c>
      <c r="X1004" s="12" t="s">
        <v>1790</v>
      </c>
      <c r="Y1004" s="12">
        <v>94070</v>
      </c>
      <c r="Z1004" s="13">
        <v>42167</v>
      </c>
      <c r="AA1004" s="14" t="str">
        <f>TEXT(Table1[[#This Row],[Order Date]],"mmmm")</f>
        <v>June</v>
      </c>
      <c r="AB1004" s="8" t="str">
        <f>TEXT(Table1[[#This Row],[Order Date]],"yyyy")</f>
        <v>2015</v>
      </c>
      <c r="AC1004" s="13">
        <v>42169</v>
      </c>
      <c r="AD1004" s="12">
        <v>454.44779999999997</v>
      </c>
      <c r="AE1004" s="12">
        <v>11</v>
      </c>
      <c r="AF1004" s="12">
        <v>658.62</v>
      </c>
      <c r="AG1004" s="12">
        <v>89857</v>
      </c>
      <c r="AH1004" s="7" t="str">
        <f>IF(COUNTIF(Returns!$A$2:$A$1635,Orders!AG1004)&gt;0,"Returned","Not Returned")</f>
        <v>Not Returned</v>
      </c>
    </row>
    <row r="1005" spans="5:34" ht="12.75" customHeight="1" thickTop="1" thickBot="1" x14ac:dyDescent="0.3">
      <c r="E1005" s="9">
        <v>19419</v>
      </c>
      <c r="F1005" s="2" t="s">
        <v>106</v>
      </c>
      <c r="G1005" s="2">
        <v>0.03</v>
      </c>
      <c r="H1005" s="2">
        <v>5.08</v>
      </c>
      <c r="I1005" s="2">
        <v>2.0299999999999998</v>
      </c>
      <c r="J1005" s="2">
        <v>1781</v>
      </c>
      <c r="K1005" s="7" t="str">
        <f>IF(COUNTIF(Table1[Customer ID],Table1[[#This Row],[Customer ID]])&gt;1,"Repeat Customer","One-Time Customer")</f>
        <v>Repeat Customer</v>
      </c>
      <c r="L1005" s="2" t="s">
        <v>1789</v>
      </c>
      <c r="M1005" s="2" t="s">
        <v>49</v>
      </c>
      <c r="N1005" s="2" t="s">
        <v>40</v>
      </c>
      <c r="O1005" s="2" t="s">
        <v>41</v>
      </c>
      <c r="P1005" s="2" t="s">
        <v>50</v>
      </c>
      <c r="Q1005" s="2" t="s">
        <v>31</v>
      </c>
      <c r="R1005" s="2" t="s">
        <v>1791</v>
      </c>
      <c r="S1005" s="2">
        <v>0.51</v>
      </c>
      <c r="T1005" s="7">
        <f>Table1[[#This Row],[Profit]]/Table1[[#This Row],[Sales]]</f>
        <v>0.69</v>
      </c>
      <c r="U1005" s="2" t="s">
        <v>33</v>
      </c>
      <c r="V1005" s="2" t="s">
        <v>34</v>
      </c>
      <c r="W1005" s="2" t="s">
        <v>45</v>
      </c>
      <c r="X1005" s="2" t="s">
        <v>1790</v>
      </c>
      <c r="Y1005" s="2">
        <v>94070</v>
      </c>
      <c r="Z1005" s="10">
        <v>42011</v>
      </c>
      <c r="AA1005" s="14" t="str">
        <f>TEXT(Table1[[#This Row],[Order Date]],"mmmm")</f>
        <v>January</v>
      </c>
      <c r="AB1005" s="8" t="str">
        <f>TEXT(Table1[[#This Row],[Order Date]],"yyyy")</f>
        <v>2015</v>
      </c>
      <c r="AC1005" s="10">
        <v>42016</v>
      </c>
      <c r="AD1005" s="2">
        <v>15.1524</v>
      </c>
      <c r="AE1005" s="2">
        <v>4</v>
      </c>
      <c r="AF1005" s="2">
        <v>21.96</v>
      </c>
      <c r="AG1005" s="2">
        <v>89858</v>
      </c>
      <c r="AH1005" s="7" t="str">
        <f>IF(COUNTIF(Returns!$A$2:$A$1635,Orders!AG1005)&gt;0,"Returned","Not Returned")</f>
        <v>Not Returned</v>
      </c>
    </row>
    <row r="1006" spans="5:34" ht="12.75" customHeight="1" thickTop="1" thickBot="1" x14ac:dyDescent="0.3">
      <c r="E1006" s="11">
        <v>21283</v>
      </c>
      <c r="F1006" s="12" t="s">
        <v>25</v>
      </c>
      <c r="G1006" s="12">
        <v>0.03</v>
      </c>
      <c r="H1006" s="12">
        <v>3.28</v>
      </c>
      <c r="I1006" s="12">
        <v>3.97</v>
      </c>
      <c r="J1006" s="12">
        <v>1782</v>
      </c>
      <c r="K1006" s="7" t="str">
        <f>IF(COUNTIF(Table1[Customer ID],Table1[[#This Row],[Customer ID]])&gt;1,"Repeat Customer","One-Time Customer")</f>
        <v>One-Time Customer</v>
      </c>
      <c r="L1006" s="12" t="s">
        <v>1792</v>
      </c>
      <c r="M1006" s="12" t="s">
        <v>49</v>
      </c>
      <c r="N1006" s="12" t="s">
        <v>40</v>
      </c>
      <c r="O1006" s="12" t="s">
        <v>29</v>
      </c>
      <c r="P1006" s="12" t="s">
        <v>30</v>
      </c>
      <c r="Q1006" s="12" t="s">
        <v>31</v>
      </c>
      <c r="R1006" s="12" t="s">
        <v>1793</v>
      </c>
      <c r="S1006" s="12">
        <v>0.56000000000000005</v>
      </c>
      <c r="T1006" s="7">
        <f>Table1[[#This Row],[Profit]]/Table1[[#This Row],[Sales]]</f>
        <v>-3.6937566137566136</v>
      </c>
      <c r="U1006" s="12" t="s">
        <v>33</v>
      </c>
      <c r="V1006" s="12" t="s">
        <v>34</v>
      </c>
      <c r="W1006" s="12" t="s">
        <v>45</v>
      </c>
      <c r="X1006" s="12" t="s">
        <v>1794</v>
      </c>
      <c r="Y1006" s="12">
        <v>92672</v>
      </c>
      <c r="Z1006" s="13">
        <v>42010</v>
      </c>
      <c r="AA1006" s="14" t="str">
        <f>TEXT(Table1[[#This Row],[Order Date]],"mmmm")</f>
        <v>January</v>
      </c>
      <c r="AB1006" s="8" t="str">
        <f>TEXT(Table1[[#This Row],[Order Date]],"yyyy")</f>
        <v>2015</v>
      </c>
      <c r="AC1006" s="13">
        <v>42012</v>
      </c>
      <c r="AD1006" s="12">
        <v>-90.755600000000001</v>
      </c>
      <c r="AE1006" s="12">
        <v>7</v>
      </c>
      <c r="AF1006" s="12">
        <v>24.57</v>
      </c>
      <c r="AG1006" s="12">
        <v>89856</v>
      </c>
      <c r="AH1006" s="7" t="str">
        <f>IF(COUNTIF(Returns!$A$2:$A$1635,Orders!AG1006)&gt;0,"Returned","Not Returned")</f>
        <v>Not Returned</v>
      </c>
    </row>
    <row r="1007" spans="5:34" ht="12.75" customHeight="1" thickTop="1" thickBot="1" x14ac:dyDescent="0.3">
      <c r="E1007" s="9">
        <v>23966</v>
      </c>
      <c r="F1007" s="2" t="s">
        <v>47</v>
      </c>
      <c r="G1007" s="2">
        <v>0.04</v>
      </c>
      <c r="H1007" s="2">
        <v>205.99</v>
      </c>
      <c r="I1007" s="2">
        <v>8.99</v>
      </c>
      <c r="J1007" s="2">
        <v>1788</v>
      </c>
      <c r="K1007" s="7" t="str">
        <f>IF(COUNTIF(Table1[Customer ID],Table1[[#This Row],[Customer ID]])&gt;1,"Repeat Customer","One-Time Customer")</f>
        <v>One-Time Customer</v>
      </c>
      <c r="L1007" s="2" t="s">
        <v>1795</v>
      </c>
      <c r="M1007" s="2" t="s">
        <v>49</v>
      </c>
      <c r="N1007" s="2" t="s">
        <v>114</v>
      </c>
      <c r="O1007" s="2" t="s">
        <v>77</v>
      </c>
      <c r="P1007" s="2" t="s">
        <v>78</v>
      </c>
      <c r="Q1007" s="2" t="s">
        <v>59</v>
      </c>
      <c r="R1007" s="2" t="s">
        <v>107</v>
      </c>
      <c r="S1007" s="2">
        <v>0.56000000000000005</v>
      </c>
      <c r="T1007" s="7">
        <f>Table1[[#This Row],[Profit]]/Table1[[#This Row],[Sales]]</f>
        <v>0.95285613715010964</v>
      </c>
      <c r="U1007" s="2" t="s">
        <v>33</v>
      </c>
      <c r="V1007" s="2" t="s">
        <v>136</v>
      </c>
      <c r="W1007" s="2" t="s">
        <v>387</v>
      </c>
      <c r="X1007" s="2" t="s">
        <v>1658</v>
      </c>
      <c r="Y1007" s="2">
        <v>30188</v>
      </c>
      <c r="Z1007" s="10">
        <v>42025</v>
      </c>
      <c r="AA1007" s="14" t="str">
        <f>TEXT(Table1[[#This Row],[Order Date]],"mmmm")</f>
        <v>January</v>
      </c>
      <c r="AB1007" s="8" t="str">
        <f>TEXT(Table1[[#This Row],[Order Date]],"yyyy")</f>
        <v>2015</v>
      </c>
      <c r="AC1007" s="10">
        <v>42026</v>
      </c>
      <c r="AD1007" s="2">
        <v>960.98400000000004</v>
      </c>
      <c r="AE1007" s="2">
        <v>6</v>
      </c>
      <c r="AF1007" s="2">
        <v>1008.53</v>
      </c>
      <c r="AG1007" s="2">
        <v>88256</v>
      </c>
      <c r="AH1007" s="7" t="str">
        <f>IF(COUNTIF(Returns!$A$2:$A$1635,Orders!AG1007)&gt;0,"Returned","Not Returned")</f>
        <v>Not Returned</v>
      </c>
    </row>
    <row r="1008" spans="5:34" ht="12.75" customHeight="1" thickTop="1" thickBot="1" x14ac:dyDescent="0.3">
      <c r="E1008" s="11">
        <v>21284</v>
      </c>
      <c r="F1008" s="12" t="s">
        <v>47</v>
      </c>
      <c r="G1008" s="12">
        <v>0.04</v>
      </c>
      <c r="H1008" s="12">
        <v>880.98</v>
      </c>
      <c r="I1008" s="12">
        <v>44.55</v>
      </c>
      <c r="J1008" s="12">
        <v>1793</v>
      </c>
      <c r="K1008" s="7" t="str">
        <f>IF(COUNTIF(Table1[Customer ID],Table1[[#This Row],[Customer ID]])&gt;1,"Repeat Customer","One-Time Customer")</f>
        <v>One-Time Customer</v>
      </c>
      <c r="L1008" s="12" t="s">
        <v>1796</v>
      </c>
      <c r="M1008" s="12" t="s">
        <v>39</v>
      </c>
      <c r="N1008" s="12" t="s">
        <v>40</v>
      </c>
      <c r="O1008" s="12" t="s">
        <v>41</v>
      </c>
      <c r="P1008" s="12" t="s">
        <v>191</v>
      </c>
      <c r="Q1008" s="12" t="s">
        <v>121</v>
      </c>
      <c r="R1008" s="12" t="s">
        <v>769</v>
      </c>
      <c r="S1008" s="12">
        <v>0.62</v>
      </c>
      <c r="T1008" s="7">
        <f>Table1[[#This Row],[Profit]]/Table1[[#This Row],[Sales]]</f>
        <v>-1.9668045172121857</v>
      </c>
      <c r="U1008" s="12" t="s">
        <v>33</v>
      </c>
      <c r="V1008" s="12" t="s">
        <v>61</v>
      </c>
      <c r="W1008" s="12" t="s">
        <v>178</v>
      </c>
      <c r="X1008" s="12" t="s">
        <v>1797</v>
      </c>
      <c r="Y1008" s="12">
        <v>61401</v>
      </c>
      <c r="Z1008" s="13">
        <v>42010</v>
      </c>
      <c r="AA1008" s="14" t="str">
        <f>TEXT(Table1[[#This Row],[Order Date]],"mmmm")</f>
        <v>January</v>
      </c>
      <c r="AB1008" s="8" t="str">
        <f>TEXT(Table1[[#This Row],[Order Date]],"yyyy")</f>
        <v>2015</v>
      </c>
      <c r="AC1008" s="13">
        <v>42011</v>
      </c>
      <c r="AD1008" s="12">
        <v>-13706.464</v>
      </c>
      <c r="AE1008" s="12">
        <v>8</v>
      </c>
      <c r="AF1008" s="12">
        <v>6968.9</v>
      </c>
      <c r="AG1008" s="12">
        <v>87853</v>
      </c>
      <c r="AH1008" s="7" t="str">
        <f>IF(COUNTIF(Returns!$A$2:$A$1635,Orders!AG1008)&gt;0,"Returned","Not Returned")</f>
        <v>Not Returned</v>
      </c>
    </row>
    <row r="1009" spans="5:34" ht="12.75" customHeight="1" thickTop="1" thickBot="1" x14ac:dyDescent="0.3">
      <c r="E1009" s="9">
        <v>22986</v>
      </c>
      <c r="F1009" s="2" t="s">
        <v>47</v>
      </c>
      <c r="G1009" s="2">
        <v>0.04</v>
      </c>
      <c r="H1009" s="2">
        <v>3.68</v>
      </c>
      <c r="I1009" s="2">
        <v>1.32</v>
      </c>
      <c r="J1009" s="2">
        <v>1802</v>
      </c>
      <c r="K1009" s="7" t="str">
        <f>IF(COUNTIF(Table1[Customer ID],Table1[[#This Row],[Customer ID]])&gt;1,"Repeat Customer","One-Time Customer")</f>
        <v>One-Time Customer</v>
      </c>
      <c r="L1009" s="2" t="s">
        <v>1798</v>
      </c>
      <c r="M1009" s="2" t="s">
        <v>49</v>
      </c>
      <c r="N1009" s="2" t="s">
        <v>28</v>
      </c>
      <c r="O1009" s="2" t="s">
        <v>29</v>
      </c>
      <c r="P1009" s="2" t="s">
        <v>174</v>
      </c>
      <c r="Q1009" s="2" t="s">
        <v>31</v>
      </c>
      <c r="R1009" s="2" t="s">
        <v>839</v>
      </c>
      <c r="S1009" s="2">
        <v>0.83</v>
      </c>
      <c r="T1009" s="7">
        <f>Table1[[#This Row],[Profit]]/Table1[[#This Row],[Sales]]</f>
        <v>7.2881036570598203</v>
      </c>
      <c r="U1009" s="2" t="s">
        <v>33</v>
      </c>
      <c r="V1009" s="2" t="s">
        <v>136</v>
      </c>
      <c r="W1009" s="2" t="s">
        <v>362</v>
      </c>
      <c r="X1009" s="2" t="s">
        <v>1773</v>
      </c>
      <c r="Y1009" s="2">
        <v>34698</v>
      </c>
      <c r="Z1009" s="10">
        <v>42156</v>
      </c>
      <c r="AA1009" s="14" t="str">
        <f>TEXT(Table1[[#This Row],[Order Date]],"mmmm")</f>
        <v>June</v>
      </c>
      <c r="AB1009" s="8" t="str">
        <f>TEXT(Table1[[#This Row],[Order Date]],"yyyy")</f>
        <v>2015</v>
      </c>
      <c r="AC1009" s="10">
        <v>42157</v>
      </c>
      <c r="AD1009" s="2">
        <v>300.92579999999998</v>
      </c>
      <c r="AE1009" s="2">
        <v>11</v>
      </c>
      <c r="AF1009" s="2">
        <v>41.29</v>
      </c>
      <c r="AG1009" s="2">
        <v>91543</v>
      </c>
      <c r="AH1009" s="7" t="str">
        <f>IF(COUNTIF(Returns!$A$2:$A$1635,Orders!AG1009)&gt;0,"Returned","Not Returned")</f>
        <v>Not Returned</v>
      </c>
    </row>
    <row r="1010" spans="5:34" ht="12.75" customHeight="1" thickTop="1" thickBot="1" x14ac:dyDescent="0.3">
      <c r="E1010" s="11">
        <v>18901</v>
      </c>
      <c r="F1010" s="12" t="s">
        <v>56</v>
      </c>
      <c r="G1010" s="12">
        <v>0.01</v>
      </c>
      <c r="H1010" s="12">
        <v>8.1199999999999992</v>
      </c>
      <c r="I1010" s="12">
        <v>2.83</v>
      </c>
      <c r="J1010" s="12">
        <v>1808</v>
      </c>
      <c r="K1010" s="7" t="str">
        <f>IF(COUNTIF(Table1[Customer ID],Table1[[#This Row],[Customer ID]])&gt;1,"Repeat Customer","One-Time Customer")</f>
        <v>One-Time Customer</v>
      </c>
      <c r="L1010" s="12" t="s">
        <v>1799</v>
      </c>
      <c r="M1010" s="12" t="s">
        <v>27</v>
      </c>
      <c r="N1010" s="12" t="s">
        <v>40</v>
      </c>
      <c r="O1010" s="12" t="s">
        <v>77</v>
      </c>
      <c r="P1010" s="12" t="s">
        <v>180</v>
      </c>
      <c r="Q1010" s="12" t="s">
        <v>51</v>
      </c>
      <c r="R1010" s="12" t="s">
        <v>827</v>
      </c>
      <c r="S1010" s="12">
        <v>0.77</v>
      </c>
      <c r="T1010" s="7">
        <f>Table1[[#This Row],[Profit]]/Table1[[#This Row],[Sales]]</f>
        <v>-0.45983754512635377</v>
      </c>
      <c r="U1010" s="12" t="s">
        <v>33</v>
      </c>
      <c r="V1010" s="12" t="s">
        <v>53</v>
      </c>
      <c r="W1010" s="12" t="s">
        <v>648</v>
      </c>
      <c r="X1010" s="12" t="s">
        <v>1800</v>
      </c>
      <c r="Y1010" s="12">
        <v>26101</v>
      </c>
      <c r="Z1010" s="13">
        <v>42080</v>
      </c>
      <c r="AA1010" s="14" t="str">
        <f>TEXT(Table1[[#This Row],[Order Date]],"mmmm")</f>
        <v>March</v>
      </c>
      <c r="AB1010" s="8" t="str">
        <f>TEXT(Table1[[#This Row],[Order Date]],"yyyy")</f>
        <v>2015</v>
      </c>
      <c r="AC1010" s="13">
        <v>42081</v>
      </c>
      <c r="AD1010" s="12">
        <v>-40.76</v>
      </c>
      <c r="AE1010" s="12">
        <v>10</v>
      </c>
      <c r="AF1010" s="12">
        <v>88.64</v>
      </c>
      <c r="AG1010" s="12">
        <v>89251</v>
      </c>
      <c r="AH1010" s="7" t="str">
        <f>IF(COUNTIF(Returns!$A$2:$A$1635,Orders!AG1010)&gt;0,"Returned","Not Returned")</f>
        <v>Not Returned</v>
      </c>
    </row>
    <row r="1011" spans="5:34" ht="12.75" customHeight="1" thickTop="1" thickBot="1" x14ac:dyDescent="0.3">
      <c r="E1011" s="9">
        <v>21746</v>
      </c>
      <c r="F1011" s="2" t="s">
        <v>37</v>
      </c>
      <c r="G1011" s="2">
        <v>0.09</v>
      </c>
      <c r="H1011" s="2">
        <v>77.510000000000005</v>
      </c>
      <c r="I1011" s="2">
        <v>4</v>
      </c>
      <c r="J1011" s="2">
        <v>1814</v>
      </c>
      <c r="K1011" s="7" t="str">
        <f>IF(COUNTIF(Table1[Customer ID],Table1[[#This Row],[Customer ID]])&gt;1,"Repeat Customer","One-Time Customer")</f>
        <v>Repeat Customer</v>
      </c>
      <c r="L1011" s="2" t="s">
        <v>1801</v>
      </c>
      <c r="M1011" s="2" t="s">
        <v>27</v>
      </c>
      <c r="N1011" s="2" t="s">
        <v>40</v>
      </c>
      <c r="O1011" s="2" t="s">
        <v>77</v>
      </c>
      <c r="P1011" s="2" t="s">
        <v>180</v>
      </c>
      <c r="Q1011" s="2" t="s">
        <v>59</v>
      </c>
      <c r="R1011" s="2" t="s">
        <v>1802</v>
      </c>
      <c r="S1011" s="2">
        <v>0.76</v>
      </c>
      <c r="T1011" s="7">
        <f>Table1[[#This Row],[Profit]]/Table1[[#This Row],[Sales]]</f>
        <v>-0.75854952558168143</v>
      </c>
      <c r="U1011" s="2" t="s">
        <v>33</v>
      </c>
      <c r="V1011" s="2" t="s">
        <v>136</v>
      </c>
      <c r="W1011" s="2" t="s">
        <v>671</v>
      </c>
      <c r="X1011" s="2" t="s">
        <v>1803</v>
      </c>
      <c r="Y1011" s="2">
        <v>38654</v>
      </c>
      <c r="Z1011" s="10">
        <v>42147</v>
      </c>
      <c r="AA1011" s="14" t="str">
        <f>TEXT(Table1[[#This Row],[Order Date]],"mmmm")</f>
        <v>May</v>
      </c>
      <c r="AB1011" s="8" t="str">
        <f>TEXT(Table1[[#This Row],[Order Date]],"yyyy")</f>
        <v>2015</v>
      </c>
      <c r="AC1011" s="10">
        <v>42149</v>
      </c>
      <c r="AD1011" s="2">
        <v>-986.52399999999989</v>
      </c>
      <c r="AE1011" s="2">
        <v>17</v>
      </c>
      <c r="AF1011" s="2">
        <v>1300.54</v>
      </c>
      <c r="AG1011" s="2">
        <v>90524</v>
      </c>
      <c r="AH1011" s="7" t="str">
        <f>IF(COUNTIF(Returns!$A$2:$A$1635,Orders!AG1011)&gt;0,"Returned","Not Returned")</f>
        <v>Not Returned</v>
      </c>
    </row>
    <row r="1012" spans="5:34" ht="12.75" customHeight="1" thickTop="1" thickBot="1" x14ac:dyDescent="0.3">
      <c r="E1012" s="11">
        <v>21747</v>
      </c>
      <c r="F1012" s="12" t="s">
        <v>37</v>
      </c>
      <c r="G1012" s="12">
        <v>0</v>
      </c>
      <c r="H1012" s="12">
        <v>2.88</v>
      </c>
      <c r="I1012" s="12">
        <v>0.7</v>
      </c>
      <c r="J1012" s="12">
        <v>1814</v>
      </c>
      <c r="K1012" s="7" t="str">
        <f>IF(COUNTIF(Table1[Customer ID],Table1[[#This Row],[Customer ID]])&gt;1,"Repeat Customer","One-Time Customer")</f>
        <v>Repeat Customer</v>
      </c>
      <c r="L1012" s="12" t="s">
        <v>1801</v>
      </c>
      <c r="M1012" s="12" t="s">
        <v>49</v>
      </c>
      <c r="N1012" s="12" t="s">
        <v>40</v>
      </c>
      <c r="O1012" s="12" t="s">
        <v>29</v>
      </c>
      <c r="P1012" s="12" t="s">
        <v>30</v>
      </c>
      <c r="Q1012" s="12" t="s">
        <v>31</v>
      </c>
      <c r="R1012" s="12" t="s">
        <v>365</v>
      </c>
      <c r="S1012" s="12">
        <v>0.56000000000000005</v>
      </c>
      <c r="T1012" s="7">
        <f>Table1[[#This Row],[Profit]]/Table1[[#This Row],[Sales]]</f>
        <v>-3.7221755123489224</v>
      </c>
      <c r="U1012" s="12" t="s">
        <v>33</v>
      </c>
      <c r="V1012" s="12" t="s">
        <v>136</v>
      </c>
      <c r="W1012" s="12" t="s">
        <v>671</v>
      </c>
      <c r="X1012" s="12" t="s">
        <v>1803</v>
      </c>
      <c r="Y1012" s="12">
        <v>38654</v>
      </c>
      <c r="Z1012" s="13">
        <v>42147</v>
      </c>
      <c r="AA1012" s="14" t="str">
        <f>TEXT(Table1[[#This Row],[Order Date]],"mmmm")</f>
        <v>May</v>
      </c>
      <c r="AB1012" s="8" t="str">
        <f>TEXT(Table1[[#This Row],[Order Date]],"yyyy")</f>
        <v>2015</v>
      </c>
      <c r="AC1012" s="13">
        <v>42149</v>
      </c>
      <c r="AD1012" s="12">
        <v>-141.666</v>
      </c>
      <c r="AE1012" s="12">
        <v>13</v>
      </c>
      <c r="AF1012" s="12">
        <v>38.06</v>
      </c>
      <c r="AG1012" s="12">
        <v>90524</v>
      </c>
      <c r="AH1012" s="7" t="str">
        <f>IF(COUNTIF(Returns!$A$2:$A$1635,Orders!AG1012)&gt;0,"Returned","Not Returned")</f>
        <v>Not Returned</v>
      </c>
    </row>
    <row r="1013" spans="5:34" ht="12.75" customHeight="1" thickTop="1" thickBot="1" x14ac:dyDescent="0.3">
      <c r="E1013" s="9">
        <v>24463</v>
      </c>
      <c r="F1013" s="2" t="s">
        <v>56</v>
      </c>
      <c r="G1013" s="2">
        <v>0.06</v>
      </c>
      <c r="H1013" s="2">
        <v>90.97</v>
      </c>
      <c r="I1013" s="2">
        <v>14</v>
      </c>
      <c r="J1013" s="2">
        <v>1815</v>
      </c>
      <c r="K1013" s="7" t="str">
        <f>IF(COUNTIF(Table1[Customer ID],Table1[[#This Row],[Customer ID]])&gt;1,"Repeat Customer","One-Time Customer")</f>
        <v>One-Time Customer</v>
      </c>
      <c r="L1013" s="2" t="s">
        <v>1804</v>
      </c>
      <c r="M1013" s="2" t="s">
        <v>39</v>
      </c>
      <c r="N1013" s="2" t="s">
        <v>40</v>
      </c>
      <c r="O1013" s="2" t="s">
        <v>77</v>
      </c>
      <c r="P1013" s="2" t="s">
        <v>85</v>
      </c>
      <c r="Q1013" s="2" t="s">
        <v>43</v>
      </c>
      <c r="R1013" s="2" t="s">
        <v>1805</v>
      </c>
      <c r="S1013" s="2">
        <v>0.36</v>
      </c>
      <c r="T1013" s="7">
        <f>Table1[[#This Row],[Profit]]/Table1[[#This Row],[Sales]]</f>
        <v>3.7467051885859033E-2</v>
      </c>
      <c r="U1013" s="2" t="s">
        <v>33</v>
      </c>
      <c r="V1013" s="2" t="s">
        <v>136</v>
      </c>
      <c r="W1013" s="2" t="s">
        <v>671</v>
      </c>
      <c r="X1013" s="2" t="s">
        <v>1806</v>
      </c>
      <c r="Y1013" s="2">
        <v>39208</v>
      </c>
      <c r="Z1013" s="10">
        <v>42046</v>
      </c>
      <c r="AA1013" s="14" t="str">
        <f>TEXT(Table1[[#This Row],[Order Date]],"mmmm")</f>
        <v>February</v>
      </c>
      <c r="AB1013" s="8" t="str">
        <f>TEXT(Table1[[#This Row],[Order Date]],"yyyy")</f>
        <v>2015</v>
      </c>
      <c r="AC1013" s="10">
        <v>42047</v>
      </c>
      <c r="AD1013" s="2">
        <v>47.334000000000003</v>
      </c>
      <c r="AE1013" s="2">
        <v>14</v>
      </c>
      <c r="AF1013" s="2">
        <v>1263.3499999999999</v>
      </c>
      <c r="AG1013" s="2">
        <v>90525</v>
      </c>
      <c r="AH1013" s="7" t="str">
        <f>IF(COUNTIF(Returns!$A$2:$A$1635,Orders!AG1013)&gt;0,"Returned","Not Returned")</f>
        <v>Not Returned</v>
      </c>
    </row>
    <row r="1014" spans="5:34" ht="12.75" customHeight="1" thickTop="1" thickBot="1" x14ac:dyDescent="0.3">
      <c r="E1014" s="11">
        <v>22843</v>
      </c>
      <c r="F1014" s="12" t="s">
        <v>106</v>
      </c>
      <c r="G1014" s="12">
        <v>0.01</v>
      </c>
      <c r="H1014" s="12">
        <v>10.48</v>
      </c>
      <c r="I1014" s="12">
        <v>2.89</v>
      </c>
      <c r="J1014" s="12">
        <v>1816</v>
      </c>
      <c r="K1014" s="7" t="str">
        <f>IF(COUNTIF(Table1[Customer ID],Table1[[#This Row],[Customer ID]])&gt;1,"Repeat Customer","One-Time Customer")</f>
        <v>One-Time Customer</v>
      </c>
      <c r="L1014" s="12" t="s">
        <v>1807</v>
      </c>
      <c r="M1014" s="12" t="s">
        <v>49</v>
      </c>
      <c r="N1014" s="12" t="s">
        <v>114</v>
      </c>
      <c r="O1014" s="12" t="s">
        <v>29</v>
      </c>
      <c r="P1014" s="12" t="s">
        <v>30</v>
      </c>
      <c r="Q1014" s="12" t="s">
        <v>51</v>
      </c>
      <c r="R1014" s="12" t="s">
        <v>1808</v>
      </c>
      <c r="S1014" s="12">
        <v>0.6</v>
      </c>
      <c r="T1014" s="7">
        <f>Table1[[#This Row],[Profit]]/Table1[[#This Row],[Sales]]</f>
        <v>0.2992469611621702</v>
      </c>
      <c r="U1014" s="12" t="s">
        <v>33</v>
      </c>
      <c r="V1014" s="12" t="s">
        <v>61</v>
      </c>
      <c r="W1014" s="12" t="s">
        <v>300</v>
      </c>
      <c r="X1014" s="12" t="s">
        <v>155</v>
      </c>
      <c r="Y1014" s="12">
        <v>48187</v>
      </c>
      <c r="Z1014" s="13">
        <v>42040</v>
      </c>
      <c r="AA1014" s="14" t="str">
        <f>TEXT(Table1[[#This Row],[Order Date]],"mmmm")</f>
        <v>February</v>
      </c>
      <c r="AB1014" s="8" t="str">
        <f>TEXT(Table1[[#This Row],[Order Date]],"yyyy")</f>
        <v>2015</v>
      </c>
      <c r="AC1014" s="13">
        <v>42042</v>
      </c>
      <c r="AD1014" s="12">
        <v>60.561599999999999</v>
      </c>
      <c r="AE1014" s="12">
        <v>19</v>
      </c>
      <c r="AF1014" s="12">
        <v>202.38</v>
      </c>
      <c r="AG1014" s="12">
        <v>85990</v>
      </c>
      <c r="AH1014" s="7" t="str">
        <f>IF(COUNTIF(Returns!$A$2:$A$1635,Orders!AG1014)&gt;0,"Returned","Not Returned")</f>
        <v>Not Returned</v>
      </c>
    </row>
    <row r="1015" spans="5:34" ht="12.75" customHeight="1" thickTop="1" thickBot="1" x14ac:dyDescent="0.3">
      <c r="E1015" s="9">
        <v>24622</v>
      </c>
      <c r="F1015" s="2" t="s">
        <v>37</v>
      </c>
      <c r="G1015" s="2">
        <v>0.06</v>
      </c>
      <c r="H1015" s="2">
        <v>17.98</v>
      </c>
      <c r="I1015" s="2">
        <v>8.51</v>
      </c>
      <c r="J1015" s="2">
        <v>1818</v>
      </c>
      <c r="K1015" s="7" t="str">
        <f>IF(COUNTIF(Table1[Customer ID],Table1[[#This Row],[Customer ID]])&gt;1,"Repeat Customer","One-Time Customer")</f>
        <v>Repeat Customer</v>
      </c>
      <c r="L1015" s="2" t="s">
        <v>1809</v>
      </c>
      <c r="M1015" s="2" t="s">
        <v>49</v>
      </c>
      <c r="N1015" s="2" t="s">
        <v>114</v>
      </c>
      <c r="O1015" s="2" t="s">
        <v>77</v>
      </c>
      <c r="P1015" s="2" t="s">
        <v>85</v>
      </c>
      <c r="Q1015" s="2" t="s">
        <v>86</v>
      </c>
      <c r="R1015" s="2" t="s">
        <v>104</v>
      </c>
      <c r="S1015" s="2">
        <v>0.4</v>
      </c>
      <c r="T1015" s="7">
        <f>Table1[[#This Row],[Profit]]/Table1[[#This Row],[Sales]]</f>
        <v>-0.83794054629301162</v>
      </c>
      <c r="U1015" s="2" t="s">
        <v>33</v>
      </c>
      <c r="V1015" s="2" t="s">
        <v>61</v>
      </c>
      <c r="W1015" s="2" t="s">
        <v>300</v>
      </c>
      <c r="X1015" s="2" t="s">
        <v>1810</v>
      </c>
      <c r="Y1015" s="2">
        <v>48126</v>
      </c>
      <c r="Z1015" s="10">
        <v>42109</v>
      </c>
      <c r="AA1015" s="14" t="str">
        <f>TEXT(Table1[[#This Row],[Order Date]],"mmmm")</f>
        <v>April</v>
      </c>
      <c r="AB1015" s="8" t="str">
        <f>TEXT(Table1[[#This Row],[Order Date]],"yyyy")</f>
        <v>2015</v>
      </c>
      <c r="AC1015" s="10">
        <v>42111</v>
      </c>
      <c r="AD1015" s="2">
        <v>-47.243088</v>
      </c>
      <c r="AE1015" s="2">
        <v>3</v>
      </c>
      <c r="AF1015" s="2">
        <v>56.38</v>
      </c>
      <c r="AG1015" s="2">
        <v>85991</v>
      </c>
      <c r="AH1015" s="7" t="str">
        <f>IF(COUNTIF(Returns!$A$2:$A$1635,Orders!AG1015)&gt;0,"Returned","Not Returned")</f>
        <v>Not Returned</v>
      </c>
    </row>
    <row r="1016" spans="5:34" ht="12.75" customHeight="1" thickTop="1" thickBot="1" x14ac:dyDescent="0.3">
      <c r="E1016" s="11">
        <v>24623</v>
      </c>
      <c r="F1016" s="12" t="s">
        <v>37</v>
      </c>
      <c r="G1016" s="12">
        <v>0.1</v>
      </c>
      <c r="H1016" s="12">
        <v>9.99</v>
      </c>
      <c r="I1016" s="12">
        <v>4.78</v>
      </c>
      <c r="J1016" s="12">
        <v>1818</v>
      </c>
      <c r="K1016" s="7" t="str">
        <f>IF(COUNTIF(Table1[Customer ID],Table1[[#This Row],[Customer ID]])&gt;1,"Repeat Customer","One-Time Customer")</f>
        <v>Repeat Customer</v>
      </c>
      <c r="L1016" s="12" t="s">
        <v>1809</v>
      </c>
      <c r="M1016" s="12" t="s">
        <v>27</v>
      </c>
      <c r="N1016" s="12" t="s">
        <v>114</v>
      </c>
      <c r="O1016" s="12" t="s">
        <v>29</v>
      </c>
      <c r="P1016" s="12" t="s">
        <v>93</v>
      </c>
      <c r="Q1016" s="12" t="s">
        <v>59</v>
      </c>
      <c r="R1016" s="12" t="s">
        <v>1811</v>
      </c>
      <c r="S1016" s="12">
        <v>0.4</v>
      </c>
      <c r="T1016" s="7">
        <f>Table1[[#This Row],[Profit]]/Table1[[#This Row],[Sales]]</f>
        <v>7.6840426424913968E-2</v>
      </c>
      <c r="U1016" s="12" t="s">
        <v>33</v>
      </c>
      <c r="V1016" s="12" t="s">
        <v>61</v>
      </c>
      <c r="W1016" s="12" t="s">
        <v>300</v>
      </c>
      <c r="X1016" s="12" t="s">
        <v>1810</v>
      </c>
      <c r="Y1016" s="12">
        <v>48126</v>
      </c>
      <c r="Z1016" s="13">
        <v>42109</v>
      </c>
      <c r="AA1016" s="14" t="str">
        <f>TEXT(Table1[[#This Row],[Order Date]],"mmmm")</f>
        <v>April</v>
      </c>
      <c r="AB1016" s="8" t="str">
        <f>TEXT(Table1[[#This Row],[Order Date]],"yyyy")</f>
        <v>2015</v>
      </c>
      <c r="AC1016" s="13">
        <v>42112</v>
      </c>
      <c r="AD1016" s="12">
        <v>9.1539999999999999</v>
      </c>
      <c r="AE1016" s="12">
        <v>12</v>
      </c>
      <c r="AF1016" s="12">
        <v>119.13</v>
      </c>
      <c r="AG1016" s="12">
        <v>85991</v>
      </c>
      <c r="AH1016" s="7" t="str">
        <f>IF(COUNTIF(Returns!$A$2:$A$1635,Orders!AG1016)&gt;0,"Returned","Not Returned")</f>
        <v>Not Returned</v>
      </c>
    </row>
    <row r="1017" spans="5:34" ht="12.75" customHeight="1" thickTop="1" thickBot="1" x14ac:dyDescent="0.3">
      <c r="E1017" s="9">
        <v>4843</v>
      </c>
      <c r="F1017" s="2" t="s">
        <v>106</v>
      </c>
      <c r="G1017" s="2">
        <v>0.01</v>
      </c>
      <c r="H1017" s="2">
        <v>10.48</v>
      </c>
      <c r="I1017" s="2">
        <v>2.89</v>
      </c>
      <c r="J1017" s="2">
        <v>1821</v>
      </c>
      <c r="K1017" s="7" t="str">
        <f>IF(COUNTIF(Table1[Customer ID],Table1[[#This Row],[Customer ID]])&gt;1,"Repeat Customer","One-Time Customer")</f>
        <v>Repeat Customer</v>
      </c>
      <c r="L1017" s="2" t="s">
        <v>1812</v>
      </c>
      <c r="M1017" s="2" t="s">
        <v>49</v>
      </c>
      <c r="N1017" s="2" t="s">
        <v>114</v>
      </c>
      <c r="O1017" s="2" t="s">
        <v>29</v>
      </c>
      <c r="P1017" s="2" t="s">
        <v>30</v>
      </c>
      <c r="Q1017" s="2" t="s">
        <v>51</v>
      </c>
      <c r="R1017" s="2" t="s">
        <v>1808</v>
      </c>
      <c r="S1017" s="2">
        <v>0.6</v>
      </c>
      <c r="T1017" s="7">
        <f>Table1[[#This Row],[Profit]]/Table1[[#This Row],[Sales]]</f>
        <v>5.0549097602253221E-2</v>
      </c>
      <c r="U1017" s="2" t="s">
        <v>33</v>
      </c>
      <c r="V1017" s="2" t="s">
        <v>53</v>
      </c>
      <c r="W1017" s="2" t="s">
        <v>71</v>
      </c>
      <c r="X1017" s="2" t="s">
        <v>90</v>
      </c>
      <c r="Y1017" s="2">
        <v>10177</v>
      </c>
      <c r="Z1017" s="10">
        <v>42040</v>
      </c>
      <c r="AA1017" s="14" t="str">
        <f>TEXT(Table1[[#This Row],[Order Date]],"mmmm")</f>
        <v>February</v>
      </c>
      <c r="AB1017" s="8" t="str">
        <f>TEXT(Table1[[#This Row],[Order Date]],"yyyy")</f>
        <v>2015</v>
      </c>
      <c r="AC1017" s="10">
        <v>42042</v>
      </c>
      <c r="AD1017" s="2">
        <v>40.92</v>
      </c>
      <c r="AE1017" s="2">
        <v>76</v>
      </c>
      <c r="AF1017" s="2">
        <v>809.51</v>
      </c>
      <c r="AG1017" s="2">
        <v>34435</v>
      </c>
      <c r="AH1017" s="7" t="str">
        <f>IF(COUNTIF(Returns!$A$2:$A$1635,Orders!AG1017)&gt;0,"Returned","Not Returned")</f>
        <v>Not Returned</v>
      </c>
    </row>
    <row r="1018" spans="5:34" ht="12.75" customHeight="1" thickTop="1" thickBot="1" x14ac:dyDescent="0.3">
      <c r="E1018" s="11">
        <v>6621</v>
      </c>
      <c r="F1018" s="12" t="s">
        <v>37</v>
      </c>
      <c r="G1018" s="12">
        <v>7.0000000000000007E-2</v>
      </c>
      <c r="H1018" s="12">
        <v>18.649999999999999</v>
      </c>
      <c r="I1018" s="12">
        <v>3.77</v>
      </c>
      <c r="J1018" s="12">
        <v>1821</v>
      </c>
      <c r="K1018" s="7" t="str">
        <f>IF(COUNTIF(Table1[Customer ID],Table1[[#This Row],[Customer ID]])&gt;1,"Repeat Customer","One-Time Customer")</f>
        <v>Repeat Customer</v>
      </c>
      <c r="L1018" s="12" t="s">
        <v>1812</v>
      </c>
      <c r="M1018" s="12" t="s">
        <v>49</v>
      </c>
      <c r="N1018" s="12" t="s">
        <v>114</v>
      </c>
      <c r="O1018" s="12" t="s">
        <v>41</v>
      </c>
      <c r="P1018" s="12" t="s">
        <v>50</v>
      </c>
      <c r="Q1018" s="12" t="s">
        <v>51</v>
      </c>
      <c r="R1018" s="12" t="s">
        <v>1813</v>
      </c>
      <c r="S1018" s="12">
        <v>0.39</v>
      </c>
      <c r="T1018" s="7">
        <f>Table1[[#This Row],[Profit]]/Table1[[#This Row],[Sales]]</f>
        <v>0.2326145050027966</v>
      </c>
      <c r="U1018" s="12" t="s">
        <v>33</v>
      </c>
      <c r="V1018" s="12" t="s">
        <v>53</v>
      </c>
      <c r="W1018" s="12" t="s">
        <v>71</v>
      </c>
      <c r="X1018" s="12" t="s">
        <v>90</v>
      </c>
      <c r="Y1018" s="12">
        <v>10177</v>
      </c>
      <c r="Z1018" s="13">
        <v>42109</v>
      </c>
      <c r="AA1018" s="14" t="str">
        <f>TEXT(Table1[[#This Row],[Order Date]],"mmmm")</f>
        <v>April</v>
      </c>
      <c r="AB1018" s="8" t="str">
        <f>TEXT(Table1[[#This Row],[Order Date]],"yyyy")</f>
        <v>2015</v>
      </c>
      <c r="AC1018" s="13">
        <v>42110</v>
      </c>
      <c r="AD1018" s="12">
        <v>149.72</v>
      </c>
      <c r="AE1018" s="12">
        <v>34</v>
      </c>
      <c r="AF1018" s="12">
        <v>643.64</v>
      </c>
      <c r="AG1018" s="12">
        <v>47108</v>
      </c>
      <c r="AH1018" s="7" t="str">
        <f>IF(COUNTIF(Returns!$A$2:$A$1635,Orders!AG1018)&gt;0,"Returned","Not Returned")</f>
        <v>Not Returned</v>
      </c>
    </row>
    <row r="1019" spans="5:34" ht="12.75" customHeight="1" thickTop="1" thickBot="1" x14ac:dyDescent="0.3">
      <c r="E1019" s="9">
        <v>6622</v>
      </c>
      <c r="F1019" s="2" t="s">
        <v>37</v>
      </c>
      <c r="G1019" s="2">
        <v>0.06</v>
      </c>
      <c r="H1019" s="2">
        <v>17.98</v>
      </c>
      <c r="I1019" s="2">
        <v>8.51</v>
      </c>
      <c r="J1019" s="2">
        <v>1821</v>
      </c>
      <c r="K1019" s="7" t="str">
        <f>IF(COUNTIF(Table1[Customer ID],Table1[[#This Row],[Customer ID]])&gt;1,"Repeat Customer","One-Time Customer")</f>
        <v>Repeat Customer</v>
      </c>
      <c r="L1019" s="2" t="s">
        <v>1812</v>
      </c>
      <c r="M1019" s="2" t="s">
        <v>49</v>
      </c>
      <c r="N1019" s="2" t="s">
        <v>114</v>
      </c>
      <c r="O1019" s="2" t="s">
        <v>77</v>
      </c>
      <c r="P1019" s="2" t="s">
        <v>85</v>
      </c>
      <c r="Q1019" s="2" t="s">
        <v>86</v>
      </c>
      <c r="R1019" s="2" t="s">
        <v>104</v>
      </c>
      <c r="S1019" s="2">
        <v>0.4</v>
      </c>
      <c r="T1019" s="7">
        <f>Table1[[#This Row],[Profit]]/Table1[[#This Row],[Sales]]</f>
        <v>-0.21485948180590234</v>
      </c>
      <c r="U1019" s="2" t="s">
        <v>33</v>
      </c>
      <c r="V1019" s="2" t="s">
        <v>53</v>
      </c>
      <c r="W1019" s="2" t="s">
        <v>71</v>
      </c>
      <c r="X1019" s="2" t="s">
        <v>90</v>
      </c>
      <c r="Y1019" s="2">
        <v>10177</v>
      </c>
      <c r="Z1019" s="10">
        <v>42109</v>
      </c>
      <c r="AA1019" s="14" t="str">
        <f>TEXT(Table1[[#This Row],[Order Date]],"mmmm")</f>
        <v>April</v>
      </c>
      <c r="AB1019" s="8" t="str">
        <f>TEXT(Table1[[#This Row],[Order Date]],"yyyy")</f>
        <v>2015</v>
      </c>
      <c r="AC1019" s="10">
        <v>42111</v>
      </c>
      <c r="AD1019" s="2">
        <v>-52.492319999999999</v>
      </c>
      <c r="AE1019" s="2">
        <v>13</v>
      </c>
      <c r="AF1019" s="2">
        <v>244.31</v>
      </c>
      <c r="AG1019" s="2">
        <v>47108</v>
      </c>
      <c r="AH1019" s="7" t="str">
        <f>IF(COUNTIF(Returns!$A$2:$A$1635,Orders!AG1019)&gt;0,"Returned","Not Returned")</f>
        <v>Not Returned</v>
      </c>
    </row>
    <row r="1020" spans="5:34" ht="12.75" customHeight="1" thickTop="1" thickBot="1" x14ac:dyDescent="0.3">
      <c r="E1020" s="11">
        <v>6623</v>
      </c>
      <c r="F1020" s="12" t="s">
        <v>37</v>
      </c>
      <c r="G1020" s="12">
        <v>0.1</v>
      </c>
      <c r="H1020" s="12">
        <v>9.99</v>
      </c>
      <c r="I1020" s="12">
        <v>4.78</v>
      </c>
      <c r="J1020" s="12">
        <v>1821</v>
      </c>
      <c r="K1020" s="7" t="str">
        <f>IF(COUNTIF(Table1[Customer ID],Table1[[#This Row],[Customer ID]])&gt;1,"Repeat Customer","One-Time Customer")</f>
        <v>Repeat Customer</v>
      </c>
      <c r="L1020" s="12" t="s">
        <v>1812</v>
      </c>
      <c r="M1020" s="12" t="s">
        <v>27</v>
      </c>
      <c r="N1020" s="12" t="s">
        <v>114</v>
      </c>
      <c r="O1020" s="12" t="s">
        <v>29</v>
      </c>
      <c r="P1020" s="12" t="s">
        <v>93</v>
      </c>
      <c r="Q1020" s="12" t="s">
        <v>59</v>
      </c>
      <c r="R1020" s="12" t="s">
        <v>1811</v>
      </c>
      <c r="S1020" s="12">
        <v>0.4</v>
      </c>
      <c r="T1020" s="7">
        <f>Table1[[#This Row],[Profit]]/Table1[[#This Row],[Sales]]</f>
        <v>1.7060311200651549E-2</v>
      </c>
      <c r="U1020" s="12" t="s">
        <v>33</v>
      </c>
      <c r="V1020" s="12" t="s">
        <v>53</v>
      </c>
      <c r="W1020" s="12" t="s">
        <v>71</v>
      </c>
      <c r="X1020" s="12" t="s">
        <v>90</v>
      </c>
      <c r="Y1020" s="12">
        <v>10177</v>
      </c>
      <c r="Z1020" s="13">
        <v>42109</v>
      </c>
      <c r="AA1020" s="14" t="str">
        <f>TEXT(Table1[[#This Row],[Order Date]],"mmmm")</f>
        <v>April</v>
      </c>
      <c r="AB1020" s="8" t="str">
        <f>TEXT(Table1[[#This Row],[Order Date]],"yyyy")</f>
        <v>2015</v>
      </c>
      <c r="AC1020" s="13">
        <v>42112</v>
      </c>
      <c r="AD1020" s="12">
        <v>7.9599999999999991</v>
      </c>
      <c r="AE1020" s="12">
        <v>47</v>
      </c>
      <c r="AF1020" s="12">
        <v>466.58</v>
      </c>
      <c r="AG1020" s="12">
        <v>47108</v>
      </c>
      <c r="AH1020" s="7" t="str">
        <f>IF(COUNTIF(Returns!$A$2:$A$1635,Orders!AG1020)&gt;0,"Returned","Not Returned")</f>
        <v>Not Returned</v>
      </c>
    </row>
    <row r="1021" spans="5:34" ht="12.75" customHeight="1" thickTop="1" thickBot="1" x14ac:dyDescent="0.3">
      <c r="E1021" s="9">
        <v>6624</v>
      </c>
      <c r="F1021" s="2" t="s">
        <v>37</v>
      </c>
      <c r="G1021" s="2">
        <v>0.08</v>
      </c>
      <c r="H1021" s="2">
        <v>175.99</v>
      </c>
      <c r="I1021" s="2">
        <v>8.99</v>
      </c>
      <c r="J1021" s="2">
        <v>1821</v>
      </c>
      <c r="K1021" s="7" t="str">
        <f>IF(COUNTIF(Table1[Customer ID],Table1[[#This Row],[Customer ID]])&gt;1,"Repeat Customer","One-Time Customer")</f>
        <v>Repeat Customer</v>
      </c>
      <c r="L1021" s="2" t="s">
        <v>1812</v>
      </c>
      <c r="M1021" s="2" t="s">
        <v>27</v>
      </c>
      <c r="N1021" s="2" t="s">
        <v>114</v>
      </c>
      <c r="O1021" s="2" t="s">
        <v>77</v>
      </c>
      <c r="P1021" s="2" t="s">
        <v>78</v>
      </c>
      <c r="Q1021" s="2" t="s">
        <v>59</v>
      </c>
      <c r="R1021" s="2" t="s">
        <v>168</v>
      </c>
      <c r="S1021" s="2">
        <v>0.56999999999999995</v>
      </c>
      <c r="T1021" s="7">
        <f>Table1[[#This Row],[Profit]]/Table1[[#This Row],[Sales]]</f>
        <v>-0.20041245214324069</v>
      </c>
      <c r="U1021" s="2" t="s">
        <v>33</v>
      </c>
      <c r="V1021" s="2" t="s">
        <v>53</v>
      </c>
      <c r="W1021" s="2" t="s">
        <v>71</v>
      </c>
      <c r="X1021" s="2" t="s">
        <v>90</v>
      </c>
      <c r="Y1021" s="2">
        <v>10177</v>
      </c>
      <c r="Z1021" s="10">
        <v>42109</v>
      </c>
      <c r="AA1021" s="14" t="str">
        <f>TEXT(Table1[[#This Row],[Order Date]],"mmmm")</f>
        <v>April</v>
      </c>
      <c r="AB1021" s="8" t="str">
        <f>TEXT(Table1[[#This Row],[Order Date]],"yyyy")</f>
        <v>2015</v>
      </c>
      <c r="AC1021" s="10">
        <v>42110</v>
      </c>
      <c r="AD1021" s="2">
        <v>-459.08280000000002</v>
      </c>
      <c r="AE1021" s="2">
        <v>16</v>
      </c>
      <c r="AF1021" s="2">
        <v>2290.69</v>
      </c>
      <c r="AG1021" s="2">
        <v>47108</v>
      </c>
      <c r="AH1021" s="7" t="str">
        <f>IF(COUNTIF(Returns!$A$2:$A$1635,Orders!AG1021)&gt;0,"Returned","Not Returned")</f>
        <v>Not Returned</v>
      </c>
    </row>
    <row r="1022" spans="5:34" ht="12.75" customHeight="1" thickTop="1" thickBot="1" x14ac:dyDescent="0.3">
      <c r="E1022" s="11">
        <v>19596</v>
      </c>
      <c r="F1022" s="12" t="s">
        <v>56</v>
      </c>
      <c r="G1022" s="12">
        <v>0.1</v>
      </c>
      <c r="H1022" s="12">
        <v>52.99</v>
      </c>
      <c r="I1022" s="12">
        <v>19.989999999999998</v>
      </c>
      <c r="J1022" s="12">
        <v>1826</v>
      </c>
      <c r="K1022" s="7" t="str">
        <f>IF(COUNTIF(Table1[Customer ID],Table1[[#This Row],[Customer ID]])&gt;1,"Repeat Customer","One-Time Customer")</f>
        <v>Repeat Customer</v>
      </c>
      <c r="L1022" s="12" t="s">
        <v>1814</v>
      </c>
      <c r="M1022" s="12" t="s">
        <v>27</v>
      </c>
      <c r="N1022" s="12" t="s">
        <v>28</v>
      </c>
      <c r="O1022" s="12" t="s">
        <v>29</v>
      </c>
      <c r="P1022" s="12" t="s">
        <v>141</v>
      </c>
      <c r="Q1022" s="12" t="s">
        <v>59</v>
      </c>
      <c r="R1022" s="12" t="s">
        <v>1815</v>
      </c>
      <c r="S1022" s="12">
        <v>0.81</v>
      </c>
      <c r="T1022" s="7">
        <f>Table1[[#This Row],[Profit]]/Table1[[#This Row],[Sales]]</f>
        <v>-1.5319470363458634</v>
      </c>
      <c r="U1022" s="12" t="s">
        <v>33</v>
      </c>
      <c r="V1022" s="12" t="s">
        <v>61</v>
      </c>
      <c r="W1022" s="12" t="s">
        <v>330</v>
      </c>
      <c r="X1022" s="12" t="s">
        <v>1816</v>
      </c>
      <c r="Y1022" s="12">
        <v>52722</v>
      </c>
      <c r="Z1022" s="13">
        <v>42112</v>
      </c>
      <c r="AA1022" s="14" t="str">
        <f>TEXT(Table1[[#This Row],[Order Date]],"mmmm")</f>
        <v>April</v>
      </c>
      <c r="AB1022" s="8" t="str">
        <f>TEXT(Table1[[#This Row],[Order Date]],"yyyy")</f>
        <v>2015</v>
      </c>
      <c r="AC1022" s="13">
        <v>42113</v>
      </c>
      <c r="AD1022" s="12">
        <v>-517.16999999999996</v>
      </c>
      <c r="AE1022" s="12">
        <v>7</v>
      </c>
      <c r="AF1022" s="12">
        <v>337.59</v>
      </c>
      <c r="AG1022" s="12">
        <v>86958</v>
      </c>
      <c r="AH1022" s="7" t="str">
        <f>IF(COUNTIF(Returns!$A$2:$A$1635,Orders!AG1022)&gt;0,"Returned","Not Returned")</f>
        <v>Not Returned</v>
      </c>
    </row>
    <row r="1023" spans="5:34" ht="12.75" customHeight="1" thickTop="1" thickBot="1" x14ac:dyDescent="0.3">
      <c r="E1023" s="9">
        <v>18199</v>
      </c>
      <c r="F1023" s="2" t="s">
        <v>56</v>
      </c>
      <c r="G1023" s="2">
        <v>0</v>
      </c>
      <c r="H1023" s="2">
        <v>9.27</v>
      </c>
      <c r="I1023" s="2">
        <v>4.3899999999999997</v>
      </c>
      <c r="J1023" s="2">
        <v>1826</v>
      </c>
      <c r="K1023" s="7" t="str">
        <f>IF(COUNTIF(Table1[Customer ID],Table1[[#This Row],[Customer ID]])&gt;1,"Repeat Customer","One-Time Customer")</f>
        <v>Repeat Customer</v>
      </c>
      <c r="L1023" s="2" t="s">
        <v>1814</v>
      </c>
      <c r="M1023" s="2" t="s">
        <v>49</v>
      </c>
      <c r="N1023" s="2" t="s">
        <v>28</v>
      </c>
      <c r="O1023" s="2" t="s">
        <v>29</v>
      </c>
      <c r="P1023" s="2" t="s">
        <v>93</v>
      </c>
      <c r="Q1023" s="2" t="s">
        <v>31</v>
      </c>
      <c r="R1023" s="2" t="s">
        <v>1817</v>
      </c>
      <c r="S1023" s="2">
        <v>0.38</v>
      </c>
      <c r="T1023" s="7">
        <f>Table1[[#This Row],[Profit]]/Table1[[#This Row],[Sales]]</f>
        <v>-0.71455399061032865</v>
      </c>
      <c r="U1023" s="2" t="s">
        <v>33</v>
      </c>
      <c r="V1023" s="2" t="s">
        <v>61</v>
      </c>
      <c r="W1023" s="2" t="s">
        <v>330</v>
      </c>
      <c r="X1023" s="2" t="s">
        <v>1816</v>
      </c>
      <c r="Y1023" s="2">
        <v>52722</v>
      </c>
      <c r="Z1023" s="10">
        <v>42136</v>
      </c>
      <c r="AA1023" s="14" t="str">
        <f>TEXT(Table1[[#This Row],[Order Date]],"mmmm")</f>
        <v>May</v>
      </c>
      <c r="AB1023" s="8" t="str">
        <f>TEXT(Table1[[#This Row],[Order Date]],"yyyy")</f>
        <v>2015</v>
      </c>
      <c r="AC1023" s="10">
        <v>42138</v>
      </c>
      <c r="AD1023" s="2">
        <v>-7.61</v>
      </c>
      <c r="AE1023" s="2">
        <v>1</v>
      </c>
      <c r="AF1023" s="2">
        <v>10.65</v>
      </c>
      <c r="AG1023" s="2">
        <v>86959</v>
      </c>
      <c r="AH1023" s="7" t="str">
        <f>IF(COUNTIF(Returns!$A$2:$A$1635,Orders!AG1023)&gt;0,"Returned","Not Returned")</f>
        <v>Not Returned</v>
      </c>
    </row>
    <row r="1024" spans="5:34" ht="12.75" customHeight="1" thickTop="1" thickBot="1" x14ac:dyDescent="0.3">
      <c r="E1024" s="11">
        <v>20551</v>
      </c>
      <c r="F1024" s="12" t="s">
        <v>37</v>
      </c>
      <c r="G1024" s="12">
        <v>0</v>
      </c>
      <c r="H1024" s="12">
        <v>5.98</v>
      </c>
      <c r="I1024" s="12">
        <v>0.96</v>
      </c>
      <c r="J1024" s="12">
        <v>1827</v>
      </c>
      <c r="K1024" s="7" t="str">
        <f>IF(COUNTIF(Table1[Customer ID],Table1[[#This Row],[Customer ID]])&gt;1,"Repeat Customer","One-Time Customer")</f>
        <v>Repeat Customer</v>
      </c>
      <c r="L1024" s="12" t="s">
        <v>1818</v>
      </c>
      <c r="M1024" s="12" t="s">
        <v>49</v>
      </c>
      <c r="N1024" s="12" t="s">
        <v>28</v>
      </c>
      <c r="O1024" s="12" t="s">
        <v>29</v>
      </c>
      <c r="P1024" s="12" t="s">
        <v>30</v>
      </c>
      <c r="Q1024" s="12" t="s">
        <v>31</v>
      </c>
      <c r="R1024" s="12" t="s">
        <v>1819</v>
      </c>
      <c r="S1024" s="12">
        <v>0.6</v>
      </c>
      <c r="T1024" s="7">
        <f>Table1[[#This Row],[Profit]]/Table1[[#This Row],[Sales]]</f>
        <v>0.69</v>
      </c>
      <c r="U1024" s="12" t="s">
        <v>33</v>
      </c>
      <c r="V1024" s="12" t="s">
        <v>61</v>
      </c>
      <c r="W1024" s="12" t="s">
        <v>330</v>
      </c>
      <c r="X1024" s="12" t="s">
        <v>150</v>
      </c>
      <c r="Y1024" s="12">
        <v>52601</v>
      </c>
      <c r="Z1024" s="13">
        <v>42054</v>
      </c>
      <c r="AA1024" s="14" t="str">
        <f>TEXT(Table1[[#This Row],[Order Date]],"mmmm")</f>
        <v>February</v>
      </c>
      <c r="AB1024" s="8" t="str">
        <f>TEXT(Table1[[#This Row],[Order Date]],"yyyy")</f>
        <v>2015</v>
      </c>
      <c r="AC1024" s="13">
        <v>42055</v>
      </c>
      <c r="AD1024" s="12">
        <v>38.039699999999996</v>
      </c>
      <c r="AE1024" s="12">
        <v>9</v>
      </c>
      <c r="AF1024" s="12">
        <v>55.13</v>
      </c>
      <c r="AG1024" s="12">
        <v>86956</v>
      </c>
      <c r="AH1024" s="7" t="str">
        <f>IF(COUNTIF(Returns!$A$2:$A$1635,Orders!AG1024)&gt;0,"Returned","Not Returned")</f>
        <v>Not Returned</v>
      </c>
    </row>
    <row r="1025" spans="5:34" ht="12.75" customHeight="1" thickTop="1" thickBot="1" x14ac:dyDescent="0.3">
      <c r="E1025" s="9">
        <v>19597</v>
      </c>
      <c r="F1025" s="2" t="s">
        <v>56</v>
      </c>
      <c r="G1025" s="2">
        <v>7.0000000000000007E-2</v>
      </c>
      <c r="H1025" s="2">
        <v>100.98</v>
      </c>
      <c r="I1025" s="2">
        <v>57.38</v>
      </c>
      <c r="J1025" s="2">
        <v>1827</v>
      </c>
      <c r="K1025" s="7" t="str">
        <f>IF(COUNTIF(Table1[Customer ID],Table1[[#This Row],[Customer ID]])&gt;1,"Repeat Customer","One-Time Customer")</f>
        <v>Repeat Customer</v>
      </c>
      <c r="L1025" s="2" t="s">
        <v>1818</v>
      </c>
      <c r="M1025" s="2" t="s">
        <v>39</v>
      </c>
      <c r="N1025" s="2" t="s">
        <v>28</v>
      </c>
      <c r="O1025" s="2" t="s">
        <v>41</v>
      </c>
      <c r="P1025" s="2" t="s">
        <v>191</v>
      </c>
      <c r="Q1025" s="2" t="s">
        <v>121</v>
      </c>
      <c r="R1025" s="2" t="s">
        <v>1820</v>
      </c>
      <c r="S1025" s="2">
        <v>0.78</v>
      </c>
      <c r="T1025" s="7">
        <f>Table1[[#This Row],[Profit]]/Table1[[#This Row],[Sales]]</f>
        <v>-1.9963774846739737</v>
      </c>
      <c r="U1025" s="2" t="s">
        <v>33</v>
      </c>
      <c r="V1025" s="2" t="s">
        <v>61</v>
      </c>
      <c r="W1025" s="2" t="s">
        <v>330</v>
      </c>
      <c r="X1025" s="2" t="s">
        <v>150</v>
      </c>
      <c r="Y1025" s="2">
        <v>52601</v>
      </c>
      <c r="Z1025" s="10">
        <v>42112</v>
      </c>
      <c r="AA1025" s="14" t="str">
        <f>TEXT(Table1[[#This Row],[Order Date]],"mmmm")</f>
        <v>April</v>
      </c>
      <c r="AB1025" s="8" t="str">
        <f>TEXT(Table1[[#This Row],[Order Date]],"yyyy")</f>
        <v>2015</v>
      </c>
      <c r="AC1025" s="10">
        <v>42115</v>
      </c>
      <c r="AD1025" s="2">
        <v>-429.86</v>
      </c>
      <c r="AE1025" s="2">
        <v>2</v>
      </c>
      <c r="AF1025" s="2">
        <v>215.32</v>
      </c>
      <c r="AG1025" s="2">
        <v>86958</v>
      </c>
      <c r="AH1025" s="7" t="str">
        <f>IF(COUNTIF(Returns!$A$2:$A$1635,Orders!AG1025)&gt;0,"Returned","Not Returned")</f>
        <v>Not Returned</v>
      </c>
    </row>
    <row r="1026" spans="5:34" ht="12.75" customHeight="1" thickTop="1" thickBot="1" x14ac:dyDescent="0.3">
      <c r="E1026" s="11">
        <v>19598</v>
      </c>
      <c r="F1026" s="12" t="s">
        <v>56</v>
      </c>
      <c r="G1026" s="12">
        <v>0.03</v>
      </c>
      <c r="H1026" s="12">
        <v>85.99</v>
      </c>
      <c r="I1026" s="12">
        <v>0.99</v>
      </c>
      <c r="J1026" s="12">
        <v>1827</v>
      </c>
      <c r="K1026" s="7" t="str">
        <f>IF(COUNTIF(Table1[Customer ID],Table1[[#This Row],[Customer ID]])&gt;1,"Repeat Customer","One-Time Customer")</f>
        <v>Repeat Customer</v>
      </c>
      <c r="L1026" s="12" t="s">
        <v>1818</v>
      </c>
      <c r="M1026" s="12" t="s">
        <v>49</v>
      </c>
      <c r="N1026" s="12" t="s">
        <v>28</v>
      </c>
      <c r="O1026" s="12" t="s">
        <v>77</v>
      </c>
      <c r="P1026" s="12" t="s">
        <v>78</v>
      </c>
      <c r="Q1026" s="12" t="s">
        <v>31</v>
      </c>
      <c r="R1026" s="12" t="s">
        <v>417</v>
      </c>
      <c r="S1026" s="12">
        <v>0.55000000000000004</v>
      </c>
      <c r="T1026" s="7">
        <f>Table1[[#This Row],[Profit]]/Table1[[#This Row],[Sales]]</f>
        <v>0.69</v>
      </c>
      <c r="U1026" s="12" t="s">
        <v>33</v>
      </c>
      <c r="V1026" s="12" t="s">
        <v>61</v>
      </c>
      <c r="W1026" s="12" t="s">
        <v>330</v>
      </c>
      <c r="X1026" s="12" t="s">
        <v>150</v>
      </c>
      <c r="Y1026" s="12">
        <v>52601</v>
      </c>
      <c r="Z1026" s="13">
        <v>42112</v>
      </c>
      <c r="AA1026" s="14" t="str">
        <f>TEXT(Table1[[#This Row],[Order Date]],"mmmm")</f>
        <v>April</v>
      </c>
      <c r="AB1026" s="8" t="str">
        <f>TEXT(Table1[[#This Row],[Order Date]],"yyyy")</f>
        <v>2015</v>
      </c>
      <c r="AC1026" s="13">
        <v>42114</v>
      </c>
      <c r="AD1026" s="12">
        <v>264.16649999999998</v>
      </c>
      <c r="AE1026" s="12">
        <v>5</v>
      </c>
      <c r="AF1026" s="12">
        <v>382.85</v>
      </c>
      <c r="AG1026" s="12">
        <v>86958</v>
      </c>
      <c r="AH1026" s="7" t="str">
        <f>IF(COUNTIF(Returns!$A$2:$A$1635,Orders!AG1026)&gt;0,"Returned","Not Returned")</f>
        <v>Not Returned</v>
      </c>
    </row>
    <row r="1027" spans="5:34" ht="12.75" customHeight="1" thickTop="1" thickBot="1" x14ac:dyDescent="0.3">
      <c r="E1027" s="9">
        <v>20553</v>
      </c>
      <c r="F1027" s="2" t="s">
        <v>37</v>
      </c>
      <c r="G1027" s="2">
        <v>0.02</v>
      </c>
      <c r="H1027" s="2">
        <v>5.98</v>
      </c>
      <c r="I1027" s="2">
        <v>5.46</v>
      </c>
      <c r="J1027" s="2">
        <v>1828</v>
      </c>
      <c r="K1027" s="7" t="str">
        <f>IF(COUNTIF(Table1[Customer ID],Table1[[#This Row],[Customer ID]])&gt;1,"Repeat Customer","One-Time Customer")</f>
        <v>Repeat Customer</v>
      </c>
      <c r="L1027" s="2" t="s">
        <v>1821</v>
      </c>
      <c r="M1027" s="2" t="s">
        <v>49</v>
      </c>
      <c r="N1027" s="2" t="s">
        <v>28</v>
      </c>
      <c r="O1027" s="2" t="s">
        <v>29</v>
      </c>
      <c r="P1027" s="2" t="s">
        <v>93</v>
      </c>
      <c r="Q1027" s="2" t="s">
        <v>59</v>
      </c>
      <c r="R1027" s="2" t="s">
        <v>1051</v>
      </c>
      <c r="S1027" s="2">
        <v>0.36</v>
      </c>
      <c r="T1027" s="7">
        <f>Table1[[#This Row],[Profit]]/Table1[[#This Row],[Sales]]</f>
        <v>-1.0517857142857143</v>
      </c>
      <c r="U1027" s="2" t="s">
        <v>33</v>
      </c>
      <c r="V1027" s="2" t="s">
        <v>61</v>
      </c>
      <c r="W1027" s="2" t="s">
        <v>330</v>
      </c>
      <c r="X1027" s="2" t="s">
        <v>1822</v>
      </c>
      <c r="Y1027" s="2">
        <v>50613</v>
      </c>
      <c r="Z1027" s="10">
        <v>42054</v>
      </c>
      <c r="AA1027" s="14" t="str">
        <f>TEXT(Table1[[#This Row],[Order Date]],"mmmm")</f>
        <v>February</v>
      </c>
      <c r="AB1027" s="8" t="str">
        <f>TEXT(Table1[[#This Row],[Order Date]],"yyyy")</f>
        <v>2015</v>
      </c>
      <c r="AC1027" s="10">
        <v>42055</v>
      </c>
      <c r="AD1027" s="2">
        <v>-47.12</v>
      </c>
      <c r="AE1027" s="2">
        <v>7</v>
      </c>
      <c r="AF1027" s="2">
        <v>44.8</v>
      </c>
      <c r="AG1027" s="2">
        <v>86956</v>
      </c>
      <c r="AH1027" s="7" t="str">
        <f>IF(COUNTIF(Returns!$A$2:$A$1635,Orders!AG1027)&gt;0,"Returned","Not Returned")</f>
        <v>Not Returned</v>
      </c>
    </row>
    <row r="1028" spans="5:34" ht="12.75" customHeight="1" thickTop="1" thickBot="1" x14ac:dyDescent="0.3">
      <c r="E1028" s="11">
        <v>21383</v>
      </c>
      <c r="F1028" s="12" t="s">
        <v>106</v>
      </c>
      <c r="G1028" s="12">
        <v>0.05</v>
      </c>
      <c r="H1028" s="12">
        <v>7.1</v>
      </c>
      <c r="I1028" s="12">
        <v>6.05</v>
      </c>
      <c r="J1028" s="12">
        <v>1828</v>
      </c>
      <c r="K1028" s="7" t="str">
        <f>IF(COUNTIF(Table1[Customer ID],Table1[[#This Row],[Customer ID]])&gt;1,"Repeat Customer","One-Time Customer")</f>
        <v>Repeat Customer</v>
      </c>
      <c r="L1028" s="12" t="s">
        <v>1821</v>
      </c>
      <c r="M1028" s="12" t="s">
        <v>49</v>
      </c>
      <c r="N1028" s="12" t="s">
        <v>28</v>
      </c>
      <c r="O1028" s="12" t="s">
        <v>29</v>
      </c>
      <c r="P1028" s="12" t="s">
        <v>109</v>
      </c>
      <c r="Q1028" s="12" t="s">
        <v>59</v>
      </c>
      <c r="R1028" s="12" t="s">
        <v>651</v>
      </c>
      <c r="S1028" s="12">
        <v>0.39</v>
      </c>
      <c r="T1028" s="7">
        <f>Table1[[#This Row],[Profit]]/Table1[[#This Row],[Sales]]</f>
        <v>-1.0025349044459848</v>
      </c>
      <c r="U1028" s="12" t="s">
        <v>33</v>
      </c>
      <c r="V1028" s="12" t="s">
        <v>61</v>
      </c>
      <c r="W1028" s="12" t="s">
        <v>330</v>
      </c>
      <c r="X1028" s="12" t="s">
        <v>1822</v>
      </c>
      <c r="Y1028" s="12">
        <v>50613</v>
      </c>
      <c r="Z1028" s="13">
        <v>42010</v>
      </c>
      <c r="AA1028" s="14" t="str">
        <f>TEXT(Table1[[#This Row],[Order Date]],"mmmm")</f>
        <v>January</v>
      </c>
      <c r="AB1028" s="8" t="str">
        <f>TEXT(Table1[[#This Row],[Order Date]],"yyyy")</f>
        <v>2015</v>
      </c>
      <c r="AC1028" s="13">
        <v>42010</v>
      </c>
      <c r="AD1028" s="12">
        <v>-101.24600000000001</v>
      </c>
      <c r="AE1028" s="12">
        <v>14</v>
      </c>
      <c r="AF1028" s="12">
        <v>100.99</v>
      </c>
      <c r="AG1028" s="12">
        <v>86960</v>
      </c>
      <c r="AH1028" s="7" t="str">
        <f>IF(COUNTIF(Returns!$A$2:$A$1635,Orders!AG1028)&gt;0,"Returned","Not Returned")</f>
        <v>Not Returned</v>
      </c>
    </row>
    <row r="1029" spans="5:34" ht="12.75" customHeight="1" thickTop="1" thickBot="1" x14ac:dyDescent="0.3">
      <c r="E1029" s="9">
        <v>21384</v>
      </c>
      <c r="F1029" s="2" t="s">
        <v>106</v>
      </c>
      <c r="G1029" s="2">
        <v>0.04</v>
      </c>
      <c r="H1029" s="2">
        <v>20.95</v>
      </c>
      <c r="I1029" s="2">
        <v>4</v>
      </c>
      <c r="J1029" s="2">
        <v>1828</v>
      </c>
      <c r="K1029" s="7" t="str">
        <f>IF(COUNTIF(Table1[Customer ID],Table1[[#This Row],[Customer ID]])&gt;1,"Repeat Customer","One-Time Customer")</f>
        <v>Repeat Customer</v>
      </c>
      <c r="L1029" s="2" t="s">
        <v>1821</v>
      </c>
      <c r="M1029" s="2" t="s">
        <v>49</v>
      </c>
      <c r="N1029" s="2" t="s">
        <v>28</v>
      </c>
      <c r="O1029" s="2" t="s">
        <v>77</v>
      </c>
      <c r="P1029" s="2" t="s">
        <v>180</v>
      </c>
      <c r="Q1029" s="2" t="s">
        <v>59</v>
      </c>
      <c r="R1029" s="2" t="s">
        <v>1591</v>
      </c>
      <c r="S1029" s="2">
        <v>0.6</v>
      </c>
      <c r="T1029" s="7">
        <f>Table1[[#This Row],[Profit]]/Table1[[#This Row],[Sales]]</f>
        <v>-1.3233844854286921E-2</v>
      </c>
      <c r="U1029" s="2" t="s">
        <v>33</v>
      </c>
      <c r="V1029" s="2" t="s">
        <v>61</v>
      </c>
      <c r="W1029" s="2" t="s">
        <v>330</v>
      </c>
      <c r="X1029" s="2" t="s">
        <v>1822</v>
      </c>
      <c r="Y1029" s="2">
        <v>50613</v>
      </c>
      <c r="Z1029" s="10">
        <v>42010</v>
      </c>
      <c r="AA1029" s="14" t="str">
        <f>TEXT(Table1[[#This Row],[Order Date]],"mmmm")</f>
        <v>January</v>
      </c>
      <c r="AB1029" s="8" t="str">
        <f>TEXT(Table1[[#This Row],[Order Date]],"yyyy")</f>
        <v>2015</v>
      </c>
      <c r="AC1029" s="10">
        <v>42015</v>
      </c>
      <c r="AD1029" s="2">
        <v>-1.88</v>
      </c>
      <c r="AE1029" s="2">
        <v>7</v>
      </c>
      <c r="AF1029" s="2">
        <v>142.06</v>
      </c>
      <c r="AG1029" s="2">
        <v>86960</v>
      </c>
      <c r="AH1029" s="7" t="str">
        <f>IF(COUNTIF(Returns!$A$2:$A$1635,Orders!AG1029)&gt;0,"Returned","Not Returned")</f>
        <v>Not Returned</v>
      </c>
    </row>
    <row r="1030" spans="5:34" ht="12.75" customHeight="1" thickTop="1" thickBot="1" x14ac:dyDescent="0.3">
      <c r="E1030" s="11">
        <v>23430</v>
      </c>
      <c r="F1030" s="12" t="s">
        <v>47</v>
      </c>
      <c r="G1030" s="12">
        <v>0.01</v>
      </c>
      <c r="H1030" s="12">
        <v>10.64</v>
      </c>
      <c r="I1030" s="12">
        <v>5.16</v>
      </c>
      <c r="J1030" s="12">
        <v>1829</v>
      </c>
      <c r="K1030" s="7" t="str">
        <f>IF(COUNTIF(Table1[Customer ID],Table1[[#This Row],[Customer ID]])&gt;1,"Repeat Customer","One-Time Customer")</f>
        <v>Repeat Customer</v>
      </c>
      <c r="L1030" s="12" t="s">
        <v>1823</v>
      </c>
      <c r="M1030" s="12" t="s">
        <v>27</v>
      </c>
      <c r="N1030" s="12" t="s">
        <v>28</v>
      </c>
      <c r="O1030" s="12" t="s">
        <v>41</v>
      </c>
      <c r="P1030" s="12" t="s">
        <v>50</v>
      </c>
      <c r="Q1030" s="12" t="s">
        <v>59</v>
      </c>
      <c r="R1030" s="12" t="s">
        <v>851</v>
      </c>
      <c r="S1030" s="12">
        <v>0.56999999999999995</v>
      </c>
      <c r="T1030" s="7">
        <f>Table1[[#This Row],[Profit]]/Table1[[#This Row],[Sales]]</f>
        <v>-0.19976076555023922</v>
      </c>
      <c r="U1030" s="12" t="s">
        <v>33</v>
      </c>
      <c r="V1030" s="12" t="s">
        <v>61</v>
      </c>
      <c r="W1030" s="12" t="s">
        <v>330</v>
      </c>
      <c r="X1030" s="12" t="s">
        <v>1824</v>
      </c>
      <c r="Y1030" s="12">
        <v>52402</v>
      </c>
      <c r="Z1030" s="13">
        <v>42088</v>
      </c>
      <c r="AA1030" s="14" t="str">
        <f>TEXT(Table1[[#This Row],[Order Date]],"mmmm")</f>
        <v>March</v>
      </c>
      <c r="AB1030" s="8" t="str">
        <f>TEXT(Table1[[#This Row],[Order Date]],"yyyy")</f>
        <v>2015</v>
      </c>
      <c r="AC1030" s="13">
        <v>42090</v>
      </c>
      <c r="AD1030" s="12">
        <v>-11.69</v>
      </c>
      <c r="AE1030" s="12">
        <v>5</v>
      </c>
      <c r="AF1030" s="12">
        <v>58.52</v>
      </c>
      <c r="AG1030" s="12">
        <v>86957</v>
      </c>
      <c r="AH1030" s="7" t="str">
        <f>IF(COUNTIF(Returns!$A$2:$A$1635,Orders!AG1030)&gt;0,"Returned","Not Returned")</f>
        <v>Not Returned</v>
      </c>
    </row>
    <row r="1031" spans="5:34" ht="12.75" customHeight="1" thickTop="1" thickBot="1" x14ac:dyDescent="0.3">
      <c r="E1031" s="9">
        <v>21385</v>
      </c>
      <c r="F1031" s="2" t="s">
        <v>106</v>
      </c>
      <c r="G1031" s="2">
        <v>0.05</v>
      </c>
      <c r="H1031" s="2">
        <v>39.06</v>
      </c>
      <c r="I1031" s="2">
        <v>10.55</v>
      </c>
      <c r="J1031" s="2">
        <v>1829</v>
      </c>
      <c r="K1031" s="7" t="str">
        <f>IF(COUNTIF(Table1[Customer ID],Table1[[#This Row],[Customer ID]])&gt;1,"Repeat Customer","One-Time Customer")</f>
        <v>Repeat Customer</v>
      </c>
      <c r="L1031" s="2" t="s">
        <v>1823</v>
      </c>
      <c r="M1031" s="2" t="s">
        <v>49</v>
      </c>
      <c r="N1031" s="2" t="s">
        <v>28</v>
      </c>
      <c r="O1031" s="2" t="s">
        <v>29</v>
      </c>
      <c r="P1031" s="2" t="s">
        <v>109</v>
      </c>
      <c r="Q1031" s="2" t="s">
        <v>59</v>
      </c>
      <c r="R1031" s="2" t="s">
        <v>1132</v>
      </c>
      <c r="S1031" s="2">
        <v>0.37</v>
      </c>
      <c r="T1031" s="7">
        <f>Table1[[#This Row],[Profit]]/Table1[[#This Row],[Sales]]</f>
        <v>0.69</v>
      </c>
      <c r="U1031" s="2" t="s">
        <v>33</v>
      </c>
      <c r="V1031" s="2" t="s">
        <v>61</v>
      </c>
      <c r="W1031" s="2" t="s">
        <v>330</v>
      </c>
      <c r="X1031" s="2" t="s">
        <v>1824</v>
      </c>
      <c r="Y1031" s="2">
        <v>52402</v>
      </c>
      <c r="Z1031" s="10">
        <v>42010</v>
      </c>
      <c r="AA1031" s="14" t="str">
        <f>TEXT(Table1[[#This Row],[Order Date]],"mmmm")</f>
        <v>January</v>
      </c>
      <c r="AB1031" s="8" t="str">
        <f>TEXT(Table1[[#This Row],[Order Date]],"yyyy")</f>
        <v>2015</v>
      </c>
      <c r="AC1031" s="10">
        <v>42017</v>
      </c>
      <c r="AD1031" s="2">
        <v>250.98059999999998</v>
      </c>
      <c r="AE1031" s="2">
        <v>9</v>
      </c>
      <c r="AF1031" s="2">
        <v>363.74</v>
      </c>
      <c r="AG1031" s="2">
        <v>86960</v>
      </c>
      <c r="AH1031" s="7" t="str">
        <f>IF(COUNTIF(Returns!$A$2:$A$1635,Orders!AG1031)&gt;0,"Returned","Not Returned")</f>
        <v>Not Returned</v>
      </c>
    </row>
    <row r="1032" spans="5:34" ht="12.75" customHeight="1" thickTop="1" thickBot="1" x14ac:dyDescent="0.3">
      <c r="E1032" s="11">
        <v>21386</v>
      </c>
      <c r="F1032" s="12" t="s">
        <v>106</v>
      </c>
      <c r="G1032" s="12">
        <v>0.04</v>
      </c>
      <c r="H1032" s="12">
        <v>3.52</v>
      </c>
      <c r="I1032" s="12">
        <v>6.83</v>
      </c>
      <c r="J1032" s="12">
        <v>1829</v>
      </c>
      <c r="K1032" s="7" t="str">
        <f>IF(COUNTIF(Table1[Customer ID],Table1[[#This Row],[Customer ID]])&gt;1,"Repeat Customer","One-Time Customer")</f>
        <v>Repeat Customer</v>
      </c>
      <c r="L1032" s="12" t="s">
        <v>1823</v>
      </c>
      <c r="M1032" s="12" t="s">
        <v>49</v>
      </c>
      <c r="N1032" s="12" t="s">
        <v>28</v>
      </c>
      <c r="O1032" s="12" t="s">
        <v>29</v>
      </c>
      <c r="P1032" s="12" t="s">
        <v>109</v>
      </c>
      <c r="Q1032" s="12" t="s">
        <v>59</v>
      </c>
      <c r="R1032" s="12" t="s">
        <v>1825</v>
      </c>
      <c r="S1032" s="12">
        <v>0.38</v>
      </c>
      <c r="T1032" s="7">
        <f>Table1[[#This Row],[Profit]]/Table1[[#This Row],[Sales]]</f>
        <v>-3.6254237288135593</v>
      </c>
      <c r="U1032" s="12" t="s">
        <v>33</v>
      </c>
      <c r="V1032" s="12" t="s">
        <v>61</v>
      </c>
      <c r="W1032" s="12" t="s">
        <v>330</v>
      </c>
      <c r="X1032" s="12" t="s">
        <v>1824</v>
      </c>
      <c r="Y1032" s="12">
        <v>52402</v>
      </c>
      <c r="Z1032" s="13">
        <v>42010</v>
      </c>
      <c r="AA1032" s="14" t="str">
        <f>TEXT(Table1[[#This Row],[Order Date]],"mmmm")</f>
        <v>January</v>
      </c>
      <c r="AB1032" s="8" t="str">
        <f>TEXT(Table1[[#This Row],[Order Date]],"yyyy")</f>
        <v>2015</v>
      </c>
      <c r="AC1032" s="13">
        <v>42019</v>
      </c>
      <c r="AD1032" s="12">
        <v>-57.753</v>
      </c>
      <c r="AE1032" s="12">
        <v>4</v>
      </c>
      <c r="AF1032" s="12">
        <v>15.93</v>
      </c>
      <c r="AG1032" s="12">
        <v>86960</v>
      </c>
      <c r="AH1032" s="7" t="str">
        <f>IF(COUNTIF(Returns!$A$2:$A$1635,Orders!AG1032)&gt;0,"Returned","Not Returned")</f>
        <v>Not Returned</v>
      </c>
    </row>
    <row r="1033" spans="5:34" ht="12.75" customHeight="1" thickTop="1" thickBot="1" x14ac:dyDescent="0.3">
      <c r="E1033" s="9">
        <v>21387</v>
      </c>
      <c r="F1033" s="2" t="s">
        <v>106</v>
      </c>
      <c r="G1033" s="2">
        <v>0.02</v>
      </c>
      <c r="H1033" s="2">
        <v>15.51</v>
      </c>
      <c r="I1033" s="2">
        <v>17.78</v>
      </c>
      <c r="J1033" s="2">
        <v>1829</v>
      </c>
      <c r="K1033" s="7" t="str">
        <f>IF(COUNTIF(Table1[Customer ID],Table1[[#This Row],[Customer ID]])&gt;1,"Repeat Customer","One-Time Customer")</f>
        <v>Repeat Customer</v>
      </c>
      <c r="L1033" s="2" t="s">
        <v>1823</v>
      </c>
      <c r="M1033" s="2" t="s">
        <v>49</v>
      </c>
      <c r="N1033" s="2" t="s">
        <v>28</v>
      </c>
      <c r="O1033" s="2" t="s">
        <v>29</v>
      </c>
      <c r="P1033" s="2" t="s">
        <v>141</v>
      </c>
      <c r="Q1033" s="2" t="s">
        <v>59</v>
      </c>
      <c r="R1033" s="2" t="s">
        <v>691</v>
      </c>
      <c r="S1033" s="2">
        <v>0.59</v>
      </c>
      <c r="T1033" s="7">
        <f>Table1[[#This Row],[Profit]]/Table1[[#This Row],[Sales]]</f>
        <v>-2.2542293233082704</v>
      </c>
      <c r="U1033" s="2" t="s">
        <v>33</v>
      </c>
      <c r="V1033" s="2" t="s">
        <v>61</v>
      </c>
      <c r="W1033" s="2" t="s">
        <v>330</v>
      </c>
      <c r="X1033" s="2" t="s">
        <v>1824</v>
      </c>
      <c r="Y1033" s="2">
        <v>52402</v>
      </c>
      <c r="Z1033" s="10">
        <v>42010</v>
      </c>
      <c r="AA1033" s="14" t="str">
        <f>TEXT(Table1[[#This Row],[Order Date]],"mmmm")</f>
        <v>January</v>
      </c>
      <c r="AB1033" s="8" t="str">
        <f>TEXT(Table1[[#This Row],[Order Date]],"yyyy")</f>
        <v>2015</v>
      </c>
      <c r="AC1033" s="10">
        <v>42017</v>
      </c>
      <c r="AD1033" s="2">
        <v>-47.97</v>
      </c>
      <c r="AE1033" s="2">
        <v>1</v>
      </c>
      <c r="AF1033" s="2">
        <v>21.28</v>
      </c>
      <c r="AG1033" s="2">
        <v>86960</v>
      </c>
      <c r="AH1033" s="7" t="str">
        <f>IF(COUNTIF(Returns!$A$2:$A$1635,Orders!AG1033)&gt;0,"Returned","Not Returned")</f>
        <v>Not Returned</v>
      </c>
    </row>
    <row r="1034" spans="5:34" ht="12.75" customHeight="1" thickTop="1" thickBot="1" x14ac:dyDescent="0.3">
      <c r="E1034" s="11">
        <v>23589</v>
      </c>
      <c r="F1034" s="12" t="s">
        <v>25</v>
      </c>
      <c r="G1034" s="12">
        <v>0.01</v>
      </c>
      <c r="H1034" s="12">
        <v>155.99</v>
      </c>
      <c r="I1034" s="12">
        <v>8.99</v>
      </c>
      <c r="J1034" s="12">
        <v>1836</v>
      </c>
      <c r="K1034" s="7" t="str">
        <f>IF(COUNTIF(Table1[Customer ID],Table1[[#This Row],[Customer ID]])&gt;1,"Repeat Customer","One-Time Customer")</f>
        <v>One-Time Customer</v>
      </c>
      <c r="L1034" s="12" t="s">
        <v>1826</v>
      </c>
      <c r="M1034" s="12" t="s">
        <v>27</v>
      </c>
      <c r="N1034" s="12" t="s">
        <v>28</v>
      </c>
      <c r="O1034" s="12" t="s">
        <v>77</v>
      </c>
      <c r="P1034" s="12" t="s">
        <v>78</v>
      </c>
      <c r="Q1034" s="12" t="s">
        <v>59</v>
      </c>
      <c r="R1034" s="12" t="s">
        <v>996</v>
      </c>
      <c r="S1034" s="12">
        <v>0.57999999999999996</v>
      </c>
      <c r="T1034" s="7">
        <f>Table1[[#This Row],[Profit]]/Table1[[#This Row],[Sales]]</f>
        <v>-0.324162999570898</v>
      </c>
      <c r="U1034" s="12" t="s">
        <v>33</v>
      </c>
      <c r="V1034" s="12" t="s">
        <v>34</v>
      </c>
      <c r="W1034" s="12" t="s">
        <v>45</v>
      </c>
      <c r="X1034" s="12" t="s">
        <v>276</v>
      </c>
      <c r="Y1034" s="12">
        <v>94110</v>
      </c>
      <c r="Z1034" s="13">
        <v>42113</v>
      </c>
      <c r="AA1034" s="14" t="str">
        <f>TEXT(Table1[[#This Row],[Order Date]],"mmmm")</f>
        <v>April</v>
      </c>
      <c r="AB1034" s="8" t="str">
        <f>TEXT(Table1[[#This Row],[Order Date]],"yyyy")</f>
        <v>2015</v>
      </c>
      <c r="AC1034" s="13">
        <v>42114</v>
      </c>
      <c r="AD1034" s="12">
        <v>-219.07908</v>
      </c>
      <c r="AE1034" s="12">
        <v>5</v>
      </c>
      <c r="AF1034" s="12">
        <v>675.83</v>
      </c>
      <c r="AG1034" s="12">
        <v>86600</v>
      </c>
      <c r="AH1034" s="7" t="str">
        <f>IF(COUNTIF(Returns!$A$2:$A$1635,Orders!AG1034)&gt;0,"Returned","Not Returned")</f>
        <v>Not Returned</v>
      </c>
    </row>
    <row r="1035" spans="5:34" ht="12.75" customHeight="1" thickTop="1" thickBot="1" x14ac:dyDescent="0.3">
      <c r="E1035" s="9">
        <v>23590</v>
      </c>
      <c r="F1035" s="2" t="s">
        <v>25</v>
      </c>
      <c r="G1035" s="2">
        <v>0.01</v>
      </c>
      <c r="H1035" s="2">
        <v>5.98</v>
      </c>
      <c r="I1035" s="2">
        <v>5.46</v>
      </c>
      <c r="J1035" s="2">
        <v>1837</v>
      </c>
      <c r="K1035" s="7" t="str">
        <f>IF(COUNTIF(Table1[Customer ID],Table1[[#This Row],[Customer ID]])&gt;1,"Repeat Customer","One-Time Customer")</f>
        <v>One-Time Customer</v>
      </c>
      <c r="L1035" s="2" t="s">
        <v>1827</v>
      </c>
      <c r="M1035" s="2" t="s">
        <v>49</v>
      </c>
      <c r="N1035" s="2" t="s">
        <v>28</v>
      </c>
      <c r="O1035" s="2" t="s">
        <v>29</v>
      </c>
      <c r="P1035" s="2" t="s">
        <v>93</v>
      </c>
      <c r="Q1035" s="2" t="s">
        <v>59</v>
      </c>
      <c r="R1035" s="2" t="s">
        <v>1051</v>
      </c>
      <c r="S1035" s="2">
        <v>0.36</v>
      </c>
      <c r="T1035" s="7">
        <f>Table1[[#This Row],[Profit]]/Table1[[#This Row],[Sales]]</f>
        <v>-0.6742285714285714</v>
      </c>
      <c r="U1035" s="2" t="s">
        <v>33</v>
      </c>
      <c r="V1035" s="2" t="s">
        <v>34</v>
      </c>
      <c r="W1035" s="2" t="s">
        <v>45</v>
      </c>
      <c r="X1035" s="2" t="s">
        <v>46</v>
      </c>
      <c r="Y1035" s="2">
        <v>91776</v>
      </c>
      <c r="Z1035" s="10">
        <v>42113</v>
      </c>
      <c r="AA1035" s="14" t="str">
        <f>TEXT(Table1[[#This Row],[Order Date]],"mmmm")</f>
        <v>April</v>
      </c>
      <c r="AB1035" s="8" t="str">
        <f>TEXT(Table1[[#This Row],[Order Date]],"yyyy")</f>
        <v>2015</v>
      </c>
      <c r="AC1035" s="10">
        <v>42115</v>
      </c>
      <c r="AD1035" s="2">
        <v>-18.878399999999999</v>
      </c>
      <c r="AE1035" s="2">
        <v>4</v>
      </c>
      <c r="AF1035" s="2">
        <v>28</v>
      </c>
      <c r="AG1035" s="2">
        <v>86600</v>
      </c>
      <c r="AH1035" s="7" t="str">
        <f>IF(COUNTIF(Returns!$A$2:$A$1635,Orders!AG1035)&gt;0,"Returned","Not Returned")</f>
        <v>Not Returned</v>
      </c>
    </row>
    <row r="1036" spans="5:34" ht="12.75" customHeight="1" thickTop="1" thickBot="1" x14ac:dyDescent="0.3">
      <c r="E1036" s="11">
        <v>18141</v>
      </c>
      <c r="F1036" s="12" t="s">
        <v>37</v>
      </c>
      <c r="G1036" s="12">
        <v>7.0000000000000007E-2</v>
      </c>
      <c r="H1036" s="12">
        <v>40.98</v>
      </c>
      <c r="I1036" s="12">
        <v>2.99</v>
      </c>
      <c r="J1036" s="12">
        <v>1840</v>
      </c>
      <c r="K1036" s="7" t="str">
        <f>IF(COUNTIF(Table1[Customer ID],Table1[[#This Row],[Customer ID]])&gt;1,"Repeat Customer","One-Time Customer")</f>
        <v>One-Time Customer</v>
      </c>
      <c r="L1036" s="12" t="s">
        <v>1828</v>
      </c>
      <c r="M1036" s="12" t="s">
        <v>49</v>
      </c>
      <c r="N1036" s="12" t="s">
        <v>40</v>
      </c>
      <c r="O1036" s="12" t="s">
        <v>29</v>
      </c>
      <c r="P1036" s="12" t="s">
        <v>109</v>
      </c>
      <c r="Q1036" s="12" t="s">
        <v>59</v>
      </c>
      <c r="R1036" s="12" t="s">
        <v>1066</v>
      </c>
      <c r="S1036" s="12">
        <v>0.36</v>
      </c>
      <c r="T1036" s="7">
        <f>Table1[[#This Row],[Profit]]/Table1[[#This Row],[Sales]]</f>
        <v>0.69</v>
      </c>
      <c r="U1036" s="12" t="s">
        <v>33</v>
      </c>
      <c r="V1036" s="12" t="s">
        <v>53</v>
      </c>
      <c r="W1036" s="12" t="s">
        <v>193</v>
      </c>
      <c r="X1036" s="12" t="s">
        <v>1829</v>
      </c>
      <c r="Y1036" s="12">
        <v>1469</v>
      </c>
      <c r="Z1036" s="13">
        <v>42093</v>
      </c>
      <c r="AA1036" s="14" t="str">
        <f>TEXT(Table1[[#This Row],[Order Date]],"mmmm")</f>
        <v>March</v>
      </c>
      <c r="AB1036" s="8" t="str">
        <f>TEXT(Table1[[#This Row],[Order Date]],"yyyy")</f>
        <v>2015</v>
      </c>
      <c r="AC1036" s="13">
        <v>42095</v>
      </c>
      <c r="AD1036" s="12">
        <v>369.20519999999999</v>
      </c>
      <c r="AE1036" s="12">
        <v>13</v>
      </c>
      <c r="AF1036" s="12">
        <v>535.08000000000004</v>
      </c>
      <c r="AG1036" s="12">
        <v>86599</v>
      </c>
      <c r="AH1036" s="7" t="str">
        <f>IF(COUNTIF(Returns!$A$2:$A$1635,Orders!AG1036)&gt;0,"Returned","Not Returned")</f>
        <v>Not Returned</v>
      </c>
    </row>
    <row r="1037" spans="5:34" ht="12.75" customHeight="1" thickTop="1" thickBot="1" x14ac:dyDescent="0.3">
      <c r="E1037" s="9">
        <v>19139</v>
      </c>
      <c r="F1037" s="2" t="s">
        <v>25</v>
      </c>
      <c r="G1037" s="2">
        <v>0.09</v>
      </c>
      <c r="H1037" s="2">
        <v>35.99</v>
      </c>
      <c r="I1037" s="2">
        <v>1.1000000000000001</v>
      </c>
      <c r="J1037" s="2">
        <v>1849</v>
      </c>
      <c r="K1037" s="7" t="str">
        <f>IF(COUNTIF(Table1[Customer ID],Table1[[#This Row],[Customer ID]])&gt;1,"Repeat Customer","One-Time Customer")</f>
        <v>Repeat Customer</v>
      </c>
      <c r="L1037" s="2" t="s">
        <v>1830</v>
      </c>
      <c r="M1037" s="2" t="s">
        <v>49</v>
      </c>
      <c r="N1037" s="2" t="s">
        <v>114</v>
      </c>
      <c r="O1037" s="2" t="s">
        <v>77</v>
      </c>
      <c r="P1037" s="2" t="s">
        <v>78</v>
      </c>
      <c r="Q1037" s="2" t="s">
        <v>59</v>
      </c>
      <c r="R1037" s="2" t="s">
        <v>935</v>
      </c>
      <c r="S1037" s="2">
        <v>0.55000000000000004</v>
      </c>
      <c r="T1037" s="7">
        <f>Table1[[#This Row],[Profit]]/Table1[[#This Row],[Sales]]</f>
        <v>8.6884288985676447E-2</v>
      </c>
      <c r="U1037" s="2" t="s">
        <v>33</v>
      </c>
      <c r="V1037" s="2" t="s">
        <v>136</v>
      </c>
      <c r="W1037" s="2" t="s">
        <v>1278</v>
      </c>
      <c r="X1037" s="2" t="s">
        <v>1831</v>
      </c>
      <c r="Y1037" s="2">
        <v>36330</v>
      </c>
      <c r="Z1037" s="10">
        <v>42095</v>
      </c>
      <c r="AA1037" s="14" t="str">
        <f>TEXT(Table1[[#This Row],[Order Date]],"mmmm")</f>
        <v>April</v>
      </c>
      <c r="AB1037" s="8" t="str">
        <f>TEXT(Table1[[#This Row],[Order Date]],"yyyy")</f>
        <v>2015</v>
      </c>
      <c r="AC1037" s="10">
        <v>42097</v>
      </c>
      <c r="AD1037" s="2">
        <v>19.350000000000001</v>
      </c>
      <c r="AE1037" s="2">
        <v>8</v>
      </c>
      <c r="AF1037" s="2">
        <v>222.71</v>
      </c>
      <c r="AG1037" s="2">
        <v>89697</v>
      </c>
      <c r="AH1037" s="7" t="str">
        <f>IF(COUNTIF(Returns!$A$2:$A$1635,Orders!AG1037)&gt;0,"Returned","Not Returned")</f>
        <v>Not Returned</v>
      </c>
    </row>
    <row r="1038" spans="5:34" ht="12.75" customHeight="1" thickTop="1" thickBot="1" x14ac:dyDescent="0.3">
      <c r="E1038" s="11">
        <v>19140</v>
      </c>
      <c r="F1038" s="12" t="s">
        <v>25</v>
      </c>
      <c r="G1038" s="12">
        <v>0.01</v>
      </c>
      <c r="H1038" s="12">
        <v>125.99</v>
      </c>
      <c r="I1038" s="12">
        <v>2.5</v>
      </c>
      <c r="J1038" s="12">
        <v>1849</v>
      </c>
      <c r="K1038" s="7" t="str">
        <f>IF(COUNTIF(Table1[Customer ID],Table1[[#This Row],[Customer ID]])&gt;1,"Repeat Customer","One-Time Customer")</f>
        <v>Repeat Customer</v>
      </c>
      <c r="L1038" s="12" t="s">
        <v>1830</v>
      </c>
      <c r="M1038" s="12" t="s">
        <v>49</v>
      </c>
      <c r="N1038" s="12" t="s">
        <v>114</v>
      </c>
      <c r="O1038" s="12" t="s">
        <v>77</v>
      </c>
      <c r="P1038" s="12" t="s">
        <v>78</v>
      </c>
      <c r="Q1038" s="12" t="s">
        <v>59</v>
      </c>
      <c r="R1038" s="12" t="s">
        <v>1148</v>
      </c>
      <c r="S1038" s="12">
        <v>0.6</v>
      </c>
      <c r="T1038" s="7">
        <f>Table1[[#This Row],[Profit]]/Table1[[#This Row],[Sales]]</f>
        <v>-4.3888717576637033</v>
      </c>
      <c r="U1038" s="12" t="s">
        <v>33</v>
      </c>
      <c r="V1038" s="12" t="s">
        <v>136</v>
      </c>
      <c r="W1038" s="12" t="s">
        <v>1278</v>
      </c>
      <c r="X1038" s="12" t="s">
        <v>1831</v>
      </c>
      <c r="Y1038" s="12">
        <v>36330</v>
      </c>
      <c r="Z1038" s="13">
        <v>42095</v>
      </c>
      <c r="AA1038" s="14" t="str">
        <f>TEXT(Table1[[#This Row],[Order Date]],"mmmm")</f>
        <v>April</v>
      </c>
      <c r="AB1038" s="8" t="str">
        <f>TEXT(Table1[[#This Row],[Order Date]],"yyyy")</f>
        <v>2015</v>
      </c>
      <c r="AC1038" s="13">
        <v>42096</v>
      </c>
      <c r="AD1038" s="12">
        <v>-967.83399999999995</v>
      </c>
      <c r="AE1038" s="12">
        <v>2</v>
      </c>
      <c r="AF1038" s="12">
        <v>220.52</v>
      </c>
      <c r="AG1038" s="12">
        <v>89697</v>
      </c>
      <c r="AH1038" s="7" t="str">
        <f>IF(COUNTIF(Returns!$A$2:$A$1635,Orders!AG1038)&gt;0,"Returned","Not Returned")</f>
        <v>Not Returned</v>
      </c>
    </row>
    <row r="1039" spans="5:34" ht="12.75" customHeight="1" thickTop="1" thickBot="1" x14ac:dyDescent="0.3">
      <c r="E1039" s="9">
        <v>19141</v>
      </c>
      <c r="F1039" s="2" t="s">
        <v>37</v>
      </c>
      <c r="G1039" s="2">
        <v>0.06</v>
      </c>
      <c r="H1039" s="2">
        <v>6.48</v>
      </c>
      <c r="I1039" s="2">
        <v>5.14</v>
      </c>
      <c r="J1039" s="2">
        <v>1852</v>
      </c>
      <c r="K1039" s="7" t="str">
        <f>IF(COUNTIF(Table1[Customer ID],Table1[[#This Row],[Customer ID]])&gt;1,"Repeat Customer","One-Time Customer")</f>
        <v>One-Time Customer</v>
      </c>
      <c r="L1039" s="2" t="s">
        <v>1832</v>
      </c>
      <c r="M1039" s="2" t="s">
        <v>27</v>
      </c>
      <c r="N1039" s="2" t="s">
        <v>40</v>
      </c>
      <c r="O1039" s="2" t="s">
        <v>29</v>
      </c>
      <c r="P1039" s="2" t="s">
        <v>93</v>
      </c>
      <c r="Q1039" s="2" t="s">
        <v>59</v>
      </c>
      <c r="R1039" s="2" t="s">
        <v>938</v>
      </c>
      <c r="S1039" s="2">
        <v>0.37</v>
      </c>
      <c r="T1039" s="7">
        <f>Table1[[#This Row],[Profit]]/Table1[[#This Row],[Sales]]</f>
        <v>-0.41630084869768802</v>
      </c>
      <c r="U1039" s="2" t="s">
        <v>33</v>
      </c>
      <c r="V1039" s="2" t="s">
        <v>34</v>
      </c>
      <c r="W1039" s="2" t="s">
        <v>45</v>
      </c>
      <c r="X1039" s="2" t="s">
        <v>1833</v>
      </c>
      <c r="Y1039" s="2">
        <v>92008</v>
      </c>
      <c r="Z1039" s="10">
        <v>42082</v>
      </c>
      <c r="AA1039" s="14" t="str">
        <f>TEXT(Table1[[#This Row],[Order Date]],"mmmm")</f>
        <v>March</v>
      </c>
      <c r="AB1039" s="8" t="str">
        <f>TEXT(Table1[[#This Row],[Order Date]],"yyyy")</f>
        <v>2015</v>
      </c>
      <c r="AC1039" s="10">
        <v>42084</v>
      </c>
      <c r="AD1039" s="2">
        <v>-28.45</v>
      </c>
      <c r="AE1039" s="2">
        <v>10</v>
      </c>
      <c r="AF1039" s="2">
        <v>68.34</v>
      </c>
      <c r="AG1039" s="2">
        <v>86847</v>
      </c>
      <c r="AH1039" s="7" t="str">
        <f>IF(COUNTIF(Returns!$A$2:$A$1635,Orders!AG1039)&gt;0,"Returned","Not Returned")</f>
        <v>Not Returned</v>
      </c>
    </row>
    <row r="1040" spans="5:34" ht="12.75" customHeight="1" thickTop="1" thickBot="1" x14ac:dyDescent="0.3">
      <c r="E1040" s="11">
        <v>19142</v>
      </c>
      <c r="F1040" s="12" t="s">
        <v>37</v>
      </c>
      <c r="G1040" s="12">
        <v>0.02</v>
      </c>
      <c r="H1040" s="12">
        <v>30.73</v>
      </c>
      <c r="I1040" s="12">
        <v>4</v>
      </c>
      <c r="J1040" s="12">
        <v>1854</v>
      </c>
      <c r="K1040" s="7" t="str">
        <f>IF(COUNTIF(Table1[Customer ID],Table1[[#This Row],[Customer ID]])&gt;1,"Repeat Customer","One-Time Customer")</f>
        <v>One-Time Customer</v>
      </c>
      <c r="L1040" s="12" t="s">
        <v>1834</v>
      </c>
      <c r="M1040" s="12" t="s">
        <v>49</v>
      </c>
      <c r="N1040" s="12" t="s">
        <v>40</v>
      </c>
      <c r="O1040" s="12" t="s">
        <v>77</v>
      </c>
      <c r="P1040" s="12" t="s">
        <v>180</v>
      </c>
      <c r="Q1040" s="12" t="s">
        <v>59</v>
      </c>
      <c r="R1040" s="12" t="s">
        <v>288</v>
      </c>
      <c r="S1040" s="12">
        <v>0.75</v>
      </c>
      <c r="T1040" s="7">
        <f>Table1[[#This Row],[Profit]]/Table1[[#This Row],[Sales]]</f>
        <v>0.13936655049595956</v>
      </c>
      <c r="U1040" s="12" t="s">
        <v>33</v>
      </c>
      <c r="V1040" s="12" t="s">
        <v>53</v>
      </c>
      <c r="W1040" s="12" t="s">
        <v>228</v>
      </c>
      <c r="X1040" s="12" t="s">
        <v>687</v>
      </c>
      <c r="Y1040" s="12">
        <v>6478</v>
      </c>
      <c r="Z1040" s="13">
        <v>42082</v>
      </c>
      <c r="AA1040" s="14" t="str">
        <f>TEXT(Table1[[#This Row],[Order Date]],"mmmm")</f>
        <v>March</v>
      </c>
      <c r="AB1040" s="8" t="str">
        <f>TEXT(Table1[[#This Row],[Order Date]],"yyyy")</f>
        <v>2015</v>
      </c>
      <c r="AC1040" s="13">
        <v>42085</v>
      </c>
      <c r="AD1040" s="12">
        <v>72.78</v>
      </c>
      <c r="AE1040" s="12">
        <v>16</v>
      </c>
      <c r="AF1040" s="12">
        <v>522.22</v>
      </c>
      <c r="AG1040" s="12">
        <v>86847</v>
      </c>
      <c r="AH1040" s="7" t="str">
        <f>IF(COUNTIF(Returns!$A$2:$A$1635,Orders!AG1040)&gt;0,"Returned","Not Returned")</f>
        <v>Not Returned</v>
      </c>
    </row>
    <row r="1041" spans="5:34" ht="12.75" customHeight="1" thickTop="1" thickBot="1" x14ac:dyDescent="0.3">
      <c r="E1041" s="9">
        <v>20036</v>
      </c>
      <c r="F1041" s="2" t="s">
        <v>47</v>
      </c>
      <c r="G1041" s="2">
        <v>0.09</v>
      </c>
      <c r="H1041" s="2">
        <v>5.98</v>
      </c>
      <c r="I1041" s="2">
        <v>1.49</v>
      </c>
      <c r="J1041" s="2">
        <v>1860</v>
      </c>
      <c r="K1041" s="7" t="str">
        <f>IF(COUNTIF(Table1[Customer ID],Table1[[#This Row],[Customer ID]])&gt;1,"Repeat Customer","One-Time Customer")</f>
        <v>One-Time Customer</v>
      </c>
      <c r="L1041" s="2" t="s">
        <v>1835</v>
      </c>
      <c r="M1041" s="2" t="s">
        <v>49</v>
      </c>
      <c r="N1041" s="2" t="s">
        <v>40</v>
      </c>
      <c r="O1041" s="2" t="s">
        <v>29</v>
      </c>
      <c r="P1041" s="2" t="s">
        <v>109</v>
      </c>
      <c r="Q1041" s="2" t="s">
        <v>59</v>
      </c>
      <c r="R1041" s="2" t="s">
        <v>1020</v>
      </c>
      <c r="S1041" s="2">
        <v>0.39</v>
      </c>
      <c r="T1041" s="7">
        <f>Table1[[#This Row],[Profit]]/Table1[[#This Row],[Sales]]</f>
        <v>0.47230988932524098</v>
      </c>
      <c r="U1041" s="2" t="s">
        <v>33</v>
      </c>
      <c r="V1041" s="2" t="s">
        <v>53</v>
      </c>
      <c r="W1041" s="2" t="s">
        <v>193</v>
      </c>
      <c r="X1041" s="2" t="s">
        <v>1836</v>
      </c>
      <c r="Y1041" s="2">
        <v>1570</v>
      </c>
      <c r="Z1041" s="10">
        <v>42170</v>
      </c>
      <c r="AA1041" s="14" t="str">
        <f>TEXT(Table1[[#This Row],[Order Date]],"mmmm")</f>
        <v>June</v>
      </c>
      <c r="AB1041" s="8" t="str">
        <f>TEXT(Table1[[#This Row],[Order Date]],"yyyy")</f>
        <v>2015</v>
      </c>
      <c r="AC1041" s="10">
        <v>42172</v>
      </c>
      <c r="AD1041" s="2">
        <v>13.2294</v>
      </c>
      <c r="AE1041" s="2">
        <v>5</v>
      </c>
      <c r="AF1041" s="2">
        <v>28.01</v>
      </c>
      <c r="AG1041" s="2">
        <v>86846</v>
      </c>
      <c r="AH1041" s="7" t="str">
        <f>IF(COUNTIF(Returns!$A$2:$A$1635,Orders!AG1041)&gt;0,"Returned","Not Returned")</f>
        <v>Not Returned</v>
      </c>
    </row>
    <row r="1042" spans="5:34" ht="12.75" customHeight="1" thickTop="1" thickBot="1" x14ac:dyDescent="0.3">
      <c r="E1042" s="11">
        <v>18879</v>
      </c>
      <c r="F1042" s="12" t="s">
        <v>37</v>
      </c>
      <c r="G1042" s="12">
        <v>0.08</v>
      </c>
      <c r="H1042" s="12">
        <v>8.09</v>
      </c>
      <c r="I1042" s="12">
        <v>7.96</v>
      </c>
      <c r="J1042" s="12">
        <v>1869</v>
      </c>
      <c r="K1042" s="7" t="str">
        <f>IF(COUNTIF(Table1[Customer ID],Table1[[#This Row],[Customer ID]])&gt;1,"Repeat Customer","One-Time Customer")</f>
        <v>One-Time Customer</v>
      </c>
      <c r="L1042" s="12" t="s">
        <v>1837</v>
      </c>
      <c r="M1042" s="12" t="s">
        <v>49</v>
      </c>
      <c r="N1042" s="12" t="s">
        <v>114</v>
      </c>
      <c r="O1042" s="12" t="s">
        <v>41</v>
      </c>
      <c r="P1042" s="12" t="s">
        <v>50</v>
      </c>
      <c r="Q1042" s="12" t="s">
        <v>59</v>
      </c>
      <c r="R1042" s="12" t="s">
        <v>157</v>
      </c>
      <c r="S1042" s="12">
        <v>0.49</v>
      </c>
      <c r="T1042" s="7">
        <f>Table1[[#This Row],[Profit]]/Table1[[#This Row],[Sales]]</f>
        <v>-1.1054138145612944</v>
      </c>
      <c r="U1042" s="12" t="s">
        <v>33</v>
      </c>
      <c r="V1042" s="12" t="s">
        <v>34</v>
      </c>
      <c r="W1042" s="12" t="s">
        <v>366</v>
      </c>
      <c r="X1042" s="12" t="s">
        <v>1838</v>
      </c>
      <c r="Y1042" s="12">
        <v>88310</v>
      </c>
      <c r="Z1042" s="13">
        <v>42127</v>
      </c>
      <c r="AA1042" s="14" t="str">
        <f>TEXT(Table1[[#This Row],[Order Date]],"mmmm")</f>
        <v>May</v>
      </c>
      <c r="AB1042" s="8" t="str">
        <f>TEXT(Table1[[#This Row],[Order Date]],"yyyy")</f>
        <v>2015</v>
      </c>
      <c r="AC1042" s="13">
        <v>42128</v>
      </c>
      <c r="AD1042" s="12">
        <v>-88.82</v>
      </c>
      <c r="AE1042" s="12">
        <v>10</v>
      </c>
      <c r="AF1042" s="12">
        <v>80.349999999999994</v>
      </c>
      <c r="AG1042" s="12">
        <v>89209</v>
      </c>
      <c r="AH1042" s="7" t="str">
        <f>IF(COUNTIF(Returns!$A$2:$A$1635,Orders!AG1042)&gt;0,"Returned","Not Returned")</f>
        <v>Not Returned</v>
      </c>
    </row>
    <row r="1043" spans="5:34" ht="12.75" customHeight="1" thickTop="1" thickBot="1" x14ac:dyDescent="0.3">
      <c r="E1043" s="9">
        <v>19415</v>
      </c>
      <c r="F1043" s="2" t="s">
        <v>56</v>
      </c>
      <c r="G1043" s="2">
        <v>0.03</v>
      </c>
      <c r="H1043" s="2">
        <v>90.48</v>
      </c>
      <c r="I1043" s="2">
        <v>19.989999999999998</v>
      </c>
      <c r="J1043" s="2">
        <v>1873</v>
      </c>
      <c r="K1043" s="7" t="str">
        <f>IF(COUNTIF(Table1[Customer ID],Table1[[#This Row],[Customer ID]])&gt;1,"Repeat Customer","One-Time Customer")</f>
        <v>Repeat Customer</v>
      </c>
      <c r="L1043" s="2" t="s">
        <v>1839</v>
      </c>
      <c r="M1043" s="2" t="s">
        <v>49</v>
      </c>
      <c r="N1043" s="2" t="s">
        <v>28</v>
      </c>
      <c r="O1043" s="2" t="s">
        <v>29</v>
      </c>
      <c r="P1043" s="2" t="s">
        <v>69</v>
      </c>
      <c r="Q1043" s="2" t="s">
        <v>59</v>
      </c>
      <c r="R1043" s="2" t="s">
        <v>1840</v>
      </c>
      <c r="S1043" s="2">
        <v>0.4</v>
      </c>
      <c r="T1043" s="7">
        <f>Table1[[#This Row],[Profit]]/Table1[[#This Row],[Sales]]</f>
        <v>0.15401745410773396</v>
      </c>
      <c r="U1043" s="2" t="s">
        <v>33</v>
      </c>
      <c r="V1043" s="2" t="s">
        <v>136</v>
      </c>
      <c r="W1043" s="2" t="s">
        <v>362</v>
      </c>
      <c r="X1043" s="2" t="s">
        <v>1841</v>
      </c>
      <c r="Y1043" s="2">
        <v>33403</v>
      </c>
      <c r="Z1043" s="10">
        <v>42021</v>
      </c>
      <c r="AA1043" s="14" t="str">
        <f>TEXT(Table1[[#This Row],[Order Date]],"mmmm")</f>
        <v>January</v>
      </c>
      <c r="AB1043" s="8" t="str">
        <f>TEXT(Table1[[#This Row],[Order Date]],"yyyy")</f>
        <v>2015</v>
      </c>
      <c r="AC1043" s="10">
        <v>42023</v>
      </c>
      <c r="AD1043" s="2">
        <v>15.353999999999999</v>
      </c>
      <c r="AE1043" s="2">
        <v>1</v>
      </c>
      <c r="AF1043" s="2">
        <v>99.69</v>
      </c>
      <c r="AG1043" s="2">
        <v>90099</v>
      </c>
      <c r="AH1043" s="7" t="str">
        <f>IF(COUNTIF(Returns!$A$2:$A$1635,Orders!AG1043)&gt;0,"Returned","Not Returned")</f>
        <v>Not Returned</v>
      </c>
    </row>
    <row r="1044" spans="5:34" ht="12.75" customHeight="1" thickTop="1" thickBot="1" x14ac:dyDescent="0.3">
      <c r="E1044" s="11">
        <v>19416</v>
      </c>
      <c r="F1044" s="12" t="s">
        <v>56</v>
      </c>
      <c r="G1044" s="12">
        <v>0.06</v>
      </c>
      <c r="H1044" s="12">
        <v>22.84</v>
      </c>
      <c r="I1044" s="12">
        <v>8.18</v>
      </c>
      <c r="J1044" s="12">
        <v>1873</v>
      </c>
      <c r="K1044" s="7" t="str">
        <f>IF(COUNTIF(Table1[Customer ID],Table1[[#This Row],[Customer ID]])&gt;1,"Repeat Customer","One-Time Customer")</f>
        <v>Repeat Customer</v>
      </c>
      <c r="L1044" s="12" t="s">
        <v>1839</v>
      </c>
      <c r="M1044" s="12" t="s">
        <v>49</v>
      </c>
      <c r="N1044" s="12" t="s">
        <v>28</v>
      </c>
      <c r="O1044" s="12" t="s">
        <v>29</v>
      </c>
      <c r="P1044" s="12" t="s">
        <v>93</v>
      </c>
      <c r="Q1044" s="12" t="s">
        <v>59</v>
      </c>
      <c r="R1044" s="12" t="s">
        <v>1842</v>
      </c>
      <c r="S1044" s="12">
        <v>0.39</v>
      </c>
      <c r="T1044" s="7">
        <f>Table1[[#This Row],[Profit]]/Table1[[#This Row],[Sales]]</f>
        <v>-2.3471965374778669</v>
      </c>
      <c r="U1044" s="12" t="s">
        <v>33</v>
      </c>
      <c r="V1044" s="12" t="s">
        <v>136</v>
      </c>
      <c r="W1044" s="12" t="s">
        <v>362</v>
      </c>
      <c r="X1044" s="12" t="s">
        <v>1841</v>
      </c>
      <c r="Y1044" s="12">
        <v>33403</v>
      </c>
      <c r="Z1044" s="13">
        <v>42021</v>
      </c>
      <c r="AA1044" s="14" t="str">
        <f>TEXT(Table1[[#This Row],[Order Date]],"mmmm")</f>
        <v>January</v>
      </c>
      <c r="AB1044" s="8" t="str">
        <f>TEXT(Table1[[#This Row],[Order Date]],"yyyy")</f>
        <v>2015</v>
      </c>
      <c r="AC1044" s="13">
        <v>42021</v>
      </c>
      <c r="AD1044" s="12">
        <v>-357.92399999999998</v>
      </c>
      <c r="AE1044" s="12">
        <v>7</v>
      </c>
      <c r="AF1044" s="12">
        <v>152.49</v>
      </c>
      <c r="AG1044" s="12">
        <v>90099</v>
      </c>
      <c r="AH1044" s="7" t="str">
        <f>IF(COUNTIF(Returns!$A$2:$A$1635,Orders!AG1044)&gt;0,"Returned","Not Returned")</f>
        <v>Not Returned</v>
      </c>
    </row>
    <row r="1045" spans="5:34" ht="12.75" customHeight="1" thickTop="1" thickBot="1" x14ac:dyDescent="0.3">
      <c r="E1045" s="9">
        <v>20844</v>
      </c>
      <c r="F1045" s="2" t="s">
        <v>47</v>
      </c>
      <c r="G1045" s="2">
        <v>0.09</v>
      </c>
      <c r="H1045" s="2">
        <v>95.99</v>
      </c>
      <c r="I1045" s="2">
        <v>4.9000000000000004</v>
      </c>
      <c r="J1045" s="2">
        <v>1875</v>
      </c>
      <c r="K1045" s="7" t="str">
        <f>IF(COUNTIF(Table1[Customer ID],Table1[[#This Row],[Customer ID]])&gt;1,"Repeat Customer","One-Time Customer")</f>
        <v>One-Time Customer</v>
      </c>
      <c r="L1045" s="2" t="s">
        <v>1843</v>
      </c>
      <c r="M1045" s="2" t="s">
        <v>49</v>
      </c>
      <c r="N1045" s="2" t="s">
        <v>114</v>
      </c>
      <c r="O1045" s="2" t="s">
        <v>77</v>
      </c>
      <c r="P1045" s="2" t="s">
        <v>78</v>
      </c>
      <c r="Q1045" s="2" t="s">
        <v>59</v>
      </c>
      <c r="R1045" s="2" t="s">
        <v>254</v>
      </c>
      <c r="S1045" s="2">
        <v>0.56000000000000005</v>
      </c>
      <c r="T1045" s="7">
        <f>Table1[[#This Row],[Profit]]/Table1[[#This Row],[Sales]]</f>
        <v>0.10694310210444272</v>
      </c>
      <c r="U1045" s="2" t="s">
        <v>33</v>
      </c>
      <c r="V1045" s="2" t="s">
        <v>136</v>
      </c>
      <c r="W1045" s="2" t="s">
        <v>137</v>
      </c>
      <c r="X1045" s="2" t="s">
        <v>1844</v>
      </c>
      <c r="Y1045" s="2">
        <v>23320</v>
      </c>
      <c r="Z1045" s="10">
        <v>42033</v>
      </c>
      <c r="AA1045" s="14" t="str">
        <f>TEXT(Table1[[#This Row],[Order Date]],"mmmm")</f>
        <v>January</v>
      </c>
      <c r="AB1045" s="8" t="str">
        <f>TEXT(Table1[[#This Row],[Order Date]],"yyyy")</f>
        <v>2015</v>
      </c>
      <c r="AC1045" s="10">
        <v>42035</v>
      </c>
      <c r="AD1045" s="2">
        <v>34.302</v>
      </c>
      <c r="AE1045" s="2">
        <v>4</v>
      </c>
      <c r="AF1045" s="2">
        <v>320.75</v>
      </c>
      <c r="AG1045" s="2">
        <v>90899</v>
      </c>
      <c r="AH1045" s="7" t="str">
        <f>IF(COUNTIF(Returns!$A$2:$A$1635,Orders!AG1045)&gt;0,"Returned","Not Returned")</f>
        <v>Not Returned</v>
      </c>
    </row>
    <row r="1046" spans="5:34" ht="12.75" customHeight="1" thickTop="1" thickBot="1" x14ac:dyDescent="0.3">
      <c r="E1046" s="11">
        <v>18284</v>
      </c>
      <c r="F1046" s="12" t="s">
        <v>37</v>
      </c>
      <c r="G1046" s="12">
        <v>0.09</v>
      </c>
      <c r="H1046" s="12">
        <v>5.78</v>
      </c>
      <c r="I1046" s="12">
        <v>5.67</v>
      </c>
      <c r="J1046" s="12">
        <v>1882</v>
      </c>
      <c r="K1046" s="7" t="str">
        <f>IF(COUNTIF(Table1[Customer ID],Table1[[#This Row],[Customer ID]])&gt;1,"Repeat Customer","One-Time Customer")</f>
        <v>One-Time Customer</v>
      </c>
      <c r="L1046" s="12" t="s">
        <v>1845</v>
      </c>
      <c r="M1046" s="12" t="s">
        <v>49</v>
      </c>
      <c r="N1046" s="12" t="s">
        <v>40</v>
      </c>
      <c r="O1046" s="12" t="s">
        <v>29</v>
      </c>
      <c r="P1046" s="12" t="s">
        <v>93</v>
      </c>
      <c r="Q1046" s="12" t="s">
        <v>59</v>
      </c>
      <c r="R1046" s="12" t="s">
        <v>636</v>
      </c>
      <c r="S1046" s="12">
        <v>0.36</v>
      </c>
      <c r="T1046" s="7">
        <f>Table1[[#This Row],[Profit]]/Table1[[#This Row],[Sales]]</f>
        <v>-0.70132158590308369</v>
      </c>
      <c r="U1046" s="12" t="s">
        <v>33</v>
      </c>
      <c r="V1046" s="12" t="s">
        <v>53</v>
      </c>
      <c r="W1046" s="12" t="s">
        <v>54</v>
      </c>
      <c r="X1046" s="12" t="s">
        <v>1846</v>
      </c>
      <c r="Y1046" s="12">
        <v>7036</v>
      </c>
      <c r="Z1046" s="13">
        <v>42064</v>
      </c>
      <c r="AA1046" s="14" t="str">
        <f>TEXT(Table1[[#This Row],[Order Date]],"mmmm")</f>
        <v>March</v>
      </c>
      <c r="AB1046" s="8" t="str">
        <f>TEXT(Table1[[#This Row],[Order Date]],"yyyy")</f>
        <v>2015</v>
      </c>
      <c r="AC1046" s="13">
        <v>42066</v>
      </c>
      <c r="AD1046" s="12">
        <v>-7.96</v>
      </c>
      <c r="AE1046" s="12">
        <v>1</v>
      </c>
      <c r="AF1046" s="12">
        <v>11.35</v>
      </c>
      <c r="AG1046" s="12">
        <v>87378</v>
      </c>
      <c r="AH1046" s="7" t="str">
        <f>IF(COUNTIF(Returns!$A$2:$A$1635,Orders!AG1046)&gt;0,"Returned","Not Returned")</f>
        <v>Not Returned</v>
      </c>
    </row>
    <row r="1047" spans="5:34" ht="12.75" customHeight="1" thickTop="1" thickBot="1" x14ac:dyDescent="0.3">
      <c r="E1047" s="9">
        <v>18283</v>
      </c>
      <c r="F1047" s="2" t="s">
        <v>37</v>
      </c>
      <c r="G1047" s="2">
        <v>0.05</v>
      </c>
      <c r="H1047" s="2">
        <v>535.64</v>
      </c>
      <c r="I1047" s="2">
        <v>14.7</v>
      </c>
      <c r="J1047" s="2">
        <v>1885</v>
      </c>
      <c r="K1047" s="7" t="str">
        <f>IF(COUNTIF(Table1[Customer ID],Table1[[#This Row],[Customer ID]])&gt;1,"Repeat Customer","One-Time Customer")</f>
        <v>One-Time Customer</v>
      </c>
      <c r="L1047" s="2" t="s">
        <v>1847</v>
      </c>
      <c r="M1047" s="2" t="s">
        <v>39</v>
      </c>
      <c r="N1047" s="2" t="s">
        <v>40</v>
      </c>
      <c r="O1047" s="2" t="s">
        <v>77</v>
      </c>
      <c r="P1047" s="2" t="s">
        <v>85</v>
      </c>
      <c r="Q1047" s="2" t="s">
        <v>43</v>
      </c>
      <c r="R1047" s="2" t="s">
        <v>1848</v>
      </c>
      <c r="S1047" s="2">
        <v>0.59</v>
      </c>
      <c r="T1047" s="7">
        <f>Table1[[#This Row],[Profit]]/Table1[[#This Row],[Sales]]</f>
        <v>0.62702764223015739</v>
      </c>
      <c r="U1047" s="2" t="s">
        <v>33</v>
      </c>
      <c r="V1047" s="2" t="s">
        <v>53</v>
      </c>
      <c r="W1047" s="2" t="s">
        <v>469</v>
      </c>
      <c r="X1047" s="2" t="s">
        <v>1849</v>
      </c>
      <c r="Y1047" s="2">
        <v>2806</v>
      </c>
      <c r="Z1047" s="10">
        <v>42064</v>
      </c>
      <c r="AA1047" s="14" t="str">
        <f>TEXT(Table1[[#This Row],[Order Date]],"mmmm")</f>
        <v>March</v>
      </c>
      <c r="AB1047" s="8" t="str">
        <f>TEXT(Table1[[#This Row],[Order Date]],"yyyy")</f>
        <v>2015</v>
      </c>
      <c r="AC1047" s="10">
        <v>42066</v>
      </c>
      <c r="AD1047" s="2">
        <v>4407.4399999999996</v>
      </c>
      <c r="AE1047" s="2">
        <v>15</v>
      </c>
      <c r="AF1047" s="2">
        <v>7029.1</v>
      </c>
      <c r="AG1047" s="2">
        <v>87378</v>
      </c>
      <c r="AH1047" s="7" t="str">
        <f>IF(COUNTIF(Returns!$A$2:$A$1635,Orders!AG1047)&gt;0,"Returned","Not Returned")</f>
        <v>Not Returned</v>
      </c>
    </row>
    <row r="1048" spans="5:34" ht="12.75" customHeight="1" thickTop="1" thickBot="1" x14ac:dyDescent="0.3">
      <c r="E1048" s="11">
        <v>19918</v>
      </c>
      <c r="F1048" s="12" t="s">
        <v>106</v>
      </c>
      <c r="G1048" s="12">
        <v>0.09</v>
      </c>
      <c r="H1048" s="12">
        <v>78.8</v>
      </c>
      <c r="I1048" s="12">
        <v>35</v>
      </c>
      <c r="J1048" s="12">
        <v>1889</v>
      </c>
      <c r="K1048" s="7" t="str">
        <f>IF(COUNTIF(Table1[Customer ID],Table1[[#This Row],[Customer ID]])&gt;1,"Repeat Customer","One-Time Customer")</f>
        <v>One-Time Customer</v>
      </c>
      <c r="L1048" s="12" t="s">
        <v>1850</v>
      </c>
      <c r="M1048" s="12" t="s">
        <v>49</v>
      </c>
      <c r="N1048" s="12" t="s">
        <v>40</v>
      </c>
      <c r="O1048" s="12" t="s">
        <v>29</v>
      </c>
      <c r="P1048" s="12" t="s">
        <v>141</v>
      </c>
      <c r="Q1048" s="12" t="s">
        <v>236</v>
      </c>
      <c r="R1048" s="12" t="s">
        <v>1851</v>
      </c>
      <c r="S1048" s="12">
        <v>0.83</v>
      </c>
      <c r="T1048" s="7">
        <f>Table1[[#This Row],[Profit]]/Table1[[#This Row],[Sales]]</f>
        <v>-0.9675632917366761</v>
      </c>
      <c r="U1048" s="12" t="s">
        <v>33</v>
      </c>
      <c r="V1048" s="12" t="s">
        <v>53</v>
      </c>
      <c r="W1048" s="12" t="s">
        <v>154</v>
      </c>
      <c r="X1048" s="12" t="s">
        <v>1739</v>
      </c>
      <c r="Y1048" s="12">
        <v>45429</v>
      </c>
      <c r="Z1048" s="13">
        <v>42111</v>
      </c>
      <c r="AA1048" s="14" t="str">
        <f>TEXT(Table1[[#This Row],[Order Date]],"mmmm")</f>
        <v>April</v>
      </c>
      <c r="AB1048" s="8" t="str">
        <f>TEXT(Table1[[#This Row],[Order Date]],"yyyy")</f>
        <v>2015</v>
      </c>
      <c r="AC1048" s="13">
        <v>42115</v>
      </c>
      <c r="AD1048" s="12">
        <v>-1025.0172</v>
      </c>
      <c r="AE1048" s="12">
        <v>14</v>
      </c>
      <c r="AF1048" s="12">
        <v>1059.3800000000001</v>
      </c>
      <c r="AG1048" s="12">
        <v>90631</v>
      </c>
      <c r="AH1048" s="7" t="str">
        <f>IF(COUNTIF(Returns!$A$2:$A$1635,Orders!AG1048)&gt;0,"Returned","Not Returned")</f>
        <v>Not Returned</v>
      </c>
    </row>
    <row r="1049" spans="5:34" ht="12.75" customHeight="1" thickTop="1" thickBot="1" x14ac:dyDescent="0.3">
      <c r="E1049" s="9">
        <v>23886</v>
      </c>
      <c r="F1049" s="2" t="s">
        <v>37</v>
      </c>
      <c r="G1049" s="2">
        <v>0.03</v>
      </c>
      <c r="H1049" s="2">
        <v>320.64</v>
      </c>
      <c r="I1049" s="2">
        <v>29.2</v>
      </c>
      <c r="J1049" s="2">
        <v>1891</v>
      </c>
      <c r="K1049" s="7" t="str">
        <f>IF(COUNTIF(Table1[Customer ID],Table1[[#This Row],[Customer ID]])&gt;1,"Repeat Customer","One-Time Customer")</f>
        <v>One-Time Customer</v>
      </c>
      <c r="L1049" s="2" t="s">
        <v>1852</v>
      </c>
      <c r="M1049" s="2" t="s">
        <v>39</v>
      </c>
      <c r="N1049" s="2" t="s">
        <v>40</v>
      </c>
      <c r="O1049" s="2" t="s">
        <v>41</v>
      </c>
      <c r="P1049" s="2" t="s">
        <v>152</v>
      </c>
      <c r="Q1049" s="2" t="s">
        <v>121</v>
      </c>
      <c r="R1049" s="2" t="s">
        <v>1853</v>
      </c>
      <c r="S1049" s="2">
        <v>0.66</v>
      </c>
      <c r="T1049" s="7">
        <f>Table1[[#This Row],[Profit]]/Table1[[#This Row],[Sales]]</f>
        <v>0.19241641041254379</v>
      </c>
      <c r="U1049" s="2" t="s">
        <v>33</v>
      </c>
      <c r="V1049" s="2" t="s">
        <v>53</v>
      </c>
      <c r="W1049" s="2" t="s">
        <v>154</v>
      </c>
      <c r="X1049" s="2" t="s">
        <v>1854</v>
      </c>
      <c r="Y1049" s="2">
        <v>45801</v>
      </c>
      <c r="Z1049" s="10">
        <v>42099</v>
      </c>
      <c r="AA1049" s="14" t="str">
        <f>TEXT(Table1[[#This Row],[Order Date]],"mmmm")</f>
        <v>April</v>
      </c>
      <c r="AB1049" s="8" t="str">
        <f>TEXT(Table1[[#This Row],[Order Date]],"yyyy")</f>
        <v>2015</v>
      </c>
      <c r="AC1049" s="10">
        <v>42101</v>
      </c>
      <c r="AD1049" s="2">
        <v>429.75435600000003</v>
      </c>
      <c r="AE1049" s="2">
        <v>7</v>
      </c>
      <c r="AF1049" s="2">
        <v>2233.46</v>
      </c>
      <c r="AG1049" s="2">
        <v>90630</v>
      </c>
      <c r="AH1049" s="7" t="str">
        <f>IF(COUNTIF(Returns!$A$2:$A$1635,Orders!AG1049)&gt;0,"Returned","Not Returned")</f>
        <v>Not Returned</v>
      </c>
    </row>
    <row r="1050" spans="5:34" ht="12.75" customHeight="1" thickTop="1" thickBot="1" x14ac:dyDescent="0.3">
      <c r="E1050" s="11">
        <v>22858</v>
      </c>
      <c r="F1050" s="12" t="s">
        <v>106</v>
      </c>
      <c r="G1050" s="12">
        <v>0.03</v>
      </c>
      <c r="H1050" s="12">
        <v>180.98</v>
      </c>
      <c r="I1050" s="12">
        <v>26.2</v>
      </c>
      <c r="J1050" s="12">
        <v>1893</v>
      </c>
      <c r="K1050" s="7" t="str">
        <f>IF(COUNTIF(Table1[Customer ID],Table1[[#This Row],[Customer ID]])&gt;1,"Repeat Customer","One-Time Customer")</f>
        <v>One-Time Customer</v>
      </c>
      <c r="L1050" s="12" t="s">
        <v>1855</v>
      </c>
      <c r="M1050" s="12" t="s">
        <v>39</v>
      </c>
      <c r="N1050" s="12" t="s">
        <v>114</v>
      </c>
      <c r="O1050" s="12" t="s">
        <v>41</v>
      </c>
      <c r="P1050" s="12" t="s">
        <v>42</v>
      </c>
      <c r="Q1050" s="12" t="s">
        <v>43</v>
      </c>
      <c r="R1050" s="12" t="s">
        <v>241</v>
      </c>
      <c r="S1050" s="12">
        <v>0.59</v>
      </c>
      <c r="T1050" s="7">
        <f>Table1[[#This Row],[Profit]]/Table1[[#This Row],[Sales]]</f>
        <v>0.63357447358222452</v>
      </c>
      <c r="U1050" s="12" t="s">
        <v>33</v>
      </c>
      <c r="V1050" s="12" t="s">
        <v>61</v>
      </c>
      <c r="W1050" s="12" t="s">
        <v>506</v>
      </c>
      <c r="X1050" s="12" t="s">
        <v>1856</v>
      </c>
      <c r="Y1050" s="12">
        <v>63119</v>
      </c>
      <c r="Z1050" s="13">
        <v>42120</v>
      </c>
      <c r="AA1050" s="14" t="str">
        <f>TEXT(Table1[[#This Row],[Order Date]],"mmmm")</f>
        <v>April</v>
      </c>
      <c r="AB1050" s="8" t="str">
        <f>TEXT(Table1[[#This Row],[Order Date]],"yyyy")</f>
        <v>2015</v>
      </c>
      <c r="AC1050" s="13">
        <v>42124</v>
      </c>
      <c r="AD1050" s="12">
        <v>588.54</v>
      </c>
      <c r="AE1050" s="12">
        <v>5</v>
      </c>
      <c r="AF1050" s="12">
        <v>928.92</v>
      </c>
      <c r="AG1050" s="12">
        <v>91262</v>
      </c>
      <c r="AH1050" s="7" t="str">
        <f>IF(COUNTIF(Returns!$A$2:$A$1635,Orders!AG1050)&gt;0,"Returned","Not Returned")</f>
        <v>Not Returned</v>
      </c>
    </row>
    <row r="1051" spans="5:34" ht="12.75" customHeight="1" thickTop="1" thickBot="1" x14ac:dyDescent="0.3">
      <c r="E1051" s="9">
        <v>23260</v>
      </c>
      <c r="F1051" s="2" t="s">
        <v>47</v>
      </c>
      <c r="G1051" s="2">
        <v>0</v>
      </c>
      <c r="H1051" s="2">
        <v>300.98</v>
      </c>
      <c r="I1051" s="2">
        <v>164.73</v>
      </c>
      <c r="J1051" s="2">
        <v>1894</v>
      </c>
      <c r="K1051" s="7" t="str">
        <f>IF(COUNTIF(Table1[Customer ID],Table1[[#This Row],[Customer ID]])&gt;1,"Repeat Customer","One-Time Customer")</f>
        <v>Repeat Customer</v>
      </c>
      <c r="L1051" s="2" t="s">
        <v>1857</v>
      </c>
      <c r="M1051" s="2" t="s">
        <v>39</v>
      </c>
      <c r="N1051" s="2" t="s">
        <v>40</v>
      </c>
      <c r="O1051" s="2" t="s">
        <v>41</v>
      </c>
      <c r="P1051" s="2" t="s">
        <v>42</v>
      </c>
      <c r="Q1051" s="2" t="s">
        <v>43</v>
      </c>
      <c r="R1051" s="2" t="s">
        <v>1489</v>
      </c>
      <c r="S1051" s="2">
        <v>0.56000000000000005</v>
      </c>
      <c r="T1051" s="7">
        <f>Table1[[#This Row],[Profit]]/Table1[[#This Row],[Sales]]</f>
        <v>0.69</v>
      </c>
      <c r="U1051" s="2" t="s">
        <v>33</v>
      </c>
      <c r="V1051" s="2" t="s">
        <v>61</v>
      </c>
      <c r="W1051" s="2" t="s">
        <v>1858</v>
      </c>
      <c r="X1051" s="2" t="s">
        <v>1859</v>
      </c>
      <c r="Y1051" s="2">
        <v>54915</v>
      </c>
      <c r="Z1051" s="10">
        <v>42059</v>
      </c>
      <c r="AA1051" s="14" t="str">
        <f>TEXT(Table1[[#This Row],[Order Date]],"mmmm")</f>
        <v>February</v>
      </c>
      <c r="AB1051" s="8" t="str">
        <f>TEXT(Table1[[#This Row],[Order Date]],"yyyy")</f>
        <v>2015</v>
      </c>
      <c r="AC1051" s="10">
        <v>42060</v>
      </c>
      <c r="AD1051" s="2">
        <v>2653.2914999999998</v>
      </c>
      <c r="AE1051" s="2">
        <v>12</v>
      </c>
      <c r="AF1051" s="2">
        <v>3845.35</v>
      </c>
      <c r="AG1051" s="2">
        <v>91261</v>
      </c>
      <c r="AH1051" s="7" t="str">
        <f>IF(COUNTIF(Returns!$A$2:$A$1635,Orders!AG1051)&gt;0,"Returned","Not Returned")</f>
        <v>Not Returned</v>
      </c>
    </row>
    <row r="1052" spans="5:34" ht="12.75" customHeight="1" thickTop="1" thickBot="1" x14ac:dyDescent="0.3">
      <c r="E1052" s="11">
        <v>23261</v>
      </c>
      <c r="F1052" s="12" t="s">
        <v>47</v>
      </c>
      <c r="G1052" s="12">
        <v>0.09</v>
      </c>
      <c r="H1052" s="12">
        <v>2.94</v>
      </c>
      <c r="I1052" s="12">
        <v>0.96</v>
      </c>
      <c r="J1052" s="12">
        <v>1894</v>
      </c>
      <c r="K1052" s="7" t="str">
        <f>IF(COUNTIF(Table1[Customer ID],Table1[[#This Row],[Customer ID]])&gt;1,"Repeat Customer","One-Time Customer")</f>
        <v>Repeat Customer</v>
      </c>
      <c r="L1052" s="12" t="s">
        <v>1857</v>
      </c>
      <c r="M1052" s="12" t="s">
        <v>49</v>
      </c>
      <c r="N1052" s="12" t="s">
        <v>40</v>
      </c>
      <c r="O1052" s="12" t="s">
        <v>29</v>
      </c>
      <c r="P1052" s="12" t="s">
        <v>30</v>
      </c>
      <c r="Q1052" s="12" t="s">
        <v>31</v>
      </c>
      <c r="R1052" s="12" t="s">
        <v>599</v>
      </c>
      <c r="S1052" s="12">
        <v>0.57999999999999996</v>
      </c>
      <c r="T1052" s="7">
        <f>Table1[[#This Row],[Profit]]/Table1[[#This Row],[Sales]]</f>
        <v>-0.48806366047745359</v>
      </c>
      <c r="U1052" s="12" t="s">
        <v>33</v>
      </c>
      <c r="V1052" s="12" t="s">
        <v>61</v>
      </c>
      <c r="W1052" s="12" t="s">
        <v>1858</v>
      </c>
      <c r="X1052" s="12" t="s">
        <v>1859</v>
      </c>
      <c r="Y1052" s="12">
        <v>54915</v>
      </c>
      <c r="Z1052" s="13">
        <v>42059</v>
      </c>
      <c r="AA1052" s="14" t="str">
        <f>TEXT(Table1[[#This Row],[Order Date]],"mmmm")</f>
        <v>February</v>
      </c>
      <c r="AB1052" s="8" t="str">
        <f>TEXT(Table1[[#This Row],[Order Date]],"yyyy")</f>
        <v>2015</v>
      </c>
      <c r="AC1052" s="13">
        <v>42061</v>
      </c>
      <c r="AD1052" s="12">
        <v>-1.84</v>
      </c>
      <c r="AE1052" s="12">
        <v>1</v>
      </c>
      <c r="AF1052" s="12">
        <v>3.77</v>
      </c>
      <c r="AG1052" s="12">
        <v>91261</v>
      </c>
      <c r="AH1052" s="7" t="str">
        <f>IF(COUNTIF(Returns!$A$2:$A$1635,Orders!AG1052)&gt;0,"Returned","Not Returned")</f>
        <v>Not Returned</v>
      </c>
    </row>
    <row r="1053" spans="5:34" ht="12.75" customHeight="1" thickTop="1" thickBot="1" x14ac:dyDescent="0.3">
      <c r="E1053" s="9">
        <v>23237</v>
      </c>
      <c r="F1053" s="2" t="s">
        <v>25</v>
      </c>
      <c r="G1053" s="2">
        <v>0.01</v>
      </c>
      <c r="H1053" s="2">
        <v>26.17</v>
      </c>
      <c r="I1053" s="2">
        <v>1.39</v>
      </c>
      <c r="J1053" s="2">
        <v>1894</v>
      </c>
      <c r="K1053" s="7" t="str">
        <f>IF(COUNTIF(Table1[Customer ID],Table1[[#This Row],[Customer ID]])&gt;1,"Repeat Customer","One-Time Customer")</f>
        <v>Repeat Customer</v>
      </c>
      <c r="L1053" s="2" t="s">
        <v>1857</v>
      </c>
      <c r="M1053" s="2" t="s">
        <v>49</v>
      </c>
      <c r="N1053" s="2" t="s">
        <v>114</v>
      </c>
      <c r="O1053" s="2" t="s">
        <v>29</v>
      </c>
      <c r="P1053" s="2" t="s">
        <v>69</v>
      </c>
      <c r="Q1053" s="2" t="s">
        <v>59</v>
      </c>
      <c r="R1053" s="2" t="s">
        <v>1860</v>
      </c>
      <c r="S1053" s="2">
        <v>0.38</v>
      </c>
      <c r="T1053" s="7">
        <f>Table1[[#This Row],[Profit]]/Table1[[#This Row],[Sales]]</f>
        <v>0.69</v>
      </c>
      <c r="U1053" s="2" t="s">
        <v>33</v>
      </c>
      <c r="V1053" s="2" t="s">
        <v>61</v>
      </c>
      <c r="W1053" s="2" t="s">
        <v>1858</v>
      </c>
      <c r="X1053" s="2" t="s">
        <v>1859</v>
      </c>
      <c r="Y1053" s="2">
        <v>54915</v>
      </c>
      <c r="Z1053" s="10">
        <v>42081</v>
      </c>
      <c r="AA1053" s="14" t="str">
        <f>TEXT(Table1[[#This Row],[Order Date]],"mmmm")</f>
        <v>March</v>
      </c>
      <c r="AB1053" s="8" t="str">
        <f>TEXT(Table1[[#This Row],[Order Date]],"yyyy")</f>
        <v>2015</v>
      </c>
      <c r="AC1053" s="10">
        <v>42082</v>
      </c>
      <c r="AD1053" s="2">
        <v>237.04259999999999</v>
      </c>
      <c r="AE1053" s="2">
        <v>13</v>
      </c>
      <c r="AF1053" s="2">
        <v>343.54</v>
      </c>
      <c r="AG1053" s="2">
        <v>91263</v>
      </c>
      <c r="AH1053" s="7" t="str">
        <f>IF(COUNTIF(Returns!$A$2:$A$1635,Orders!AG1053)&gt;0,"Returned","Not Returned")</f>
        <v>Not Returned</v>
      </c>
    </row>
    <row r="1054" spans="5:34" ht="12.75" customHeight="1" thickTop="1" thickBot="1" x14ac:dyDescent="0.3">
      <c r="E1054" s="11">
        <v>19048</v>
      </c>
      <c r="F1054" s="12" t="s">
        <v>106</v>
      </c>
      <c r="G1054" s="12">
        <v>7.0000000000000007E-2</v>
      </c>
      <c r="H1054" s="12">
        <v>172.99</v>
      </c>
      <c r="I1054" s="12">
        <v>19.989999999999998</v>
      </c>
      <c r="J1054" s="12">
        <v>1906</v>
      </c>
      <c r="K1054" s="7" t="str">
        <f>IF(COUNTIF(Table1[Customer ID],Table1[[#This Row],[Customer ID]])&gt;1,"Repeat Customer","One-Time Customer")</f>
        <v>One-Time Customer</v>
      </c>
      <c r="L1054" s="12" t="s">
        <v>1861</v>
      </c>
      <c r="M1054" s="12" t="s">
        <v>49</v>
      </c>
      <c r="N1054" s="12" t="s">
        <v>28</v>
      </c>
      <c r="O1054" s="12" t="s">
        <v>29</v>
      </c>
      <c r="P1054" s="12" t="s">
        <v>109</v>
      </c>
      <c r="Q1054" s="12" t="s">
        <v>59</v>
      </c>
      <c r="R1054" s="12" t="s">
        <v>1862</v>
      </c>
      <c r="S1054" s="12">
        <v>0.39</v>
      </c>
      <c r="T1054" s="7">
        <f>Table1[[#This Row],[Profit]]/Table1[[#This Row],[Sales]]</f>
        <v>0.69</v>
      </c>
      <c r="U1054" s="12" t="s">
        <v>33</v>
      </c>
      <c r="V1054" s="12" t="s">
        <v>53</v>
      </c>
      <c r="W1054" s="12" t="s">
        <v>154</v>
      </c>
      <c r="X1054" s="12" t="s">
        <v>1854</v>
      </c>
      <c r="Y1054" s="12">
        <v>45801</v>
      </c>
      <c r="Z1054" s="13">
        <v>42141</v>
      </c>
      <c r="AA1054" s="14" t="str">
        <f>TEXT(Table1[[#This Row],[Order Date]],"mmmm")</f>
        <v>May</v>
      </c>
      <c r="AB1054" s="8" t="str">
        <f>TEXT(Table1[[#This Row],[Order Date]],"yyyy")</f>
        <v>2015</v>
      </c>
      <c r="AC1054" s="13">
        <v>42141</v>
      </c>
      <c r="AD1054" s="12">
        <v>2502.6851999999999</v>
      </c>
      <c r="AE1054" s="12">
        <v>22</v>
      </c>
      <c r="AF1054" s="12">
        <v>3627.08</v>
      </c>
      <c r="AG1054" s="12">
        <v>86500</v>
      </c>
      <c r="AH1054" s="7" t="str">
        <f>IF(COUNTIF(Returns!$A$2:$A$1635,Orders!AG1054)&gt;0,"Returned","Not Returned")</f>
        <v>Not Returned</v>
      </c>
    </row>
    <row r="1055" spans="5:34" ht="12.75" customHeight="1" thickTop="1" thickBot="1" x14ac:dyDescent="0.3">
      <c r="E1055" s="9">
        <v>19049</v>
      </c>
      <c r="F1055" s="2" t="s">
        <v>106</v>
      </c>
      <c r="G1055" s="2">
        <v>0.09</v>
      </c>
      <c r="H1055" s="2">
        <v>7.64</v>
      </c>
      <c r="I1055" s="2">
        <v>1.39</v>
      </c>
      <c r="J1055" s="2">
        <v>1907</v>
      </c>
      <c r="K1055" s="7" t="str">
        <f>IF(COUNTIF(Table1[Customer ID],Table1[[#This Row],[Customer ID]])&gt;1,"Repeat Customer","One-Time Customer")</f>
        <v>One-Time Customer</v>
      </c>
      <c r="L1055" s="2" t="s">
        <v>1863</v>
      </c>
      <c r="M1055" s="2" t="s">
        <v>49</v>
      </c>
      <c r="N1055" s="2" t="s">
        <v>28</v>
      </c>
      <c r="O1055" s="2" t="s">
        <v>29</v>
      </c>
      <c r="P1055" s="2" t="s">
        <v>69</v>
      </c>
      <c r="Q1055" s="2" t="s">
        <v>59</v>
      </c>
      <c r="R1055" s="2" t="s">
        <v>1239</v>
      </c>
      <c r="S1055" s="2">
        <v>0.36</v>
      </c>
      <c r="T1055" s="7">
        <f>Table1[[#This Row],[Profit]]/Table1[[#This Row],[Sales]]</f>
        <v>8.249400479616309E-2</v>
      </c>
      <c r="U1055" s="2" t="s">
        <v>33</v>
      </c>
      <c r="V1055" s="2" t="s">
        <v>53</v>
      </c>
      <c r="W1055" s="2" t="s">
        <v>154</v>
      </c>
      <c r="X1055" s="2" t="s">
        <v>1864</v>
      </c>
      <c r="Y1055" s="2">
        <v>44052</v>
      </c>
      <c r="Z1055" s="10">
        <v>42141</v>
      </c>
      <c r="AA1055" s="14" t="str">
        <f>TEXT(Table1[[#This Row],[Order Date]],"mmmm")</f>
        <v>May</v>
      </c>
      <c r="AB1055" s="8" t="str">
        <f>TEXT(Table1[[#This Row],[Order Date]],"yyyy")</f>
        <v>2015</v>
      </c>
      <c r="AC1055" s="10">
        <v>42150</v>
      </c>
      <c r="AD1055" s="2">
        <v>0.68800000000000017</v>
      </c>
      <c r="AE1055" s="2">
        <v>1</v>
      </c>
      <c r="AF1055" s="2">
        <v>8.34</v>
      </c>
      <c r="AG1055" s="2">
        <v>86500</v>
      </c>
      <c r="AH1055" s="7" t="str">
        <f>IF(COUNTIF(Returns!$A$2:$A$1635,Orders!AG1055)&gt;0,"Returned","Not Returned")</f>
        <v>Not Returned</v>
      </c>
    </row>
    <row r="1056" spans="5:34" ht="12.75" customHeight="1" thickTop="1" thickBot="1" x14ac:dyDescent="0.3">
      <c r="E1056" s="11">
        <v>23812</v>
      </c>
      <c r="F1056" s="12" t="s">
        <v>37</v>
      </c>
      <c r="G1056" s="12">
        <v>0.02</v>
      </c>
      <c r="H1056" s="12">
        <v>29.17</v>
      </c>
      <c r="I1056" s="12">
        <v>6.27</v>
      </c>
      <c r="J1056" s="12">
        <v>1910</v>
      </c>
      <c r="K1056" s="7" t="str">
        <f>IF(COUNTIF(Table1[Customer ID],Table1[[#This Row],[Customer ID]])&gt;1,"Repeat Customer","One-Time Customer")</f>
        <v>One-Time Customer</v>
      </c>
      <c r="L1056" s="12" t="s">
        <v>1865</v>
      </c>
      <c r="M1056" s="12" t="s">
        <v>49</v>
      </c>
      <c r="N1056" s="12" t="s">
        <v>40</v>
      </c>
      <c r="O1056" s="12" t="s">
        <v>29</v>
      </c>
      <c r="P1056" s="12" t="s">
        <v>109</v>
      </c>
      <c r="Q1056" s="12" t="s">
        <v>59</v>
      </c>
      <c r="R1056" s="12" t="s">
        <v>525</v>
      </c>
      <c r="S1056" s="12">
        <v>0.37</v>
      </c>
      <c r="T1056" s="7">
        <f>Table1[[#This Row],[Profit]]/Table1[[#This Row],[Sales]]</f>
        <v>0.58284902084649393</v>
      </c>
      <c r="U1056" s="12" t="s">
        <v>33</v>
      </c>
      <c r="V1056" s="12" t="s">
        <v>136</v>
      </c>
      <c r="W1056" s="12" t="s">
        <v>387</v>
      </c>
      <c r="X1056" s="12" t="s">
        <v>1866</v>
      </c>
      <c r="Y1056" s="12">
        <v>30269</v>
      </c>
      <c r="Z1056" s="13">
        <v>42005</v>
      </c>
      <c r="AA1056" s="14" t="str">
        <f>TEXT(Table1[[#This Row],[Order Date]],"mmmm")</f>
        <v>January</v>
      </c>
      <c r="AB1056" s="8" t="str">
        <f>TEXT(Table1[[#This Row],[Order Date]],"yyyy")</f>
        <v>2015</v>
      </c>
      <c r="AC1056" s="13">
        <v>42006</v>
      </c>
      <c r="AD1056" s="12">
        <v>36.905999999999999</v>
      </c>
      <c r="AE1056" s="12">
        <v>2</v>
      </c>
      <c r="AF1056" s="12">
        <v>63.32</v>
      </c>
      <c r="AG1056" s="12">
        <v>91371</v>
      </c>
      <c r="AH1056" s="7" t="str">
        <f>IF(COUNTIF(Returns!$A$2:$A$1635,Orders!AG1056)&gt;0,"Returned","Not Returned")</f>
        <v>Not Returned</v>
      </c>
    </row>
    <row r="1057" spans="5:34" ht="12.75" customHeight="1" thickTop="1" thickBot="1" x14ac:dyDescent="0.3">
      <c r="E1057" s="9">
        <v>18962</v>
      </c>
      <c r="F1057" s="2" t="s">
        <v>47</v>
      </c>
      <c r="G1057" s="2">
        <v>0.03</v>
      </c>
      <c r="H1057" s="2">
        <v>11.99</v>
      </c>
      <c r="I1057" s="2">
        <v>5.99</v>
      </c>
      <c r="J1057" s="2">
        <v>1916</v>
      </c>
      <c r="K1057" s="7" t="str">
        <f>IF(COUNTIF(Table1[Customer ID],Table1[[#This Row],[Customer ID]])&gt;1,"Repeat Customer","One-Time Customer")</f>
        <v>Repeat Customer</v>
      </c>
      <c r="L1057" s="2" t="s">
        <v>1867</v>
      </c>
      <c r="M1057" s="2" t="s">
        <v>49</v>
      </c>
      <c r="N1057" s="2" t="s">
        <v>40</v>
      </c>
      <c r="O1057" s="2" t="s">
        <v>77</v>
      </c>
      <c r="P1057" s="2" t="s">
        <v>85</v>
      </c>
      <c r="Q1057" s="2" t="s">
        <v>86</v>
      </c>
      <c r="R1057" s="2" t="s">
        <v>1868</v>
      </c>
      <c r="S1057" s="2">
        <v>0.36</v>
      </c>
      <c r="T1057" s="7">
        <f>Table1[[#This Row],[Profit]]/Table1[[#This Row],[Sales]]</f>
        <v>-2.5803846153846157</v>
      </c>
      <c r="U1057" s="2" t="s">
        <v>33</v>
      </c>
      <c r="V1057" s="2" t="s">
        <v>136</v>
      </c>
      <c r="W1057" s="2" t="s">
        <v>958</v>
      </c>
      <c r="X1057" s="2" t="s">
        <v>1869</v>
      </c>
      <c r="Y1057" s="2">
        <v>72209</v>
      </c>
      <c r="Z1057" s="10">
        <v>42062</v>
      </c>
      <c r="AA1057" s="14" t="str">
        <f>TEXT(Table1[[#This Row],[Order Date]],"mmmm")</f>
        <v>February</v>
      </c>
      <c r="AB1057" s="8" t="str">
        <f>TEXT(Table1[[#This Row],[Order Date]],"yyyy")</f>
        <v>2015</v>
      </c>
      <c r="AC1057" s="10">
        <v>42063</v>
      </c>
      <c r="AD1057" s="2">
        <v>-216.02980000000002</v>
      </c>
      <c r="AE1057" s="2">
        <v>7</v>
      </c>
      <c r="AF1057" s="2">
        <v>83.72</v>
      </c>
      <c r="AG1057" s="2">
        <v>85893</v>
      </c>
      <c r="AH1057" s="7" t="str">
        <f>IF(COUNTIF(Returns!$A$2:$A$1635,Orders!AG1057)&gt;0,"Returned","Not Returned")</f>
        <v>Not Returned</v>
      </c>
    </row>
    <row r="1058" spans="5:34" ht="12.75" customHeight="1" thickTop="1" thickBot="1" x14ac:dyDescent="0.3">
      <c r="E1058" s="11">
        <v>18016</v>
      </c>
      <c r="F1058" s="12" t="s">
        <v>25</v>
      </c>
      <c r="G1058" s="12">
        <v>0.01</v>
      </c>
      <c r="H1058" s="12">
        <v>125.99</v>
      </c>
      <c r="I1058" s="12">
        <v>8.99</v>
      </c>
      <c r="J1058" s="12">
        <v>1916</v>
      </c>
      <c r="K1058" s="7" t="str">
        <f>IF(COUNTIF(Table1[Customer ID],Table1[[#This Row],[Customer ID]])&gt;1,"Repeat Customer","One-Time Customer")</f>
        <v>Repeat Customer</v>
      </c>
      <c r="L1058" s="12" t="s">
        <v>1867</v>
      </c>
      <c r="M1058" s="12" t="s">
        <v>49</v>
      </c>
      <c r="N1058" s="12" t="s">
        <v>40</v>
      </c>
      <c r="O1058" s="12" t="s">
        <v>77</v>
      </c>
      <c r="P1058" s="12" t="s">
        <v>78</v>
      </c>
      <c r="Q1058" s="12" t="s">
        <v>59</v>
      </c>
      <c r="R1058" s="12" t="s">
        <v>856</v>
      </c>
      <c r="S1058" s="12">
        <v>0.55000000000000004</v>
      </c>
      <c r="T1058" s="7">
        <f>Table1[[#This Row],[Profit]]/Table1[[#This Row],[Sales]]</f>
        <v>-4.4957684093965035E-2</v>
      </c>
      <c r="U1058" s="12" t="s">
        <v>33</v>
      </c>
      <c r="V1058" s="12" t="s">
        <v>136</v>
      </c>
      <c r="W1058" s="12" t="s">
        <v>958</v>
      </c>
      <c r="X1058" s="12" t="s">
        <v>1869</v>
      </c>
      <c r="Y1058" s="12">
        <v>72209</v>
      </c>
      <c r="Z1058" s="13">
        <v>42110</v>
      </c>
      <c r="AA1058" s="14" t="str">
        <f>TEXT(Table1[[#This Row],[Order Date]],"mmmm")</f>
        <v>April</v>
      </c>
      <c r="AB1058" s="8" t="str">
        <f>TEXT(Table1[[#This Row],[Order Date]],"yyyy")</f>
        <v>2015</v>
      </c>
      <c r="AC1058" s="13">
        <v>42112</v>
      </c>
      <c r="AD1058" s="12">
        <v>-45.471999999999994</v>
      </c>
      <c r="AE1058" s="12">
        <v>9</v>
      </c>
      <c r="AF1058" s="12">
        <v>1011.44</v>
      </c>
      <c r="AG1058" s="12">
        <v>85895</v>
      </c>
      <c r="AH1058" s="7" t="str">
        <f>IF(COUNTIF(Returns!$A$2:$A$1635,Orders!AG1058)&gt;0,"Returned","Not Returned")</f>
        <v>Not Returned</v>
      </c>
    </row>
    <row r="1059" spans="5:34" ht="12.75" customHeight="1" thickTop="1" thickBot="1" x14ac:dyDescent="0.3">
      <c r="E1059" s="9">
        <v>21000</v>
      </c>
      <c r="F1059" s="2" t="s">
        <v>56</v>
      </c>
      <c r="G1059" s="2">
        <v>0.08</v>
      </c>
      <c r="H1059" s="2">
        <v>18.7</v>
      </c>
      <c r="I1059" s="2">
        <v>8.99</v>
      </c>
      <c r="J1059" s="2">
        <v>1917</v>
      </c>
      <c r="K1059" s="7" t="str">
        <f>IF(COUNTIF(Table1[Customer ID],Table1[[#This Row],[Customer ID]])&gt;1,"Repeat Customer","One-Time Customer")</f>
        <v>Repeat Customer</v>
      </c>
      <c r="L1059" s="2" t="s">
        <v>1870</v>
      </c>
      <c r="M1059" s="2" t="s">
        <v>49</v>
      </c>
      <c r="N1059" s="2" t="s">
        <v>40</v>
      </c>
      <c r="O1059" s="2" t="s">
        <v>41</v>
      </c>
      <c r="P1059" s="2" t="s">
        <v>50</v>
      </c>
      <c r="Q1059" s="2" t="s">
        <v>51</v>
      </c>
      <c r="R1059" s="2" t="s">
        <v>1871</v>
      </c>
      <c r="S1059" s="2">
        <v>0.47</v>
      </c>
      <c r="T1059" s="7">
        <f>Table1[[#This Row],[Profit]]/Table1[[#This Row],[Sales]]</f>
        <v>0.12203282159872951</v>
      </c>
      <c r="U1059" s="2" t="s">
        <v>33</v>
      </c>
      <c r="V1059" s="2" t="s">
        <v>136</v>
      </c>
      <c r="W1059" s="2" t="s">
        <v>958</v>
      </c>
      <c r="X1059" s="2" t="s">
        <v>1872</v>
      </c>
      <c r="Y1059" s="2">
        <v>72113</v>
      </c>
      <c r="Z1059" s="10">
        <v>42090</v>
      </c>
      <c r="AA1059" s="14" t="str">
        <f>TEXT(Table1[[#This Row],[Order Date]],"mmmm")</f>
        <v>March</v>
      </c>
      <c r="AB1059" s="8" t="str">
        <f>TEXT(Table1[[#This Row],[Order Date]],"yyyy")</f>
        <v>2015</v>
      </c>
      <c r="AC1059" s="10">
        <v>42091</v>
      </c>
      <c r="AD1059" s="2">
        <v>16.136400000000002</v>
      </c>
      <c r="AE1059" s="2">
        <v>7</v>
      </c>
      <c r="AF1059" s="2">
        <v>132.22999999999999</v>
      </c>
      <c r="AG1059" s="2">
        <v>85894</v>
      </c>
      <c r="AH1059" s="7" t="str">
        <f>IF(COUNTIF(Returns!$A$2:$A$1635,Orders!AG1059)&gt;0,"Returned","Not Returned")</f>
        <v>Not Returned</v>
      </c>
    </row>
    <row r="1060" spans="5:34" ht="12.75" customHeight="1" thickTop="1" thickBot="1" x14ac:dyDescent="0.3">
      <c r="E1060" s="11">
        <v>19967</v>
      </c>
      <c r="F1060" s="12" t="s">
        <v>25</v>
      </c>
      <c r="G1060" s="12">
        <v>0.08</v>
      </c>
      <c r="H1060" s="12">
        <v>22.23</v>
      </c>
      <c r="I1060" s="12">
        <v>3.63</v>
      </c>
      <c r="J1060" s="12">
        <v>1917</v>
      </c>
      <c r="K1060" s="7" t="str">
        <f>IF(COUNTIF(Table1[Customer ID],Table1[[#This Row],[Customer ID]])&gt;1,"Repeat Customer","One-Time Customer")</f>
        <v>Repeat Customer</v>
      </c>
      <c r="L1060" s="12" t="s">
        <v>1870</v>
      </c>
      <c r="M1060" s="12" t="s">
        <v>49</v>
      </c>
      <c r="N1060" s="12" t="s">
        <v>40</v>
      </c>
      <c r="O1060" s="12" t="s">
        <v>41</v>
      </c>
      <c r="P1060" s="12" t="s">
        <v>50</v>
      </c>
      <c r="Q1060" s="12" t="s">
        <v>51</v>
      </c>
      <c r="R1060" s="12" t="s">
        <v>1873</v>
      </c>
      <c r="S1060" s="12">
        <v>0.52</v>
      </c>
      <c r="T1060" s="7">
        <f>Table1[[#This Row],[Profit]]/Table1[[#This Row],[Sales]]</f>
        <v>-0.14077877620881471</v>
      </c>
      <c r="U1060" s="12" t="s">
        <v>33</v>
      </c>
      <c r="V1060" s="12" t="s">
        <v>136</v>
      </c>
      <c r="W1060" s="12" t="s">
        <v>958</v>
      </c>
      <c r="X1060" s="12" t="s">
        <v>1872</v>
      </c>
      <c r="Y1060" s="12">
        <v>72113</v>
      </c>
      <c r="Z1060" s="13">
        <v>42064</v>
      </c>
      <c r="AA1060" s="14" t="str">
        <f>TEXT(Table1[[#This Row],[Order Date]],"mmmm")</f>
        <v>March</v>
      </c>
      <c r="AB1060" s="8" t="str">
        <f>TEXT(Table1[[#This Row],[Order Date]],"yyyy")</f>
        <v>2015</v>
      </c>
      <c r="AC1060" s="13">
        <v>42066</v>
      </c>
      <c r="AD1060" s="12">
        <v>-29.61</v>
      </c>
      <c r="AE1060" s="12">
        <v>10</v>
      </c>
      <c r="AF1060" s="12">
        <v>210.33</v>
      </c>
      <c r="AG1060" s="12">
        <v>85897</v>
      </c>
      <c r="AH1060" s="7" t="str">
        <f>IF(COUNTIF(Returns!$A$2:$A$1635,Orders!AG1060)&gt;0,"Returned","Not Returned")</f>
        <v>Not Returned</v>
      </c>
    </row>
    <row r="1061" spans="5:34" ht="12.75" customHeight="1" thickTop="1" thickBot="1" x14ac:dyDescent="0.3">
      <c r="E1061" s="9">
        <v>22246</v>
      </c>
      <c r="F1061" s="2" t="s">
        <v>106</v>
      </c>
      <c r="G1061" s="2">
        <v>0.1</v>
      </c>
      <c r="H1061" s="2">
        <v>10.44</v>
      </c>
      <c r="I1061" s="2">
        <v>5.75</v>
      </c>
      <c r="J1061" s="2">
        <v>1918</v>
      </c>
      <c r="K1061" s="7" t="str">
        <f>IF(COUNTIF(Table1[Customer ID],Table1[[#This Row],[Customer ID]])&gt;1,"Repeat Customer","One-Time Customer")</f>
        <v>One-Time Customer</v>
      </c>
      <c r="L1061" s="2" t="s">
        <v>1874</v>
      </c>
      <c r="M1061" s="2" t="s">
        <v>27</v>
      </c>
      <c r="N1061" s="2" t="s">
        <v>40</v>
      </c>
      <c r="O1061" s="2" t="s">
        <v>29</v>
      </c>
      <c r="P1061" s="2" t="s">
        <v>109</v>
      </c>
      <c r="Q1061" s="2" t="s">
        <v>59</v>
      </c>
      <c r="R1061" s="2" t="s">
        <v>1875</v>
      </c>
      <c r="S1061" s="2">
        <v>0.39</v>
      </c>
      <c r="T1061" s="7">
        <f>Table1[[#This Row],[Profit]]/Table1[[#This Row],[Sales]]</f>
        <v>0.74817900499880974</v>
      </c>
      <c r="U1061" s="2" t="s">
        <v>33</v>
      </c>
      <c r="V1061" s="2" t="s">
        <v>136</v>
      </c>
      <c r="W1061" s="2" t="s">
        <v>958</v>
      </c>
      <c r="X1061" s="2" t="s">
        <v>1876</v>
      </c>
      <c r="Y1061" s="2">
        <v>72450</v>
      </c>
      <c r="Z1061" s="10">
        <v>42098</v>
      </c>
      <c r="AA1061" s="14" t="str">
        <f>TEXT(Table1[[#This Row],[Order Date]],"mmmm")</f>
        <v>April</v>
      </c>
      <c r="AB1061" s="8" t="str">
        <f>TEXT(Table1[[#This Row],[Order Date]],"yyyy")</f>
        <v>2015</v>
      </c>
      <c r="AC1061" s="10">
        <v>42105</v>
      </c>
      <c r="AD1061" s="2">
        <v>125.72399999999999</v>
      </c>
      <c r="AE1061" s="2">
        <v>17</v>
      </c>
      <c r="AF1061" s="2">
        <v>168.04</v>
      </c>
      <c r="AG1061" s="2">
        <v>85898</v>
      </c>
      <c r="AH1061" s="7" t="str">
        <f>IF(COUNTIF(Returns!$A$2:$A$1635,Orders!AG1061)&gt;0,"Returned","Not Returned")</f>
        <v>Not Returned</v>
      </c>
    </row>
    <row r="1062" spans="5:34" ht="12.75" customHeight="1" thickTop="1" thickBot="1" x14ac:dyDescent="0.3">
      <c r="E1062" s="11">
        <v>24971</v>
      </c>
      <c r="F1062" s="12" t="s">
        <v>25</v>
      </c>
      <c r="G1062" s="12">
        <v>0</v>
      </c>
      <c r="H1062" s="12">
        <v>195.99</v>
      </c>
      <c r="I1062" s="12">
        <v>8.99</v>
      </c>
      <c r="J1062" s="12">
        <v>1919</v>
      </c>
      <c r="K1062" s="7" t="str">
        <f>IF(COUNTIF(Table1[Customer ID],Table1[[#This Row],[Customer ID]])&gt;1,"Repeat Customer","One-Time Customer")</f>
        <v>One-Time Customer</v>
      </c>
      <c r="L1062" s="12" t="s">
        <v>1877</v>
      </c>
      <c r="M1062" s="12" t="s">
        <v>49</v>
      </c>
      <c r="N1062" s="12" t="s">
        <v>40</v>
      </c>
      <c r="O1062" s="12" t="s">
        <v>77</v>
      </c>
      <c r="P1062" s="12" t="s">
        <v>78</v>
      </c>
      <c r="Q1062" s="12" t="s">
        <v>59</v>
      </c>
      <c r="R1062" s="12" t="s">
        <v>734</v>
      </c>
      <c r="S1062" s="12">
        <v>0.6</v>
      </c>
      <c r="T1062" s="7">
        <f>Table1[[#This Row],[Profit]]/Table1[[#This Row],[Sales]]</f>
        <v>0.13011450511365566</v>
      </c>
      <c r="U1062" s="12" t="s">
        <v>33</v>
      </c>
      <c r="V1062" s="12" t="s">
        <v>136</v>
      </c>
      <c r="W1062" s="12" t="s">
        <v>958</v>
      </c>
      <c r="X1062" s="12" t="s">
        <v>1878</v>
      </c>
      <c r="Y1062" s="12">
        <v>71603</v>
      </c>
      <c r="Z1062" s="13">
        <v>42059</v>
      </c>
      <c r="AA1062" s="14" t="str">
        <f>TEXT(Table1[[#This Row],[Order Date]],"mmmm")</f>
        <v>February</v>
      </c>
      <c r="AB1062" s="8" t="str">
        <f>TEXT(Table1[[#This Row],[Order Date]],"yyyy")</f>
        <v>2015</v>
      </c>
      <c r="AC1062" s="13">
        <v>42060</v>
      </c>
      <c r="AD1062" s="12">
        <v>114.88199999999999</v>
      </c>
      <c r="AE1062" s="12">
        <v>5</v>
      </c>
      <c r="AF1062" s="12">
        <v>882.93</v>
      </c>
      <c r="AG1062" s="12">
        <v>85896</v>
      </c>
      <c r="AH1062" s="7" t="str">
        <f>IF(COUNTIF(Returns!$A$2:$A$1635,Orders!AG1062)&gt;0,"Returned","Not Returned")</f>
        <v>Not Returned</v>
      </c>
    </row>
    <row r="1063" spans="5:34" ht="12.75" customHeight="1" thickTop="1" thickBot="1" x14ac:dyDescent="0.3">
      <c r="E1063" s="9">
        <v>21563</v>
      </c>
      <c r="F1063" s="2" t="s">
        <v>25</v>
      </c>
      <c r="G1063" s="2">
        <v>0.02</v>
      </c>
      <c r="H1063" s="2">
        <v>259.70999999999998</v>
      </c>
      <c r="I1063" s="2">
        <v>66.67</v>
      </c>
      <c r="J1063" s="2">
        <v>1927</v>
      </c>
      <c r="K1063" s="7" t="str">
        <f>IF(COUNTIF(Table1[Customer ID],Table1[[#This Row],[Customer ID]])&gt;1,"Repeat Customer","One-Time Customer")</f>
        <v>One-Time Customer</v>
      </c>
      <c r="L1063" s="2" t="s">
        <v>1879</v>
      </c>
      <c r="M1063" s="2" t="s">
        <v>39</v>
      </c>
      <c r="N1063" s="2" t="s">
        <v>40</v>
      </c>
      <c r="O1063" s="2" t="s">
        <v>41</v>
      </c>
      <c r="P1063" s="2" t="s">
        <v>152</v>
      </c>
      <c r="Q1063" s="2" t="s">
        <v>121</v>
      </c>
      <c r="R1063" s="2" t="s">
        <v>342</v>
      </c>
      <c r="S1063" s="2">
        <v>0.65</v>
      </c>
      <c r="T1063" s="7">
        <f>Table1[[#This Row],[Profit]]/Table1[[#This Row],[Sales]]</f>
        <v>-8.2224055999772349E-3</v>
      </c>
      <c r="U1063" s="2" t="s">
        <v>33</v>
      </c>
      <c r="V1063" s="2" t="s">
        <v>136</v>
      </c>
      <c r="W1063" s="2" t="s">
        <v>932</v>
      </c>
      <c r="X1063" s="2" t="s">
        <v>1576</v>
      </c>
      <c r="Y1063" s="2">
        <v>29611</v>
      </c>
      <c r="Z1063" s="10">
        <v>42041</v>
      </c>
      <c r="AA1063" s="14" t="str">
        <f>TEXT(Table1[[#This Row],[Order Date]],"mmmm")</f>
        <v>February</v>
      </c>
      <c r="AB1063" s="8" t="str">
        <f>TEXT(Table1[[#This Row],[Order Date]],"yyyy")</f>
        <v>2015</v>
      </c>
      <c r="AC1063" s="10">
        <v>42041</v>
      </c>
      <c r="AD1063" s="2">
        <v>-14.448</v>
      </c>
      <c r="AE1063" s="2">
        <v>8</v>
      </c>
      <c r="AF1063" s="2">
        <v>1757.15</v>
      </c>
      <c r="AG1063" s="2">
        <v>88579</v>
      </c>
      <c r="AH1063" s="7" t="str">
        <f>IF(COUNTIF(Returns!$A$2:$A$1635,Orders!AG1063)&gt;0,"Returned","Not Returned")</f>
        <v>Not Returned</v>
      </c>
    </row>
    <row r="1064" spans="5:34" ht="12.75" customHeight="1" thickTop="1" thickBot="1" x14ac:dyDescent="0.3">
      <c r="E1064" s="11">
        <v>22686</v>
      </c>
      <c r="F1064" s="12" t="s">
        <v>37</v>
      </c>
      <c r="G1064" s="12">
        <v>0.1</v>
      </c>
      <c r="H1064" s="12">
        <v>1889.99</v>
      </c>
      <c r="I1064" s="12">
        <v>19.989999999999998</v>
      </c>
      <c r="J1064" s="12">
        <v>1928</v>
      </c>
      <c r="K1064" s="7" t="str">
        <f>IF(COUNTIF(Table1[Customer ID],Table1[[#This Row],[Customer ID]])&gt;1,"Repeat Customer","One-Time Customer")</f>
        <v>One-Time Customer</v>
      </c>
      <c r="L1064" s="12" t="s">
        <v>1880</v>
      </c>
      <c r="M1064" s="12" t="s">
        <v>49</v>
      </c>
      <c r="N1064" s="12" t="s">
        <v>40</v>
      </c>
      <c r="O1064" s="12" t="s">
        <v>29</v>
      </c>
      <c r="P1064" s="12" t="s">
        <v>109</v>
      </c>
      <c r="Q1064" s="12" t="s">
        <v>59</v>
      </c>
      <c r="R1064" s="12" t="s">
        <v>1881</v>
      </c>
      <c r="S1064" s="12">
        <v>0.36</v>
      </c>
      <c r="T1064" s="7">
        <f>Table1[[#This Row],[Profit]]/Table1[[#This Row],[Sales]]</f>
        <v>-2.3821414973908758E-2</v>
      </c>
      <c r="U1064" s="12" t="s">
        <v>33</v>
      </c>
      <c r="V1064" s="12" t="s">
        <v>136</v>
      </c>
      <c r="W1064" s="12" t="s">
        <v>932</v>
      </c>
      <c r="X1064" s="12" t="s">
        <v>1882</v>
      </c>
      <c r="Y1064" s="12">
        <v>29651</v>
      </c>
      <c r="Z1064" s="13">
        <v>42025</v>
      </c>
      <c r="AA1064" s="14" t="str">
        <f>TEXT(Table1[[#This Row],[Order Date]],"mmmm")</f>
        <v>January</v>
      </c>
      <c r="AB1064" s="8" t="str">
        <f>TEXT(Table1[[#This Row],[Order Date]],"yyyy")</f>
        <v>2015</v>
      </c>
      <c r="AC1064" s="13">
        <v>42025</v>
      </c>
      <c r="AD1064" s="12">
        <v>-42.545999999999999</v>
      </c>
      <c r="AE1064" s="12">
        <v>1</v>
      </c>
      <c r="AF1064" s="12">
        <v>1786.04</v>
      </c>
      <c r="AG1064" s="12">
        <v>88580</v>
      </c>
      <c r="AH1064" s="7" t="str">
        <f>IF(COUNTIF(Returns!$A$2:$A$1635,Orders!AG1064)&gt;0,"Returned","Not Returned")</f>
        <v>Not Returned</v>
      </c>
    </row>
    <row r="1065" spans="5:34" ht="12.75" customHeight="1" thickTop="1" thickBot="1" x14ac:dyDescent="0.3">
      <c r="E1065" s="9">
        <v>18159</v>
      </c>
      <c r="F1065" s="2" t="s">
        <v>106</v>
      </c>
      <c r="G1065" s="2">
        <v>0.06</v>
      </c>
      <c r="H1065" s="2">
        <v>3.58</v>
      </c>
      <c r="I1065" s="2">
        <v>1.63</v>
      </c>
      <c r="J1065" s="2">
        <v>1933</v>
      </c>
      <c r="K1065" s="7" t="str">
        <f>IF(COUNTIF(Table1[Customer ID],Table1[[#This Row],[Customer ID]])&gt;1,"Repeat Customer","One-Time Customer")</f>
        <v>One-Time Customer</v>
      </c>
      <c r="L1065" s="2" t="s">
        <v>1883</v>
      </c>
      <c r="M1065" s="2" t="s">
        <v>49</v>
      </c>
      <c r="N1065" s="2" t="s">
        <v>28</v>
      </c>
      <c r="O1065" s="2" t="s">
        <v>29</v>
      </c>
      <c r="P1065" s="2" t="s">
        <v>66</v>
      </c>
      <c r="Q1065" s="2" t="s">
        <v>31</v>
      </c>
      <c r="R1065" s="2" t="s">
        <v>67</v>
      </c>
      <c r="S1065" s="2">
        <v>0.36</v>
      </c>
      <c r="T1065" s="7">
        <f>Table1[[#This Row],[Profit]]/Table1[[#This Row],[Sales]]</f>
        <v>0.40276179516685851</v>
      </c>
      <c r="U1065" s="2" t="s">
        <v>33</v>
      </c>
      <c r="V1065" s="2" t="s">
        <v>61</v>
      </c>
      <c r="W1065" s="2" t="s">
        <v>130</v>
      </c>
      <c r="X1065" s="2" t="s">
        <v>1884</v>
      </c>
      <c r="Y1065" s="2">
        <v>75043</v>
      </c>
      <c r="Z1065" s="10">
        <v>42113</v>
      </c>
      <c r="AA1065" s="14" t="str">
        <f>TEXT(Table1[[#This Row],[Order Date]],"mmmm")</f>
        <v>April</v>
      </c>
      <c r="AB1065" s="8" t="str">
        <f>TEXT(Table1[[#This Row],[Order Date]],"yyyy")</f>
        <v>2015</v>
      </c>
      <c r="AC1065" s="10">
        <v>42117</v>
      </c>
      <c r="AD1065" s="2">
        <v>14</v>
      </c>
      <c r="AE1065" s="2">
        <v>10</v>
      </c>
      <c r="AF1065" s="2">
        <v>34.76</v>
      </c>
      <c r="AG1065" s="2">
        <v>86687</v>
      </c>
      <c r="AH1065" s="7" t="str">
        <f>IF(COUNTIF(Returns!$A$2:$A$1635,Orders!AG1065)&gt;0,"Returned","Not Returned")</f>
        <v>Not Returned</v>
      </c>
    </row>
    <row r="1066" spans="5:34" ht="12.75" customHeight="1" thickTop="1" thickBot="1" x14ac:dyDescent="0.3">
      <c r="E1066" s="11">
        <v>19697</v>
      </c>
      <c r="F1066" s="12" t="s">
        <v>106</v>
      </c>
      <c r="G1066" s="12">
        <v>0.04</v>
      </c>
      <c r="H1066" s="12">
        <v>180.98</v>
      </c>
      <c r="I1066" s="12">
        <v>30</v>
      </c>
      <c r="J1066" s="12">
        <v>1934</v>
      </c>
      <c r="K1066" s="7" t="str">
        <f>IF(COUNTIF(Table1[Customer ID],Table1[[#This Row],[Customer ID]])&gt;1,"Repeat Customer","One-Time Customer")</f>
        <v>One-Time Customer</v>
      </c>
      <c r="L1066" s="12" t="s">
        <v>1885</v>
      </c>
      <c r="M1066" s="12" t="s">
        <v>39</v>
      </c>
      <c r="N1066" s="12" t="s">
        <v>40</v>
      </c>
      <c r="O1066" s="12" t="s">
        <v>41</v>
      </c>
      <c r="P1066" s="12" t="s">
        <v>42</v>
      </c>
      <c r="Q1066" s="12" t="s">
        <v>43</v>
      </c>
      <c r="R1066" s="12" t="s">
        <v>1886</v>
      </c>
      <c r="S1066" s="12">
        <v>0.69</v>
      </c>
      <c r="T1066" s="7">
        <f>Table1[[#This Row],[Profit]]/Table1[[#This Row],[Sales]]</f>
        <v>9.434345232796236E-2</v>
      </c>
      <c r="U1066" s="12" t="s">
        <v>33</v>
      </c>
      <c r="V1066" s="12" t="s">
        <v>61</v>
      </c>
      <c r="W1066" s="12" t="s">
        <v>130</v>
      </c>
      <c r="X1066" s="12" t="s">
        <v>883</v>
      </c>
      <c r="Y1066" s="12">
        <v>78626</v>
      </c>
      <c r="Z1066" s="13">
        <v>42154</v>
      </c>
      <c r="AA1066" s="14" t="str">
        <f>TEXT(Table1[[#This Row],[Order Date]],"mmmm")</f>
        <v>May</v>
      </c>
      <c r="AB1066" s="8" t="str">
        <f>TEXT(Table1[[#This Row],[Order Date]],"yyyy")</f>
        <v>2015</v>
      </c>
      <c r="AC1066" s="13">
        <v>42154</v>
      </c>
      <c r="AD1066" s="12">
        <v>52.988000000000056</v>
      </c>
      <c r="AE1066" s="12">
        <v>3</v>
      </c>
      <c r="AF1066" s="12">
        <v>561.65</v>
      </c>
      <c r="AG1066" s="12">
        <v>86688</v>
      </c>
      <c r="AH1066" s="7" t="str">
        <f>IF(COUNTIF(Returns!$A$2:$A$1635,Orders!AG1066)&gt;0,"Returned","Not Returned")</f>
        <v>Not Returned</v>
      </c>
    </row>
    <row r="1067" spans="5:34" ht="12.75" customHeight="1" thickTop="1" thickBot="1" x14ac:dyDescent="0.3">
      <c r="E1067" s="9">
        <v>19780</v>
      </c>
      <c r="F1067" s="2" t="s">
        <v>47</v>
      </c>
      <c r="G1067" s="2">
        <v>0.01</v>
      </c>
      <c r="H1067" s="2">
        <v>42.98</v>
      </c>
      <c r="I1067" s="2">
        <v>4.62</v>
      </c>
      <c r="J1067" s="2">
        <v>1935</v>
      </c>
      <c r="K1067" s="7" t="str">
        <f>IF(COUNTIF(Table1[Customer ID],Table1[[#This Row],[Customer ID]])&gt;1,"Repeat Customer","One-Time Customer")</f>
        <v>Repeat Customer</v>
      </c>
      <c r="L1067" s="2" t="s">
        <v>1887</v>
      </c>
      <c r="M1067" s="2" t="s">
        <v>27</v>
      </c>
      <c r="N1067" s="2" t="s">
        <v>28</v>
      </c>
      <c r="O1067" s="2" t="s">
        <v>29</v>
      </c>
      <c r="P1067" s="2" t="s">
        <v>257</v>
      </c>
      <c r="Q1067" s="2" t="s">
        <v>59</v>
      </c>
      <c r="R1067" s="2" t="s">
        <v>1888</v>
      </c>
      <c r="S1067" s="2">
        <v>0.56000000000000005</v>
      </c>
      <c r="T1067" s="7">
        <f>Table1[[#This Row],[Profit]]/Table1[[#This Row],[Sales]]</f>
        <v>0.69</v>
      </c>
      <c r="U1067" s="2" t="s">
        <v>33</v>
      </c>
      <c r="V1067" s="2" t="s">
        <v>61</v>
      </c>
      <c r="W1067" s="2" t="s">
        <v>130</v>
      </c>
      <c r="X1067" s="2" t="s">
        <v>1889</v>
      </c>
      <c r="Y1067" s="2">
        <v>75051</v>
      </c>
      <c r="Z1067" s="10">
        <v>42102</v>
      </c>
      <c r="AA1067" s="14" t="str">
        <f>TEXT(Table1[[#This Row],[Order Date]],"mmmm")</f>
        <v>April</v>
      </c>
      <c r="AB1067" s="8" t="str">
        <f>TEXT(Table1[[#This Row],[Order Date]],"yyyy")</f>
        <v>2015</v>
      </c>
      <c r="AC1067" s="10">
        <v>42104</v>
      </c>
      <c r="AD1067" s="2">
        <v>285.47370000000001</v>
      </c>
      <c r="AE1067" s="2">
        <v>9</v>
      </c>
      <c r="AF1067" s="2">
        <v>413.73</v>
      </c>
      <c r="AG1067" s="2">
        <v>86686</v>
      </c>
      <c r="AH1067" s="7" t="str">
        <f>IF(COUNTIF(Returns!$A$2:$A$1635,Orders!AG1067)&gt;0,"Returned","Not Returned")</f>
        <v>Not Returned</v>
      </c>
    </row>
    <row r="1068" spans="5:34" ht="12.75" customHeight="1" thickTop="1" thickBot="1" x14ac:dyDescent="0.3">
      <c r="E1068" s="11">
        <v>19698</v>
      </c>
      <c r="F1068" s="12" t="s">
        <v>106</v>
      </c>
      <c r="G1068" s="12">
        <v>0.06</v>
      </c>
      <c r="H1068" s="12">
        <v>3.25</v>
      </c>
      <c r="I1068" s="12">
        <v>49</v>
      </c>
      <c r="J1068" s="12">
        <v>1935</v>
      </c>
      <c r="K1068" s="7" t="str">
        <f>IF(COUNTIF(Table1[Customer ID],Table1[[#This Row],[Customer ID]])&gt;1,"Repeat Customer","One-Time Customer")</f>
        <v>Repeat Customer</v>
      </c>
      <c r="L1068" s="12" t="s">
        <v>1887</v>
      </c>
      <c r="M1068" s="12" t="s">
        <v>49</v>
      </c>
      <c r="N1068" s="12" t="s">
        <v>40</v>
      </c>
      <c r="O1068" s="12" t="s">
        <v>29</v>
      </c>
      <c r="P1068" s="12" t="s">
        <v>257</v>
      </c>
      <c r="Q1068" s="12" t="s">
        <v>236</v>
      </c>
      <c r="R1068" s="12" t="s">
        <v>1890</v>
      </c>
      <c r="S1068" s="12">
        <v>0.56000000000000005</v>
      </c>
      <c r="T1068" s="7">
        <f>Table1[[#This Row],[Profit]]/Table1[[#This Row],[Sales]]</f>
        <v>0.18899280575539584</v>
      </c>
      <c r="U1068" s="12" t="s">
        <v>33</v>
      </c>
      <c r="V1068" s="12" t="s">
        <v>61</v>
      </c>
      <c r="W1068" s="12" t="s">
        <v>130</v>
      </c>
      <c r="X1068" s="12" t="s">
        <v>1889</v>
      </c>
      <c r="Y1068" s="12">
        <v>75051</v>
      </c>
      <c r="Z1068" s="13">
        <v>42154</v>
      </c>
      <c r="AA1068" s="14" t="str">
        <f>TEXT(Table1[[#This Row],[Order Date]],"mmmm")</f>
        <v>May</v>
      </c>
      <c r="AB1068" s="8" t="str">
        <f>TEXT(Table1[[#This Row],[Order Date]],"yyyy")</f>
        <v>2015</v>
      </c>
      <c r="AC1068" s="13">
        <v>42160</v>
      </c>
      <c r="AD1068" s="12">
        <v>10.50800000000001</v>
      </c>
      <c r="AE1068" s="12">
        <v>2</v>
      </c>
      <c r="AF1068" s="12">
        <v>55.6</v>
      </c>
      <c r="AG1068" s="12">
        <v>86688</v>
      </c>
      <c r="AH1068" s="7" t="str">
        <f>IF(COUNTIF(Returns!$A$2:$A$1635,Orders!AG1068)&gt;0,"Returned","Not Returned")</f>
        <v>Not Returned</v>
      </c>
    </row>
    <row r="1069" spans="5:34" ht="12.75" customHeight="1" thickTop="1" thickBot="1" x14ac:dyDescent="0.3">
      <c r="E1069" s="9">
        <v>19699</v>
      </c>
      <c r="F1069" s="2" t="s">
        <v>106</v>
      </c>
      <c r="G1069" s="2">
        <v>0.01</v>
      </c>
      <c r="H1069" s="2">
        <v>110.98</v>
      </c>
      <c r="I1069" s="2">
        <v>13.99</v>
      </c>
      <c r="J1069" s="2">
        <v>1935</v>
      </c>
      <c r="K1069" s="7" t="str">
        <f>IF(COUNTIF(Table1[Customer ID],Table1[[#This Row],[Customer ID]])&gt;1,"Repeat Customer","One-Time Customer")</f>
        <v>Repeat Customer</v>
      </c>
      <c r="L1069" s="2" t="s">
        <v>1887</v>
      </c>
      <c r="M1069" s="2" t="s">
        <v>49</v>
      </c>
      <c r="N1069" s="2" t="s">
        <v>40</v>
      </c>
      <c r="O1069" s="2" t="s">
        <v>41</v>
      </c>
      <c r="P1069" s="2" t="s">
        <v>50</v>
      </c>
      <c r="Q1069" s="2" t="s">
        <v>86</v>
      </c>
      <c r="R1069" s="2" t="s">
        <v>1891</v>
      </c>
      <c r="S1069" s="2">
        <v>0.69</v>
      </c>
      <c r="T1069" s="7">
        <f>Table1[[#This Row],[Profit]]/Table1[[#This Row],[Sales]]</f>
        <v>0.69</v>
      </c>
      <c r="U1069" s="2" t="s">
        <v>33</v>
      </c>
      <c r="V1069" s="2" t="s">
        <v>61</v>
      </c>
      <c r="W1069" s="2" t="s">
        <v>130</v>
      </c>
      <c r="X1069" s="2" t="s">
        <v>1889</v>
      </c>
      <c r="Y1069" s="2">
        <v>75051</v>
      </c>
      <c r="Z1069" s="10">
        <v>42154</v>
      </c>
      <c r="AA1069" s="14" t="str">
        <f>TEXT(Table1[[#This Row],[Order Date]],"mmmm")</f>
        <v>May</v>
      </c>
      <c r="AB1069" s="8" t="str">
        <f>TEXT(Table1[[#This Row],[Order Date]],"yyyy")</f>
        <v>2015</v>
      </c>
      <c r="AC1069" s="10">
        <v>42159</v>
      </c>
      <c r="AD1069" s="2">
        <v>1448.7309</v>
      </c>
      <c r="AE1069" s="2">
        <v>19</v>
      </c>
      <c r="AF1069" s="2">
        <v>2099.61</v>
      </c>
      <c r="AG1069" s="2">
        <v>86688</v>
      </c>
      <c r="AH1069" s="7" t="str">
        <f>IF(COUNTIF(Returns!$A$2:$A$1635,Orders!AG1069)&gt;0,"Returned","Not Returned")</f>
        <v>Not Returned</v>
      </c>
    </row>
    <row r="1070" spans="5:34" ht="12.75" customHeight="1" thickTop="1" thickBot="1" x14ac:dyDescent="0.3">
      <c r="E1070" s="11">
        <v>19700</v>
      </c>
      <c r="F1070" s="12" t="s">
        <v>106</v>
      </c>
      <c r="G1070" s="12">
        <v>0.05</v>
      </c>
      <c r="H1070" s="12">
        <v>3.95</v>
      </c>
      <c r="I1070" s="12">
        <v>2</v>
      </c>
      <c r="J1070" s="12">
        <v>1935</v>
      </c>
      <c r="K1070" s="7" t="str">
        <f>IF(COUNTIF(Table1[Customer ID],Table1[[#This Row],[Customer ID]])&gt;1,"Repeat Customer","One-Time Customer")</f>
        <v>Repeat Customer</v>
      </c>
      <c r="L1070" s="12" t="s">
        <v>1887</v>
      </c>
      <c r="M1070" s="12" t="s">
        <v>27</v>
      </c>
      <c r="N1070" s="12" t="s">
        <v>40</v>
      </c>
      <c r="O1070" s="12" t="s">
        <v>29</v>
      </c>
      <c r="P1070" s="12" t="s">
        <v>66</v>
      </c>
      <c r="Q1070" s="12" t="s">
        <v>31</v>
      </c>
      <c r="R1070" s="12" t="s">
        <v>1353</v>
      </c>
      <c r="S1070" s="12">
        <v>0.53</v>
      </c>
      <c r="T1070" s="7">
        <f>Table1[[#This Row],[Profit]]/Table1[[#This Row],[Sales]]</f>
        <v>1.0393374741200834E-2</v>
      </c>
      <c r="U1070" s="12" t="s">
        <v>33</v>
      </c>
      <c r="V1070" s="12" t="s">
        <v>61</v>
      </c>
      <c r="W1070" s="12" t="s">
        <v>130</v>
      </c>
      <c r="X1070" s="12" t="s">
        <v>1889</v>
      </c>
      <c r="Y1070" s="12">
        <v>75051</v>
      </c>
      <c r="Z1070" s="13">
        <v>42154</v>
      </c>
      <c r="AA1070" s="14" t="str">
        <f>TEXT(Table1[[#This Row],[Order Date]],"mmmm")</f>
        <v>May</v>
      </c>
      <c r="AB1070" s="8" t="str">
        <f>TEXT(Table1[[#This Row],[Order Date]],"yyyy")</f>
        <v>2015</v>
      </c>
      <c r="AC1070" s="13">
        <v>42162</v>
      </c>
      <c r="AD1070" s="12">
        <v>1.0040000000000004</v>
      </c>
      <c r="AE1070" s="12">
        <v>23</v>
      </c>
      <c r="AF1070" s="12">
        <v>96.6</v>
      </c>
      <c r="AG1070" s="12">
        <v>86688</v>
      </c>
      <c r="AH1070" s="7" t="str">
        <f>IF(COUNTIF(Returns!$A$2:$A$1635,Orders!AG1070)&gt;0,"Returned","Not Returned")</f>
        <v>Not Returned</v>
      </c>
    </row>
    <row r="1071" spans="5:34" ht="12.75" customHeight="1" thickTop="1" thickBot="1" x14ac:dyDescent="0.3">
      <c r="E1071" s="9">
        <v>23551</v>
      </c>
      <c r="F1071" s="2" t="s">
        <v>56</v>
      </c>
      <c r="G1071" s="2">
        <v>0.1</v>
      </c>
      <c r="H1071" s="2">
        <v>152.47999999999999</v>
      </c>
      <c r="I1071" s="2">
        <v>4</v>
      </c>
      <c r="J1071" s="2">
        <v>1938</v>
      </c>
      <c r="K1071" s="7" t="str">
        <f>IF(COUNTIF(Table1[Customer ID],Table1[[#This Row],[Customer ID]])&gt;1,"Repeat Customer","One-Time Customer")</f>
        <v>One-Time Customer</v>
      </c>
      <c r="L1071" s="2" t="s">
        <v>1892</v>
      </c>
      <c r="M1071" s="2" t="s">
        <v>27</v>
      </c>
      <c r="N1071" s="2" t="s">
        <v>28</v>
      </c>
      <c r="O1071" s="2" t="s">
        <v>77</v>
      </c>
      <c r="P1071" s="2" t="s">
        <v>180</v>
      </c>
      <c r="Q1071" s="2" t="s">
        <v>59</v>
      </c>
      <c r="R1071" s="2" t="s">
        <v>609</v>
      </c>
      <c r="S1071" s="2">
        <v>0.79</v>
      </c>
      <c r="T1071" s="7">
        <f>Table1[[#This Row],[Profit]]/Table1[[#This Row],[Sales]]</f>
        <v>-0.93356862604582846</v>
      </c>
      <c r="U1071" s="2" t="s">
        <v>33</v>
      </c>
      <c r="V1071" s="2" t="s">
        <v>61</v>
      </c>
      <c r="W1071" s="2" t="s">
        <v>183</v>
      </c>
      <c r="X1071" s="2" t="s">
        <v>1893</v>
      </c>
      <c r="Y1071" s="2">
        <v>66801</v>
      </c>
      <c r="Z1071" s="10">
        <v>42085</v>
      </c>
      <c r="AA1071" s="14" t="str">
        <f>TEXT(Table1[[#This Row],[Order Date]],"mmmm")</f>
        <v>March</v>
      </c>
      <c r="AB1071" s="8" t="str">
        <f>TEXT(Table1[[#This Row],[Order Date]],"yyyy")</f>
        <v>2015</v>
      </c>
      <c r="AC1071" s="10">
        <v>42086</v>
      </c>
      <c r="AD1071" s="2">
        <v>-521.09</v>
      </c>
      <c r="AE1071" s="2">
        <v>4</v>
      </c>
      <c r="AF1071" s="2">
        <v>558.16999999999996</v>
      </c>
      <c r="AG1071" s="2">
        <v>88870</v>
      </c>
      <c r="AH1071" s="7" t="str">
        <f>IF(COUNTIF(Returns!$A$2:$A$1635,Orders!AG1071)&gt;0,"Returned","Not Returned")</f>
        <v>Not Returned</v>
      </c>
    </row>
    <row r="1072" spans="5:34" ht="12.75" customHeight="1" thickTop="1" thickBot="1" x14ac:dyDescent="0.3">
      <c r="E1072" s="11">
        <v>23550</v>
      </c>
      <c r="F1072" s="12" t="s">
        <v>56</v>
      </c>
      <c r="G1072" s="12">
        <v>0.08</v>
      </c>
      <c r="H1072" s="12">
        <v>6.84</v>
      </c>
      <c r="I1072" s="12">
        <v>8.3699999999999992</v>
      </c>
      <c r="J1072" s="12">
        <v>1940</v>
      </c>
      <c r="K1072" s="7" t="str">
        <f>IF(COUNTIF(Table1[Customer ID],Table1[[#This Row],[Customer ID]])&gt;1,"Repeat Customer","One-Time Customer")</f>
        <v>Repeat Customer</v>
      </c>
      <c r="L1072" s="12" t="s">
        <v>1894</v>
      </c>
      <c r="M1072" s="12" t="s">
        <v>49</v>
      </c>
      <c r="N1072" s="12" t="s">
        <v>28</v>
      </c>
      <c r="O1072" s="12" t="s">
        <v>29</v>
      </c>
      <c r="P1072" s="12" t="s">
        <v>174</v>
      </c>
      <c r="Q1072" s="12" t="s">
        <v>51</v>
      </c>
      <c r="R1072" s="12" t="s">
        <v>1697</v>
      </c>
      <c r="S1072" s="12">
        <v>0.57999999999999996</v>
      </c>
      <c r="T1072" s="7">
        <f>Table1[[#This Row],[Profit]]/Table1[[#This Row],[Sales]]</f>
        <v>-3.514898688915375</v>
      </c>
      <c r="U1072" s="12" t="s">
        <v>33</v>
      </c>
      <c r="V1072" s="12" t="s">
        <v>34</v>
      </c>
      <c r="W1072" s="12" t="s">
        <v>212</v>
      </c>
      <c r="X1072" s="12" t="s">
        <v>1895</v>
      </c>
      <c r="Y1072" s="12">
        <v>84020</v>
      </c>
      <c r="Z1072" s="13">
        <v>42085</v>
      </c>
      <c r="AA1072" s="14" t="str">
        <f>TEXT(Table1[[#This Row],[Order Date]],"mmmm")</f>
        <v>March</v>
      </c>
      <c r="AB1072" s="8" t="str">
        <f>TEXT(Table1[[#This Row],[Order Date]],"yyyy")</f>
        <v>2015</v>
      </c>
      <c r="AC1072" s="13">
        <v>42087</v>
      </c>
      <c r="AD1072" s="12">
        <v>-29.49</v>
      </c>
      <c r="AE1072" s="12">
        <v>1</v>
      </c>
      <c r="AF1072" s="12">
        <v>8.39</v>
      </c>
      <c r="AG1072" s="12">
        <v>88870</v>
      </c>
      <c r="AH1072" s="7" t="str">
        <f>IF(COUNTIF(Returns!$A$2:$A$1635,Orders!AG1072)&gt;0,"Returned","Not Returned")</f>
        <v>Not Returned</v>
      </c>
    </row>
    <row r="1073" spans="5:34" ht="12.75" customHeight="1" thickTop="1" thickBot="1" x14ac:dyDescent="0.3">
      <c r="E1073" s="9">
        <v>25531</v>
      </c>
      <c r="F1073" s="2" t="s">
        <v>106</v>
      </c>
      <c r="G1073" s="2">
        <v>0</v>
      </c>
      <c r="H1073" s="2">
        <v>78.650000000000006</v>
      </c>
      <c r="I1073" s="2">
        <v>13.99</v>
      </c>
      <c r="J1073" s="2">
        <v>1940</v>
      </c>
      <c r="K1073" s="7" t="str">
        <f>IF(COUNTIF(Table1[Customer ID],Table1[[#This Row],[Customer ID]])&gt;1,"Repeat Customer","One-Time Customer")</f>
        <v>Repeat Customer</v>
      </c>
      <c r="L1073" s="2" t="s">
        <v>1894</v>
      </c>
      <c r="M1073" s="2" t="s">
        <v>49</v>
      </c>
      <c r="N1073" s="2" t="s">
        <v>28</v>
      </c>
      <c r="O1073" s="2" t="s">
        <v>29</v>
      </c>
      <c r="P1073" s="2" t="s">
        <v>257</v>
      </c>
      <c r="Q1073" s="2" t="s">
        <v>86</v>
      </c>
      <c r="R1073" s="2" t="s">
        <v>1896</v>
      </c>
      <c r="S1073" s="2">
        <v>0.52</v>
      </c>
      <c r="T1073" s="7">
        <f>Table1[[#This Row],[Profit]]/Table1[[#This Row],[Sales]]</f>
        <v>0.69</v>
      </c>
      <c r="U1073" s="2" t="s">
        <v>33</v>
      </c>
      <c r="V1073" s="2" t="s">
        <v>34</v>
      </c>
      <c r="W1073" s="2" t="s">
        <v>212</v>
      </c>
      <c r="X1073" s="2" t="s">
        <v>1895</v>
      </c>
      <c r="Y1073" s="2">
        <v>84020</v>
      </c>
      <c r="Z1073" s="10">
        <v>42113</v>
      </c>
      <c r="AA1073" s="14" t="str">
        <f>TEXT(Table1[[#This Row],[Order Date]],"mmmm")</f>
        <v>April</v>
      </c>
      <c r="AB1073" s="8" t="str">
        <f>TEXT(Table1[[#This Row],[Order Date]],"yyyy")</f>
        <v>2015</v>
      </c>
      <c r="AC1073" s="10">
        <v>42120</v>
      </c>
      <c r="AD1073" s="2">
        <v>386.00669999999991</v>
      </c>
      <c r="AE1073" s="2">
        <v>7</v>
      </c>
      <c r="AF1073" s="2">
        <v>559.42999999999995</v>
      </c>
      <c r="AG1073" s="2">
        <v>88871</v>
      </c>
      <c r="AH1073" s="7" t="str">
        <f>IF(COUNTIF(Returns!$A$2:$A$1635,Orders!AG1073)&gt;0,"Returned","Not Returned")</f>
        <v>Not Returned</v>
      </c>
    </row>
    <row r="1074" spans="5:34" ht="12.75" customHeight="1" thickTop="1" thickBot="1" x14ac:dyDescent="0.3">
      <c r="E1074" s="11">
        <v>25532</v>
      </c>
      <c r="F1074" s="12" t="s">
        <v>106</v>
      </c>
      <c r="G1074" s="12">
        <v>0.08</v>
      </c>
      <c r="H1074" s="12">
        <v>122.99</v>
      </c>
      <c r="I1074" s="12">
        <v>70.2</v>
      </c>
      <c r="J1074" s="12">
        <v>1940</v>
      </c>
      <c r="K1074" s="7" t="str">
        <f>IF(COUNTIF(Table1[Customer ID],Table1[[#This Row],[Customer ID]])&gt;1,"Repeat Customer","One-Time Customer")</f>
        <v>Repeat Customer</v>
      </c>
      <c r="L1074" s="12" t="s">
        <v>1894</v>
      </c>
      <c r="M1074" s="12" t="s">
        <v>39</v>
      </c>
      <c r="N1074" s="12" t="s">
        <v>28</v>
      </c>
      <c r="O1074" s="12" t="s">
        <v>41</v>
      </c>
      <c r="P1074" s="12" t="s">
        <v>42</v>
      </c>
      <c r="Q1074" s="12" t="s">
        <v>43</v>
      </c>
      <c r="R1074" s="12" t="s">
        <v>147</v>
      </c>
      <c r="S1074" s="12">
        <v>0.74</v>
      </c>
      <c r="T1074" s="7">
        <f>Table1[[#This Row],[Profit]]/Table1[[#This Row],[Sales]]</f>
        <v>-1.5355029099398283</v>
      </c>
      <c r="U1074" s="12" t="s">
        <v>33</v>
      </c>
      <c r="V1074" s="12" t="s">
        <v>34</v>
      </c>
      <c r="W1074" s="12" t="s">
        <v>212</v>
      </c>
      <c r="X1074" s="12" t="s">
        <v>1895</v>
      </c>
      <c r="Y1074" s="12">
        <v>84020</v>
      </c>
      <c r="Z1074" s="13">
        <v>42113</v>
      </c>
      <c r="AA1074" s="14" t="str">
        <f>TEXT(Table1[[#This Row],[Order Date]],"mmmm")</f>
        <v>April</v>
      </c>
      <c r="AB1074" s="8" t="str">
        <f>TEXT(Table1[[#This Row],[Order Date]],"yyyy")</f>
        <v>2015</v>
      </c>
      <c r="AC1074" s="13">
        <v>42118</v>
      </c>
      <c r="AD1074" s="12">
        <v>-1867.97</v>
      </c>
      <c r="AE1074" s="12">
        <v>10</v>
      </c>
      <c r="AF1074" s="12">
        <v>1216.52</v>
      </c>
      <c r="AG1074" s="12">
        <v>88871</v>
      </c>
      <c r="AH1074" s="7" t="str">
        <f>IF(COUNTIF(Returns!$A$2:$A$1635,Orders!AG1074)&gt;0,"Returned","Not Returned")</f>
        <v>Not Returned</v>
      </c>
    </row>
    <row r="1075" spans="5:34" ht="12.75" customHeight="1" thickTop="1" thickBot="1" x14ac:dyDescent="0.3">
      <c r="E1075" s="9">
        <v>20371</v>
      </c>
      <c r="F1075" s="2" t="s">
        <v>56</v>
      </c>
      <c r="G1075" s="2">
        <v>0.08</v>
      </c>
      <c r="H1075" s="2">
        <v>90.98</v>
      </c>
      <c r="I1075" s="2">
        <v>56.2</v>
      </c>
      <c r="J1075" s="2">
        <v>1946</v>
      </c>
      <c r="K1075" s="7" t="str">
        <f>IF(COUNTIF(Table1[Customer ID],Table1[[#This Row],[Customer ID]])&gt;1,"Repeat Customer","One-Time Customer")</f>
        <v>Repeat Customer</v>
      </c>
      <c r="L1075" s="2" t="s">
        <v>1897</v>
      </c>
      <c r="M1075" s="2" t="s">
        <v>49</v>
      </c>
      <c r="N1075" s="2" t="s">
        <v>114</v>
      </c>
      <c r="O1075" s="2" t="s">
        <v>41</v>
      </c>
      <c r="P1075" s="2" t="s">
        <v>50</v>
      </c>
      <c r="Q1075" s="2" t="s">
        <v>86</v>
      </c>
      <c r="R1075" s="2" t="s">
        <v>1061</v>
      </c>
      <c r="S1075" s="2">
        <v>0.74</v>
      </c>
      <c r="T1075" s="7">
        <f>Table1[[#This Row],[Profit]]/Table1[[#This Row],[Sales]]</f>
        <v>-1.8150096375524398</v>
      </c>
      <c r="U1075" s="2" t="s">
        <v>33</v>
      </c>
      <c r="V1075" s="2" t="s">
        <v>53</v>
      </c>
      <c r="W1075" s="2" t="s">
        <v>234</v>
      </c>
      <c r="X1075" s="2" t="s">
        <v>1898</v>
      </c>
      <c r="Y1075" s="2">
        <v>15228</v>
      </c>
      <c r="Z1075" s="10">
        <v>42030</v>
      </c>
      <c r="AA1075" s="14" t="str">
        <f>TEXT(Table1[[#This Row],[Order Date]],"mmmm")</f>
        <v>January</v>
      </c>
      <c r="AB1075" s="8" t="str">
        <f>TEXT(Table1[[#This Row],[Order Date]],"yyyy")</f>
        <v>2015</v>
      </c>
      <c r="AC1075" s="10">
        <v>42032</v>
      </c>
      <c r="AD1075" s="2">
        <v>-1920.9336000000001</v>
      </c>
      <c r="AE1075" s="2">
        <v>12</v>
      </c>
      <c r="AF1075" s="2">
        <v>1058.3599999999999</v>
      </c>
      <c r="AG1075" s="2">
        <v>86331</v>
      </c>
      <c r="AH1075" s="7" t="str">
        <f>IF(COUNTIF(Returns!$A$2:$A$1635,Orders!AG1075)&gt;0,"Returned","Not Returned")</f>
        <v>Not Returned</v>
      </c>
    </row>
    <row r="1076" spans="5:34" ht="12.75" customHeight="1" thickTop="1" thickBot="1" x14ac:dyDescent="0.3">
      <c r="E1076" s="11">
        <v>20372</v>
      </c>
      <c r="F1076" s="12" t="s">
        <v>56</v>
      </c>
      <c r="G1076" s="12">
        <v>7.0000000000000007E-2</v>
      </c>
      <c r="H1076" s="12">
        <v>5.98</v>
      </c>
      <c r="I1076" s="12">
        <v>5.35</v>
      </c>
      <c r="J1076" s="12">
        <v>1946</v>
      </c>
      <c r="K1076" s="7" t="str">
        <f>IF(COUNTIF(Table1[Customer ID],Table1[[#This Row],[Customer ID]])&gt;1,"Repeat Customer","One-Time Customer")</f>
        <v>Repeat Customer</v>
      </c>
      <c r="L1076" s="12" t="s">
        <v>1897</v>
      </c>
      <c r="M1076" s="12" t="s">
        <v>49</v>
      </c>
      <c r="N1076" s="12" t="s">
        <v>114</v>
      </c>
      <c r="O1076" s="12" t="s">
        <v>29</v>
      </c>
      <c r="P1076" s="12" t="s">
        <v>93</v>
      </c>
      <c r="Q1076" s="12" t="s">
        <v>59</v>
      </c>
      <c r="R1076" s="12" t="s">
        <v>1437</v>
      </c>
      <c r="S1076" s="12">
        <v>0.4</v>
      </c>
      <c r="T1076" s="7">
        <f>Table1[[#This Row],[Profit]]/Table1[[#This Row],[Sales]]</f>
        <v>-2.0303222282905518</v>
      </c>
      <c r="U1076" s="12" t="s">
        <v>33</v>
      </c>
      <c r="V1076" s="12" t="s">
        <v>53</v>
      </c>
      <c r="W1076" s="12" t="s">
        <v>234</v>
      </c>
      <c r="X1076" s="12" t="s">
        <v>1898</v>
      </c>
      <c r="Y1076" s="12">
        <v>15228</v>
      </c>
      <c r="Z1076" s="13">
        <v>42030</v>
      </c>
      <c r="AA1076" s="14" t="str">
        <f>TEXT(Table1[[#This Row],[Order Date]],"mmmm")</f>
        <v>January</v>
      </c>
      <c r="AB1076" s="8" t="str">
        <f>TEXT(Table1[[#This Row],[Order Date]],"yyyy")</f>
        <v>2015</v>
      </c>
      <c r="AC1076" s="13">
        <v>42032</v>
      </c>
      <c r="AD1076" s="12">
        <v>-37.175200000000004</v>
      </c>
      <c r="AE1076" s="12">
        <v>3</v>
      </c>
      <c r="AF1076" s="12">
        <v>18.309999999999999</v>
      </c>
      <c r="AG1076" s="12">
        <v>86331</v>
      </c>
      <c r="AH1076" s="7" t="str">
        <f>IF(COUNTIF(Returns!$A$2:$A$1635,Orders!AG1076)&gt;0,"Returned","Not Returned")</f>
        <v>Not Returned</v>
      </c>
    </row>
    <row r="1077" spans="5:34" ht="12.75" customHeight="1" thickTop="1" thickBot="1" x14ac:dyDescent="0.3">
      <c r="E1077" s="9">
        <v>21762</v>
      </c>
      <c r="F1077" s="2" t="s">
        <v>106</v>
      </c>
      <c r="G1077" s="2">
        <v>0.05</v>
      </c>
      <c r="H1077" s="2">
        <v>424.21</v>
      </c>
      <c r="I1077" s="2">
        <v>110.2</v>
      </c>
      <c r="J1077" s="2">
        <v>1949</v>
      </c>
      <c r="K1077" s="7" t="str">
        <f>IF(COUNTIF(Table1[Customer ID],Table1[[#This Row],[Customer ID]])&gt;1,"Repeat Customer","One-Time Customer")</f>
        <v>One-Time Customer</v>
      </c>
      <c r="L1077" s="2" t="s">
        <v>1899</v>
      </c>
      <c r="M1077" s="2" t="s">
        <v>39</v>
      </c>
      <c r="N1077" s="2" t="s">
        <v>58</v>
      </c>
      <c r="O1077" s="2" t="s">
        <v>41</v>
      </c>
      <c r="P1077" s="2" t="s">
        <v>152</v>
      </c>
      <c r="Q1077" s="2" t="s">
        <v>121</v>
      </c>
      <c r="R1077" s="2" t="s">
        <v>1900</v>
      </c>
      <c r="S1077" s="2">
        <v>0.67</v>
      </c>
      <c r="T1077" s="7">
        <f>Table1[[#This Row],[Profit]]/Table1[[#This Row],[Sales]]</f>
        <v>-4.3240787644725061E-2</v>
      </c>
      <c r="U1077" s="2" t="s">
        <v>33</v>
      </c>
      <c r="V1077" s="2" t="s">
        <v>34</v>
      </c>
      <c r="W1077" s="2" t="s">
        <v>82</v>
      </c>
      <c r="X1077" s="2" t="s">
        <v>1901</v>
      </c>
      <c r="Y1077" s="2">
        <v>59715</v>
      </c>
      <c r="Z1077" s="10">
        <v>42036</v>
      </c>
      <c r="AA1077" s="14" t="str">
        <f>TEXT(Table1[[#This Row],[Order Date]],"mmmm")</f>
        <v>February</v>
      </c>
      <c r="AB1077" s="8" t="str">
        <f>TEXT(Table1[[#This Row],[Order Date]],"yyyy")</f>
        <v>2015</v>
      </c>
      <c r="AC1077" s="10">
        <v>42040</v>
      </c>
      <c r="AD1077" s="2">
        <v>-213.40280000000001</v>
      </c>
      <c r="AE1077" s="2">
        <v>12</v>
      </c>
      <c r="AF1077" s="2">
        <v>4935.22</v>
      </c>
      <c r="AG1077" s="2">
        <v>90415</v>
      </c>
      <c r="AH1077" s="7" t="str">
        <f>IF(COUNTIF(Returns!$A$2:$A$1635,Orders!AG1077)&gt;0,"Returned","Not Returned")</f>
        <v>Not Returned</v>
      </c>
    </row>
    <row r="1078" spans="5:34" ht="12.75" customHeight="1" thickTop="1" thickBot="1" x14ac:dyDescent="0.3">
      <c r="E1078" s="11">
        <v>24793</v>
      </c>
      <c r="F1078" s="12" t="s">
        <v>37</v>
      </c>
      <c r="G1078" s="12">
        <v>0.01</v>
      </c>
      <c r="H1078" s="12">
        <v>6.68</v>
      </c>
      <c r="I1078" s="12">
        <v>4.91</v>
      </c>
      <c r="J1078" s="12">
        <v>1950</v>
      </c>
      <c r="K1078" s="7" t="str">
        <f>IF(COUNTIF(Table1[Customer ID],Table1[[#This Row],[Customer ID]])&gt;1,"Repeat Customer","One-Time Customer")</f>
        <v>One-Time Customer</v>
      </c>
      <c r="L1078" s="12" t="s">
        <v>1902</v>
      </c>
      <c r="M1078" s="12" t="s">
        <v>49</v>
      </c>
      <c r="N1078" s="12" t="s">
        <v>58</v>
      </c>
      <c r="O1078" s="12" t="s">
        <v>29</v>
      </c>
      <c r="P1078" s="12" t="s">
        <v>93</v>
      </c>
      <c r="Q1078" s="12" t="s">
        <v>59</v>
      </c>
      <c r="R1078" s="12" t="s">
        <v>1903</v>
      </c>
      <c r="S1078" s="12">
        <v>0.37</v>
      </c>
      <c r="T1078" s="7">
        <f>Table1[[#This Row],[Profit]]/Table1[[#This Row],[Sales]]</f>
        <v>-0.30335097001763667</v>
      </c>
      <c r="U1078" s="12" t="s">
        <v>33</v>
      </c>
      <c r="V1078" s="12" t="s">
        <v>34</v>
      </c>
      <c r="W1078" s="12" t="s">
        <v>82</v>
      </c>
      <c r="X1078" s="12" t="s">
        <v>1904</v>
      </c>
      <c r="Y1078" s="12">
        <v>59750</v>
      </c>
      <c r="Z1078" s="13">
        <v>42010</v>
      </c>
      <c r="AA1078" s="14" t="str">
        <f>TEXT(Table1[[#This Row],[Order Date]],"mmmm")</f>
        <v>January</v>
      </c>
      <c r="AB1078" s="8" t="str">
        <f>TEXT(Table1[[#This Row],[Order Date]],"yyyy")</f>
        <v>2015</v>
      </c>
      <c r="AC1078" s="13">
        <v>42012</v>
      </c>
      <c r="AD1078" s="12">
        <v>-15.48</v>
      </c>
      <c r="AE1078" s="12">
        <v>7</v>
      </c>
      <c r="AF1078" s="12">
        <v>51.03</v>
      </c>
      <c r="AG1078" s="12">
        <v>90414</v>
      </c>
      <c r="AH1078" s="7" t="str">
        <f>IF(COUNTIF(Returns!$A$2:$A$1635,Orders!AG1078)&gt;0,"Returned","Not Returned")</f>
        <v>Not Returned</v>
      </c>
    </row>
    <row r="1079" spans="5:34" ht="12.75" customHeight="1" thickTop="1" thickBot="1" x14ac:dyDescent="0.3">
      <c r="E1079" s="9">
        <v>23378</v>
      </c>
      <c r="F1079" s="2" t="s">
        <v>25</v>
      </c>
      <c r="G1079" s="2">
        <v>0.09</v>
      </c>
      <c r="H1079" s="2">
        <v>40.98</v>
      </c>
      <c r="I1079" s="2">
        <v>6.5</v>
      </c>
      <c r="J1079" s="2">
        <v>1956</v>
      </c>
      <c r="K1079" s="7" t="str">
        <f>IF(COUNTIF(Table1[Customer ID],Table1[[#This Row],[Customer ID]])&gt;1,"Repeat Customer","One-Time Customer")</f>
        <v>One-Time Customer</v>
      </c>
      <c r="L1079" s="2" t="s">
        <v>1905</v>
      </c>
      <c r="M1079" s="2" t="s">
        <v>49</v>
      </c>
      <c r="N1079" s="2" t="s">
        <v>114</v>
      </c>
      <c r="O1079" s="2" t="s">
        <v>77</v>
      </c>
      <c r="P1079" s="2" t="s">
        <v>180</v>
      </c>
      <c r="Q1079" s="2" t="s">
        <v>59</v>
      </c>
      <c r="R1079" s="2" t="s">
        <v>1270</v>
      </c>
      <c r="S1079" s="2">
        <v>0.74</v>
      </c>
      <c r="T1079" s="7">
        <f>Table1[[#This Row],[Profit]]/Table1[[#This Row],[Sales]]</f>
        <v>-6.7270487742833812E-2</v>
      </c>
      <c r="U1079" s="2" t="s">
        <v>33</v>
      </c>
      <c r="V1079" s="2" t="s">
        <v>34</v>
      </c>
      <c r="W1079" s="2" t="s">
        <v>255</v>
      </c>
      <c r="X1079" s="2" t="s">
        <v>337</v>
      </c>
      <c r="Y1079" s="2">
        <v>80027</v>
      </c>
      <c r="Z1079" s="10">
        <v>42174</v>
      </c>
      <c r="AA1079" s="14" t="str">
        <f>TEXT(Table1[[#This Row],[Order Date]],"mmmm")</f>
        <v>June</v>
      </c>
      <c r="AB1079" s="8" t="str">
        <f>TEXT(Table1[[#This Row],[Order Date]],"yyyy")</f>
        <v>2015</v>
      </c>
      <c r="AC1079" s="10">
        <v>42176</v>
      </c>
      <c r="AD1079" s="2">
        <v>-50.244999999999997</v>
      </c>
      <c r="AE1079" s="2">
        <v>19</v>
      </c>
      <c r="AF1079" s="2">
        <v>746.91</v>
      </c>
      <c r="AG1079" s="2">
        <v>89820</v>
      </c>
      <c r="AH1079" s="7" t="str">
        <f>IF(COUNTIF(Returns!$A$2:$A$1635,Orders!AG1079)&gt;0,"Returned","Not Returned")</f>
        <v>Not Returned</v>
      </c>
    </row>
    <row r="1080" spans="5:34" ht="12.75" customHeight="1" thickTop="1" thickBot="1" x14ac:dyDescent="0.3">
      <c r="E1080" s="11">
        <v>21638</v>
      </c>
      <c r="F1080" s="12" t="s">
        <v>25</v>
      </c>
      <c r="G1080" s="12">
        <v>0.09</v>
      </c>
      <c r="H1080" s="12">
        <v>77.510000000000005</v>
      </c>
      <c r="I1080" s="12">
        <v>4</v>
      </c>
      <c r="J1080" s="12">
        <v>1957</v>
      </c>
      <c r="K1080" s="7" t="str">
        <f>IF(COUNTIF(Table1[Customer ID],Table1[[#This Row],[Customer ID]])&gt;1,"Repeat Customer","One-Time Customer")</f>
        <v>One-Time Customer</v>
      </c>
      <c r="L1080" s="12" t="s">
        <v>1906</v>
      </c>
      <c r="M1080" s="12" t="s">
        <v>49</v>
      </c>
      <c r="N1080" s="12" t="s">
        <v>114</v>
      </c>
      <c r="O1080" s="12" t="s">
        <v>77</v>
      </c>
      <c r="P1080" s="12" t="s">
        <v>180</v>
      </c>
      <c r="Q1080" s="12" t="s">
        <v>59</v>
      </c>
      <c r="R1080" s="12" t="s">
        <v>1802</v>
      </c>
      <c r="S1080" s="12">
        <v>0.76</v>
      </c>
      <c r="T1080" s="7">
        <f>Table1[[#This Row],[Profit]]/Table1[[#This Row],[Sales]]</f>
        <v>-4.9968297405447268</v>
      </c>
      <c r="U1080" s="12" t="s">
        <v>33</v>
      </c>
      <c r="V1080" s="12" t="s">
        <v>61</v>
      </c>
      <c r="W1080" s="12" t="s">
        <v>506</v>
      </c>
      <c r="X1080" s="12" t="s">
        <v>1564</v>
      </c>
      <c r="Y1080" s="12">
        <v>63130</v>
      </c>
      <c r="Z1080" s="13">
        <v>42101</v>
      </c>
      <c r="AA1080" s="14" t="str">
        <f>TEXT(Table1[[#This Row],[Order Date]],"mmmm")</f>
        <v>April</v>
      </c>
      <c r="AB1080" s="8" t="str">
        <f>TEXT(Table1[[#This Row],[Order Date]],"yyyy")</f>
        <v>2015</v>
      </c>
      <c r="AC1080" s="13">
        <v>42103</v>
      </c>
      <c r="AD1080" s="12">
        <v>-387.1044</v>
      </c>
      <c r="AE1080" s="12">
        <v>1</v>
      </c>
      <c r="AF1080" s="12">
        <v>77.47</v>
      </c>
      <c r="AG1080" s="12">
        <v>89818</v>
      </c>
      <c r="AH1080" s="7" t="str">
        <f>IF(COUNTIF(Returns!$A$2:$A$1635,Orders!AG1080)&gt;0,"Returned","Not Returned")</f>
        <v>Not Returned</v>
      </c>
    </row>
    <row r="1081" spans="5:34" ht="12.75" customHeight="1" thickTop="1" thickBot="1" x14ac:dyDescent="0.3">
      <c r="E1081" s="9">
        <v>24640</v>
      </c>
      <c r="F1081" s="2" t="s">
        <v>106</v>
      </c>
      <c r="G1081" s="2">
        <v>0.09</v>
      </c>
      <c r="H1081" s="2">
        <v>30.98</v>
      </c>
      <c r="I1081" s="2">
        <v>6.5</v>
      </c>
      <c r="J1081" s="2">
        <v>1958</v>
      </c>
      <c r="K1081" s="7" t="str">
        <f>IF(COUNTIF(Table1[Customer ID],Table1[[#This Row],[Customer ID]])&gt;1,"Repeat Customer","One-Time Customer")</f>
        <v>One-Time Customer</v>
      </c>
      <c r="L1081" s="2" t="s">
        <v>1907</v>
      </c>
      <c r="M1081" s="2" t="s">
        <v>27</v>
      </c>
      <c r="N1081" s="2" t="s">
        <v>114</v>
      </c>
      <c r="O1081" s="2" t="s">
        <v>77</v>
      </c>
      <c r="P1081" s="2" t="s">
        <v>180</v>
      </c>
      <c r="Q1081" s="2" t="s">
        <v>59</v>
      </c>
      <c r="R1081" s="2" t="s">
        <v>1908</v>
      </c>
      <c r="S1081" s="2">
        <v>0.64</v>
      </c>
      <c r="T1081" s="7">
        <f>Table1[[#This Row],[Profit]]/Table1[[#This Row],[Sales]]</f>
        <v>-0.2739062347068611</v>
      </c>
      <c r="U1081" s="2" t="s">
        <v>33</v>
      </c>
      <c r="V1081" s="2" t="s">
        <v>34</v>
      </c>
      <c r="W1081" s="2" t="s">
        <v>102</v>
      </c>
      <c r="X1081" s="2" t="s">
        <v>906</v>
      </c>
      <c r="Y1081" s="2">
        <v>97068</v>
      </c>
      <c r="Z1081" s="10">
        <v>42173</v>
      </c>
      <c r="AA1081" s="14" t="str">
        <f>TEXT(Table1[[#This Row],[Order Date]],"mmmm")</f>
        <v>June</v>
      </c>
      <c r="AB1081" s="8" t="str">
        <f>TEXT(Table1[[#This Row],[Order Date]],"yyyy")</f>
        <v>2015</v>
      </c>
      <c r="AC1081" s="10">
        <v>42177</v>
      </c>
      <c r="AD1081" s="2">
        <v>-55.97</v>
      </c>
      <c r="AE1081" s="2">
        <v>7</v>
      </c>
      <c r="AF1081" s="2">
        <v>204.34</v>
      </c>
      <c r="AG1081" s="2">
        <v>89819</v>
      </c>
      <c r="AH1081" s="7" t="str">
        <f>IF(COUNTIF(Returns!$A$2:$A$1635,Orders!AG1081)&gt;0,"Returned","Not Returned")</f>
        <v>Not Returned</v>
      </c>
    </row>
    <row r="1082" spans="5:34" ht="12.75" customHeight="1" thickTop="1" thickBot="1" x14ac:dyDescent="0.3">
      <c r="E1082" s="11">
        <v>3956</v>
      </c>
      <c r="F1082" s="12" t="s">
        <v>47</v>
      </c>
      <c r="G1082" s="12">
        <v>0</v>
      </c>
      <c r="H1082" s="12">
        <v>20.28</v>
      </c>
      <c r="I1082" s="12">
        <v>14.39</v>
      </c>
      <c r="J1082" s="12">
        <v>1959</v>
      </c>
      <c r="K1082" s="7" t="str">
        <f>IF(COUNTIF(Table1[Customer ID],Table1[[#This Row],[Customer ID]])&gt;1,"Repeat Customer","One-Time Customer")</f>
        <v>Repeat Customer</v>
      </c>
      <c r="L1082" s="12" t="s">
        <v>1909</v>
      </c>
      <c r="M1082" s="12" t="s">
        <v>49</v>
      </c>
      <c r="N1082" s="12" t="s">
        <v>28</v>
      </c>
      <c r="O1082" s="12" t="s">
        <v>41</v>
      </c>
      <c r="P1082" s="12" t="s">
        <v>50</v>
      </c>
      <c r="Q1082" s="12" t="s">
        <v>59</v>
      </c>
      <c r="R1082" s="12" t="s">
        <v>1910</v>
      </c>
      <c r="S1082" s="12">
        <v>0.47</v>
      </c>
      <c r="T1082" s="7">
        <f>Table1[[#This Row],[Profit]]/Table1[[#This Row],[Sales]]</f>
        <v>-0.321526402640264</v>
      </c>
      <c r="U1082" s="12" t="s">
        <v>33</v>
      </c>
      <c r="V1082" s="12" t="s">
        <v>136</v>
      </c>
      <c r="W1082" s="12" t="s">
        <v>362</v>
      </c>
      <c r="X1082" s="12" t="s">
        <v>447</v>
      </c>
      <c r="Y1082" s="12">
        <v>33916</v>
      </c>
      <c r="Z1082" s="13">
        <v>42026</v>
      </c>
      <c r="AA1082" s="14" t="str">
        <f>TEXT(Table1[[#This Row],[Order Date]],"mmmm")</f>
        <v>January</v>
      </c>
      <c r="AB1082" s="8" t="str">
        <f>TEXT(Table1[[#This Row],[Order Date]],"yyyy")</f>
        <v>2015</v>
      </c>
      <c r="AC1082" s="13">
        <v>42026</v>
      </c>
      <c r="AD1082" s="12">
        <v>-66.247299999999996</v>
      </c>
      <c r="AE1082" s="12">
        <v>9</v>
      </c>
      <c r="AF1082" s="12">
        <v>206.04</v>
      </c>
      <c r="AG1082" s="12">
        <v>28225</v>
      </c>
      <c r="AH1082" s="7" t="str">
        <f>IF(COUNTIF(Returns!$A$2:$A$1635,Orders!AG1082)&gt;0,"Returned","Not Returned")</f>
        <v>Not Returned</v>
      </c>
    </row>
    <row r="1083" spans="5:34" ht="12.75" customHeight="1" thickTop="1" thickBot="1" x14ac:dyDescent="0.3">
      <c r="E1083" s="9">
        <v>3684</v>
      </c>
      <c r="F1083" s="2" t="s">
        <v>106</v>
      </c>
      <c r="G1083" s="2">
        <v>0.02</v>
      </c>
      <c r="H1083" s="2">
        <v>9.99</v>
      </c>
      <c r="I1083" s="2">
        <v>11.59</v>
      </c>
      <c r="J1083" s="2">
        <v>1959</v>
      </c>
      <c r="K1083" s="7" t="str">
        <f>IF(COUNTIF(Table1[Customer ID],Table1[[#This Row],[Customer ID]])&gt;1,"Repeat Customer","One-Time Customer")</f>
        <v>Repeat Customer</v>
      </c>
      <c r="L1083" s="2" t="s">
        <v>1909</v>
      </c>
      <c r="M1083" s="2" t="s">
        <v>49</v>
      </c>
      <c r="N1083" s="2" t="s">
        <v>40</v>
      </c>
      <c r="O1083" s="2" t="s">
        <v>29</v>
      </c>
      <c r="P1083" s="2" t="s">
        <v>93</v>
      </c>
      <c r="Q1083" s="2" t="s">
        <v>59</v>
      </c>
      <c r="R1083" s="2" t="s">
        <v>1911</v>
      </c>
      <c r="S1083" s="2">
        <v>0.4</v>
      </c>
      <c r="T1083" s="7">
        <f>Table1[[#This Row],[Profit]]/Table1[[#This Row],[Sales]]</f>
        <v>-0.3600136721214926</v>
      </c>
      <c r="U1083" s="2" t="s">
        <v>33</v>
      </c>
      <c r="V1083" s="2" t="s">
        <v>136</v>
      </c>
      <c r="W1083" s="2" t="s">
        <v>362</v>
      </c>
      <c r="X1083" s="2" t="s">
        <v>447</v>
      </c>
      <c r="Y1083" s="2">
        <v>33916</v>
      </c>
      <c r="Z1083" s="10">
        <v>42112</v>
      </c>
      <c r="AA1083" s="14" t="str">
        <f>TEXT(Table1[[#This Row],[Order Date]],"mmmm")</f>
        <v>April</v>
      </c>
      <c r="AB1083" s="8" t="str">
        <f>TEXT(Table1[[#This Row],[Order Date]],"yyyy")</f>
        <v>2015</v>
      </c>
      <c r="AC1083" s="10">
        <v>42121</v>
      </c>
      <c r="AD1083" s="2">
        <v>-171.15770000000001</v>
      </c>
      <c r="AE1083" s="2">
        <v>43</v>
      </c>
      <c r="AF1083" s="2">
        <v>475.42</v>
      </c>
      <c r="AG1083" s="2">
        <v>26342</v>
      </c>
      <c r="AH1083" s="7" t="str">
        <f>IF(COUNTIF(Returns!$A$2:$A$1635,Orders!AG1083)&gt;0,"Returned","Not Returned")</f>
        <v>Not Returned</v>
      </c>
    </row>
    <row r="1084" spans="5:34" ht="12.75" customHeight="1" thickTop="1" thickBot="1" x14ac:dyDescent="0.3">
      <c r="E1084" s="11">
        <v>3685</v>
      </c>
      <c r="F1084" s="12" t="s">
        <v>106</v>
      </c>
      <c r="G1084" s="12">
        <v>0.02</v>
      </c>
      <c r="H1084" s="12">
        <v>48.04</v>
      </c>
      <c r="I1084" s="12">
        <v>5.79</v>
      </c>
      <c r="J1084" s="12">
        <v>1959</v>
      </c>
      <c r="K1084" s="7" t="str">
        <f>IF(COUNTIF(Table1[Customer ID],Table1[[#This Row],[Customer ID]])&gt;1,"Repeat Customer","One-Time Customer")</f>
        <v>Repeat Customer</v>
      </c>
      <c r="L1084" s="12" t="s">
        <v>1909</v>
      </c>
      <c r="M1084" s="12" t="s">
        <v>49</v>
      </c>
      <c r="N1084" s="12" t="s">
        <v>40</v>
      </c>
      <c r="O1084" s="12" t="s">
        <v>29</v>
      </c>
      <c r="P1084" s="12" t="s">
        <v>93</v>
      </c>
      <c r="Q1084" s="12" t="s">
        <v>59</v>
      </c>
      <c r="R1084" s="12" t="s">
        <v>864</v>
      </c>
      <c r="S1084" s="12">
        <v>0.37</v>
      </c>
      <c r="T1084" s="7">
        <f>Table1[[#This Row],[Profit]]/Table1[[#This Row],[Sales]]</f>
        <v>0.1734565774337144</v>
      </c>
      <c r="U1084" s="12" t="s">
        <v>33</v>
      </c>
      <c r="V1084" s="12" t="s">
        <v>136</v>
      </c>
      <c r="W1084" s="12" t="s">
        <v>362</v>
      </c>
      <c r="X1084" s="12" t="s">
        <v>447</v>
      </c>
      <c r="Y1084" s="12">
        <v>33916</v>
      </c>
      <c r="Z1084" s="13">
        <v>42112</v>
      </c>
      <c r="AA1084" s="14" t="str">
        <f>TEXT(Table1[[#This Row],[Order Date]],"mmmm")</f>
        <v>April</v>
      </c>
      <c r="AB1084" s="8" t="str">
        <f>TEXT(Table1[[#This Row],[Order Date]],"yyyy")</f>
        <v>2015</v>
      </c>
      <c r="AC1084" s="13">
        <v>42117</v>
      </c>
      <c r="AD1084" s="12">
        <v>624.23900000000003</v>
      </c>
      <c r="AE1084" s="12">
        <v>74</v>
      </c>
      <c r="AF1084" s="12">
        <v>3598.82</v>
      </c>
      <c r="AG1084" s="12">
        <v>26342</v>
      </c>
      <c r="AH1084" s="7" t="str">
        <f>IF(COUNTIF(Returns!$A$2:$A$1635,Orders!AG1084)&gt;0,"Returned","Not Returned")</f>
        <v>Not Returned</v>
      </c>
    </row>
    <row r="1085" spans="5:34" ht="12.75" customHeight="1" thickTop="1" thickBot="1" x14ac:dyDescent="0.3">
      <c r="E1085" s="9">
        <v>3686</v>
      </c>
      <c r="F1085" s="2" t="s">
        <v>106</v>
      </c>
      <c r="G1085" s="2">
        <v>0.04</v>
      </c>
      <c r="H1085" s="2">
        <v>6.68</v>
      </c>
      <c r="I1085" s="2">
        <v>4.91</v>
      </c>
      <c r="J1085" s="2">
        <v>1959</v>
      </c>
      <c r="K1085" s="7" t="str">
        <f>IF(COUNTIF(Table1[Customer ID],Table1[[#This Row],[Customer ID]])&gt;1,"Repeat Customer","One-Time Customer")</f>
        <v>Repeat Customer</v>
      </c>
      <c r="L1085" s="2" t="s">
        <v>1909</v>
      </c>
      <c r="M1085" s="2" t="s">
        <v>49</v>
      </c>
      <c r="N1085" s="2" t="s">
        <v>40</v>
      </c>
      <c r="O1085" s="2" t="s">
        <v>29</v>
      </c>
      <c r="P1085" s="2" t="s">
        <v>93</v>
      </c>
      <c r="Q1085" s="2" t="s">
        <v>59</v>
      </c>
      <c r="R1085" s="2" t="s">
        <v>1903</v>
      </c>
      <c r="S1085" s="2">
        <v>0.37</v>
      </c>
      <c r="T1085" s="7">
        <f>Table1[[#This Row],[Profit]]/Table1[[#This Row],[Sales]]</f>
        <v>-0.34750363901018921</v>
      </c>
      <c r="U1085" s="2" t="s">
        <v>33</v>
      </c>
      <c r="V1085" s="2" t="s">
        <v>136</v>
      </c>
      <c r="W1085" s="2" t="s">
        <v>362</v>
      </c>
      <c r="X1085" s="2" t="s">
        <v>447</v>
      </c>
      <c r="Y1085" s="2">
        <v>33916</v>
      </c>
      <c r="Z1085" s="10">
        <v>42112</v>
      </c>
      <c r="AA1085" s="14" t="str">
        <f>TEXT(Table1[[#This Row],[Order Date]],"mmmm")</f>
        <v>April</v>
      </c>
      <c r="AB1085" s="8" t="str">
        <f>TEXT(Table1[[#This Row],[Order Date]],"yyyy")</f>
        <v>2015</v>
      </c>
      <c r="AC1085" s="10">
        <v>42119</v>
      </c>
      <c r="AD1085" s="2">
        <v>-14.3241</v>
      </c>
      <c r="AE1085" s="2">
        <v>5</v>
      </c>
      <c r="AF1085" s="2">
        <v>41.22</v>
      </c>
      <c r="AG1085" s="2">
        <v>26342</v>
      </c>
      <c r="AH1085" s="7" t="str">
        <f>IF(COUNTIF(Returns!$A$2:$A$1635,Orders!AG1085)&gt;0,"Returned","Not Returned")</f>
        <v>Not Returned</v>
      </c>
    </row>
    <row r="1086" spans="5:34" ht="12.75" customHeight="1" thickTop="1" thickBot="1" x14ac:dyDescent="0.3">
      <c r="E1086" s="11">
        <v>21685</v>
      </c>
      <c r="F1086" s="12" t="s">
        <v>106</v>
      </c>
      <c r="G1086" s="12">
        <v>0.02</v>
      </c>
      <c r="H1086" s="12">
        <v>48.04</v>
      </c>
      <c r="I1086" s="12">
        <v>5.79</v>
      </c>
      <c r="J1086" s="12">
        <v>1962</v>
      </c>
      <c r="K1086" s="7" t="str">
        <f>IF(COUNTIF(Table1[Customer ID],Table1[[#This Row],[Customer ID]])&gt;1,"Repeat Customer","One-Time Customer")</f>
        <v>Repeat Customer</v>
      </c>
      <c r="L1086" s="12" t="s">
        <v>1912</v>
      </c>
      <c r="M1086" s="12" t="s">
        <v>49</v>
      </c>
      <c r="N1086" s="12" t="s">
        <v>40</v>
      </c>
      <c r="O1086" s="12" t="s">
        <v>29</v>
      </c>
      <c r="P1086" s="12" t="s">
        <v>93</v>
      </c>
      <c r="Q1086" s="12" t="s">
        <v>59</v>
      </c>
      <c r="R1086" s="12" t="s">
        <v>864</v>
      </c>
      <c r="S1086" s="12">
        <v>0.37</v>
      </c>
      <c r="T1086" s="7">
        <f>Table1[[#This Row],[Profit]]/Table1[[#This Row],[Sales]]</f>
        <v>0.69</v>
      </c>
      <c r="U1086" s="12" t="s">
        <v>33</v>
      </c>
      <c r="V1086" s="12" t="s">
        <v>61</v>
      </c>
      <c r="W1086" s="12" t="s">
        <v>300</v>
      </c>
      <c r="X1086" s="12" t="s">
        <v>1913</v>
      </c>
      <c r="Y1086" s="12">
        <v>48601</v>
      </c>
      <c r="Z1086" s="13">
        <v>42112</v>
      </c>
      <c r="AA1086" s="14" t="str">
        <f>TEXT(Table1[[#This Row],[Order Date]],"mmmm")</f>
        <v>April</v>
      </c>
      <c r="AB1086" s="8" t="str">
        <f>TEXT(Table1[[#This Row],[Order Date]],"yyyy")</f>
        <v>2015</v>
      </c>
      <c r="AC1086" s="13">
        <v>42117</v>
      </c>
      <c r="AD1086" s="12">
        <v>604.01909999999998</v>
      </c>
      <c r="AE1086" s="12">
        <v>18</v>
      </c>
      <c r="AF1086" s="12">
        <v>875.39</v>
      </c>
      <c r="AG1086" s="12">
        <v>88857</v>
      </c>
      <c r="AH1086" s="7" t="str">
        <f>IF(COUNTIF(Returns!$A$2:$A$1635,Orders!AG1086)&gt;0,"Returned","Not Returned")</f>
        <v>Not Returned</v>
      </c>
    </row>
    <row r="1087" spans="5:34" ht="12.75" customHeight="1" thickTop="1" thickBot="1" x14ac:dyDescent="0.3">
      <c r="E1087" s="9">
        <v>21686</v>
      </c>
      <c r="F1087" s="2" t="s">
        <v>106</v>
      </c>
      <c r="G1087" s="2">
        <v>0.04</v>
      </c>
      <c r="H1087" s="2">
        <v>6.68</v>
      </c>
      <c r="I1087" s="2">
        <v>4.91</v>
      </c>
      <c r="J1087" s="2">
        <v>1962</v>
      </c>
      <c r="K1087" s="7" t="str">
        <f>IF(COUNTIF(Table1[Customer ID],Table1[[#This Row],[Customer ID]])&gt;1,"Repeat Customer","One-Time Customer")</f>
        <v>Repeat Customer</v>
      </c>
      <c r="L1087" s="2" t="s">
        <v>1912</v>
      </c>
      <c r="M1087" s="2" t="s">
        <v>49</v>
      </c>
      <c r="N1087" s="2" t="s">
        <v>40</v>
      </c>
      <c r="O1087" s="2" t="s">
        <v>29</v>
      </c>
      <c r="P1087" s="2" t="s">
        <v>93</v>
      </c>
      <c r="Q1087" s="2" t="s">
        <v>59</v>
      </c>
      <c r="R1087" s="2" t="s">
        <v>1903</v>
      </c>
      <c r="S1087" s="2">
        <v>0.37</v>
      </c>
      <c r="T1087" s="7">
        <f>Table1[[#This Row],[Profit]]/Table1[[#This Row],[Sales]]</f>
        <v>-1.4116019417475727</v>
      </c>
      <c r="U1087" s="2" t="s">
        <v>33</v>
      </c>
      <c r="V1087" s="2" t="s">
        <v>61</v>
      </c>
      <c r="W1087" s="2" t="s">
        <v>300</v>
      </c>
      <c r="X1087" s="2" t="s">
        <v>1913</v>
      </c>
      <c r="Y1087" s="2">
        <v>48601</v>
      </c>
      <c r="Z1087" s="10">
        <v>42112</v>
      </c>
      <c r="AA1087" s="14" t="str">
        <f>TEXT(Table1[[#This Row],[Order Date]],"mmmm")</f>
        <v>April</v>
      </c>
      <c r="AB1087" s="8" t="str">
        <f>TEXT(Table1[[#This Row],[Order Date]],"yyyy")</f>
        <v>2015</v>
      </c>
      <c r="AC1087" s="10">
        <v>42119</v>
      </c>
      <c r="AD1087" s="2">
        <v>-11.631599999999999</v>
      </c>
      <c r="AE1087" s="2">
        <v>1</v>
      </c>
      <c r="AF1087" s="2">
        <v>8.24</v>
      </c>
      <c r="AG1087" s="2">
        <v>88857</v>
      </c>
      <c r="AH1087" s="7" t="str">
        <f>IF(COUNTIF(Returns!$A$2:$A$1635,Orders!AG1087)&gt;0,"Returned","Not Returned")</f>
        <v>Not Returned</v>
      </c>
    </row>
    <row r="1088" spans="5:34" ht="12.75" customHeight="1" thickTop="1" thickBot="1" x14ac:dyDescent="0.3">
      <c r="E1088" s="11">
        <v>22488</v>
      </c>
      <c r="F1088" s="12" t="s">
        <v>56</v>
      </c>
      <c r="G1088" s="12">
        <v>0.01</v>
      </c>
      <c r="H1088" s="12">
        <v>78.650000000000006</v>
      </c>
      <c r="I1088" s="12">
        <v>13.99</v>
      </c>
      <c r="J1088" s="12">
        <v>1967</v>
      </c>
      <c r="K1088" s="7" t="str">
        <f>IF(COUNTIF(Table1[Customer ID],Table1[[#This Row],[Customer ID]])&gt;1,"Repeat Customer","One-Time Customer")</f>
        <v>One-Time Customer</v>
      </c>
      <c r="L1088" s="12" t="s">
        <v>1914</v>
      </c>
      <c r="M1088" s="12" t="s">
        <v>27</v>
      </c>
      <c r="N1088" s="12" t="s">
        <v>58</v>
      </c>
      <c r="O1088" s="12" t="s">
        <v>29</v>
      </c>
      <c r="P1088" s="12" t="s">
        <v>257</v>
      </c>
      <c r="Q1088" s="12" t="s">
        <v>86</v>
      </c>
      <c r="R1088" s="12" t="s">
        <v>1896</v>
      </c>
      <c r="S1088" s="12">
        <v>0.52</v>
      </c>
      <c r="T1088" s="7">
        <f>Table1[[#This Row],[Profit]]/Table1[[#This Row],[Sales]]</f>
        <v>0.69</v>
      </c>
      <c r="U1088" s="12" t="s">
        <v>33</v>
      </c>
      <c r="V1088" s="12" t="s">
        <v>61</v>
      </c>
      <c r="W1088" s="12" t="s">
        <v>330</v>
      </c>
      <c r="X1088" s="12" t="s">
        <v>1573</v>
      </c>
      <c r="Y1088" s="12">
        <v>52732</v>
      </c>
      <c r="Z1088" s="13">
        <v>42081</v>
      </c>
      <c r="AA1088" s="14" t="str">
        <f>TEXT(Table1[[#This Row],[Order Date]],"mmmm")</f>
        <v>March</v>
      </c>
      <c r="AB1088" s="8" t="str">
        <f>TEXT(Table1[[#This Row],[Order Date]],"yyyy")</f>
        <v>2015</v>
      </c>
      <c r="AC1088" s="13">
        <v>42082</v>
      </c>
      <c r="AD1088" s="12">
        <v>442.36589999999995</v>
      </c>
      <c r="AE1088" s="12">
        <v>8</v>
      </c>
      <c r="AF1088" s="12">
        <v>641.11</v>
      </c>
      <c r="AG1088" s="12">
        <v>89456</v>
      </c>
      <c r="AH1088" s="7" t="str">
        <f>IF(COUNTIF(Returns!$A$2:$A$1635,Orders!AG1088)&gt;0,"Returned","Not Returned")</f>
        <v>Not Returned</v>
      </c>
    </row>
    <row r="1089" spans="5:34" ht="12.75" customHeight="1" thickTop="1" thickBot="1" x14ac:dyDescent="0.3">
      <c r="E1089" s="9">
        <v>26220</v>
      </c>
      <c r="F1089" s="2" t="s">
        <v>56</v>
      </c>
      <c r="G1089" s="2">
        <v>0.02</v>
      </c>
      <c r="H1089" s="2">
        <v>11.58</v>
      </c>
      <c r="I1089" s="2">
        <v>5.72</v>
      </c>
      <c r="J1089" s="2">
        <v>1971</v>
      </c>
      <c r="K1089" s="7" t="str">
        <f>IF(COUNTIF(Table1[Customer ID],Table1[[#This Row],[Customer ID]])&gt;1,"Repeat Customer","One-Time Customer")</f>
        <v>One-Time Customer</v>
      </c>
      <c r="L1089" s="2" t="s">
        <v>1915</v>
      </c>
      <c r="M1089" s="2" t="s">
        <v>49</v>
      </c>
      <c r="N1089" s="2" t="s">
        <v>28</v>
      </c>
      <c r="O1089" s="2" t="s">
        <v>29</v>
      </c>
      <c r="P1089" s="2" t="s">
        <v>69</v>
      </c>
      <c r="Q1089" s="2" t="s">
        <v>59</v>
      </c>
      <c r="R1089" s="2" t="s">
        <v>686</v>
      </c>
      <c r="S1089" s="2">
        <v>0.35</v>
      </c>
      <c r="T1089" s="7">
        <f>Table1[[#This Row],[Profit]]/Table1[[#This Row],[Sales]]</f>
        <v>-7.3211950394588499</v>
      </c>
      <c r="U1089" s="2" t="s">
        <v>33</v>
      </c>
      <c r="V1089" s="2" t="s">
        <v>136</v>
      </c>
      <c r="W1089" s="2" t="s">
        <v>671</v>
      </c>
      <c r="X1089" s="2" t="s">
        <v>1916</v>
      </c>
      <c r="Y1089" s="2">
        <v>38801</v>
      </c>
      <c r="Z1089" s="10">
        <v>42022</v>
      </c>
      <c r="AA1089" s="14" t="str">
        <f>TEXT(Table1[[#This Row],[Order Date]],"mmmm")</f>
        <v>January</v>
      </c>
      <c r="AB1089" s="8" t="str">
        <f>TEXT(Table1[[#This Row],[Order Date]],"yyyy")</f>
        <v>2015</v>
      </c>
      <c r="AC1089" s="10">
        <v>42023</v>
      </c>
      <c r="AD1089" s="2">
        <v>-259.75599999999997</v>
      </c>
      <c r="AE1089" s="2">
        <v>3</v>
      </c>
      <c r="AF1089" s="2">
        <v>35.479999999999997</v>
      </c>
      <c r="AG1089" s="2">
        <v>91550</v>
      </c>
      <c r="AH1089" s="7" t="str">
        <f>IF(COUNTIF(Returns!$A$2:$A$1635,Orders!AG1089)&gt;0,"Returned","Not Returned")</f>
        <v>Not Returned</v>
      </c>
    </row>
    <row r="1090" spans="5:34" ht="12.75" customHeight="1" thickTop="1" thickBot="1" x14ac:dyDescent="0.3">
      <c r="E1090" s="11">
        <v>26223</v>
      </c>
      <c r="F1090" s="12" t="s">
        <v>56</v>
      </c>
      <c r="G1090" s="12">
        <v>0.05</v>
      </c>
      <c r="H1090" s="12">
        <v>350.99</v>
      </c>
      <c r="I1090" s="12">
        <v>39</v>
      </c>
      <c r="J1090" s="12">
        <v>1972</v>
      </c>
      <c r="K1090" s="7" t="str">
        <f>IF(COUNTIF(Table1[Customer ID],Table1[[#This Row],[Customer ID]])&gt;1,"Repeat Customer","One-Time Customer")</f>
        <v>Repeat Customer</v>
      </c>
      <c r="L1090" s="12" t="s">
        <v>1917</v>
      </c>
      <c r="M1090" s="12" t="s">
        <v>39</v>
      </c>
      <c r="N1090" s="12" t="s">
        <v>28</v>
      </c>
      <c r="O1090" s="12" t="s">
        <v>41</v>
      </c>
      <c r="P1090" s="12" t="s">
        <v>42</v>
      </c>
      <c r="Q1090" s="12" t="s">
        <v>43</v>
      </c>
      <c r="R1090" s="12" t="s">
        <v>1269</v>
      </c>
      <c r="S1090" s="12">
        <v>0.55000000000000004</v>
      </c>
      <c r="T1090" s="7">
        <f>Table1[[#This Row],[Profit]]/Table1[[#This Row],[Sales]]</f>
        <v>0.69</v>
      </c>
      <c r="U1090" s="12" t="s">
        <v>33</v>
      </c>
      <c r="V1090" s="12" t="s">
        <v>53</v>
      </c>
      <c r="W1090" s="12" t="s">
        <v>234</v>
      </c>
      <c r="X1090" s="12" t="s">
        <v>1918</v>
      </c>
      <c r="Y1090" s="12">
        <v>19090</v>
      </c>
      <c r="Z1090" s="13">
        <v>42022</v>
      </c>
      <c r="AA1090" s="14" t="str">
        <f>TEXT(Table1[[#This Row],[Order Date]],"mmmm")</f>
        <v>January</v>
      </c>
      <c r="AB1090" s="8" t="str">
        <f>TEXT(Table1[[#This Row],[Order Date]],"yyyy")</f>
        <v>2015</v>
      </c>
      <c r="AC1090" s="13">
        <v>42024</v>
      </c>
      <c r="AD1090" s="12">
        <v>1469.7275999999999</v>
      </c>
      <c r="AE1090" s="12">
        <v>6</v>
      </c>
      <c r="AF1090" s="12">
        <v>2130.04</v>
      </c>
      <c r="AG1090" s="12">
        <v>91550</v>
      </c>
      <c r="AH1090" s="7" t="str">
        <f>IF(COUNTIF(Returns!$A$2:$A$1635,Orders!AG1090)&gt;0,"Returned","Not Returned")</f>
        <v>Not Returned</v>
      </c>
    </row>
    <row r="1091" spans="5:34" ht="12.75" customHeight="1" thickTop="1" thickBot="1" x14ac:dyDescent="0.3">
      <c r="E1091" s="9">
        <v>26224</v>
      </c>
      <c r="F1091" s="2" t="s">
        <v>56</v>
      </c>
      <c r="G1091" s="2">
        <v>0.04</v>
      </c>
      <c r="H1091" s="2">
        <v>15.99</v>
      </c>
      <c r="I1091" s="2">
        <v>9.4</v>
      </c>
      <c r="J1091" s="2">
        <v>1972</v>
      </c>
      <c r="K1091" s="7" t="str">
        <f>IF(COUNTIF(Table1[Customer ID],Table1[[#This Row],[Customer ID]])&gt;1,"Repeat Customer","One-Time Customer")</f>
        <v>Repeat Customer</v>
      </c>
      <c r="L1091" s="2" t="s">
        <v>1917</v>
      </c>
      <c r="M1091" s="2" t="s">
        <v>27</v>
      </c>
      <c r="N1091" s="2" t="s">
        <v>28</v>
      </c>
      <c r="O1091" s="2" t="s">
        <v>77</v>
      </c>
      <c r="P1091" s="2" t="s">
        <v>85</v>
      </c>
      <c r="Q1091" s="2" t="s">
        <v>59</v>
      </c>
      <c r="R1091" s="2" t="s">
        <v>1769</v>
      </c>
      <c r="S1091" s="2">
        <v>0.49</v>
      </c>
      <c r="T1091" s="7">
        <f>Table1[[#This Row],[Profit]]/Table1[[#This Row],[Sales]]</f>
        <v>-1.009094927536232</v>
      </c>
      <c r="U1091" s="2" t="s">
        <v>33</v>
      </c>
      <c r="V1091" s="2" t="s">
        <v>53</v>
      </c>
      <c r="W1091" s="2" t="s">
        <v>234</v>
      </c>
      <c r="X1091" s="2" t="s">
        <v>1918</v>
      </c>
      <c r="Y1091" s="2">
        <v>19090</v>
      </c>
      <c r="Z1091" s="10">
        <v>42022</v>
      </c>
      <c r="AA1091" s="14" t="str">
        <f>TEXT(Table1[[#This Row],[Order Date]],"mmmm")</f>
        <v>January</v>
      </c>
      <c r="AB1091" s="8" t="str">
        <f>TEXT(Table1[[#This Row],[Order Date]],"yyyy")</f>
        <v>2015</v>
      </c>
      <c r="AC1091" s="10">
        <v>42024</v>
      </c>
      <c r="AD1091" s="2">
        <v>-83.553060000000002</v>
      </c>
      <c r="AE1091" s="2">
        <v>5</v>
      </c>
      <c r="AF1091" s="2">
        <v>82.8</v>
      </c>
      <c r="AG1091" s="2">
        <v>91550</v>
      </c>
      <c r="AH1091" s="7" t="str">
        <f>IF(COUNTIF(Returns!$A$2:$A$1635,Orders!AG1091)&gt;0,"Returned","Not Returned")</f>
        <v>Not Returned</v>
      </c>
    </row>
    <row r="1092" spans="5:34" ht="12.75" customHeight="1" thickTop="1" thickBot="1" x14ac:dyDescent="0.3">
      <c r="E1092" s="11">
        <v>18795</v>
      </c>
      <c r="F1092" s="12" t="s">
        <v>56</v>
      </c>
      <c r="G1092" s="12">
        <v>0.09</v>
      </c>
      <c r="H1092" s="12">
        <v>20.48</v>
      </c>
      <c r="I1092" s="12">
        <v>6.32</v>
      </c>
      <c r="J1092" s="12">
        <v>1974</v>
      </c>
      <c r="K1092" s="7" t="str">
        <f>IF(COUNTIF(Table1[Customer ID],Table1[[#This Row],[Customer ID]])&gt;1,"Repeat Customer","One-Time Customer")</f>
        <v>Repeat Customer</v>
      </c>
      <c r="L1092" s="12" t="s">
        <v>1919</v>
      </c>
      <c r="M1092" s="12" t="s">
        <v>49</v>
      </c>
      <c r="N1092" s="12" t="s">
        <v>114</v>
      </c>
      <c r="O1092" s="12" t="s">
        <v>29</v>
      </c>
      <c r="P1092" s="12" t="s">
        <v>257</v>
      </c>
      <c r="Q1092" s="12" t="s">
        <v>59</v>
      </c>
      <c r="R1092" s="12" t="s">
        <v>1920</v>
      </c>
      <c r="S1092" s="12">
        <v>0.57999999999999996</v>
      </c>
      <c r="T1092" s="7">
        <f>Table1[[#This Row],[Profit]]/Table1[[#This Row],[Sales]]</f>
        <v>-0.17057160169662697</v>
      </c>
      <c r="U1092" s="12" t="s">
        <v>33</v>
      </c>
      <c r="V1092" s="12" t="s">
        <v>61</v>
      </c>
      <c r="W1092" s="12" t="s">
        <v>300</v>
      </c>
      <c r="X1092" s="12" t="s">
        <v>1921</v>
      </c>
      <c r="Y1092" s="12">
        <v>48127</v>
      </c>
      <c r="Z1092" s="13">
        <v>42144</v>
      </c>
      <c r="AA1092" s="14" t="str">
        <f>TEXT(Table1[[#This Row],[Order Date]],"mmmm")</f>
        <v>May</v>
      </c>
      <c r="AB1092" s="8" t="str">
        <f>TEXT(Table1[[#This Row],[Order Date]],"yyyy")</f>
        <v>2015</v>
      </c>
      <c r="AC1092" s="13">
        <v>42145</v>
      </c>
      <c r="AD1092" s="12">
        <v>-16.89</v>
      </c>
      <c r="AE1092" s="12">
        <v>5</v>
      </c>
      <c r="AF1092" s="12">
        <v>99.02</v>
      </c>
      <c r="AG1092" s="12">
        <v>89040</v>
      </c>
      <c r="AH1092" s="7" t="str">
        <f>IF(COUNTIF(Returns!$A$2:$A$1635,Orders!AG1092)&gt;0,"Returned","Not Returned")</f>
        <v>Not Returned</v>
      </c>
    </row>
    <row r="1093" spans="5:34" ht="12.75" customHeight="1" thickTop="1" thickBot="1" x14ac:dyDescent="0.3">
      <c r="E1093" s="9">
        <v>18796</v>
      </c>
      <c r="F1093" s="2" t="s">
        <v>56</v>
      </c>
      <c r="G1093" s="2">
        <v>0.06</v>
      </c>
      <c r="H1093" s="2">
        <v>15.67</v>
      </c>
      <c r="I1093" s="2">
        <v>1.39</v>
      </c>
      <c r="J1093" s="2">
        <v>1974</v>
      </c>
      <c r="K1093" s="7" t="str">
        <f>IF(COUNTIF(Table1[Customer ID],Table1[[#This Row],[Customer ID]])&gt;1,"Repeat Customer","One-Time Customer")</f>
        <v>Repeat Customer</v>
      </c>
      <c r="L1093" s="2" t="s">
        <v>1919</v>
      </c>
      <c r="M1093" s="2" t="s">
        <v>49</v>
      </c>
      <c r="N1093" s="2" t="s">
        <v>114</v>
      </c>
      <c r="O1093" s="2" t="s">
        <v>29</v>
      </c>
      <c r="P1093" s="2" t="s">
        <v>69</v>
      </c>
      <c r="Q1093" s="2" t="s">
        <v>59</v>
      </c>
      <c r="R1093" s="2" t="s">
        <v>1700</v>
      </c>
      <c r="S1093" s="2">
        <v>0.38</v>
      </c>
      <c r="T1093" s="7">
        <f>Table1[[#This Row],[Profit]]/Table1[[#This Row],[Sales]]</f>
        <v>0.54978448275862069</v>
      </c>
      <c r="U1093" s="2" t="s">
        <v>33</v>
      </c>
      <c r="V1093" s="2" t="s">
        <v>61</v>
      </c>
      <c r="W1093" s="2" t="s">
        <v>300</v>
      </c>
      <c r="X1093" s="2" t="s">
        <v>1921</v>
      </c>
      <c r="Y1093" s="2">
        <v>48127</v>
      </c>
      <c r="Z1093" s="10">
        <v>42144</v>
      </c>
      <c r="AA1093" s="14" t="str">
        <f>TEXT(Table1[[#This Row],[Order Date]],"mmmm")</f>
        <v>May</v>
      </c>
      <c r="AB1093" s="8" t="str">
        <f>TEXT(Table1[[#This Row],[Order Date]],"yyyy")</f>
        <v>2015</v>
      </c>
      <c r="AC1093" s="10">
        <v>42145</v>
      </c>
      <c r="AD1093" s="2">
        <v>25.51</v>
      </c>
      <c r="AE1093" s="2">
        <v>3</v>
      </c>
      <c r="AF1093" s="2">
        <v>46.4</v>
      </c>
      <c r="AG1093" s="2">
        <v>89040</v>
      </c>
      <c r="AH1093" s="7" t="str">
        <f>IF(COUNTIF(Returns!$A$2:$A$1635,Orders!AG1093)&gt;0,"Returned","Not Returned")</f>
        <v>Not Returned</v>
      </c>
    </row>
    <row r="1094" spans="5:34" ht="12.75" customHeight="1" thickTop="1" thickBot="1" x14ac:dyDescent="0.3">
      <c r="E1094" s="11">
        <v>25731</v>
      </c>
      <c r="F1094" s="12" t="s">
        <v>47</v>
      </c>
      <c r="G1094" s="12">
        <v>0.05</v>
      </c>
      <c r="H1094" s="12">
        <v>70.98</v>
      </c>
      <c r="I1094" s="12">
        <v>46.74</v>
      </c>
      <c r="J1094" s="12">
        <v>1976</v>
      </c>
      <c r="K1094" s="7" t="str">
        <f>IF(COUNTIF(Table1[Customer ID],Table1[[#This Row],[Customer ID]])&gt;1,"Repeat Customer","One-Time Customer")</f>
        <v>Repeat Customer</v>
      </c>
      <c r="L1094" s="12" t="s">
        <v>1922</v>
      </c>
      <c r="M1094" s="12" t="s">
        <v>39</v>
      </c>
      <c r="N1094" s="12" t="s">
        <v>114</v>
      </c>
      <c r="O1094" s="12" t="s">
        <v>41</v>
      </c>
      <c r="P1094" s="12" t="s">
        <v>191</v>
      </c>
      <c r="Q1094" s="12" t="s">
        <v>121</v>
      </c>
      <c r="R1094" s="12" t="s">
        <v>867</v>
      </c>
      <c r="S1094" s="12">
        <v>0.56000000000000005</v>
      </c>
      <c r="T1094" s="7">
        <f>Table1[[#This Row],[Profit]]/Table1[[#This Row],[Sales]]</f>
        <v>-1.5424061213758589</v>
      </c>
      <c r="U1094" s="12" t="s">
        <v>33</v>
      </c>
      <c r="V1094" s="12" t="s">
        <v>61</v>
      </c>
      <c r="W1094" s="12" t="s">
        <v>300</v>
      </c>
      <c r="X1094" s="12" t="s">
        <v>1923</v>
      </c>
      <c r="Y1094" s="12">
        <v>48823</v>
      </c>
      <c r="Z1094" s="13">
        <v>42014</v>
      </c>
      <c r="AA1094" s="14" t="str">
        <f>TEXT(Table1[[#This Row],[Order Date]],"mmmm")</f>
        <v>January</v>
      </c>
      <c r="AB1094" s="8" t="str">
        <f>TEXT(Table1[[#This Row],[Order Date]],"yyyy")</f>
        <v>2015</v>
      </c>
      <c r="AC1094" s="13">
        <v>42015</v>
      </c>
      <c r="AD1094" s="12">
        <v>-850.65239999999994</v>
      </c>
      <c r="AE1094" s="12">
        <v>8</v>
      </c>
      <c r="AF1094" s="12">
        <v>551.51</v>
      </c>
      <c r="AG1094" s="12">
        <v>89039</v>
      </c>
      <c r="AH1094" s="7" t="str">
        <f>IF(COUNTIF(Returns!$A$2:$A$1635,Orders!AG1094)&gt;0,"Returned","Not Returned")</f>
        <v>Not Returned</v>
      </c>
    </row>
    <row r="1095" spans="5:34" ht="12.75" customHeight="1" thickTop="1" thickBot="1" x14ac:dyDescent="0.3">
      <c r="E1095" s="9">
        <v>25732</v>
      </c>
      <c r="F1095" s="2" t="s">
        <v>47</v>
      </c>
      <c r="G1095" s="2">
        <v>0.05</v>
      </c>
      <c r="H1095" s="2">
        <v>11.55</v>
      </c>
      <c r="I1095" s="2">
        <v>2.36</v>
      </c>
      <c r="J1095" s="2">
        <v>1976</v>
      </c>
      <c r="K1095" s="7" t="str">
        <f>IF(COUNTIF(Table1[Customer ID],Table1[[#This Row],[Customer ID]])&gt;1,"Repeat Customer","One-Time Customer")</f>
        <v>Repeat Customer</v>
      </c>
      <c r="L1095" s="2" t="s">
        <v>1922</v>
      </c>
      <c r="M1095" s="2" t="s">
        <v>49</v>
      </c>
      <c r="N1095" s="2" t="s">
        <v>114</v>
      </c>
      <c r="O1095" s="2" t="s">
        <v>29</v>
      </c>
      <c r="P1095" s="2" t="s">
        <v>30</v>
      </c>
      <c r="Q1095" s="2" t="s">
        <v>31</v>
      </c>
      <c r="R1095" s="2" t="s">
        <v>312</v>
      </c>
      <c r="S1095" s="2">
        <v>0.55000000000000004</v>
      </c>
      <c r="T1095" s="7">
        <f>Table1[[#This Row],[Profit]]/Table1[[#This Row],[Sales]]</f>
        <v>0.69</v>
      </c>
      <c r="U1095" s="2" t="s">
        <v>33</v>
      </c>
      <c r="V1095" s="2" t="s">
        <v>61</v>
      </c>
      <c r="W1095" s="2" t="s">
        <v>300</v>
      </c>
      <c r="X1095" s="2" t="s">
        <v>1923</v>
      </c>
      <c r="Y1095" s="2">
        <v>48823</v>
      </c>
      <c r="Z1095" s="10">
        <v>42014</v>
      </c>
      <c r="AA1095" s="14" t="str">
        <f>TEXT(Table1[[#This Row],[Order Date]],"mmmm")</f>
        <v>January</v>
      </c>
      <c r="AB1095" s="8" t="str">
        <f>TEXT(Table1[[#This Row],[Order Date]],"yyyy")</f>
        <v>2015</v>
      </c>
      <c r="AC1095" s="10">
        <v>42016</v>
      </c>
      <c r="AD1095" s="2">
        <v>98.525099999999981</v>
      </c>
      <c r="AE1095" s="2">
        <v>12</v>
      </c>
      <c r="AF1095" s="2">
        <v>142.79</v>
      </c>
      <c r="AG1095" s="2">
        <v>89039</v>
      </c>
      <c r="AH1095" s="7" t="str">
        <f>IF(COUNTIF(Returns!$A$2:$A$1635,Orders!AG1095)&gt;0,"Returned","Not Returned")</f>
        <v>Not Returned</v>
      </c>
    </row>
    <row r="1096" spans="5:34" ht="12.75" customHeight="1" thickTop="1" thickBot="1" x14ac:dyDescent="0.3">
      <c r="E1096" s="11">
        <v>24887</v>
      </c>
      <c r="F1096" s="12" t="s">
        <v>47</v>
      </c>
      <c r="G1096" s="12">
        <v>0.06</v>
      </c>
      <c r="H1096" s="12">
        <v>40.99</v>
      </c>
      <c r="I1096" s="12">
        <v>17.48</v>
      </c>
      <c r="J1096" s="12">
        <v>1976</v>
      </c>
      <c r="K1096" s="7" t="str">
        <f>IF(COUNTIF(Table1[Customer ID],Table1[[#This Row],[Customer ID]])&gt;1,"Repeat Customer","One-Time Customer")</f>
        <v>Repeat Customer</v>
      </c>
      <c r="L1096" s="12" t="s">
        <v>1922</v>
      </c>
      <c r="M1096" s="12" t="s">
        <v>49</v>
      </c>
      <c r="N1096" s="12" t="s">
        <v>114</v>
      </c>
      <c r="O1096" s="12" t="s">
        <v>29</v>
      </c>
      <c r="P1096" s="12" t="s">
        <v>93</v>
      </c>
      <c r="Q1096" s="12" t="s">
        <v>59</v>
      </c>
      <c r="R1096" s="12" t="s">
        <v>1106</v>
      </c>
      <c r="S1096" s="12">
        <v>0.36</v>
      </c>
      <c r="T1096" s="7">
        <f>Table1[[#This Row],[Profit]]/Table1[[#This Row],[Sales]]</f>
        <v>0.36615505571887602</v>
      </c>
      <c r="U1096" s="12" t="s">
        <v>33</v>
      </c>
      <c r="V1096" s="12" t="s">
        <v>61</v>
      </c>
      <c r="W1096" s="12" t="s">
        <v>300</v>
      </c>
      <c r="X1096" s="12" t="s">
        <v>1923</v>
      </c>
      <c r="Y1096" s="12">
        <v>48823</v>
      </c>
      <c r="Z1096" s="13">
        <v>42086</v>
      </c>
      <c r="AA1096" s="14" t="str">
        <f>TEXT(Table1[[#This Row],[Order Date]],"mmmm")</f>
        <v>March</v>
      </c>
      <c r="AB1096" s="8" t="str">
        <f>TEXT(Table1[[#This Row],[Order Date]],"yyyy")</f>
        <v>2015</v>
      </c>
      <c r="AC1096" s="13">
        <v>42088</v>
      </c>
      <c r="AD1096" s="12">
        <v>214.23</v>
      </c>
      <c r="AE1096" s="12">
        <v>14</v>
      </c>
      <c r="AF1096" s="12">
        <v>585.08000000000004</v>
      </c>
      <c r="AG1096" s="12">
        <v>89041</v>
      </c>
      <c r="AH1096" s="7" t="str">
        <f>IF(COUNTIF(Returns!$A$2:$A$1635,Orders!AG1096)&gt;0,"Returned","Not Returned")</f>
        <v>Not Returned</v>
      </c>
    </row>
    <row r="1097" spans="5:34" ht="12.75" customHeight="1" thickTop="1" thickBot="1" x14ac:dyDescent="0.3">
      <c r="E1097" s="9">
        <v>21692</v>
      </c>
      <c r="F1097" s="2" t="s">
        <v>37</v>
      </c>
      <c r="G1097" s="2">
        <v>0.05</v>
      </c>
      <c r="H1097" s="2">
        <v>20.99</v>
      </c>
      <c r="I1097" s="2">
        <v>3.3</v>
      </c>
      <c r="J1097" s="2">
        <v>1979</v>
      </c>
      <c r="K1097" s="7" t="str">
        <f>IF(COUNTIF(Table1[Customer ID],Table1[[#This Row],[Customer ID]])&gt;1,"Repeat Customer","One-Time Customer")</f>
        <v>One-Time Customer</v>
      </c>
      <c r="L1097" s="2" t="s">
        <v>1924</v>
      </c>
      <c r="M1097" s="2" t="s">
        <v>49</v>
      </c>
      <c r="N1097" s="2" t="s">
        <v>28</v>
      </c>
      <c r="O1097" s="2" t="s">
        <v>77</v>
      </c>
      <c r="P1097" s="2" t="s">
        <v>78</v>
      </c>
      <c r="Q1097" s="2" t="s">
        <v>51</v>
      </c>
      <c r="R1097" s="2" t="s">
        <v>895</v>
      </c>
      <c r="S1097" s="2">
        <v>0.81</v>
      </c>
      <c r="T1097" s="7">
        <f>Table1[[#This Row],[Profit]]/Table1[[#This Row],[Sales]]</f>
        <v>0.30080274914089378</v>
      </c>
      <c r="U1097" s="2" t="s">
        <v>33</v>
      </c>
      <c r="V1097" s="2" t="s">
        <v>34</v>
      </c>
      <c r="W1097" s="2" t="s">
        <v>255</v>
      </c>
      <c r="X1097" s="2" t="s">
        <v>1925</v>
      </c>
      <c r="Y1097" s="2">
        <v>80122</v>
      </c>
      <c r="Z1097" s="10">
        <v>42129</v>
      </c>
      <c r="AA1097" s="14" t="str">
        <f>TEXT(Table1[[#This Row],[Order Date]],"mmmm")</f>
        <v>May</v>
      </c>
      <c r="AB1097" s="8" t="str">
        <f>TEXT(Table1[[#This Row],[Order Date]],"yyyy")</f>
        <v>2015</v>
      </c>
      <c r="AC1097" s="10">
        <v>42130</v>
      </c>
      <c r="AD1097" s="2">
        <v>21.883400000000023</v>
      </c>
      <c r="AE1097" s="2">
        <v>4</v>
      </c>
      <c r="AF1097" s="2">
        <v>72.75</v>
      </c>
      <c r="AG1097" s="2">
        <v>87757</v>
      </c>
      <c r="AH1097" s="7" t="str">
        <f>IF(COUNTIF(Returns!$A$2:$A$1635,Orders!AG1097)&gt;0,"Returned","Not Returned")</f>
        <v>Not Returned</v>
      </c>
    </row>
    <row r="1098" spans="5:34" ht="12.75" customHeight="1" thickTop="1" thickBot="1" x14ac:dyDescent="0.3">
      <c r="E1098" s="11">
        <v>24935</v>
      </c>
      <c r="F1098" s="12" t="s">
        <v>37</v>
      </c>
      <c r="G1098" s="12">
        <v>0.1</v>
      </c>
      <c r="H1098" s="12">
        <v>7.37</v>
      </c>
      <c r="I1098" s="12">
        <v>5.53</v>
      </c>
      <c r="J1098" s="12">
        <v>1984</v>
      </c>
      <c r="K1098" s="7" t="str">
        <f>IF(COUNTIF(Table1[Customer ID],Table1[[#This Row],[Customer ID]])&gt;1,"Repeat Customer","One-Time Customer")</f>
        <v>One-Time Customer</v>
      </c>
      <c r="L1098" s="12" t="s">
        <v>1926</v>
      </c>
      <c r="M1098" s="12" t="s">
        <v>49</v>
      </c>
      <c r="N1098" s="12" t="s">
        <v>114</v>
      </c>
      <c r="O1098" s="12" t="s">
        <v>77</v>
      </c>
      <c r="P1098" s="12" t="s">
        <v>180</v>
      </c>
      <c r="Q1098" s="12" t="s">
        <v>51</v>
      </c>
      <c r="R1098" s="12" t="s">
        <v>306</v>
      </c>
      <c r="S1098" s="12">
        <v>0.69</v>
      </c>
      <c r="T1098" s="7">
        <f>Table1[[#This Row],[Profit]]/Table1[[#This Row],[Sales]]</f>
        <v>1.077496008613968</v>
      </c>
      <c r="U1098" s="12" t="s">
        <v>33</v>
      </c>
      <c r="V1098" s="12" t="s">
        <v>136</v>
      </c>
      <c r="W1098" s="12" t="s">
        <v>932</v>
      </c>
      <c r="X1098" s="12" t="s">
        <v>933</v>
      </c>
      <c r="Y1098" s="12">
        <v>29915</v>
      </c>
      <c r="Z1098" s="13">
        <v>42140</v>
      </c>
      <c r="AA1098" s="14" t="str">
        <f>TEXT(Table1[[#This Row],[Order Date]],"mmmm")</f>
        <v>May</v>
      </c>
      <c r="AB1098" s="8" t="str">
        <f>TEXT(Table1[[#This Row],[Order Date]],"yyyy")</f>
        <v>2015</v>
      </c>
      <c r="AC1098" s="13">
        <v>42140</v>
      </c>
      <c r="AD1098" s="12">
        <v>290.202</v>
      </c>
      <c r="AE1098" s="12">
        <v>38</v>
      </c>
      <c r="AF1098" s="12">
        <v>269.33</v>
      </c>
      <c r="AG1098" s="12">
        <v>91258</v>
      </c>
      <c r="AH1098" s="7" t="str">
        <f>IF(COUNTIF(Returns!$A$2:$A$1635,Orders!AG1098)&gt;0,"Returned","Not Returned")</f>
        <v>Not Returned</v>
      </c>
    </row>
    <row r="1099" spans="5:34" ht="12.75" customHeight="1" thickTop="1" thickBot="1" x14ac:dyDescent="0.3">
      <c r="E1099" s="9">
        <v>20568</v>
      </c>
      <c r="F1099" s="2" t="s">
        <v>37</v>
      </c>
      <c r="G1099" s="2">
        <v>0.01</v>
      </c>
      <c r="H1099" s="2">
        <v>15.31</v>
      </c>
      <c r="I1099" s="2">
        <v>8.7799999999999994</v>
      </c>
      <c r="J1099" s="2">
        <v>1986</v>
      </c>
      <c r="K1099" s="7" t="str">
        <f>IF(COUNTIF(Table1[Customer ID],Table1[[#This Row],[Customer ID]])&gt;1,"Repeat Customer","One-Time Customer")</f>
        <v>Repeat Customer</v>
      </c>
      <c r="L1099" s="2" t="s">
        <v>1927</v>
      </c>
      <c r="M1099" s="2" t="s">
        <v>49</v>
      </c>
      <c r="N1099" s="2" t="s">
        <v>40</v>
      </c>
      <c r="O1099" s="2" t="s">
        <v>29</v>
      </c>
      <c r="P1099" s="2" t="s">
        <v>141</v>
      </c>
      <c r="Q1099" s="2" t="s">
        <v>59</v>
      </c>
      <c r="R1099" s="2" t="s">
        <v>1928</v>
      </c>
      <c r="S1099" s="2">
        <v>0.56999999999999995</v>
      </c>
      <c r="T1099" s="7">
        <f>Table1[[#This Row],[Profit]]/Table1[[#This Row],[Sales]]</f>
        <v>3.2217506631299755E-2</v>
      </c>
      <c r="U1099" s="2" t="s">
        <v>33</v>
      </c>
      <c r="V1099" s="2" t="s">
        <v>61</v>
      </c>
      <c r="W1099" s="2" t="s">
        <v>130</v>
      </c>
      <c r="X1099" s="2" t="s">
        <v>1929</v>
      </c>
      <c r="Y1099" s="2">
        <v>79701</v>
      </c>
      <c r="Z1099" s="10">
        <v>42130</v>
      </c>
      <c r="AA1099" s="14" t="str">
        <f>TEXT(Table1[[#This Row],[Order Date]],"mmmm")</f>
        <v>May</v>
      </c>
      <c r="AB1099" s="8" t="str">
        <f>TEXT(Table1[[#This Row],[Order Date]],"yyyy")</f>
        <v>2015</v>
      </c>
      <c r="AC1099" s="10">
        <v>42131</v>
      </c>
      <c r="AD1099" s="2">
        <v>12.146000000000008</v>
      </c>
      <c r="AE1099" s="2">
        <v>23</v>
      </c>
      <c r="AF1099" s="2">
        <v>377</v>
      </c>
      <c r="AG1099" s="2">
        <v>90888</v>
      </c>
      <c r="AH1099" s="7" t="str">
        <f>IF(COUNTIF(Returns!$A$2:$A$1635,Orders!AG1099)&gt;0,"Returned","Not Returned")</f>
        <v>Not Returned</v>
      </c>
    </row>
    <row r="1100" spans="5:34" ht="12.75" customHeight="1" thickTop="1" thickBot="1" x14ac:dyDescent="0.3">
      <c r="E1100" s="11">
        <v>20569</v>
      </c>
      <c r="F1100" s="12" t="s">
        <v>37</v>
      </c>
      <c r="G1100" s="12">
        <v>0.05</v>
      </c>
      <c r="H1100" s="12">
        <v>7.99</v>
      </c>
      <c r="I1100" s="12">
        <v>5.03</v>
      </c>
      <c r="J1100" s="12">
        <v>1986</v>
      </c>
      <c r="K1100" s="7" t="str">
        <f>IF(COUNTIF(Table1[Customer ID],Table1[[#This Row],[Customer ID]])&gt;1,"Repeat Customer","One-Time Customer")</f>
        <v>Repeat Customer</v>
      </c>
      <c r="L1100" s="12" t="s">
        <v>1927</v>
      </c>
      <c r="M1100" s="12" t="s">
        <v>27</v>
      </c>
      <c r="N1100" s="12" t="s">
        <v>40</v>
      </c>
      <c r="O1100" s="12" t="s">
        <v>77</v>
      </c>
      <c r="P1100" s="12" t="s">
        <v>78</v>
      </c>
      <c r="Q1100" s="12" t="s">
        <v>86</v>
      </c>
      <c r="R1100" s="12" t="s">
        <v>430</v>
      </c>
      <c r="S1100" s="12">
        <v>0.6</v>
      </c>
      <c r="T1100" s="7">
        <f>Table1[[#This Row],[Profit]]/Table1[[#This Row],[Sales]]</f>
        <v>0.13228657827401741</v>
      </c>
      <c r="U1100" s="12" t="s">
        <v>33</v>
      </c>
      <c r="V1100" s="12" t="s">
        <v>61</v>
      </c>
      <c r="W1100" s="12" t="s">
        <v>130</v>
      </c>
      <c r="X1100" s="12" t="s">
        <v>1929</v>
      </c>
      <c r="Y1100" s="12">
        <v>79701</v>
      </c>
      <c r="Z1100" s="13">
        <v>42130</v>
      </c>
      <c r="AA1100" s="14" t="str">
        <f>TEXT(Table1[[#This Row],[Order Date]],"mmmm")</f>
        <v>May</v>
      </c>
      <c r="AB1100" s="8" t="str">
        <f>TEXT(Table1[[#This Row],[Order Date]],"yyyy")</f>
        <v>2015</v>
      </c>
      <c r="AC1100" s="13">
        <v>42132</v>
      </c>
      <c r="AD1100" s="12">
        <v>5.6870000000000083</v>
      </c>
      <c r="AE1100" s="12">
        <v>4</v>
      </c>
      <c r="AF1100" s="12">
        <v>42.99</v>
      </c>
      <c r="AG1100" s="12">
        <v>90888</v>
      </c>
      <c r="AH1100" s="7" t="str">
        <f>IF(COUNTIF(Returns!$A$2:$A$1635,Orders!AG1100)&gt;0,"Returned","Not Returned")</f>
        <v>Not Returned</v>
      </c>
    </row>
    <row r="1101" spans="5:34" ht="12.75" customHeight="1" thickTop="1" thickBot="1" x14ac:dyDescent="0.3">
      <c r="E1101" s="9">
        <v>19336</v>
      </c>
      <c r="F1101" s="2" t="s">
        <v>25</v>
      </c>
      <c r="G1101" s="2">
        <v>0.05</v>
      </c>
      <c r="H1101" s="2">
        <v>20.98</v>
      </c>
      <c r="I1101" s="2">
        <v>21.2</v>
      </c>
      <c r="J1101" s="2">
        <v>1988</v>
      </c>
      <c r="K1101" s="7" t="str">
        <f>IF(COUNTIF(Table1[Customer ID],Table1[[#This Row],[Customer ID]])&gt;1,"Repeat Customer","One-Time Customer")</f>
        <v>One-Time Customer</v>
      </c>
      <c r="L1101" s="2" t="s">
        <v>1930</v>
      </c>
      <c r="M1101" s="2" t="s">
        <v>49</v>
      </c>
      <c r="N1101" s="2" t="s">
        <v>40</v>
      </c>
      <c r="O1101" s="2" t="s">
        <v>41</v>
      </c>
      <c r="P1101" s="2" t="s">
        <v>50</v>
      </c>
      <c r="Q1101" s="2" t="s">
        <v>86</v>
      </c>
      <c r="R1101" s="2" t="s">
        <v>1931</v>
      </c>
      <c r="S1101" s="2">
        <v>0.78</v>
      </c>
      <c r="T1101" s="7">
        <f>Table1[[#This Row],[Profit]]/Table1[[#This Row],[Sales]]</f>
        <v>-2.7569188613183133</v>
      </c>
      <c r="U1101" s="2" t="s">
        <v>33</v>
      </c>
      <c r="V1101" s="2" t="s">
        <v>34</v>
      </c>
      <c r="W1101" s="2" t="s">
        <v>212</v>
      </c>
      <c r="X1101" s="2" t="s">
        <v>1895</v>
      </c>
      <c r="Y1101" s="2">
        <v>84020</v>
      </c>
      <c r="Z1101" s="10">
        <v>42007</v>
      </c>
      <c r="AA1101" s="14" t="str">
        <f>TEXT(Table1[[#This Row],[Order Date]],"mmmm")</f>
        <v>January</v>
      </c>
      <c r="AB1101" s="8" t="str">
        <f>TEXT(Table1[[#This Row],[Order Date]],"yyyy")</f>
        <v>2015</v>
      </c>
      <c r="AC1101" s="10">
        <v>42008</v>
      </c>
      <c r="AD1101" s="2">
        <v>-181.102</v>
      </c>
      <c r="AE1101" s="2">
        <v>3</v>
      </c>
      <c r="AF1101" s="2">
        <v>65.69</v>
      </c>
      <c r="AG1101" s="2">
        <v>89999</v>
      </c>
      <c r="AH1101" s="7" t="str">
        <f>IF(COUNTIF(Returns!$A$2:$A$1635,Orders!AG1101)&gt;0,"Returned","Not Returned")</f>
        <v>Not Returned</v>
      </c>
    </row>
    <row r="1102" spans="5:34" ht="12.75" customHeight="1" thickTop="1" thickBot="1" x14ac:dyDescent="0.3">
      <c r="E1102" s="11">
        <v>22600</v>
      </c>
      <c r="F1102" s="12" t="s">
        <v>37</v>
      </c>
      <c r="G1102" s="12">
        <v>0.04</v>
      </c>
      <c r="H1102" s="12">
        <v>355.98</v>
      </c>
      <c r="I1102" s="12">
        <v>58.92</v>
      </c>
      <c r="J1102" s="12">
        <v>1989</v>
      </c>
      <c r="K1102" s="7" t="str">
        <f>IF(COUNTIF(Table1[Customer ID],Table1[[#This Row],[Customer ID]])&gt;1,"Repeat Customer","One-Time Customer")</f>
        <v>Repeat Customer</v>
      </c>
      <c r="L1102" s="12" t="s">
        <v>1932</v>
      </c>
      <c r="M1102" s="12" t="s">
        <v>39</v>
      </c>
      <c r="N1102" s="12" t="s">
        <v>40</v>
      </c>
      <c r="O1102" s="12" t="s">
        <v>41</v>
      </c>
      <c r="P1102" s="12" t="s">
        <v>42</v>
      </c>
      <c r="Q1102" s="12" t="s">
        <v>43</v>
      </c>
      <c r="R1102" s="12" t="s">
        <v>1294</v>
      </c>
      <c r="S1102" s="12">
        <v>0.64</v>
      </c>
      <c r="T1102" s="7">
        <f>Table1[[#This Row],[Profit]]/Table1[[#This Row],[Sales]]</f>
        <v>0.3212745750870567</v>
      </c>
      <c r="U1102" s="12" t="s">
        <v>33</v>
      </c>
      <c r="V1102" s="12" t="s">
        <v>34</v>
      </c>
      <c r="W1102" s="12" t="s">
        <v>212</v>
      </c>
      <c r="X1102" s="12" t="s">
        <v>1933</v>
      </c>
      <c r="Y1102" s="12">
        <v>84117</v>
      </c>
      <c r="Z1102" s="13">
        <v>42025</v>
      </c>
      <c r="AA1102" s="14" t="str">
        <f>TEXT(Table1[[#This Row],[Order Date]],"mmmm")</f>
        <v>January</v>
      </c>
      <c r="AB1102" s="8" t="str">
        <f>TEXT(Table1[[#This Row],[Order Date]],"yyyy")</f>
        <v>2015</v>
      </c>
      <c r="AC1102" s="13">
        <v>42026</v>
      </c>
      <c r="AD1102" s="12">
        <v>882.93000000000006</v>
      </c>
      <c r="AE1102" s="12">
        <v>8</v>
      </c>
      <c r="AF1102" s="12">
        <v>2748.21</v>
      </c>
      <c r="AG1102" s="12">
        <v>90000</v>
      </c>
      <c r="AH1102" s="7" t="str">
        <f>IF(COUNTIF(Returns!$A$2:$A$1635,Orders!AG1102)&gt;0,"Returned","Not Returned")</f>
        <v>Not Returned</v>
      </c>
    </row>
    <row r="1103" spans="5:34" ht="12.75" customHeight="1" thickTop="1" thickBot="1" x14ac:dyDescent="0.3">
      <c r="E1103" s="9">
        <v>22601</v>
      </c>
      <c r="F1103" s="2" t="s">
        <v>37</v>
      </c>
      <c r="G1103" s="2">
        <v>0.09</v>
      </c>
      <c r="H1103" s="2">
        <v>19.98</v>
      </c>
      <c r="I1103" s="2">
        <v>8.68</v>
      </c>
      <c r="J1103" s="2">
        <v>1989</v>
      </c>
      <c r="K1103" s="7" t="str">
        <f>IF(COUNTIF(Table1[Customer ID],Table1[[#This Row],[Customer ID]])&gt;1,"Repeat Customer","One-Time Customer")</f>
        <v>Repeat Customer</v>
      </c>
      <c r="L1103" s="2" t="s">
        <v>1932</v>
      </c>
      <c r="M1103" s="2" t="s">
        <v>49</v>
      </c>
      <c r="N1103" s="2" t="s">
        <v>40</v>
      </c>
      <c r="O1103" s="2" t="s">
        <v>29</v>
      </c>
      <c r="P1103" s="2" t="s">
        <v>93</v>
      </c>
      <c r="Q1103" s="2" t="s">
        <v>59</v>
      </c>
      <c r="R1103" s="2" t="s">
        <v>1223</v>
      </c>
      <c r="S1103" s="2">
        <v>0.37</v>
      </c>
      <c r="T1103" s="7">
        <f>Table1[[#This Row],[Profit]]/Table1[[#This Row],[Sales]]</f>
        <v>7.1685803197767989E-2</v>
      </c>
      <c r="U1103" s="2" t="s">
        <v>33</v>
      </c>
      <c r="V1103" s="2" t="s">
        <v>34</v>
      </c>
      <c r="W1103" s="2" t="s">
        <v>212</v>
      </c>
      <c r="X1103" s="2" t="s">
        <v>1933</v>
      </c>
      <c r="Y1103" s="2">
        <v>84117</v>
      </c>
      <c r="Z1103" s="10">
        <v>42025</v>
      </c>
      <c r="AA1103" s="14" t="str">
        <f>TEXT(Table1[[#This Row],[Order Date]],"mmmm")</f>
        <v>January</v>
      </c>
      <c r="AB1103" s="8" t="str">
        <f>TEXT(Table1[[#This Row],[Order Date]],"yyyy")</f>
        <v>2015</v>
      </c>
      <c r="AC1103" s="10">
        <v>42026</v>
      </c>
      <c r="AD1103" s="2">
        <v>6.6803999999999988</v>
      </c>
      <c r="AE1103" s="2">
        <v>5</v>
      </c>
      <c r="AF1103" s="2">
        <v>93.19</v>
      </c>
      <c r="AG1103" s="2">
        <v>90000</v>
      </c>
      <c r="AH1103" s="7" t="str">
        <f>IF(COUNTIF(Returns!$A$2:$A$1635,Orders!AG1103)&gt;0,"Returned","Not Returned")</f>
        <v>Not Returned</v>
      </c>
    </row>
    <row r="1104" spans="5:34" ht="12.75" customHeight="1" thickTop="1" thickBot="1" x14ac:dyDescent="0.3">
      <c r="E1104" s="11">
        <v>20554</v>
      </c>
      <c r="F1104" s="12" t="s">
        <v>25</v>
      </c>
      <c r="G1104" s="12">
        <v>0.01</v>
      </c>
      <c r="H1104" s="12">
        <v>30.98</v>
      </c>
      <c r="I1104" s="12">
        <v>6.5</v>
      </c>
      <c r="J1104" s="12">
        <v>1989</v>
      </c>
      <c r="K1104" s="7" t="str">
        <f>IF(COUNTIF(Table1[Customer ID],Table1[[#This Row],[Customer ID]])&gt;1,"Repeat Customer","One-Time Customer")</f>
        <v>Repeat Customer</v>
      </c>
      <c r="L1104" s="12" t="s">
        <v>1932</v>
      </c>
      <c r="M1104" s="12" t="s">
        <v>49</v>
      </c>
      <c r="N1104" s="12" t="s">
        <v>28</v>
      </c>
      <c r="O1104" s="12" t="s">
        <v>77</v>
      </c>
      <c r="P1104" s="12" t="s">
        <v>180</v>
      </c>
      <c r="Q1104" s="12" t="s">
        <v>59</v>
      </c>
      <c r="R1104" s="12" t="s">
        <v>1908</v>
      </c>
      <c r="S1104" s="12">
        <v>0.64</v>
      </c>
      <c r="T1104" s="7">
        <f>Table1[[#This Row],[Profit]]/Table1[[#This Row],[Sales]]</f>
        <v>0.12739081377108732</v>
      </c>
      <c r="U1104" s="12" t="s">
        <v>33</v>
      </c>
      <c r="V1104" s="12" t="s">
        <v>34</v>
      </c>
      <c r="W1104" s="12" t="s">
        <v>212</v>
      </c>
      <c r="X1104" s="12" t="s">
        <v>1933</v>
      </c>
      <c r="Y1104" s="12">
        <v>84117</v>
      </c>
      <c r="Z1104" s="13">
        <v>42139</v>
      </c>
      <c r="AA1104" s="14" t="str">
        <f>TEXT(Table1[[#This Row],[Order Date]],"mmmm")</f>
        <v>May</v>
      </c>
      <c r="AB1104" s="8" t="str">
        <f>TEXT(Table1[[#This Row],[Order Date]],"yyyy")</f>
        <v>2015</v>
      </c>
      <c r="AC1104" s="13">
        <v>42140</v>
      </c>
      <c r="AD1104" s="12">
        <v>46.29</v>
      </c>
      <c r="AE1104" s="12">
        <v>11</v>
      </c>
      <c r="AF1104" s="12">
        <v>363.37</v>
      </c>
      <c r="AG1104" s="12">
        <v>90001</v>
      </c>
      <c r="AH1104" s="7" t="str">
        <f>IF(COUNTIF(Returns!$A$2:$A$1635,Orders!AG1104)&gt;0,"Returned","Not Returned")</f>
        <v>Not Returned</v>
      </c>
    </row>
    <row r="1105" spans="5:34" ht="12.75" customHeight="1" thickTop="1" thickBot="1" x14ac:dyDescent="0.3">
      <c r="E1105" s="9">
        <v>20555</v>
      </c>
      <c r="F1105" s="2" t="s">
        <v>25</v>
      </c>
      <c r="G1105" s="2">
        <v>0.01</v>
      </c>
      <c r="H1105" s="2">
        <v>40.99</v>
      </c>
      <c r="I1105" s="2">
        <v>19.989999999999998</v>
      </c>
      <c r="J1105" s="2">
        <v>1989</v>
      </c>
      <c r="K1105" s="7" t="str">
        <f>IF(COUNTIF(Table1[Customer ID],Table1[[#This Row],[Customer ID]])&gt;1,"Repeat Customer","One-Time Customer")</f>
        <v>Repeat Customer</v>
      </c>
      <c r="L1105" s="2" t="s">
        <v>1932</v>
      </c>
      <c r="M1105" s="2" t="s">
        <v>49</v>
      </c>
      <c r="N1105" s="2" t="s">
        <v>28</v>
      </c>
      <c r="O1105" s="2" t="s">
        <v>29</v>
      </c>
      <c r="P1105" s="2" t="s">
        <v>93</v>
      </c>
      <c r="Q1105" s="2" t="s">
        <v>59</v>
      </c>
      <c r="R1105" s="2" t="s">
        <v>1934</v>
      </c>
      <c r="S1105" s="2">
        <v>0.36</v>
      </c>
      <c r="T1105" s="7">
        <f>Table1[[#This Row],[Profit]]/Table1[[#This Row],[Sales]]</f>
        <v>0.36981799271970878</v>
      </c>
      <c r="U1105" s="2" t="s">
        <v>33</v>
      </c>
      <c r="V1105" s="2" t="s">
        <v>34</v>
      </c>
      <c r="W1105" s="2" t="s">
        <v>212</v>
      </c>
      <c r="X1105" s="2" t="s">
        <v>1933</v>
      </c>
      <c r="Y1105" s="2">
        <v>84117</v>
      </c>
      <c r="Z1105" s="10">
        <v>42139</v>
      </c>
      <c r="AA1105" s="14" t="str">
        <f>TEXT(Table1[[#This Row],[Order Date]],"mmmm")</f>
        <v>May</v>
      </c>
      <c r="AB1105" s="8" t="str">
        <f>TEXT(Table1[[#This Row],[Order Date]],"yyyy")</f>
        <v>2015</v>
      </c>
      <c r="AC1105" s="10">
        <v>42142</v>
      </c>
      <c r="AD1105" s="2">
        <v>177.79</v>
      </c>
      <c r="AE1105" s="2">
        <v>11</v>
      </c>
      <c r="AF1105" s="2">
        <v>480.75</v>
      </c>
      <c r="AG1105" s="2">
        <v>90001</v>
      </c>
      <c r="AH1105" s="7" t="str">
        <f>IF(COUNTIF(Returns!$A$2:$A$1635,Orders!AG1105)&gt;0,"Returned","Not Returned")</f>
        <v>Not Returned</v>
      </c>
    </row>
    <row r="1106" spans="5:34" ht="12.75" customHeight="1" thickTop="1" thickBot="1" x14ac:dyDescent="0.3">
      <c r="E1106" s="11">
        <v>21723</v>
      </c>
      <c r="F1106" s="12" t="s">
        <v>56</v>
      </c>
      <c r="G1106" s="12">
        <v>0.1</v>
      </c>
      <c r="H1106" s="12">
        <v>1.6</v>
      </c>
      <c r="I1106" s="12">
        <v>1.29</v>
      </c>
      <c r="J1106" s="12">
        <v>1989</v>
      </c>
      <c r="K1106" s="7" t="str">
        <f>IF(COUNTIF(Table1[Customer ID],Table1[[#This Row],[Customer ID]])&gt;1,"Repeat Customer","One-Time Customer")</f>
        <v>Repeat Customer</v>
      </c>
      <c r="L1106" s="12" t="s">
        <v>1932</v>
      </c>
      <c r="M1106" s="12" t="s">
        <v>49</v>
      </c>
      <c r="N1106" s="12" t="s">
        <v>40</v>
      </c>
      <c r="O1106" s="12" t="s">
        <v>29</v>
      </c>
      <c r="P1106" s="12" t="s">
        <v>30</v>
      </c>
      <c r="Q1106" s="12" t="s">
        <v>31</v>
      </c>
      <c r="R1106" s="12" t="s">
        <v>1935</v>
      </c>
      <c r="S1106" s="12">
        <v>0.42</v>
      </c>
      <c r="T1106" s="7">
        <f>Table1[[#This Row],[Profit]]/Table1[[#This Row],[Sales]]</f>
        <v>-0.88805687203791484</v>
      </c>
      <c r="U1106" s="12" t="s">
        <v>33</v>
      </c>
      <c r="V1106" s="12" t="s">
        <v>34</v>
      </c>
      <c r="W1106" s="12" t="s">
        <v>212</v>
      </c>
      <c r="X1106" s="12" t="s">
        <v>1933</v>
      </c>
      <c r="Y1106" s="12">
        <v>84117</v>
      </c>
      <c r="Z1106" s="13">
        <v>42124</v>
      </c>
      <c r="AA1106" s="14" t="str">
        <f>TEXT(Table1[[#This Row],[Order Date]],"mmmm")</f>
        <v>April</v>
      </c>
      <c r="AB1106" s="8" t="str">
        <f>TEXT(Table1[[#This Row],[Order Date]],"yyyy")</f>
        <v>2015</v>
      </c>
      <c r="AC1106" s="13">
        <v>42124</v>
      </c>
      <c r="AD1106" s="12">
        <v>-14.990400000000001</v>
      </c>
      <c r="AE1106" s="12">
        <v>11</v>
      </c>
      <c r="AF1106" s="12">
        <v>16.88</v>
      </c>
      <c r="AG1106" s="12">
        <v>90003</v>
      </c>
      <c r="AH1106" s="7" t="str">
        <f>IF(COUNTIF(Returns!$A$2:$A$1635,Orders!AG1106)&gt;0,"Returned","Not Returned")</f>
        <v>Not Returned</v>
      </c>
    </row>
    <row r="1107" spans="5:34" ht="12.75" customHeight="1" thickTop="1" thickBot="1" x14ac:dyDescent="0.3">
      <c r="E1107" s="9">
        <v>25417</v>
      </c>
      <c r="F1107" s="2" t="s">
        <v>56</v>
      </c>
      <c r="G1107" s="2">
        <v>0</v>
      </c>
      <c r="H1107" s="2">
        <v>47.9</v>
      </c>
      <c r="I1107" s="2">
        <v>5.86</v>
      </c>
      <c r="J1107" s="2">
        <v>1991</v>
      </c>
      <c r="K1107" s="7" t="str">
        <f>IF(COUNTIF(Table1[Customer ID],Table1[[#This Row],[Customer ID]])&gt;1,"Repeat Customer","One-Time Customer")</f>
        <v>One-Time Customer</v>
      </c>
      <c r="L1107" s="2" t="s">
        <v>1936</v>
      </c>
      <c r="M1107" s="2" t="s">
        <v>49</v>
      </c>
      <c r="N1107" s="2" t="s">
        <v>40</v>
      </c>
      <c r="O1107" s="2" t="s">
        <v>29</v>
      </c>
      <c r="P1107" s="2" t="s">
        <v>93</v>
      </c>
      <c r="Q1107" s="2" t="s">
        <v>59</v>
      </c>
      <c r="R1107" s="2" t="s">
        <v>1937</v>
      </c>
      <c r="S1107" s="2">
        <v>0.37</v>
      </c>
      <c r="T1107" s="7">
        <f>Table1[[#This Row],[Profit]]/Table1[[#This Row],[Sales]]</f>
        <v>0.69</v>
      </c>
      <c r="U1107" s="2" t="s">
        <v>33</v>
      </c>
      <c r="V1107" s="2" t="s">
        <v>34</v>
      </c>
      <c r="W1107" s="2" t="s">
        <v>212</v>
      </c>
      <c r="X1107" s="2" t="s">
        <v>1938</v>
      </c>
      <c r="Y1107" s="2">
        <v>84118</v>
      </c>
      <c r="Z1107" s="10">
        <v>42057</v>
      </c>
      <c r="AA1107" s="14" t="str">
        <f>TEXT(Table1[[#This Row],[Order Date]],"mmmm")</f>
        <v>February</v>
      </c>
      <c r="AB1107" s="8" t="str">
        <f>TEXT(Table1[[#This Row],[Order Date]],"yyyy")</f>
        <v>2015</v>
      </c>
      <c r="AC1107" s="10">
        <v>42059</v>
      </c>
      <c r="AD1107" s="2">
        <v>638.38109999999995</v>
      </c>
      <c r="AE1107" s="2">
        <v>18</v>
      </c>
      <c r="AF1107" s="2">
        <v>925.19</v>
      </c>
      <c r="AG1107" s="2">
        <v>90002</v>
      </c>
      <c r="AH1107" s="7" t="str">
        <f>IF(COUNTIF(Returns!$A$2:$A$1635,Orders!AG1107)&gt;0,"Returned","Not Returned")</f>
        <v>Not Returned</v>
      </c>
    </row>
    <row r="1108" spans="5:34" ht="12.75" customHeight="1" thickTop="1" thickBot="1" x14ac:dyDescent="0.3">
      <c r="E1108" s="11">
        <v>19797</v>
      </c>
      <c r="F1108" s="12" t="s">
        <v>37</v>
      </c>
      <c r="G1108" s="12">
        <v>0.1</v>
      </c>
      <c r="H1108" s="12">
        <v>125.99</v>
      </c>
      <c r="I1108" s="12">
        <v>8.99</v>
      </c>
      <c r="J1108" s="12">
        <v>1997</v>
      </c>
      <c r="K1108" s="7" t="str">
        <f>IF(COUNTIF(Table1[Customer ID],Table1[[#This Row],[Customer ID]])&gt;1,"Repeat Customer","One-Time Customer")</f>
        <v>Repeat Customer</v>
      </c>
      <c r="L1108" s="12" t="s">
        <v>1939</v>
      </c>
      <c r="M1108" s="12" t="s">
        <v>49</v>
      </c>
      <c r="N1108" s="12" t="s">
        <v>114</v>
      </c>
      <c r="O1108" s="12" t="s">
        <v>77</v>
      </c>
      <c r="P1108" s="12" t="s">
        <v>78</v>
      </c>
      <c r="Q1108" s="12" t="s">
        <v>59</v>
      </c>
      <c r="R1108" s="12" t="s">
        <v>898</v>
      </c>
      <c r="S1108" s="12">
        <v>0.56999999999999995</v>
      </c>
      <c r="T1108" s="7">
        <f>Table1[[#This Row],[Profit]]/Table1[[#This Row],[Sales]]</f>
        <v>4.319483188959037E-2</v>
      </c>
      <c r="U1108" s="12" t="s">
        <v>33</v>
      </c>
      <c r="V1108" s="12" t="s">
        <v>136</v>
      </c>
      <c r="W1108" s="12" t="s">
        <v>932</v>
      </c>
      <c r="X1108" s="12" t="s">
        <v>933</v>
      </c>
      <c r="Y1108" s="12">
        <v>29915</v>
      </c>
      <c r="Z1108" s="13">
        <v>42029</v>
      </c>
      <c r="AA1108" s="14" t="str">
        <f>TEXT(Table1[[#This Row],[Order Date]],"mmmm")</f>
        <v>January</v>
      </c>
      <c r="AB1108" s="8" t="str">
        <f>TEXT(Table1[[#This Row],[Order Date]],"yyyy")</f>
        <v>2015</v>
      </c>
      <c r="AC1108" s="13">
        <v>42032</v>
      </c>
      <c r="AD1108" s="12">
        <v>17.652000000000001</v>
      </c>
      <c r="AE1108" s="12">
        <v>4</v>
      </c>
      <c r="AF1108" s="12">
        <v>408.66</v>
      </c>
      <c r="AG1108" s="12">
        <v>90333</v>
      </c>
      <c r="AH1108" s="7" t="str">
        <f>IF(COUNTIF(Returns!$A$2:$A$1635,Orders!AG1108)&gt;0,"Returned","Not Returned")</f>
        <v>Not Returned</v>
      </c>
    </row>
    <row r="1109" spans="5:34" ht="12.75" customHeight="1" thickTop="1" thickBot="1" x14ac:dyDescent="0.3">
      <c r="E1109" s="9">
        <v>19581</v>
      </c>
      <c r="F1109" s="2" t="s">
        <v>56</v>
      </c>
      <c r="G1109" s="2">
        <v>0.01</v>
      </c>
      <c r="H1109" s="2">
        <v>16.48</v>
      </c>
      <c r="I1109" s="2">
        <v>1.99</v>
      </c>
      <c r="J1109" s="2">
        <v>1997</v>
      </c>
      <c r="K1109" s="7" t="str">
        <f>IF(COUNTIF(Table1[Customer ID],Table1[[#This Row],[Customer ID]])&gt;1,"Repeat Customer","One-Time Customer")</f>
        <v>Repeat Customer</v>
      </c>
      <c r="L1109" s="2" t="s">
        <v>1939</v>
      </c>
      <c r="M1109" s="2" t="s">
        <v>49</v>
      </c>
      <c r="N1109" s="2" t="s">
        <v>114</v>
      </c>
      <c r="O1109" s="2" t="s">
        <v>77</v>
      </c>
      <c r="P1109" s="2" t="s">
        <v>180</v>
      </c>
      <c r="Q1109" s="2" t="s">
        <v>51</v>
      </c>
      <c r="R1109" s="2" t="s">
        <v>1472</v>
      </c>
      <c r="S1109" s="2">
        <v>0.42</v>
      </c>
      <c r="T1109" s="7">
        <f>Table1[[#This Row],[Profit]]/Table1[[#This Row],[Sales]]</f>
        <v>6.0170340844382979</v>
      </c>
      <c r="U1109" s="2" t="s">
        <v>33</v>
      </c>
      <c r="V1109" s="2" t="s">
        <v>136</v>
      </c>
      <c r="W1109" s="2" t="s">
        <v>932</v>
      </c>
      <c r="X1109" s="2" t="s">
        <v>933</v>
      </c>
      <c r="Y1109" s="2">
        <v>29915</v>
      </c>
      <c r="Z1109" s="10">
        <v>42131</v>
      </c>
      <c r="AA1109" s="14" t="str">
        <f>TEXT(Table1[[#This Row],[Order Date]],"mmmm")</f>
        <v>May</v>
      </c>
      <c r="AB1109" s="8" t="str">
        <f>TEXT(Table1[[#This Row],[Order Date]],"yyyy")</f>
        <v>2015</v>
      </c>
      <c r="AC1109" s="10">
        <v>42132</v>
      </c>
      <c r="AD1109" s="2">
        <v>739.67399999999998</v>
      </c>
      <c r="AE1109" s="2">
        <v>7</v>
      </c>
      <c r="AF1109" s="2">
        <v>122.93</v>
      </c>
      <c r="AG1109" s="2">
        <v>90334</v>
      </c>
      <c r="AH1109" s="7" t="str">
        <f>IF(COUNTIF(Returns!$A$2:$A$1635,Orders!AG1109)&gt;0,"Returned","Not Returned")</f>
        <v>Not Returned</v>
      </c>
    </row>
    <row r="1110" spans="5:34" ht="12.75" customHeight="1" thickTop="1" thickBot="1" x14ac:dyDescent="0.3">
      <c r="E1110" s="11">
        <v>21003</v>
      </c>
      <c r="F1110" s="12" t="s">
        <v>106</v>
      </c>
      <c r="G1110" s="12">
        <v>0</v>
      </c>
      <c r="H1110" s="12">
        <v>24.92</v>
      </c>
      <c r="I1110" s="12">
        <v>12.98</v>
      </c>
      <c r="J1110" s="12">
        <v>1997</v>
      </c>
      <c r="K1110" s="7" t="str">
        <f>IF(COUNTIF(Table1[Customer ID],Table1[[#This Row],[Customer ID]])&gt;1,"Repeat Customer","One-Time Customer")</f>
        <v>Repeat Customer</v>
      </c>
      <c r="L1110" s="12" t="s">
        <v>1939</v>
      </c>
      <c r="M1110" s="12" t="s">
        <v>49</v>
      </c>
      <c r="N1110" s="12" t="s">
        <v>114</v>
      </c>
      <c r="O1110" s="12" t="s">
        <v>29</v>
      </c>
      <c r="P1110" s="12" t="s">
        <v>109</v>
      </c>
      <c r="Q1110" s="12" t="s">
        <v>59</v>
      </c>
      <c r="R1110" s="12" t="s">
        <v>1940</v>
      </c>
      <c r="S1110" s="12">
        <v>0.39</v>
      </c>
      <c r="T1110" s="7">
        <f>Table1[[#This Row],[Profit]]/Table1[[#This Row],[Sales]]</f>
        <v>-0.70900183710961429</v>
      </c>
      <c r="U1110" s="12" t="s">
        <v>33</v>
      </c>
      <c r="V1110" s="12" t="s">
        <v>136</v>
      </c>
      <c r="W1110" s="12" t="s">
        <v>932</v>
      </c>
      <c r="X1110" s="12" t="s">
        <v>933</v>
      </c>
      <c r="Y1110" s="12">
        <v>29915</v>
      </c>
      <c r="Z1110" s="13">
        <v>42157</v>
      </c>
      <c r="AA1110" s="14" t="str">
        <f>TEXT(Table1[[#This Row],[Order Date]],"mmmm")</f>
        <v>June</v>
      </c>
      <c r="AB1110" s="8" t="str">
        <f>TEXT(Table1[[#This Row],[Order Date]],"yyyy")</f>
        <v>2015</v>
      </c>
      <c r="AC1110" s="13">
        <v>42157</v>
      </c>
      <c r="AD1110" s="12">
        <v>-23.155999999999999</v>
      </c>
      <c r="AE1110" s="12">
        <v>1</v>
      </c>
      <c r="AF1110" s="12">
        <v>32.659999999999997</v>
      </c>
      <c r="AG1110" s="12">
        <v>90335</v>
      </c>
      <c r="AH1110" s="7" t="str">
        <f>IF(COUNTIF(Returns!$A$2:$A$1635,Orders!AG1110)&gt;0,"Returned","Not Returned")</f>
        <v>Not Returned</v>
      </c>
    </row>
    <row r="1111" spans="5:34" ht="12.75" customHeight="1" thickTop="1" thickBot="1" x14ac:dyDescent="0.3">
      <c r="E1111" s="9">
        <v>20392</v>
      </c>
      <c r="F1111" s="2" t="s">
        <v>37</v>
      </c>
      <c r="G1111" s="2">
        <v>0.06</v>
      </c>
      <c r="H1111" s="2">
        <v>4.42</v>
      </c>
      <c r="I1111" s="2">
        <v>4.99</v>
      </c>
      <c r="J1111" s="2">
        <v>1998</v>
      </c>
      <c r="K1111" s="7" t="str">
        <f>IF(COUNTIF(Table1[Customer ID],Table1[[#This Row],[Customer ID]])&gt;1,"Repeat Customer","One-Time Customer")</f>
        <v>One-Time Customer</v>
      </c>
      <c r="L1111" s="2" t="s">
        <v>1941</v>
      </c>
      <c r="M1111" s="2" t="s">
        <v>49</v>
      </c>
      <c r="N1111" s="2" t="s">
        <v>28</v>
      </c>
      <c r="O1111" s="2" t="s">
        <v>29</v>
      </c>
      <c r="P1111" s="2" t="s">
        <v>69</v>
      </c>
      <c r="Q1111" s="2" t="s">
        <v>59</v>
      </c>
      <c r="R1111" s="2" t="s">
        <v>70</v>
      </c>
      <c r="S1111" s="2">
        <v>0.38</v>
      </c>
      <c r="T1111" s="7">
        <f>Table1[[#This Row],[Profit]]/Table1[[#This Row],[Sales]]</f>
        <v>-0.7026936026936027</v>
      </c>
      <c r="U1111" s="2" t="s">
        <v>33</v>
      </c>
      <c r="V1111" s="2" t="s">
        <v>53</v>
      </c>
      <c r="W1111" s="2" t="s">
        <v>71</v>
      </c>
      <c r="X1111" s="2" t="s">
        <v>1942</v>
      </c>
      <c r="Y1111" s="2">
        <v>11758</v>
      </c>
      <c r="Z1111" s="10">
        <v>42158</v>
      </c>
      <c r="AA1111" s="14" t="str">
        <f>TEXT(Table1[[#This Row],[Order Date]],"mmmm")</f>
        <v>June</v>
      </c>
      <c r="AB1111" s="8" t="str">
        <f>TEXT(Table1[[#This Row],[Order Date]],"yyyy")</f>
        <v>2015</v>
      </c>
      <c r="AC1111" s="10">
        <v>42160</v>
      </c>
      <c r="AD1111" s="2">
        <v>-10.435</v>
      </c>
      <c r="AE1111" s="2">
        <v>3</v>
      </c>
      <c r="AF1111" s="2">
        <v>14.85</v>
      </c>
      <c r="AG1111" s="2">
        <v>90568</v>
      </c>
      <c r="AH1111" s="7" t="str">
        <f>IF(COUNTIF(Returns!$A$2:$A$1635,Orders!AG1111)&gt;0,"Returned","Not Returned")</f>
        <v>Not Returned</v>
      </c>
    </row>
    <row r="1112" spans="5:34" ht="12.75" customHeight="1" thickTop="1" thickBot="1" x14ac:dyDescent="0.3">
      <c r="E1112" s="11">
        <v>24075</v>
      </c>
      <c r="F1112" s="12" t="s">
        <v>56</v>
      </c>
      <c r="G1112" s="12">
        <v>0.06</v>
      </c>
      <c r="H1112" s="12">
        <v>4.24</v>
      </c>
      <c r="I1112" s="12">
        <v>5.41</v>
      </c>
      <c r="J1112" s="12">
        <v>2004</v>
      </c>
      <c r="K1112" s="7" t="str">
        <f>IF(COUNTIF(Table1[Customer ID],Table1[[#This Row],[Customer ID]])&gt;1,"Repeat Customer","One-Time Customer")</f>
        <v>Repeat Customer</v>
      </c>
      <c r="L1112" s="12" t="s">
        <v>1943</v>
      </c>
      <c r="M1112" s="12" t="s">
        <v>49</v>
      </c>
      <c r="N1112" s="12" t="s">
        <v>40</v>
      </c>
      <c r="O1112" s="12" t="s">
        <v>29</v>
      </c>
      <c r="P1112" s="12" t="s">
        <v>109</v>
      </c>
      <c r="Q1112" s="12" t="s">
        <v>59</v>
      </c>
      <c r="R1112" s="12" t="s">
        <v>110</v>
      </c>
      <c r="S1112" s="12">
        <v>0.35</v>
      </c>
      <c r="T1112" s="7">
        <f>Table1[[#This Row],[Profit]]/Table1[[#This Row],[Sales]]</f>
        <v>-1.7537039999999999</v>
      </c>
      <c r="U1112" s="12" t="s">
        <v>33</v>
      </c>
      <c r="V1112" s="12" t="s">
        <v>34</v>
      </c>
      <c r="W1112" s="12" t="s">
        <v>82</v>
      </c>
      <c r="X1112" s="12" t="s">
        <v>1901</v>
      </c>
      <c r="Y1112" s="12">
        <v>59715</v>
      </c>
      <c r="Z1112" s="13">
        <v>42111</v>
      </c>
      <c r="AA1112" s="14" t="str">
        <f>TEXT(Table1[[#This Row],[Order Date]],"mmmm")</f>
        <v>April</v>
      </c>
      <c r="AB1112" s="8" t="str">
        <f>TEXT(Table1[[#This Row],[Order Date]],"yyyy")</f>
        <v>2015</v>
      </c>
      <c r="AC1112" s="13">
        <v>42113</v>
      </c>
      <c r="AD1112" s="12">
        <v>-78.916679999999999</v>
      </c>
      <c r="AE1112" s="12">
        <v>10</v>
      </c>
      <c r="AF1112" s="12">
        <v>45</v>
      </c>
      <c r="AG1112" s="12">
        <v>91277</v>
      </c>
      <c r="AH1112" s="7" t="str">
        <f>IF(COUNTIF(Returns!$A$2:$A$1635,Orders!AG1112)&gt;0,"Returned","Not Returned")</f>
        <v>Not Returned</v>
      </c>
    </row>
    <row r="1113" spans="5:34" ht="12.75" customHeight="1" thickTop="1" thickBot="1" x14ac:dyDescent="0.3">
      <c r="E1113" s="9">
        <v>24076</v>
      </c>
      <c r="F1113" s="2" t="s">
        <v>56</v>
      </c>
      <c r="G1113" s="2">
        <v>0.04</v>
      </c>
      <c r="H1113" s="2">
        <v>6783.02</v>
      </c>
      <c r="I1113" s="2">
        <v>24.49</v>
      </c>
      <c r="J1113" s="2">
        <v>2004</v>
      </c>
      <c r="K1113" s="7" t="str">
        <f>IF(COUNTIF(Table1[Customer ID],Table1[[#This Row],[Customer ID]])&gt;1,"Repeat Customer","One-Time Customer")</f>
        <v>Repeat Customer</v>
      </c>
      <c r="L1113" s="2" t="s">
        <v>1943</v>
      </c>
      <c r="M1113" s="2" t="s">
        <v>49</v>
      </c>
      <c r="N1113" s="2" t="s">
        <v>40</v>
      </c>
      <c r="O1113" s="2" t="s">
        <v>77</v>
      </c>
      <c r="P1113" s="2" t="s">
        <v>85</v>
      </c>
      <c r="Q1113" s="2" t="s">
        <v>236</v>
      </c>
      <c r="R1113" s="2" t="s">
        <v>1277</v>
      </c>
      <c r="S1113" s="2">
        <v>0.39</v>
      </c>
      <c r="T1113" s="7">
        <f>Table1[[#This Row],[Profit]]/Table1[[#This Row],[Sales]]</f>
        <v>-2.0646206248373056</v>
      </c>
      <c r="U1113" s="2" t="s">
        <v>33</v>
      </c>
      <c r="V1113" s="2" t="s">
        <v>34</v>
      </c>
      <c r="W1113" s="2" t="s">
        <v>82</v>
      </c>
      <c r="X1113" s="2" t="s">
        <v>1901</v>
      </c>
      <c r="Y1113" s="2">
        <v>59715</v>
      </c>
      <c r="Z1113" s="10">
        <v>42111</v>
      </c>
      <c r="AA1113" s="14" t="str">
        <f>TEXT(Table1[[#This Row],[Order Date]],"mmmm")</f>
        <v>April</v>
      </c>
      <c r="AB1113" s="8" t="str">
        <f>TEXT(Table1[[#This Row],[Order Date]],"yyyy")</f>
        <v>2015</v>
      </c>
      <c r="AC1113" s="10">
        <v>42113</v>
      </c>
      <c r="AD1113" s="2">
        <v>-13562.637407999999</v>
      </c>
      <c r="AE1113" s="2">
        <v>1</v>
      </c>
      <c r="AF1113" s="2">
        <v>6569.07</v>
      </c>
      <c r="AG1113" s="2">
        <v>91277</v>
      </c>
      <c r="AH1113" s="7" t="str">
        <f>IF(COUNTIF(Returns!$A$2:$A$1635,Orders!AG1113)&gt;0,"Returned","Not Returned")</f>
        <v>Not Returned</v>
      </c>
    </row>
    <row r="1114" spans="5:34" ht="12.75" customHeight="1" thickTop="1" thickBot="1" x14ac:dyDescent="0.3">
      <c r="E1114" s="11">
        <v>25251</v>
      </c>
      <c r="F1114" s="12" t="s">
        <v>37</v>
      </c>
      <c r="G1114" s="12">
        <v>0.03</v>
      </c>
      <c r="H1114" s="12">
        <v>5.78</v>
      </c>
      <c r="I1114" s="12">
        <v>5.37</v>
      </c>
      <c r="J1114" s="12">
        <v>2006</v>
      </c>
      <c r="K1114" s="7" t="str">
        <f>IF(COUNTIF(Table1[Customer ID],Table1[[#This Row],[Customer ID]])&gt;1,"Repeat Customer","One-Time Customer")</f>
        <v>One-Time Customer</v>
      </c>
      <c r="L1114" s="12" t="s">
        <v>1944</v>
      </c>
      <c r="M1114" s="12" t="s">
        <v>49</v>
      </c>
      <c r="N1114" s="12" t="s">
        <v>40</v>
      </c>
      <c r="O1114" s="12" t="s">
        <v>29</v>
      </c>
      <c r="P1114" s="12" t="s">
        <v>93</v>
      </c>
      <c r="Q1114" s="12" t="s">
        <v>59</v>
      </c>
      <c r="R1114" s="12" t="s">
        <v>1945</v>
      </c>
      <c r="S1114" s="12">
        <v>0.36</v>
      </c>
      <c r="T1114" s="7">
        <f>Table1[[#This Row],[Profit]]/Table1[[#This Row],[Sales]]</f>
        <v>-0.71809113579687145</v>
      </c>
      <c r="U1114" s="12" t="s">
        <v>33</v>
      </c>
      <c r="V1114" s="12" t="s">
        <v>34</v>
      </c>
      <c r="W1114" s="12" t="s">
        <v>255</v>
      </c>
      <c r="X1114" s="12" t="s">
        <v>1946</v>
      </c>
      <c r="Y1114" s="12">
        <v>81301</v>
      </c>
      <c r="Z1114" s="13">
        <v>42068</v>
      </c>
      <c r="AA1114" s="14" t="str">
        <f>TEXT(Table1[[#This Row],[Order Date]],"mmmm")</f>
        <v>March</v>
      </c>
      <c r="AB1114" s="8" t="str">
        <f>TEXT(Table1[[#This Row],[Order Date]],"yyyy")</f>
        <v>2015</v>
      </c>
      <c r="AC1114" s="13">
        <v>42069</v>
      </c>
      <c r="AD1114" s="12">
        <v>-63.35</v>
      </c>
      <c r="AE1114" s="12">
        <v>15</v>
      </c>
      <c r="AF1114" s="12">
        <v>88.22</v>
      </c>
      <c r="AG1114" s="12">
        <v>88798</v>
      </c>
      <c r="AH1114" s="7" t="str">
        <f>IF(COUNTIF(Returns!$A$2:$A$1635,Orders!AG1114)&gt;0,"Returned","Not Returned")</f>
        <v>Not Returned</v>
      </c>
    </row>
    <row r="1115" spans="5:34" ht="12.75" customHeight="1" thickTop="1" thickBot="1" x14ac:dyDescent="0.3">
      <c r="E1115" s="9">
        <v>20006</v>
      </c>
      <c r="F1115" s="2" t="s">
        <v>56</v>
      </c>
      <c r="G1115" s="2">
        <v>0.1</v>
      </c>
      <c r="H1115" s="2">
        <v>10.48</v>
      </c>
      <c r="I1115" s="2">
        <v>2.89</v>
      </c>
      <c r="J1115" s="2">
        <v>2016</v>
      </c>
      <c r="K1115" s="7" t="str">
        <f>IF(COUNTIF(Table1[Customer ID],Table1[[#This Row],[Customer ID]])&gt;1,"Repeat Customer","One-Time Customer")</f>
        <v>One-Time Customer</v>
      </c>
      <c r="L1115" s="2" t="s">
        <v>1947</v>
      </c>
      <c r="M1115" s="2" t="s">
        <v>49</v>
      </c>
      <c r="N1115" s="2" t="s">
        <v>28</v>
      </c>
      <c r="O1115" s="2" t="s">
        <v>29</v>
      </c>
      <c r="P1115" s="2" t="s">
        <v>30</v>
      </c>
      <c r="Q1115" s="2" t="s">
        <v>51</v>
      </c>
      <c r="R1115" s="2" t="s">
        <v>1808</v>
      </c>
      <c r="S1115" s="2">
        <v>0.6</v>
      </c>
      <c r="T1115" s="7">
        <f>Table1[[#This Row],[Profit]]/Table1[[#This Row],[Sales]]</f>
        <v>-0.22099776619508563</v>
      </c>
      <c r="U1115" s="2" t="s">
        <v>33</v>
      </c>
      <c r="V1115" s="2" t="s">
        <v>61</v>
      </c>
      <c r="W1115" s="2" t="s">
        <v>300</v>
      </c>
      <c r="X1115" s="2" t="s">
        <v>731</v>
      </c>
      <c r="Y1115" s="2">
        <v>48195</v>
      </c>
      <c r="Z1115" s="10">
        <v>42173</v>
      </c>
      <c r="AA1115" s="14" t="str">
        <f>TEXT(Table1[[#This Row],[Order Date]],"mmmm")</f>
        <v>June</v>
      </c>
      <c r="AB1115" s="8" t="str">
        <f>TEXT(Table1[[#This Row],[Order Date]],"yyyy")</f>
        <v>2015</v>
      </c>
      <c r="AC1115" s="10">
        <v>42174</v>
      </c>
      <c r="AD1115" s="2">
        <v>-8.9039999999999999</v>
      </c>
      <c r="AE1115" s="2">
        <v>4</v>
      </c>
      <c r="AF1115" s="2">
        <v>40.29</v>
      </c>
      <c r="AG1115" s="2">
        <v>86874</v>
      </c>
      <c r="AH1115" s="7" t="str">
        <f>IF(COUNTIF(Returns!$A$2:$A$1635,Orders!AG1115)&gt;0,"Returned","Not Returned")</f>
        <v>Not Returned</v>
      </c>
    </row>
    <row r="1116" spans="5:34" ht="12.75" customHeight="1" thickTop="1" thickBot="1" x14ac:dyDescent="0.3">
      <c r="E1116" s="11">
        <v>18989</v>
      </c>
      <c r="F1116" s="12" t="s">
        <v>25</v>
      </c>
      <c r="G1116" s="12">
        <v>7.0000000000000007E-2</v>
      </c>
      <c r="H1116" s="12">
        <v>39.479999999999997</v>
      </c>
      <c r="I1116" s="12">
        <v>1.99</v>
      </c>
      <c r="J1116" s="12">
        <v>2014</v>
      </c>
      <c r="K1116" s="7" t="str">
        <f>IF(COUNTIF(Table1[Customer ID],Table1[[#This Row],[Customer ID]])&gt;1,"Repeat Customer","One-Time Customer")</f>
        <v>Repeat Customer</v>
      </c>
      <c r="L1116" s="12" t="s">
        <v>1948</v>
      </c>
      <c r="M1116" s="12" t="s">
        <v>49</v>
      </c>
      <c r="N1116" s="12" t="s">
        <v>40</v>
      </c>
      <c r="O1116" s="12" t="s">
        <v>77</v>
      </c>
      <c r="P1116" s="12" t="s">
        <v>180</v>
      </c>
      <c r="Q1116" s="12" t="s">
        <v>51</v>
      </c>
      <c r="R1116" s="12" t="s">
        <v>705</v>
      </c>
      <c r="S1116" s="12">
        <v>0.54</v>
      </c>
      <c r="T1116" s="7">
        <f>Table1[[#This Row],[Profit]]/Table1[[#This Row],[Sales]]</f>
        <v>0.58650095855093531</v>
      </c>
      <c r="U1116" s="12" t="s">
        <v>33</v>
      </c>
      <c r="V1116" s="12" t="s">
        <v>61</v>
      </c>
      <c r="W1116" s="12" t="s">
        <v>330</v>
      </c>
      <c r="X1116" s="12" t="s">
        <v>1949</v>
      </c>
      <c r="Y1116" s="12">
        <v>51503</v>
      </c>
      <c r="Z1116" s="13">
        <v>42085</v>
      </c>
      <c r="AA1116" s="14" t="str">
        <f>TEXT(Table1[[#This Row],[Order Date]],"mmmm")</f>
        <v>March</v>
      </c>
      <c r="AB1116" s="8" t="str">
        <f>TEXT(Table1[[#This Row],[Order Date]],"yyyy")</f>
        <v>2015</v>
      </c>
      <c r="AC1116" s="13">
        <v>42087</v>
      </c>
      <c r="AD1116" s="12">
        <v>88.72</v>
      </c>
      <c r="AE1116" s="12">
        <v>4</v>
      </c>
      <c r="AF1116" s="12">
        <v>151.27000000000001</v>
      </c>
      <c r="AG1116" s="12">
        <v>88367</v>
      </c>
      <c r="AH1116" s="7" t="str">
        <f>IF(COUNTIF(Returns!$A$2:$A$1635,Orders!AG1116)&gt;0,"Returned","Not Returned")</f>
        <v>Not Returned</v>
      </c>
    </row>
    <row r="1117" spans="5:34" ht="12.75" customHeight="1" thickTop="1" thickBot="1" x14ac:dyDescent="0.3">
      <c r="E1117" s="9">
        <v>18990</v>
      </c>
      <c r="F1117" s="2" t="s">
        <v>25</v>
      </c>
      <c r="G1117" s="2">
        <v>0</v>
      </c>
      <c r="H1117" s="2">
        <v>4.91</v>
      </c>
      <c r="I1117" s="2">
        <v>0.5</v>
      </c>
      <c r="J1117" s="2">
        <v>2014</v>
      </c>
      <c r="K1117" s="7" t="str">
        <f>IF(COUNTIF(Table1[Customer ID],Table1[[#This Row],[Customer ID]])&gt;1,"Repeat Customer","One-Time Customer")</f>
        <v>Repeat Customer</v>
      </c>
      <c r="L1117" s="2" t="s">
        <v>1948</v>
      </c>
      <c r="M1117" s="2" t="s">
        <v>49</v>
      </c>
      <c r="N1117" s="2" t="s">
        <v>40</v>
      </c>
      <c r="O1117" s="2" t="s">
        <v>29</v>
      </c>
      <c r="P1117" s="2" t="s">
        <v>134</v>
      </c>
      <c r="Q1117" s="2" t="s">
        <v>59</v>
      </c>
      <c r="R1117" s="2" t="s">
        <v>163</v>
      </c>
      <c r="S1117" s="2">
        <v>0.36</v>
      </c>
      <c r="T1117" s="7">
        <f>Table1[[#This Row],[Profit]]/Table1[[#This Row],[Sales]]</f>
        <v>0.69</v>
      </c>
      <c r="U1117" s="2" t="s">
        <v>33</v>
      </c>
      <c r="V1117" s="2" t="s">
        <v>61</v>
      </c>
      <c r="W1117" s="2" t="s">
        <v>330</v>
      </c>
      <c r="X1117" s="2" t="s">
        <v>1949</v>
      </c>
      <c r="Y1117" s="2">
        <v>51503</v>
      </c>
      <c r="Z1117" s="10">
        <v>42085</v>
      </c>
      <c r="AA1117" s="14" t="str">
        <f>TEXT(Table1[[#This Row],[Order Date]],"mmmm")</f>
        <v>March</v>
      </c>
      <c r="AB1117" s="8" t="str">
        <f>TEXT(Table1[[#This Row],[Order Date]],"yyyy")</f>
        <v>2015</v>
      </c>
      <c r="AC1117" s="10">
        <v>42087</v>
      </c>
      <c r="AD1117" s="2">
        <v>7.2518999999999991</v>
      </c>
      <c r="AE1117" s="2">
        <v>2</v>
      </c>
      <c r="AF1117" s="2">
        <v>10.51</v>
      </c>
      <c r="AG1117" s="2">
        <v>88367</v>
      </c>
      <c r="AH1117" s="7" t="str">
        <f>IF(COUNTIF(Returns!$A$2:$A$1635,Orders!AG1117)&gt;0,"Returned","Not Returned")</f>
        <v>Not Returned</v>
      </c>
    </row>
    <row r="1118" spans="5:34" ht="12.75" customHeight="1" thickTop="1" thickBot="1" x14ac:dyDescent="0.3">
      <c r="E1118" s="11">
        <v>21573</v>
      </c>
      <c r="F1118" s="12" t="s">
        <v>47</v>
      </c>
      <c r="G1118" s="12">
        <v>0.06</v>
      </c>
      <c r="H1118" s="12">
        <v>6.48</v>
      </c>
      <c r="I1118" s="12">
        <v>7.49</v>
      </c>
      <c r="J1118" s="12">
        <v>2014</v>
      </c>
      <c r="K1118" s="7" t="str">
        <f>IF(COUNTIF(Table1[Customer ID],Table1[[#This Row],[Customer ID]])&gt;1,"Repeat Customer","One-Time Customer")</f>
        <v>Repeat Customer</v>
      </c>
      <c r="L1118" s="12" t="s">
        <v>1948</v>
      </c>
      <c r="M1118" s="12" t="s">
        <v>49</v>
      </c>
      <c r="N1118" s="12" t="s">
        <v>40</v>
      </c>
      <c r="O1118" s="12" t="s">
        <v>29</v>
      </c>
      <c r="P1118" s="12" t="s">
        <v>93</v>
      </c>
      <c r="Q1118" s="12" t="s">
        <v>59</v>
      </c>
      <c r="R1118" s="12" t="s">
        <v>1950</v>
      </c>
      <c r="S1118" s="12">
        <v>0.37</v>
      </c>
      <c r="T1118" s="7">
        <f>Table1[[#This Row],[Profit]]/Table1[[#This Row],[Sales]]</f>
        <v>-2.5555852128653407</v>
      </c>
      <c r="U1118" s="12" t="s">
        <v>33</v>
      </c>
      <c r="V1118" s="12" t="s">
        <v>61</v>
      </c>
      <c r="W1118" s="12" t="s">
        <v>330</v>
      </c>
      <c r="X1118" s="12" t="s">
        <v>1949</v>
      </c>
      <c r="Y1118" s="12">
        <v>51503</v>
      </c>
      <c r="Z1118" s="13">
        <v>42098</v>
      </c>
      <c r="AA1118" s="14" t="str">
        <f>TEXT(Table1[[#This Row],[Order Date]],"mmmm")</f>
        <v>April</v>
      </c>
      <c r="AB1118" s="8" t="str">
        <f>TEXT(Table1[[#This Row],[Order Date]],"yyyy")</f>
        <v>2015</v>
      </c>
      <c r="AC1118" s="13">
        <v>42098</v>
      </c>
      <c r="AD1118" s="12">
        <v>-191.49</v>
      </c>
      <c r="AE1118" s="12">
        <v>12</v>
      </c>
      <c r="AF1118" s="12">
        <v>74.930000000000007</v>
      </c>
      <c r="AG1118" s="12">
        <v>88368</v>
      </c>
      <c r="AH1118" s="7" t="str">
        <f>IF(COUNTIF(Returns!$A$2:$A$1635,Orders!AG1118)&gt;0,"Returned","Not Returned")</f>
        <v>Not Returned</v>
      </c>
    </row>
    <row r="1119" spans="5:34" ht="12.75" customHeight="1" thickTop="1" thickBot="1" x14ac:dyDescent="0.3">
      <c r="E1119" s="9">
        <v>25557</v>
      </c>
      <c r="F1119" s="2" t="s">
        <v>47</v>
      </c>
      <c r="G1119" s="2">
        <v>0.02</v>
      </c>
      <c r="H1119" s="2">
        <v>120.98</v>
      </c>
      <c r="I1119" s="2">
        <v>58.64</v>
      </c>
      <c r="J1119" s="2">
        <v>2020</v>
      </c>
      <c r="K1119" s="7" t="str">
        <f>IF(COUNTIF(Table1[Customer ID],Table1[[#This Row],[Customer ID]])&gt;1,"Repeat Customer","One-Time Customer")</f>
        <v>One-Time Customer</v>
      </c>
      <c r="L1119" s="2" t="s">
        <v>1951</v>
      </c>
      <c r="M1119" s="2" t="s">
        <v>39</v>
      </c>
      <c r="N1119" s="2" t="s">
        <v>40</v>
      </c>
      <c r="O1119" s="2" t="s">
        <v>41</v>
      </c>
      <c r="P1119" s="2" t="s">
        <v>191</v>
      </c>
      <c r="Q1119" s="2" t="s">
        <v>121</v>
      </c>
      <c r="R1119" s="2" t="s">
        <v>1952</v>
      </c>
      <c r="S1119" s="2">
        <v>0.75</v>
      </c>
      <c r="T1119" s="7">
        <f>Table1[[#This Row],[Profit]]/Table1[[#This Row],[Sales]]</f>
        <v>-0.97046659713054073</v>
      </c>
      <c r="U1119" s="2" t="s">
        <v>33</v>
      </c>
      <c r="V1119" s="2" t="s">
        <v>53</v>
      </c>
      <c r="W1119" s="2" t="s">
        <v>234</v>
      </c>
      <c r="X1119" s="2" t="s">
        <v>1953</v>
      </c>
      <c r="Y1119" s="2">
        <v>15239</v>
      </c>
      <c r="Z1119" s="10">
        <v>42048</v>
      </c>
      <c r="AA1119" s="14" t="str">
        <f>TEXT(Table1[[#This Row],[Order Date]],"mmmm")</f>
        <v>February</v>
      </c>
      <c r="AB1119" s="8" t="str">
        <f>TEXT(Table1[[#This Row],[Order Date]],"yyyy")</f>
        <v>2015</v>
      </c>
      <c r="AC1119" s="10">
        <v>42050</v>
      </c>
      <c r="AD1119" s="2">
        <v>-1330.5</v>
      </c>
      <c r="AE1119" s="2">
        <v>11</v>
      </c>
      <c r="AF1119" s="2">
        <v>1370.99</v>
      </c>
      <c r="AG1119" s="2">
        <v>86933</v>
      </c>
      <c r="AH1119" s="7" t="str">
        <f>IF(COUNTIF(Returns!$A$2:$A$1635,Orders!AG1119)&gt;0,"Returned","Not Returned")</f>
        <v>Not Returned</v>
      </c>
    </row>
    <row r="1120" spans="5:34" ht="12.75" customHeight="1" thickTop="1" thickBot="1" x14ac:dyDescent="0.3">
      <c r="E1120" s="11">
        <v>22145</v>
      </c>
      <c r="F1120" s="12" t="s">
        <v>47</v>
      </c>
      <c r="G1120" s="12">
        <v>0.04</v>
      </c>
      <c r="H1120" s="12">
        <v>120.97</v>
      </c>
      <c r="I1120" s="12">
        <v>7.11</v>
      </c>
      <c r="J1120" s="12">
        <v>2030</v>
      </c>
      <c r="K1120" s="7" t="str">
        <f>IF(COUNTIF(Table1[Customer ID],Table1[[#This Row],[Customer ID]])&gt;1,"Repeat Customer","One-Time Customer")</f>
        <v>Repeat Customer</v>
      </c>
      <c r="L1120" s="12" t="s">
        <v>1954</v>
      </c>
      <c r="M1120" s="12" t="s">
        <v>49</v>
      </c>
      <c r="N1120" s="12" t="s">
        <v>28</v>
      </c>
      <c r="O1120" s="12" t="s">
        <v>77</v>
      </c>
      <c r="P1120" s="12" t="s">
        <v>85</v>
      </c>
      <c r="Q1120" s="12" t="s">
        <v>86</v>
      </c>
      <c r="R1120" s="12" t="s">
        <v>1955</v>
      </c>
      <c r="S1120" s="12">
        <v>0.36</v>
      </c>
      <c r="T1120" s="7">
        <f>Table1[[#This Row],[Profit]]/Table1[[#This Row],[Sales]]</f>
        <v>0.69</v>
      </c>
      <c r="U1120" s="12" t="s">
        <v>33</v>
      </c>
      <c r="V1120" s="12" t="s">
        <v>61</v>
      </c>
      <c r="W1120" s="12" t="s">
        <v>130</v>
      </c>
      <c r="X1120" s="12" t="s">
        <v>1576</v>
      </c>
      <c r="Y1120" s="12">
        <v>75401</v>
      </c>
      <c r="Z1120" s="13">
        <v>42080</v>
      </c>
      <c r="AA1120" s="14" t="str">
        <f>TEXT(Table1[[#This Row],[Order Date]],"mmmm")</f>
        <v>March</v>
      </c>
      <c r="AB1120" s="8" t="str">
        <f>TEXT(Table1[[#This Row],[Order Date]],"yyyy")</f>
        <v>2015</v>
      </c>
      <c r="AC1120" s="13">
        <v>42080</v>
      </c>
      <c r="AD1120" s="12">
        <v>1320.5495999999998</v>
      </c>
      <c r="AE1120" s="12">
        <v>16</v>
      </c>
      <c r="AF1120" s="12">
        <v>1913.84</v>
      </c>
      <c r="AG1120" s="12">
        <v>91059</v>
      </c>
      <c r="AH1120" s="7" t="str">
        <f>IF(COUNTIF(Returns!$A$2:$A$1635,Orders!AG1120)&gt;0,"Returned","Not Returned")</f>
        <v>Not Returned</v>
      </c>
    </row>
    <row r="1121" spans="5:34" ht="12.75" customHeight="1" thickTop="1" thickBot="1" x14ac:dyDescent="0.3">
      <c r="E1121" s="9">
        <v>22146</v>
      </c>
      <c r="F1121" s="2" t="s">
        <v>47</v>
      </c>
      <c r="G1121" s="2">
        <v>0</v>
      </c>
      <c r="H1121" s="2">
        <v>195.99</v>
      </c>
      <c r="I1121" s="2">
        <v>4.2</v>
      </c>
      <c r="J1121" s="2">
        <v>2030</v>
      </c>
      <c r="K1121" s="7" t="str">
        <f>IF(COUNTIF(Table1[Customer ID],Table1[[#This Row],[Customer ID]])&gt;1,"Repeat Customer","One-Time Customer")</f>
        <v>Repeat Customer</v>
      </c>
      <c r="L1121" s="2" t="s">
        <v>1954</v>
      </c>
      <c r="M1121" s="2" t="s">
        <v>49</v>
      </c>
      <c r="N1121" s="2" t="s">
        <v>28</v>
      </c>
      <c r="O1121" s="2" t="s">
        <v>77</v>
      </c>
      <c r="P1121" s="2" t="s">
        <v>78</v>
      </c>
      <c r="Q1121" s="2" t="s">
        <v>59</v>
      </c>
      <c r="R1121" s="2" t="s">
        <v>1956</v>
      </c>
      <c r="S1121" s="2">
        <v>0.6</v>
      </c>
      <c r="T1121" s="7">
        <f>Table1[[#This Row],[Profit]]/Table1[[#This Row],[Sales]]</f>
        <v>0.58894217196856014</v>
      </c>
      <c r="U1121" s="2" t="s">
        <v>33</v>
      </c>
      <c r="V1121" s="2" t="s">
        <v>61</v>
      </c>
      <c r="W1121" s="2" t="s">
        <v>130</v>
      </c>
      <c r="X1121" s="2" t="s">
        <v>1576</v>
      </c>
      <c r="Y1121" s="2">
        <v>75401</v>
      </c>
      <c r="Z1121" s="10">
        <v>42080</v>
      </c>
      <c r="AA1121" s="14" t="str">
        <f>TEXT(Table1[[#This Row],[Order Date]],"mmmm")</f>
        <v>March</v>
      </c>
      <c r="AB1121" s="8" t="str">
        <f>TEXT(Table1[[#This Row],[Order Date]],"yyyy")</f>
        <v>2015</v>
      </c>
      <c r="AC1121" s="10">
        <v>42082</v>
      </c>
      <c r="AD1121" s="2">
        <v>1585.5030000000002</v>
      </c>
      <c r="AE1121" s="2">
        <v>16</v>
      </c>
      <c r="AF1121" s="2">
        <v>2692.12</v>
      </c>
      <c r="AG1121" s="2">
        <v>91059</v>
      </c>
      <c r="AH1121" s="7" t="str">
        <f>IF(COUNTIF(Returns!$A$2:$A$1635,Orders!AG1121)&gt;0,"Returned","Not Returned")</f>
        <v>Not Returned</v>
      </c>
    </row>
    <row r="1122" spans="5:34" ht="12.75" customHeight="1" thickTop="1" thickBot="1" x14ac:dyDescent="0.3">
      <c r="E1122" s="11">
        <v>20654</v>
      </c>
      <c r="F1122" s="12" t="s">
        <v>56</v>
      </c>
      <c r="G1122" s="12">
        <v>0.03</v>
      </c>
      <c r="H1122" s="12">
        <v>55.98</v>
      </c>
      <c r="I1122" s="12">
        <v>4.8600000000000003</v>
      </c>
      <c r="J1122" s="12">
        <v>2030</v>
      </c>
      <c r="K1122" s="7" t="str">
        <f>IF(COUNTIF(Table1[Customer ID],Table1[[#This Row],[Customer ID]])&gt;1,"Repeat Customer","One-Time Customer")</f>
        <v>Repeat Customer</v>
      </c>
      <c r="L1122" s="12" t="s">
        <v>1954</v>
      </c>
      <c r="M1122" s="12" t="s">
        <v>49</v>
      </c>
      <c r="N1122" s="12" t="s">
        <v>28</v>
      </c>
      <c r="O1122" s="12" t="s">
        <v>29</v>
      </c>
      <c r="P1122" s="12" t="s">
        <v>93</v>
      </c>
      <c r="Q1122" s="12" t="s">
        <v>59</v>
      </c>
      <c r="R1122" s="12" t="s">
        <v>612</v>
      </c>
      <c r="S1122" s="12">
        <v>0.36</v>
      </c>
      <c r="T1122" s="7">
        <f>Table1[[#This Row],[Profit]]/Table1[[#This Row],[Sales]]</f>
        <v>0.69</v>
      </c>
      <c r="U1122" s="12" t="s">
        <v>33</v>
      </c>
      <c r="V1122" s="12" t="s">
        <v>61</v>
      </c>
      <c r="W1122" s="12" t="s">
        <v>130</v>
      </c>
      <c r="X1122" s="12" t="s">
        <v>1576</v>
      </c>
      <c r="Y1122" s="12">
        <v>75401</v>
      </c>
      <c r="Z1122" s="13">
        <v>42081</v>
      </c>
      <c r="AA1122" s="14" t="str">
        <f>TEXT(Table1[[#This Row],[Order Date]],"mmmm")</f>
        <v>March</v>
      </c>
      <c r="AB1122" s="8" t="str">
        <f>TEXT(Table1[[#This Row],[Order Date]],"yyyy")</f>
        <v>2015</v>
      </c>
      <c r="AC1122" s="13">
        <v>42083</v>
      </c>
      <c r="AD1122" s="12">
        <v>526.04219999999998</v>
      </c>
      <c r="AE1122" s="12">
        <v>13</v>
      </c>
      <c r="AF1122" s="12">
        <v>762.38</v>
      </c>
      <c r="AG1122" s="12">
        <v>91060</v>
      </c>
      <c r="AH1122" s="7" t="str">
        <f>IF(COUNTIF(Returns!$A$2:$A$1635,Orders!AG1122)&gt;0,"Returned","Not Returned")</f>
        <v>Not Returned</v>
      </c>
    </row>
    <row r="1123" spans="5:34" ht="12.75" customHeight="1" thickTop="1" thickBot="1" x14ac:dyDescent="0.3">
      <c r="E1123" s="9">
        <v>25918</v>
      </c>
      <c r="F1123" s="2" t="s">
        <v>47</v>
      </c>
      <c r="G1123" s="2">
        <v>0.1</v>
      </c>
      <c r="H1123" s="2">
        <v>1.89</v>
      </c>
      <c r="I1123" s="2">
        <v>0.76</v>
      </c>
      <c r="J1123" s="2">
        <v>2035</v>
      </c>
      <c r="K1123" s="7" t="str">
        <f>IF(COUNTIF(Table1[Customer ID],Table1[[#This Row],[Customer ID]])&gt;1,"Repeat Customer","One-Time Customer")</f>
        <v>One-Time Customer</v>
      </c>
      <c r="L1123" s="2" t="s">
        <v>1957</v>
      </c>
      <c r="M1123" s="2" t="s">
        <v>49</v>
      </c>
      <c r="N1123" s="2" t="s">
        <v>114</v>
      </c>
      <c r="O1123" s="2" t="s">
        <v>29</v>
      </c>
      <c r="P1123" s="2" t="s">
        <v>66</v>
      </c>
      <c r="Q1123" s="2" t="s">
        <v>31</v>
      </c>
      <c r="R1123" s="2" t="s">
        <v>1958</v>
      </c>
      <c r="S1123" s="2">
        <v>0.83</v>
      </c>
      <c r="T1123" s="7">
        <f>Table1[[#This Row],[Profit]]/Table1[[#This Row],[Sales]]</f>
        <v>-1.1010893246187365</v>
      </c>
      <c r="U1123" s="2" t="s">
        <v>33</v>
      </c>
      <c r="V1123" s="2" t="s">
        <v>136</v>
      </c>
      <c r="W1123" s="2" t="s">
        <v>362</v>
      </c>
      <c r="X1123" s="2" t="s">
        <v>1841</v>
      </c>
      <c r="Y1123" s="2">
        <v>33403</v>
      </c>
      <c r="Z1123" s="10">
        <v>42142</v>
      </c>
      <c r="AA1123" s="14" t="str">
        <f>TEXT(Table1[[#This Row],[Order Date]],"mmmm")</f>
        <v>May</v>
      </c>
      <c r="AB1123" s="8" t="str">
        <f>TEXT(Table1[[#This Row],[Order Date]],"yyyy")</f>
        <v>2015</v>
      </c>
      <c r="AC1123" s="10">
        <v>42144</v>
      </c>
      <c r="AD1123" s="2">
        <v>-40.432000000000002</v>
      </c>
      <c r="AE1123" s="2">
        <v>20</v>
      </c>
      <c r="AF1123" s="2">
        <v>36.72</v>
      </c>
      <c r="AG1123" s="2">
        <v>87117</v>
      </c>
      <c r="AH1123" s="7" t="str">
        <f>IF(COUNTIF(Returns!$A$2:$A$1635,Orders!AG1123)&gt;0,"Returned","Not Returned")</f>
        <v>Not Returned</v>
      </c>
    </row>
    <row r="1124" spans="5:34" ht="12.75" customHeight="1" thickTop="1" thickBot="1" x14ac:dyDescent="0.3">
      <c r="E1124" s="11">
        <v>19733</v>
      </c>
      <c r="F1124" s="12" t="s">
        <v>37</v>
      </c>
      <c r="G1124" s="12">
        <v>0</v>
      </c>
      <c r="H1124" s="12">
        <v>73.98</v>
      </c>
      <c r="I1124" s="12">
        <v>14.52</v>
      </c>
      <c r="J1124" s="12">
        <v>2037</v>
      </c>
      <c r="K1124" s="7" t="str">
        <f>IF(COUNTIF(Table1[Customer ID],Table1[[#This Row],[Customer ID]])&gt;1,"Repeat Customer","One-Time Customer")</f>
        <v>One-Time Customer</v>
      </c>
      <c r="L1124" s="12" t="s">
        <v>1959</v>
      </c>
      <c r="M1124" s="12" t="s">
        <v>49</v>
      </c>
      <c r="N1124" s="12" t="s">
        <v>58</v>
      </c>
      <c r="O1124" s="12" t="s">
        <v>77</v>
      </c>
      <c r="P1124" s="12" t="s">
        <v>180</v>
      </c>
      <c r="Q1124" s="12" t="s">
        <v>59</v>
      </c>
      <c r="R1124" s="12" t="s">
        <v>1140</v>
      </c>
      <c r="S1124" s="12">
        <v>0.65</v>
      </c>
      <c r="T1124" s="7">
        <f>Table1[[#This Row],[Profit]]/Table1[[#This Row],[Sales]]</f>
        <v>-0.28984985770828564</v>
      </c>
      <c r="U1124" s="12" t="s">
        <v>33</v>
      </c>
      <c r="V1124" s="12" t="s">
        <v>34</v>
      </c>
      <c r="W1124" s="12" t="s">
        <v>82</v>
      </c>
      <c r="X1124" s="12" t="s">
        <v>1901</v>
      </c>
      <c r="Y1124" s="12">
        <v>59715</v>
      </c>
      <c r="Z1124" s="13">
        <v>42075</v>
      </c>
      <c r="AA1124" s="14" t="str">
        <f>TEXT(Table1[[#This Row],[Order Date]],"mmmm")</f>
        <v>March</v>
      </c>
      <c r="AB1124" s="8" t="str">
        <f>TEXT(Table1[[#This Row],[Order Date]],"yyyy")</f>
        <v>2015</v>
      </c>
      <c r="AC1124" s="13">
        <v>42077</v>
      </c>
      <c r="AD1124" s="12">
        <v>-88.61</v>
      </c>
      <c r="AE1124" s="12">
        <v>4</v>
      </c>
      <c r="AF1124" s="12">
        <v>305.70999999999998</v>
      </c>
      <c r="AG1124" s="12">
        <v>89333</v>
      </c>
      <c r="AH1124" s="7" t="str">
        <f>IF(COUNTIF(Returns!$A$2:$A$1635,Orders!AG1124)&gt;0,"Returned","Not Returned")</f>
        <v>Not Returned</v>
      </c>
    </row>
    <row r="1125" spans="5:34" ht="12.75" customHeight="1" thickTop="1" thickBot="1" x14ac:dyDescent="0.3">
      <c r="E1125" s="9">
        <v>22018</v>
      </c>
      <c r="F1125" s="2" t="s">
        <v>25</v>
      </c>
      <c r="G1125" s="2">
        <v>0.06</v>
      </c>
      <c r="H1125" s="2">
        <v>40.99</v>
      </c>
      <c r="I1125" s="2">
        <v>17.48</v>
      </c>
      <c r="J1125" s="2">
        <v>2038</v>
      </c>
      <c r="K1125" s="7" t="str">
        <f>IF(COUNTIF(Table1[Customer ID],Table1[[#This Row],[Customer ID]])&gt;1,"Repeat Customer","One-Time Customer")</f>
        <v>One-Time Customer</v>
      </c>
      <c r="L1125" s="2" t="s">
        <v>1960</v>
      </c>
      <c r="M1125" s="2" t="s">
        <v>49</v>
      </c>
      <c r="N1125" s="2" t="s">
        <v>58</v>
      </c>
      <c r="O1125" s="2" t="s">
        <v>29</v>
      </c>
      <c r="P1125" s="2" t="s">
        <v>93</v>
      </c>
      <c r="Q1125" s="2" t="s">
        <v>59</v>
      </c>
      <c r="R1125" s="2" t="s">
        <v>1106</v>
      </c>
      <c r="S1125" s="2">
        <v>0.36</v>
      </c>
      <c r="T1125" s="7">
        <f>Table1[[#This Row],[Profit]]/Table1[[#This Row],[Sales]]</f>
        <v>0.39390877598152424</v>
      </c>
      <c r="U1125" s="2" t="s">
        <v>33</v>
      </c>
      <c r="V1125" s="2" t="s">
        <v>53</v>
      </c>
      <c r="W1125" s="2" t="s">
        <v>71</v>
      </c>
      <c r="X1125" s="2" t="s">
        <v>1961</v>
      </c>
      <c r="Y1125" s="2">
        <v>10550</v>
      </c>
      <c r="Z1125" s="10">
        <v>42115</v>
      </c>
      <c r="AA1125" s="14" t="str">
        <f>TEXT(Table1[[#This Row],[Order Date]],"mmmm")</f>
        <v>April</v>
      </c>
      <c r="AB1125" s="8" t="str">
        <f>TEXT(Table1[[#This Row],[Order Date]],"yyyy")</f>
        <v>2015</v>
      </c>
      <c r="AC1125" s="10">
        <v>42115</v>
      </c>
      <c r="AD1125" s="2">
        <v>109.16</v>
      </c>
      <c r="AE1125" s="2">
        <v>7</v>
      </c>
      <c r="AF1125" s="2">
        <v>277.12</v>
      </c>
      <c r="AG1125" s="2">
        <v>89334</v>
      </c>
      <c r="AH1125" s="7" t="str">
        <f>IF(COUNTIF(Returns!$A$2:$A$1635,Orders!AG1125)&gt;0,"Returned","Not Returned")</f>
        <v>Not Returned</v>
      </c>
    </row>
    <row r="1126" spans="5:34" ht="12.75" customHeight="1" thickTop="1" thickBot="1" x14ac:dyDescent="0.3">
      <c r="E1126" s="11">
        <v>24731</v>
      </c>
      <c r="F1126" s="12" t="s">
        <v>106</v>
      </c>
      <c r="G1126" s="12">
        <v>0.09</v>
      </c>
      <c r="H1126" s="12">
        <v>20.99</v>
      </c>
      <c r="I1126" s="12">
        <v>2.5</v>
      </c>
      <c r="J1126" s="12">
        <v>2044</v>
      </c>
      <c r="K1126" s="7" t="str">
        <f>IF(COUNTIF(Table1[Customer ID],Table1[[#This Row],[Customer ID]])&gt;1,"Repeat Customer","One-Time Customer")</f>
        <v>One-Time Customer</v>
      </c>
      <c r="L1126" s="12" t="s">
        <v>1962</v>
      </c>
      <c r="M1126" s="12" t="s">
        <v>49</v>
      </c>
      <c r="N1126" s="12" t="s">
        <v>28</v>
      </c>
      <c r="O1126" s="12" t="s">
        <v>77</v>
      </c>
      <c r="P1126" s="12" t="s">
        <v>78</v>
      </c>
      <c r="Q1126" s="12" t="s">
        <v>31</v>
      </c>
      <c r="R1126" s="12" t="s">
        <v>1170</v>
      </c>
      <c r="S1126" s="12">
        <v>0.81</v>
      </c>
      <c r="T1126" s="7">
        <f>Table1[[#This Row],[Profit]]/Table1[[#This Row],[Sales]]</f>
        <v>-1.359724303266407</v>
      </c>
      <c r="U1126" s="12" t="s">
        <v>33</v>
      </c>
      <c r="V1126" s="12" t="s">
        <v>136</v>
      </c>
      <c r="W1126" s="12" t="s">
        <v>958</v>
      </c>
      <c r="X1126" s="12" t="s">
        <v>1963</v>
      </c>
      <c r="Y1126" s="12">
        <v>72756</v>
      </c>
      <c r="Z1126" s="13">
        <v>42179</v>
      </c>
      <c r="AA1126" s="14" t="str">
        <f>TEXT(Table1[[#This Row],[Order Date]],"mmmm")</f>
        <v>June</v>
      </c>
      <c r="AB1126" s="8" t="str">
        <f>TEXT(Table1[[#This Row],[Order Date]],"yyyy")</f>
        <v>2015</v>
      </c>
      <c r="AC1126" s="13">
        <v>42186</v>
      </c>
      <c r="AD1126" s="12">
        <v>-136.12200000000001</v>
      </c>
      <c r="AE1126" s="12">
        <v>6</v>
      </c>
      <c r="AF1126" s="12">
        <v>100.11</v>
      </c>
      <c r="AG1126" s="12">
        <v>88692</v>
      </c>
      <c r="AH1126" s="7" t="str">
        <f>IF(COUNTIF(Returns!$A$2:$A$1635,Orders!AG1126)&gt;0,"Returned","Not Returned")</f>
        <v>Not Returned</v>
      </c>
    </row>
    <row r="1127" spans="5:34" ht="12.75" customHeight="1" thickTop="1" thickBot="1" x14ac:dyDescent="0.3">
      <c r="E1127" s="9">
        <v>22970</v>
      </c>
      <c r="F1127" s="2" t="s">
        <v>47</v>
      </c>
      <c r="G1127" s="2">
        <v>0.04</v>
      </c>
      <c r="H1127" s="2">
        <v>4.28</v>
      </c>
      <c r="I1127" s="2">
        <v>5.68</v>
      </c>
      <c r="J1127" s="2">
        <v>2046</v>
      </c>
      <c r="K1127" s="7" t="str">
        <f>IF(COUNTIF(Table1[Customer ID],Table1[[#This Row],[Customer ID]])&gt;1,"Repeat Customer","One-Time Customer")</f>
        <v>Repeat Customer</v>
      </c>
      <c r="L1127" s="2" t="s">
        <v>1964</v>
      </c>
      <c r="M1127" s="2" t="s">
        <v>49</v>
      </c>
      <c r="N1127" s="2" t="s">
        <v>28</v>
      </c>
      <c r="O1127" s="2" t="s">
        <v>29</v>
      </c>
      <c r="P1127" s="2" t="s">
        <v>93</v>
      </c>
      <c r="Q1127" s="2" t="s">
        <v>59</v>
      </c>
      <c r="R1127" s="2" t="s">
        <v>1965</v>
      </c>
      <c r="S1127" s="2">
        <v>0.4</v>
      </c>
      <c r="T1127" s="7">
        <f>Table1[[#This Row],[Profit]]/Table1[[#This Row],[Sales]]</f>
        <v>-0.86794546607482559</v>
      </c>
      <c r="U1127" s="2" t="s">
        <v>33</v>
      </c>
      <c r="V1127" s="2" t="s">
        <v>61</v>
      </c>
      <c r="W1127" s="2" t="s">
        <v>183</v>
      </c>
      <c r="X1127" s="2" t="s">
        <v>1966</v>
      </c>
      <c r="Y1127" s="2">
        <v>67901</v>
      </c>
      <c r="Z1127" s="10">
        <v>42167</v>
      </c>
      <c r="AA1127" s="14" t="str">
        <f>TEXT(Table1[[#This Row],[Order Date]],"mmmm")</f>
        <v>June</v>
      </c>
      <c r="AB1127" s="8" t="str">
        <f>TEXT(Table1[[#This Row],[Order Date]],"yyyy")</f>
        <v>2015</v>
      </c>
      <c r="AC1127" s="10">
        <v>42169</v>
      </c>
      <c r="AD1127" s="2">
        <v>-27.375</v>
      </c>
      <c r="AE1127" s="2">
        <v>7</v>
      </c>
      <c r="AF1127" s="2">
        <v>31.54</v>
      </c>
      <c r="AG1127" s="2">
        <v>88219</v>
      </c>
      <c r="AH1127" s="7" t="str">
        <f>IF(COUNTIF(Returns!$A$2:$A$1635,Orders!AG1127)&gt;0,"Returned","Not Returned")</f>
        <v>Not Returned</v>
      </c>
    </row>
    <row r="1128" spans="5:34" ht="12.75" customHeight="1" thickTop="1" thickBot="1" x14ac:dyDescent="0.3">
      <c r="E1128" s="11">
        <v>22971</v>
      </c>
      <c r="F1128" s="12" t="s">
        <v>47</v>
      </c>
      <c r="G1128" s="12">
        <v>0.06</v>
      </c>
      <c r="H1128" s="12">
        <v>376.13</v>
      </c>
      <c r="I1128" s="12">
        <v>85.63</v>
      </c>
      <c r="J1128" s="12">
        <v>2046</v>
      </c>
      <c r="K1128" s="7" t="str">
        <f>IF(COUNTIF(Table1[Customer ID],Table1[[#This Row],[Customer ID]])&gt;1,"Repeat Customer","One-Time Customer")</f>
        <v>Repeat Customer</v>
      </c>
      <c r="L1128" s="12" t="s">
        <v>1964</v>
      </c>
      <c r="M1128" s="12" t="s">
        <v>39</v>
      </c>
      <c r="N1128" s="12" t="s">
        <v>28</v>
      </c>
      <c r="O1128" s="12" t="s">
        <v>41</v>
      </c>
      <c r="P1128" s="12" t="s">
        <v>152</v>
      </c>
      <c r="Q1128" s="12" t="s">
        <v>121</v>
      </c>
      <c r="R1128" s="12" t="s">
        <v>1967</v>
      </c>
      <c r="S1128" s="12">
        <v>0.74</v>
      </c>
      <c r="T1128" s="7">
        <f>Table1[[#This Row],[Profit]]/Table1[[#This Row],[Sales]]</f>
        <v>-9.40208514485327E-2</v>
      </c>
      <c r="U1128" s="12" t="s">
        <v>33</v>
      </c>
      <c r="V1128" s="12" t="s">
        <v>61</v>
      </c>
      <c r="W1128" s="12" t="s">
        <v>183</v>
      </c>
      <c r="X1128" s="12" t="s">
        <v>1966</v>
      </c>
      <c r="Y1128" s="12">
        <v>67901</v>
      </c>
      <c r="Z1128" s="13">
        <v>42167</v>
      </c>
      <c r="AA1128" s="14" t="str">
        <f>TEXT(Table1[[#This Row],[Order Date]],"mmmm")</f>
        <v>June</v>
      </c>
      <c r="AB1128" s="8" t="str">
        <f>TEXT(Table1[[#This Row],[Order Date]],"yyyy")</f>
        <v>2015</v>
      </c>
      <c r="AC1128" s="13">
        <v>42169</v>
      </c>
      <c r="AD1128" s="12">
        <v>-435.75749999999999</v>
      </c>
      <c r="AE1128" s="12">
        <v>13</v>
      </c>
      <c r="AF1128" s="12">
        <v>4634.6899999999996</v>
      </c>
      <c r="AG1128" s="12">
        <v>88219</v>
      </c>
      <c r="AH1128" s="7" t="str">
        <f>IF(COUNTIF(Returns!$A$2:$A$1635,Orders!AG1128)&gt;0,"Returned","Not Returned")</f>
        <v>Not Returned</v>
      </c>
    </row>
    <row r="1129" spans="5:34" ht="12.75" customHeight="1" thickTop="1" thickBot="1" x14ac:dyDescent="0.3">
      <c r="E1129" s="9">
        <v>22972</v>
      </c>
      <c r="F1129" s="2" t="s">
        <v>47</v>
      </c>
      <c r="G1129" s="2">
        <v>0.06</v>
      </c>
      <c r="H1129" s="2">
        <v>424.21</v>
      </c>
      <c r="I1129" s="2">
        <v>110.2</v>
      </c>
      <c r="J1129" s="2">
        <v>2046</v>
      </c>
      <c r="K1129" s="7" t="str">
        <f>IF(COUNTIF(Table1[Customer ID],Table1[[#This Row],[Customer ID]])&gt;1,"Repeat Customer","One-Time Customer")</f>
        <v>Repeat Customer</v>
      </c>
      <c r="L1129" s="2" t="s">
        <v>1964</v>
      </c>
      <c r="M1129" s="2" t="s">
        <v>39</v>
      </c>
      <c r="N1129" s="2" t="s">
        <v>28</v>
      </c>
      <c r="O1129" s="2" t="s">
        <v>41</v>
      </c>
      <c r="P1129" s="2" t="s">
        <v>152</v>
      </c>
      <c r="Q1129" s="2" t="s">
        <v>121</v>
      </c>
      <c r="R1129" s="2" t="s">
        <v>1900</v>
      </c>
      <c r="S1129" s="2">
        <v>0.67</v>
      </c>
      <c r="T1129" s="7">
        <f>Table1[[#This Row],[Profit]]/Table1[[#This Row],[Sales]]</f>
        <v>9.3445673142087307E-2</v>
      </c>
      <c r="U1129" s="2" t="s">
        <v>33</v>
      </c>
      <c r="V1129" s="2" t="s">
        <v>61</v>
      </c>
      <c r="W1129" s="2" t="s">
        <v>183</v>
      </c>
      <c r="X1129" s="2" t="s">
        <v>1966</v>
      </c>
      <c r="Y1129" s="2">
        <v>67901</v>
      </c>
      <c r="Z1129" s="10">
        <v>42167</v>
      </c>
      <c r="AA1129" s="14" t="str">
        <f>TEXT(Table1[[#This Row],[Order Date]],"mmmm")</f>
        <v>June</v>
      </c>
      <c r="AB1129" s="8" t="str">
        <f>TEXT(Table1[[#This Row],[Order Date]],"yyyy")</f>
        <v>2015</v>
      </c>
      <c r="AC1129" s="10">
        <v>42168</v>
      </c>
      <c r="AD1129" s="2">
        <v>682.53</v>
      </c>
      <c r="AE1129" s="2">
        <v>17</v>
      </c>
      <c r="AF1129" s="2">
        <v>7304.03</v>
      </c>
      <c r="AG1129" s="2">
        <v>88219</v>
      </c>
      <c r="AH1129" s="7" t="str">
        <f>IF(COUNTIF(Returns!$A$2:$A$1635,Orders!AG1129)&gt;0,"Returned","Not Returned")</f>
        <v>Not Returned</v>
      </c>
    </row>
    <row r="1130" spans="5:34" ht="12.75" customHeight="1" thickTop="1" thickBot="1" x14ac:dyDescent="0.3">
      <c r="E1130" s="11">
        <v>22973</v>
      </c>
      <c r="F1130" s="12" t="s">
        <v>47</v>
      </c>
      <c r="G1130" s="12">
        <v>0.06</v>
      </c>
      <c r="H1130" s="12">
        <v>195.99</v>
      </c>
      <c r="I1130" s="12">
        <v>8.99</v>
      </c>
      <c r="J1130" s="12">
        <v>2046</v>
      </c>
      <c r="K1130" s="7" t="str">
        <f>IF(COUNTIF(Table1[Customer ID],Table1[[#This Row],[Customer ID]])&gt;1,"Repeat Customer","One-Time Customer")</f>
        <v>Repeat Customer</v>
      </c>
      <c r="L1130" s="12" t="s">
        <v>1964</v>
      </c>
      <c r="M1130" s="12" t="s">
        <v>49</v>
      </c>
      <c r="N1130" s="12" t="s">
        <v>28</v>
      </c>
      <c r="O1130" s="12" t="s">
        <v>77</v>
      </c>
      <c r="P1130" s="12" t="s">
        <v>78</v>
      </c>
      <c r="Q1130" s="12" t="s">
        <v>59</v>
      </c>
      <c r="R1130" s="12" t="s">
        <v>734</v>
      </c>
      <c r="S1130" s="12">
        <v>0.6</v>
      </c>
      <c r="T1130" s="7">
        <f>Table1[[#This Row],[Profit]]/Table1[[#This Row],[Sales]]</f>
        <v>-0.43819173318580579</v>
      </c>
      <c r="U1130" s="12" t="s">
        <v>33</v>
      </c>
      <c r="V1130" s="12" t="s">
        <v>61</v>
      </c>
      <c r="W1130" s="12" t="s">
        <v>183</v>
      </c>
      <c r="X1130" s="12" t="s">
        <v>1966</v>
      </c>
      <c r="Y1130" s="12">
        <v>67901</v>
      </c>
      <c r="Z1130" s="13">
        <v>42167</v>
      </c>
      <c r="AA1130" s="14" t="str">
        <f>TEXT(Table1[[#This Row],[Order Date]],"mmmm")</f>
        <v>June</v>
      </c>
      <c r="AB1130" s="8" t="str">
        <f>TEXT(Table1[[#This Row],[Order Date]],"yyyy")</f>
        <v>2015</v>
      </c>
      <c r="AC1130" s="13">
        <v>42169</v>
      </c>
      <c r="AD1130" s="12">
        <v>-277.22200000000004</v>
      </c>
      <c r="AE1130" s="12">
        <v>4</v>
      </c>
      <c r="AF1130" s="12">
        <v>632.65</v>
      </c>
      <c r="AG1130" s="12">
        <v>88219</v>
      </c>
      <c r="AH1130" s="7" t="str">
        <f>IF(COUNTIF(Returns!$A$2:$A$1635,Orders!AG1130)&gt;0,"Returned","Not Returned")</f>
        <v>Not Returned</v>
      </c>
    </row>
    <row r="1131" spans="5:34" ht="12.75" customHeight="1" thickTop="1" thickBot="1" x14ac:dyDescent="0.3">
      <c r="E1131" s="9">
        <v>18497</v>
      </c>
      <c r="F1131" s="2" t="s">
        <v>25</v>
      </c>
      <c r="G1131" s="2">
        <v>0.03</v>
      </c>
      <c r="H1131" s="2">
        <v>15.28</v>
      </c>
      <c r="I1131" s="2">
        <v>1.99</v>
      </c>
      <c r="J1131" s="2">
        <v>2049</v>
      </c>
      <c r="K1131" s="7" t="str">
        <f>IF(COUNTIF(Table1[Customer ID],Table1[[#This Row],[Customer ID]])&gt;1,"Repeat Customer","One-Time Customer")</f>
        <v>Repeat Customer</v>
      </c>
      <c r="L1131" s="2" t="s">
        <v>1968</v>
      </c>
      <c r="M1131" s="2" t="s">
        <v>49</v>
      </c>
      <c r="N1131" s="2" t="s">
        <v>28</v>
      </c>
      <c r="O1131" s="2" t="s">
        <v>77</v>
      </c>
      <c r="P1131" s="2" t="s">
        <v>180</v>
      </c>
      <c r="Q1131" s="2" t="s">
        <v>51</v>
      </c>
      <c r="R1131" s="2" t="s">
        <v>333</v>
      </c>
      <c r="S1131" s="2">
        <v>0.42</v>
      </c>
      <c r="T1131" s="7">
        <f>Table1[[#This Row],[Profit]]/Table1[[#This Row],[Sales]]</f>
        <v>-0.91650972575434742</v>
      </c>
      <c r="U1131" s="2" t="s">
        <v>33</v>
      </c>
      <c r="V1131" s="2" t="s">
        <v>136</v>
      </c>
      <c r="W1131" s="2" t="s">
        <v>137</v>
      </c>
      <c r="X1131" s="2" t="s">
        <v>1969</v>
      </c>
      <c r="Y1131" s="2">
        <v>22801</v>
      </c>
      <c r="Z1131" s="10">
        <v>42176</v>
      </c>
      <c r="AA1131" s="14" t="str">
        <f>TEXT(Table1[[#This Row],[Order Date]],"mmmm")</f>
        <v>June</v>
      </c>
      <c r="AB1131" s="8" t="str">
        <f>TEXT(Table1[[#This Row],[Order Date]],"yyyy")</f>
        <v>2015</v>
      </c>
      <c r="AC1131" s="10">
        <v>42178</v>
      </c>
      <c r="AD1131" s="2">
        <v>-266.68600000000004</v>
      </c>
      <c r="AE1131" s="2">
        <v>19</v>
      </c>
      <c r="AF1131" s="2">
        <v>290.98</v>
      </c>
      <c r="AG1131" s="2">
        <v>88220</v>
      </c>
      <c r="AH1131" s="7" t="str">
        <f>IF(COUNTIF(Returns!$A$2:$A$1635,Orders!AG1131)&gt;0,"Returned","Not Returned")</f>
        <v>Not Returned</v>
      </c>
    </row>
    <row r="1132" spans="5:34" ht="12.75" customHeight="1" thickTop="1" thickBot="1" x14ac:dyDescent="0.3">
      <c r="E1132" s="11">
        <v>18498</v>
      </c>
      <c r="F1132" s="12" t="s">
        <v>25</v>
      </c>
      <c r="G1132" s="12">
        <v>0.09</v>
      </c>
      <c r="H1132" s="12">
        <v>1.76</v>
      </c>
      <c r="I1132" s="12">
        <v>0.7</v>
      </c>
      <c r="J1132" s="12">
        <v>2049</v>
      </c>
      <c r="K1132" s="7" t="str">
        <f>IF(COUNTIF(Table1[Customer ID],Table1[[#This Row],[Customer ID]])&gt;1,"Repeat Customer","One-Time Customer")</f>
        <v>Repeat Customer</v>
      </c>
      <c r="L1132" s="12" t="s">
        <v>1968</v>
      </c>
      <c r="M1132" s="12" t="s">
        <v>49</v>
      </c>
      <c r="N1132" s="12" t="s">
        <v>28</v>
      </c>
      <c r="O1132" s="12" t="s">
        <v>29</v>
      </c>
      <c r="P1132" s="12" t="s">
        <v>30</v>
      </c>
      <c r="Q1132" s="12" t="s">
        <v>31</v>
      </c>
      <c r="R1132" s="12" t="s">
        <v>1970</v>
      </c>
      <c r="S1132" s="12">
        <v>0.56000000000000005</v>
      </c>
      <c r="T1132" s="7">
        <f>Table1[[#This Row],[Profit]]/Table1[[#This Row],[Sales]]</f>
        <v>-0.56398713826366553</v>
      </c>
      <c r="U1132" s="12" t="s">
        <v>33</v>
      </c>
      <c r="V1132" s="12" t="s">
        <v>136</v>
      </c>
      <c r="W1132" s="12" t="s">
        <v>137</v>
      </c>
      <c r="X1132" s="12" t="s">
        <v>1969</v>
      </c>
      <c r="Y1132" s="12">
        <v>22801</v>
      </c>
      <c r="Z1132" s="13">
        <v>42176</v>
      </c>
      <c r="AA1132" s="14" t="str">
        <f>TEXT(Table1[[#This Row],[Order Date]],"mmmm")</f>
        <v>June</v>
      </c>
      <c r="AB1132" s="8" t="str">
        <f>TEXT(Table1[[#This Row],[Order Date]],"yyyy")</f>
        <v>2015</v>
      </c>
      <c r="AC1132" s="13">
        <v>42179</v>
      </c>
      <c r="AD1132" s="12">
        <v>-12.277999999999999</v>
      </c>
      <c r="AE1132" s="12">
        <v>13</v>
      </c>
      <c r="AF1132" s="12">
        <v>21.77</v>
      </c>
      <c r="AG1132" s="12">
        <v>88220</v>
      </c>
      <c r="AH1132" s="7" t="str">
        <f>IF(COUNTIF(Returns!$A$2:$A$1635,Orders!AG1132)&gt;0,"Returned","Not Returned")</f>
        <v>Not Returned</v>
      </c>
    </row>
    <row r="1133" spans="5:34" ht="12.75" customHeight="1" thickTop="1" thickBot="1" x14ac:dyDescent="0.3">
      <c r="E1133" s="9">
        <v>18251</v>
      </c>
      <c r="F1133" s="2" t="s">
        <v>37</v>
      </c>
      <c r="G1133" s="2">
        <v>7.0000000000000007E-2</v>
      </c>
      <c r="H1133" s="2">
        <v>31.78</v>
      </c>
      <c r="I1133" s="2">
        <v>1.99</v>
      </c>
      <c r="J1133" s="2">
        <v>2052</v>
      </c>
      <c r="K1133" s="7" t="str">
        <f>IF(COUNTIF(Table1[Customer ID],Table1[[#This Row],[Customer ID]])&gt;1,"Repeat Customer","One-Time Customer")</f>
        <v>Repeat Customer</v>
      </c>
      <c r="L1133" s="2" t="s">
        <v>1971</v>
      </c>
      <c r="M1133" s="2" t="s">
        <v>49</v>
      </c>
      <c r="N1133" s="2" t="s">
        <v>40</v>
      </c>
      <c r="O1133" s="2" t="s">
        <v>77</v>
      </c>
      <c r="P1133" s="2" t="s">
        <v>180</v>
      </c>
      <c r="Q1133" s="2" t="s">
        <v>51</v>
      </c>
      <c r="R1133" s="2" t="s">
        <v>901</v>
      </c>
      <c r="S1133" s="2">
        <v>0.42</v>
      </c>
      <c r="T1133" s="7">
        <f>Table1[[#This Row],[Profit]]/Table1[[#This Row],[Sales]]</f>
        <v>0.69</v>
      </c>
      <c r="U1133" s="2" t="s">
        <v>33</v>
      </c>
      <c r="V1133" s="2" t="s">
        <v>34</v>
      </c>
      <c r="W1133" s="2" t="s">
        <v>366</v>
      </c>
      <c r="X1133" s="2" t="s">
        <v>1972</v>
      </c>
      <c r="Y1133" s="2">
        <v>87105</v>
      </c>
      <c r="Z1133" s="10">
        <v>42054</v>
      </c>
      <c r="AA1133" s="14" t="str">
        <f>TEXT(Table1[[#This Row],[Order Date]],"mmmm")</f>
        <v>February</v>
      </c>
      <c r="AB1133" s="8" t="str">
        <f>TEXT(Table1[[#This Row],[Order Date]],"yyyy")</f>
        <v>2015</v>
      </c>
      <c r="AC1133" s="10">
        <v>42056</v>
      </c>
      <c r="AD1133" s="2">
        <v>265.11180000000002</v>
      </c>
      <c r="AE1133" s="2">
        <v>13</v>
      </c>
      <c r="AF1133" s="2">
        <v>384.22</v>
      </c>
      <c r="AG1133" s="2">
        <v>87234</v>
      </c>
      <c r="AH1133" s="7" t="str">
        <f>IF(COUNTIF(Returns!$A$2:$A$1635,Orders!AG1133)&gt;0,"Returned","Not Returned")</f>
        <v>Not Returned</v>
      </c>
    </row>
    <row r="1134" spans="5:34" ht="12.75" customHeight="1" thickTop="1" thickBot="1" x14ac:dyDescent="0.3">
      <c r="E1134" s="11">
        <v>18252</v>
      </c>
      <c r="F1134" s="12" t="s">
        <v>37</v>
      </c>
      <c r="G1134" s="12">
        <v>0</v>
      </c>
      <c r="H1134" s="12">
        <v>5.98</v>
      </c>
      <c r="I1134" s="12">
        <v>2.5</v>
      </c>
      <c r="J1134" s="12">
        <v>2052</v>
      </c>
      <c r="K1134" s="7" t="str">
        <f>IF(COUNTIF(Table1[Customer ID],Table1[[#This Row],[Customer ID]])&gt;1,"Repeat Customer","One-Time Customer")</f>
        <v>Repeat Customer</v>
      </c>
      <c r="L1134" s="12" t="s">
        <v>1971</v>
      </c>
      <c r="M1134" s="12" t="s">
        <v>49</v>
      </c>
      <c r="N1134" s="12" t="s">
        <v>40</v>
      </c>
      <c r="O1134" s="12" t="s">
        <v>29</v>
      </c>
      <c r="P1134" s="12" t="s">
        <v>69</v>
      </c>
      <c r="Q1134" s="12" t="s">
        <v>59</v>
      </c>
      <c r="R1134" s="12" t="s">
        <v>246</v>
      </c>
      <c r="S1134" s="12">
        <v>0.36</v>
      </c>
      <c r="T1134" s="7">
        <f>Table1[[#This Row],[Profit]]/Table1[[#This Row],[Sales]]</f>
        <v>0.30217446270543619</v>
      </c>
      <c r="U1134" s="12" t="s">
        <v>33</v>
      </c>
      <c r="V1134" s="12" t="s">
        <v>34</v>
      </c>
      <c r="W1134" s="12" t="s">
        <v>366</v>
      </c>
      <c r="X1134" s="12" t="s">
        <v>1972</v>
      </c>
      <c r="Y1134" s="12">
        <v>87105</v>
      </c>
      <c r="Z1134" s="13">
        <v>42054</v>
      </c>
      <c r="AA1134" s="14" t="str">
        <f>TEXT(Table1[[#This Row],[Order Date]],"mmmm")</f>
        <v>February</v>
      </c>
      <c r="AB1134" s="8" t="str">
        <f>TEXT(Table1[[#This Row],[Order Date]],"yyyy")</f>
        <v>2015</v>
      </c>
      <c r="AC1134" s="13">
        <v>42055</v>
      </c>
      <c r="AD1134" s="12">
        <v>9.5608000000000004</v>
      </c>
      <c r="AE1134" s="12">
        <v>5</v>
      </c>
      <c r="AF1134" s="12">
        <v>31.64</v>
      </c>
      <c r="AG1134" s="12">
        <v>87234</v>
      </c>
      <c r="AH1134" s="7" t="str">
        <f>IF(COUNTIF(Returns!$A$2:$A$1635,Orders!AG1134)&gt;0,"Returned","Not Returned")</f>
        <v>Not Returned</v>
      </c>
    </row>
    <row r="1135" spans="5:34" ht="12.75" customHeight="1" thickTop="1" thickBot="1" x14ac:dyDescent="0.3">
      <c r="E1135" s="9">
        <v>18253</v>
      </c>
      <c r="F1135" s="2" t="s">
        <v>37</v>
      </c>
      <c r="G1135" s="2">
        <v>0.1</v>
      </c>
      <c r="H1135" s="2">
        <v>35.99</v>
      </c>
      <c r="I1135" s="2">
        <v>1.1000000000000001</v>
      </c>
      <c r="J1135" s="2">
        <v>2052</v>
      </c>
      <c r="K1135" s="7" t="str">
        <f>IF(COUNTIF(Table1[Customer ID],Table1[[#This Row],[Customer ID]])&gt;1,"Repeat Customer","One-Time Customer")</f>
        <v>Repeat Customer</v>
      </c>
      <c r="L1135" s="2" t="s">
        <v>1971</v>
      </c>
      <c r="M1135" s="2" t="s">
        <v>27</v>
      </c>
      <c r="N1135" s="2" t="s">
        <v>40</v>
      </c>
      <c r="O1135" s="2" t="s">
        <v>77</v>
      </c>
      <c r="P1135" s="2" t="s">
        <v>78</v>
      </c>
      <c r="Q1135" s="2" t="s">
        <v>59</v>
      </c>
      <c r="R1135" s="2" t="s">
        <v>935</v>
      </c>
      <c r="S1135" s="2">
        <v>0.55000000000000004</v>
      </c>
      <c r="T1135" s="7">
        <f>Table1[[#This Row],[Profit]]/Table1[[#This Row],[Sales]]</f>
        <v>0.69</v>
      </c>
      <c r="U1135" s="2" t="s">
        <v>33</v>
      </c>
      <c r="V1135" s="2" t="s">
        <v>34</v>
      </c>
      <c r="W1135" s="2" t="s">
        <v>366</v>
      </c>
      <c r="X1135" s="2" t="s">
        <v>1972</v>
      </c>
      <c r="Y1135" s="2">
        <v>87105</v>
      </c>
      <c r="Z1135" s="10">
        <v>42054</v>
      </c>
      <c r="AA1135" s="14" t="str">
        <f>TEXT(Table1[[#This Row],[Order Date]],"mmmm")</f>
        <v>February</v>
      </c>
      <c r="AB1135" s="8" t="str">
        <f>TEXT(Table1[[#This Row],[Order Date]],"yyyy")</f>
        <v>2015</v>
      </c>
      <c r="AC1135" s="10">
        <v>42055</v>
      </c>
      <c r="AD1135" s="2">
        <v>390.09839999999997</v>
      </c>
      <c r="AE1135" s="2">
        <v>19</v>
      </c>
      <c r="AF1135" s="2">
        <v>565.36</v>
      </c>
      <c r="AG1135" s="2">
        <v>87234</v>
      </c>
      <c r="AH1135" s="7" t="str">
        <f>IF(COUNTIF(Returns!$A$2:$A$1635,Orders!AG1135)&gt;0,"Returned","Not Returned")</f>
        <v>Not Returned</v>
      </c>
    </row>
    <row r="1136" spans="5:34" ht="12.75" customHeight="1" thickTop="1" thickBot="1" x14ac:dyDescent="0.3">
      <c r="E1136" s="11">
        <v>20481</v>
      </c>
      <c r="F1136" s="12" t="s">
        <v>56</v>
      </c>
      <c r="G1136" s="12">
        <v>7.0000000000000007E-2</v>
      </c>
      <c r="H1136" s="12">
        <v>5.98</v>
      </c>
      <c r="I1136" s="12">
        <v>5.46</v>
      </c>
      <c r="J1136" s="12">
        <v>2058</v>
      </c>
      <c r="K1136" s="7" t="str">
        <f>IF(COUNTIF(Table1[Customer ID],Table1[[#This Row],[Customer ID]])&gt;1,"Repeat Customer","One-Time Customer")</f>
        <v>One-Time Customer</v>
      </c>
      <c r="L1136" s="12" t="s">
        <v>1973</v>
      </c>
      <c r="M1136" s="12" t="s">
        <v>49</v>
      </c>
      <c r="N1136" s="12" t="s">
        <v>28</v>
      </c>
      <c r="O1136" s="12" t="s">
        <v>29</v>
      </c>
      <c r="P1136" s="12" t="s">
        <v>93</v>
      </c>
      <c r="Q1136" s="12" t="s">
        <v>59</v>
      </c>
      <c r="R1136" s="12" t="s">
        <v>1051</v>
      </c>
      <c r="S1136" s="12">
        <v>0.36</v>
      </c>
      <c r="T1136" s="7">
        <f>Table1[[#This Row],[Profit]]/Table1[[#This Row],[Sales]]</f>
        <v>1.423992673992674</v>
      </c>
      <c r="U1136" s="12" t="s">
        <v>33</v>
      </c>
      <c r="V1136" s="12" t="s">
        <v>136</v>
      </c>
      <c r="W1136" s="12" t="s">
        <v>322</v>
      </c>
      <c r="X1136" s="12" t="s">
        <v>1974</v>
      </c>
      <c r="Y1136" s="12">
        <v>28601</v>
      </c>
      <c r="Z1136" s="13">
        <v>42048</v>
      </c>
      <c r="AA1136" s="14" t="str">
        <f>TEXT(Table1[[#This Row],[Order Date]],"mmmm")</f>
        <v>February</v>
      </c>
      <c r="AB1136" s="8" t="str">
        <f>TEXT(Table1[[#This Row],[Order Date]],"yyyy")</f>
        <v>2015</v>
      </c>
      <c r="AC1136" s="13">
        <v>42050</v>
      </c>
      <c r="AD1136" s="12">
        <v>46.65</v>
      </c>
      <c r="AE1136" s="12">
        <v>5</v>
      </c>
      <c r="AF1136" s="12">
        <v>32.76</v>
      </c>
      <c r="AG1136" s="12">
        <v>88040</v>
      </c>
      <c r="AH1136" s="7" t="str">
        <f>IF(COUNTIF(Returns!$A$2:$A$1635,Orders!AG1136)&gt;0,"Returned","Not Returned")</f>
        <v>Not Returned</v>
      </c>
    </row>
    <row r="1137" spans="5:34" ht="12.75" customHeight="1" thickTop="1" thickBot="1" x14ac:dyDescent="0.3">
      <c r="E1137" s="9">
        <v>23499</v>
      </c>
      <c r="F1137" s="2" t="s">
        <v>37</v>
      </c>
      <c r="G1137" s="2">
        <v>0.09</v>
      </c>
      <c r="H1137" s="2">
        <v>28.48</v>
      </c>
      <c r="I1137" s="2">
        <v>1.99</v>
      </c>
      <c r="J1137" s="2">
        <v>2059</v>
      </c>
      <c r="K1137" s="7" t="str">
        <f>IF(COUNTIF(Table1[Customer ID],Table1[[#This Row],[Customer ID]])&gt;1,"Repeat Customer","One-Time Customer")</f>
        <v>Repeat Customer</v>
      </c>
      <c r="L1137" s="2" t="s">
        <v>1975</v>
      </c>
      <c r="M1137" s="2" t="s">
        <v>49</v>
      </c>
      <c r="N1137" s="2" t="s">
        <v>28</v>
      </c>
      <c r="O1137" s="2" t="s">
        <v>77</v>
      </c>
      <c r="P1137" s="2" t="s">
        <v>180</v>
      </c>
      <c r="Q1137" s="2" t="s">
        <v>51</v>
      </c>
      <c r="R1137" s="2" t="s">
        <v>407</v>
      </c>
      <c r="S1137" s="2">
        <v>0.4</v>
      </c>
      <c r="T1137" s="7">
        <f>Table1[[#This Row],[Profit]]/Table1[[#This Row],[Sales]]</f>
        <v>-3.7122937195773478</v>
      </c>
      <c r="U1137" s="2" t="s">
        <v>33</v>
      </c>
      <c r="V1137" s="2" t="s">
        <v>136</v>
      </c>
      <c r="W1137" s="2" t="s">
        <v>322</v>
      </c>
      <c r="X1137" s="2" t="s">
        <v>1976</v>
      </c>
      <c r="Y1137" s="2">
        <v>27260</v>
      </c>
      <c r="Z1137" s="10">
        <v>42021</v>
      </c>
      <c r="AA1137" s="14" t="str">
        <f>TEXT(Table1[[#This Row],[Order Date]],"mmmm")</f>
        <v>January</v>
      </c>
      <c r="AB1137" s="8" t="str">
        <f>TEXT(Table1[[#This Row],[Order Date]],"yyyy")</f>
        <v>2015</v>
      </c>
      <c r="AC1137" s="10">
        <v>42022</v>
      </c>
      <c r="AD1137" s="2">
        <v>-1250.7460000000001</v>
      </c>
      <c r="AE1137" s="2">
        <v>13</v>
      </c>
      <c r="AF1137" s="2">
        <v>336.92</v>
      </c>
      <c r="AG1137" s="2">
        <v>88039</v>
      </c>
      <c r="AH1137" s="7" t="str">
        <f>IF(COUNTIF(Returns!$A$2:$A$1635,Orders!AG1137)&gt;0,"Returned","Not Returned")</f>
        <v>Not Returned</v>
      </c>
    </row>
    <row r="1138" spans="5:34" ht="12.75" customHeight="1" thickTop="1" thickBot="1" x14ac:dyDescent="0.3">
      <c r="E1138" s="11">
        <v>21632</v>
      </c>
      <c r="F1138" s="12" t="s">
        <v>47</v>
      </c>
      <c r="G1138" s="12">
        <v>0.1</v>
      </c>
      <c r="H1138" s="12">
        <v>9.85</v>
      </c>
      <c r="I1138" s="12">
        <v>4.82</v>
      </c>
      <c r="J1138" s="12">
        <v>2059</v>
      </c>
      <c r="K1138" s="7" t="str">
        <f>IF(COUNTIF(Table1[Customer ID],Table1[[#This Row],[Customer ID]])&gt;1,"Repeat Customer","One-Time Customer")</f>
        <v>Repeat Customer</v>
      </c>
      <c r="L1138" s="12" t="s">
        <v>1975</v>
      </c>
      <c r="M1138" s="12" t="s">
        <v>49</v>
      </c>
      <c r="N1138" s="12" t="s">
        <v>28</v>
      </c>
      <c r="O1138" s="12" t="s">
        <v>29</v>
      </c>
      <c r="P1138" s="12" t="s">
        <v>30</v>
      </c>
      <c r="Q1138" s="12" t="s">
        <v>31</v>
      </c>
      <c r="R1138" s="12" t="s">
        <v>1977</v>
      </c>
      <c r="S1138" s="12">
        <v>0.47</v>
      </c>
      <c r="T1138" s="7">
        <f>Table1[[#This Row],[Profit]]/Table1[[#This Row],[Sales]]</f>
        <v>3.2625881124358194</v>
      </c>
      <c r="U1138" s="12" t="s">
        <v>33</v>
      </c>
      <c r="V1138" s="12" t="s">
        <v>136</v>
      </c>
      <c r="W1138" s="12" t="s">
        <v>322</v>
      </c>
      <c r="X1138" s="12" t="s">
        <v>1976</v>
      </c>
      <c r="Y1138" s="12">
        <v>27260</v>
      </c>
      <c r="Z1138" s="13">
        <v>42090</v>
      </c>
      <c r="AA1138" s="14" t="str">
        <f>TEXT(Table1[[#This Row],[Order Date]],"mmmm")</f>
        <v>March</v>
      </c>
      <c r="AB1138" s="8" t="str">
        <f>TEXT(Table1[[#This Row],[Order Date]],"yyyy")</f>
        <v>2015</v>
      </c>
      <c r="AC1138" s="13">
        <v>42091</v>
      </c>
      <c r="AD1138" s="12">
        <v>374.904</v>
      </c>
      <c r="AE1138" s="12">
        <v>12</v>
      </c>
      <c r="AF1138" s="12">
        <v>114.91</v>
      </c>
      <c r="AG1138" s="12">
        <v>88041</v>
      </c>
      <c r="AH1138" s="7" t="str">
        <f>IF(COUNTIF(Returns!$A$2:$A$1635,Orders!AG1138)&gt;0,"Returned","Not Returned")</f>
        <v>Not Returned</v>
      </c>
    </row>
    <row r="1139" spans="5:34" ht="12.75" customHeight="1" thickTop="1" thickBot="1" x14ac:dyDescent="0.3">
      <c r="E1139" s="9">
        <v>21633</v>
      </c>
      <c r="F1139" s="2" t="s">
        <v>47</v>
      </c>
      <c r="G1139" s="2">
        <v>0.04</v>
      </c>
      <c r="H1139" s="2">
        <v>125.99</v>
      </c>
      <c r="I1139" s="2">
        <v>7.69</v>
      </c>
      <c r="J1139" s="2">
        <v>2059</v>
      </c>
      <c r="K1139" s="7" t="str">
        <f>IF(COUNTIF(Table1[Customer ID],Table1[[#This Row],[Customer ID]])&gt;1,"Repeat Customer","One-Time Customer")</f>
        <v>Repeat Customer</v>
      </c>
      <c r="L1139" s="2" t="s">
        <v>1975</v>
      </c>
      <c r="M1139" s="2" t="s">
        <v>49</v>
      </c>
      <c r="N1139" s="2" t="s">
        <v>28</v>
      </c>
      <c r="O1139" s="2" t="s">
        <v>77</v>
      </c>
      <c r="P1139" s="2" t="s">
        <v>78</v>
      </c>
      <c r="Q1139" s="2" t="s">
        <v>59</v>
      </c>
      <c r="R1139" s="2" t="s">
        <v>1225</v>
      </c>
      <c r="S1139" s="2">
        <v>0.57999999999999996</v>
      </c>
      <c r="T1139" s="7">
        <f>Table1[[#This Row],[Profit]]/Table1[[#This Row],[Sales]]</f>
        <v>-0.56589051063647655</v>
      </c>
      <c r="U1139" s="2" t="s">
        <v>33</v>
      </c>
      <c r="V1139" s="2" t="s">
        <v>136</v>
      </c>
      <c r="W1139" s="2" t="s">
        <v>322</v>
      </c>
      <c r="X1139" s="2" t="s">
        <v>1976</v>
      </c>
      <c r="Y1139" s="2">
        <v>27260</v>
      </c>
      <c r="Z1139" s="10">
        <v>42090</v>
      </c>
      <c r="AA1139" s="14" t="str">
        <f>TEXT(Table1[[#This Row],[Order Date]],"mmmm")</f>
        <v>March</v>
      </c>
      <c r="AB1139" s="8" t="str">
        <f>TEXT(Table1[[#This Row],[Order Date]],"yyyy")</f>
        <v>2015</v>
      </c>
      <c r="AC1139" s="10">
        <v>42091</v>
      </c>
      <c r="AD1139" s="2">
        <v>-528.83600000000001</v>
      </c>
      <c r="AE1139" s="2">
        <v>9</v>
      </c>
      <c r="AF1139" s="2">
        <v>934.52</v>
      </c>
      <c r="AG1139" s="2">
        <v>88041</v>
      </c>
      <c r="AH1139" s="7" t="str">
        <f>IF(COUNTIF(Returns!$A$2:$A$1635,Orders!AG1139)&gt;0,"Returned","Not Returned")</f>
        <v>Not Returned</v>
      </c>
    </row>
    <row r="1140" spans="5:34" ht="12.75" customHeight="1" thickTop="1" thickBot="1" x14ac:dyDescent="0.3">
      <c r="E1140" s="11">
        <v>20841</v>
      </c>
      <c r="F1140" s="12" t="s">
        <v>56</v>
      </c>
      <c r="G1140" s="12">
        <v>0.02</v>
      </c>
      <c r="H1140" s="12">
        <v>240.98</v>
      </c>
      <c r="I1140" s="12">
        <v>60.2</v>
      </c>
      <c r="J1140" s="12">
        <v>2061</v>
      </c>
      <c r="K1140" s="7" t="str">
        <f>IF(COUNTIF(Table1[Customer ID],Table1[[#This Row],[Customer ID]])&gt;1,"Repeat Customer","One-Time Customer")</f>
        <v>One-Time Customer</v>
      </c>
      <c r="L1140" s="12" t="s">
        <v>1978</v>
      </c>
      <c r="M1140" s="12" t="s">
        <v>39</v>
      </c>
      <c r="N1140" s="12" t="s">
        <v>28</v>
      </c>
      <c r="O1140" s="12" t="s">
        <v>41</v>
      </c>
      <c r="P1140" s="12" t="s">
        <v>191</v>
      </c>
      <c r="Q1140" s="12" t="s">
        <v>121</v>
      </c>
      <c r="R1140" s="12" t="s">
        <v>1979</v>
      </c>
      <c r="S1140" s="12">
        <v>0.56000000000000005</v>
      </c>
      <c r="T1140" s="7">
        <f>Table1[[#This Row],[Profit]]/Table1[[#This Row],[Sales]]</f>
        <v>-1.0462410803345354</v>
      </c>
      <c r="U1140" s="12" t="s">
        <v>33</v>
      </c>
      <c r="V1140" s="12" t="s">
        <v>61</v>
      </c>
      <c r="W1140" s="12" t="s">
        <v>496</v>
      </c>
      <c r="X1140" s="12" t="s">
        <v>1980</v>
      </c>
      <c r="Y1140" s="12">
        <v>69101</v>
      </c>
      <c r="Z1140" s="13">
        <v>42033</v>
      </c>
      <c r="AA1140" s="14" t="str">
        <f>TEXT(Table1[[#This Row],[Order Date]],"mmmm")</f>
        <v>January</v>
      </c>
      <c r="AB1140" s="8" t="str">
        <f>TEXT(Table1[[#This Row],[Order Date]],"yyyy")</f>
        <v>2015</v>
      </c>
      <c r="AC1140" s="13">
        <v>42035</v>
      </c>
      <c r="AD1140" s="12">
        <v>-272.71320000000003</v>
      </c>
      <c r="AE1140" s="12">
        <v>1</v>
      </c>
      <c r="AF1140" s="12">
        <v>260.66000000000003</v>
      </c>
      <c r="AG1140" s="12">
        <v>87146</v>
      </c>
      <c r="AH1140" s="7" t="str">
        <f>IF(COUNTIF(Returns!$A$2:$A$1635,Orders!AG1140)&gt;0,"Returned","Not Returned")</f>
        <v>Not Returned</v>
      </c>
    </row>
    <row r="1141" spans="5:34" ht="12.75" customHeight="1" thickTop="1" thickBot="1" x14ac:dyDescent="0.3">
      <c r="E1141" s="9">
        <v>20840</v>
      </c>
      <c r="F1141" s="2" t="s">
        <v>56</v>
      </c>
      <c r="G1141" s="2">
        <v>0.02</v>
      </c>
      <c r="H1141" s="2">
        <v>420.98</v>
      </c>
      <c r="I1141" s="2">
        <v>19.989999999999998</v>
      </c>
      <c r="J1141" s="2">
        <v>2062</v>
      </c>
      <c r="K1141" s="7" t="str">
        <f>IF(COUNTIF(Table1[Customer ID],Table1[[#This Row],[Customer ID]])&gt;1,"Repeat Customer","One-Time Customer")</f>
        <v>Repeat Customer</v>
      </c>
      <c r="L1141" s="2" t="s">
        <v>1981</v>
      </c>
      <c r="M1141" s="2" t="s">
        <v>49</v>
      </c>
      <c r="N1141" s="2" t="s">
        <v>28</v>
      </c>
      <c r="O1141" s="2" t="s">
        <v>29</v>
      </c>
      <c r="P1141" s="2" t="s">
        <v>109</v>
      </c>
      <c r="Q1141" s="2" t="s">
        <v>59</v>
      </c>
      <c r="R1141" s="2" t="s">
        <v>1510</v>
      </c>
      <c r="S1141" s="2">
        <v>0.35</v>
      </c>
      <c r="T1141" s="7">
        <f>Table1[[#This Row],[Profit]]/Table1[[#This Row],[Sales]]</f>
        <v>-3.8286616604343703E-2</v>
      </c>
      <c r="U1141" s="2" t="s">
        <v>33</v>
      </c>
      <c r="V1141" s="2" t="s">
        <v>136</v>
      </c>
      <c r="W1141" s="2" t="s">
        <v>137</v>
      </c>
      <c r="X1141" s="2" t="s">
        <v>1982</v>
      </c>
      <c r="Y1141" s="2">
        <v>23111</v>
      </c>
      <c r="Z1141" s="10">
        <v>42033</v>
      </c>
      <c r="AA1141" s="14" t="str">
        <f>TEXT(Table1[[#This Row],[Order Date]],"mmmm")</f>
        <v>January</v>
      </c>
      <c r="AB1141" s="8" t="str">
        <f>TEXT(Table1[[#This Row],[Order Date]],"yyyy")</f>
        <v>2015</v>
      </c>
      <c r="AC1141" s="10">
        <v>42036</v>
      </c>
      <c r="AD1141" s="2">
        <v>-162.69399999999999</v>
      </c>
      <c r="AE1141" s="2">
        <v>10</v>
      </c>
      <c r="AF1141" s="2">
        <v>4249.37</v>
      </c>
      <c r="AG1141" s="2">
        <v>87146</v>
      </c>
      <c r="AH1141" s="7" t="str">
        <f>IF(COUNTIF(Returns!$A$2:$A$1635,Orders!AG1141)&gt;0,"Returned","Not Returned")</f>
        <v>Not Returned</v>
      </c>
    </row>
    <row r="1142" spans="5:34" ht="12.75" customHeight="1" thickTop="1" thickBot="1" x14ac:dyDescent="0.3">
      <c r="E1142" s="11">
        <v>22511</v>
      </c>
      <c r="F1142" s="12" t="s">
        <v>106</v>
      </c>
      <c r="G1142" s="12">
        <v>0.04</v>
      </c>
      <c r="H1142" s="12">
        <v>291.73</v>
      </c>
      <c r="I1142" s="12">
        <v>48.8</v>
      </c>
      <c r="J1142" s="12">
        <v>2062</v>
      </c>
      <c r="K1142" s="7" t="str">
        <f>IF(COUNTIF(Table1[Customer ID],Table1[[#This Row],[Customer ID]])&gt;1,"Repeat Customer","One-Time Customer")</f>
        <v>Repeat Customer</v>
      </c>
      <c r="L1142" s="12" t="s">
        <v>1981</v>
      </c>
      <c r="M1142" s="12" t="s">
        <v>39</v>
      </c>
      <c r="N1142" s="12" t="s">
        <v>28</v>
      </c>
      <c r="O1142" s="12" t="s">
        <v>41</v>
      </c>
      <c r="P1142" s="12" t="s">
        <v>42</v>
      </c>
      <c r="Q1142" s="12" t="s">
        <v>43</v>
      </c>
      <c r="R1142" s="12" t="s">
        <v>145</v>
      </c>
      <c r="S1142" s="12">
        <v>0.56000000000000005</v>
      </c>
      <c r="T1142" s="7">
        <f>Table1[[#This Row],[Profit]]/Table1[[#This Row],[Sales]]</f>
        <v>-1.7359693017863855E-2</v>
      </c>
      <c r="U1142" s="12" t="s">
        <v>33</v>
      </c>
      <c r="V1142" s="12" t="s">
        <v>136</v>
      </c>
      <c r="W1142" s="12" t="s">
        <v>137</v>
      </c>
      <c r="X1142" s="12" t="s">
        <v>1982</v>
      </c>
      <c r="Y1142" s="12">
        <v>23111</v>
      </c>
      <c r="Z1142" s="13">
        <v>42181</v>
      </c>
      <c r="AA1142" s="14" t="str">
        <f>TEXT(Table1[[#This Row],[Order Date]],"mmmm")</f>
        <v>June</v>
      </c>
      <c r="AB1142" s="8" t="str">
        <f>TEXT(Table1[[#This Row],[Order Date]],"yyyy")</f>
        <v>2015</v>
      </c>
      <c r="AC1142" s="13">
        <v>42185</v>
      </c>
      <c r="AD1142" s="12">
        <v>-115.90389999999999</v>
      </c>
      <c r="AE1142" s="12">
        <v>22</v>
      </c>
      <c r="AF1142" s="12">
        <v>6676.61</v>
      </c>
      <c r="AG1142" s="12">
        <v>87148</v>
      </c>
      <c r="AH1142" s="7" t="str">
        <f>IF(COUNTIF(Returns!$A$2:$A$1635,Orders!AG1142)&gt;0,"Returned","Not Returned")</f>
        <v>Not Returned</v>
      </c>
    </row>
    <row r="1143" spans="5:34" ht="12.75" customHeight="1" thickTop="1" thickBot="1" x14ac:dyDescent="0.3">
      <c r="E1143" s="9">
        <v>25759</v>
      </c>
      <c r="F1143" s="2" t="s">
        <v>106</v>
      </c>
      <c r="G1143" s="2">
        <v>0.06</v>
      </c>
      <c r="H1143" s="2">
        <v>300.97000000000003</v>
      </c>
      <c r="I1143" s="2">
        <v>7.18</v>
      </c>
      <c r="J1143" s="2">
        <v>2063</v>
      </c>
      <c r="K1143" s="7" t="str">
        <f>IF(COUNTIF(Table1[Customer ID],Table1[[#This Row],[Customer ID]])&gt;1,"Repeat Customer","One-Time Customer")</f>
        <v>One-Time Customer</v>
      </c>
      <c r="L1143" s="2" t="s">
        <v>1983</v>
      </c>
      <c r="M1143" s="2" t="s">
        <v>49</v>
      </c>
      <c r="N1143" s="2" t="s">
        <v>28</v>
      </c>
      <c r="O1143" s="2" t="s">
        <v>77</v>
      </c>
      <c r="P1143" s="2" t="s">
        <v>180</v>
      </c>
      <c r="Q1143" s="2" t="s">
        <v>59</v>
      </c>
      <c r="R1143" s="2" t="s">
        <v>1089</v>
      </c>
      <c r="S1143" s="2">
        <v>0.48</v>
      </c>
      <c r="T1143" s="7">
        <f>Table1[[#This Row],[Profit]]/Table1[[#This Row],[Sales]]</f>
        <v>-2.5051063829787235</v>
      </c>
      <c r="U1143" s="2" t="s">
        <v>33</v>
      </c>
      <c r="V1143" s="2" t="s">
        <v>136</v>
      </c>
      <c r="W1143" s="2" t="s">
        <v>137</v>
      </c>
      <c r="X1143" s="2" t="s">
        <v>1984</v>
      </c>
      <c r="Y1143" s="2">
        <v>23602</v>
      </c>
      <c r="Z1143" s="10">
        <v>42132</v>
      </c>
      <c r="AA1143" s="14" t="str">
        <f>TEXT(Table1[[#This Row],[Order Date]],"mmmm")</f>
        <v>May</v>
      </c>
      <c r="AB1143" s="8" t="str">
        <f>TEXT(Table1[[#This Row],[Order Date]],"yyyy")</f>
        <v>2015</v>
      </c>
      <c r="AC1143" s="10">
        <v>42132</v>
      </c>
      <c r="AD1143" s="2">
        <v>-729.98799999999994</v>
      </c>
      <c r="AE1143" s="2">
        <v>1</v>
      </c>
      <c r="AF1143" s="2">
        <v>291.39999999999998</v>
      </c>
      <c r="AG1143" s="2">
        <v>87147</v>
      </c>
      <c r="AH1143" s="7" t="str">
        <f>IF(COUNTIF(Returns!$A$2:$A$1635,Orders!AG1143)&gt;0,"Returned","Not Returned")</f>
        <v>Not Returned</v>
      </c>
    </row>
    <row r="1144" spans="5:34" ht="12.75" customHeight="1" thickTop="1" thickBot="1" x14ac:dyDescent="0.3">
      <c r="E1144" s="11">
        <v>25228</v>
      </c>
      <c r="F1144" s="12" t="s">
        <v>56</v>
      </c>
      <c r="G1144" s="12">
        <v>0.09</v>
      </c>
      <c r="H1144" s="12">
        <v>20.89</v>
      </c>
      <c r="I1144" s="12">
        <v>11.52</v>
      </c>
      <c r="J1144" s="12">
        <v>2066</v>
      </c>
      <c r="K1144" s="7" t="str">
        <f>IF(COUNTIF(Table1[Customer ID],Table1[[#This Row],[Customer ID]])&gt;1,"Repeat Customer","One-Time Customer")</f>
        <v>Repeat Customer</v>
      </c>
      <c r="L1144" s="12" t="s">
        <v>1985</v>
      </c>
      <c r="M1144" s="12" t="s">
        <v>49</v>
      </c>
      <c r="N1144" s="12" t="s">
        <v>40</v>
      </c>
      <c r="O1144" s="12" t="s">
        <v>29</v>
      </c>
      <c r="P1144" s="12" t="s">
        <v>141</v>
      </c>
      <c r="Q1144" s="12" t="s">
        <v>59</v>
      </c>
      <c r="R1144" s="12" t="s">
        <v>724</v>
      </c>
      <c r="S1144" s="12">
        <v>0.83</v>
      </c>
      <c r="T1144" s="7">
        <f>Table1[[#This Row],[Profit]]/Table1[[#This Row],[Sales]]</f>
        <v>-0.91157679180887363</v>
      </c>
      <c r="U1144" s="12" t="s">
        <v>33</v>
      </c>
      <c r="V1144" s="12" t="s">
        <v>136</v>
      </c>
      <c r="W1144" s="12" t="s">
        <v>322</v>
      </c>
      <c r="X1144" s="12" t="s">
        <v>1986</v>
      </c>
      <c r="Y1144" s="12">
        <v>28079</v>
      </c>
      <c r="Z1144" s="13">
        <v>42089</v>
      </c>
      <c r="AA1144" s="14" t="str">
        <f>TEXT(Table1[[#This Row],[Order Date]],"mmmm")</f>
        <v>March</v>
      </c>
      <c r="AB1144" s="8" t="str">
        <f>TEXT(Table1[[#This Row],[Order Date]],"yyyy")</f>
        <v>2015</v>
      </c>
      <c r="AC1144" s="13">
        <v>42090</v>
      </c>
      <c r="AD1144" s="12">
        <v>-133.54599999999999</v>
      </c>
      <c r="AE1144" s="12">
        <v>7</v>
      </c>
      <c r="AF1144" s="12">
        <v>146.5</v>
      </c>
      <c r="AG1144" s="12">
        <v>85833</v>
      </c>
      <c r="AH1144" s="7" t="str">
        <f>IF(COUNTIF(Returns!$A$2:$A$1635,Orders!AG1144)&gt;0,"Returned","Not Returned")</f>
        <v>Not Returned</v>
      </c>
    </row>
    <row r="1145" spans="5:34" ht="12.75" customHeight="1" thickTop="1" thickBot="1" x14ac:dyDescent="0.3">
      <c r="E1145" s="9">
        <v>24748</v>
      </c>
      <c r="F1145" s="2" t="s">
        <v>47</v>
      </c>
      <c r="G1145" s="2">
        <v>0.09</v>
      </c>
      <c r="H1145" s="2">
        <v>20.99</v>
      </c>
      <c r="I1145" s="2">
        <v>4.8099999999999996</v>
      </c>
      <c r="J1145" s="2">
        <v>2066</v>
      </c>
      <c r="K1145" s="7" t="str">
        <f>IF(COUNTIF(Table1[Customer ID],Table1[[#This Row],[Customer ID]])&gt;1,"Repeat Customer","One-Time Customer")</f>
        <v>Repeat Customer</v>
      </c>
      <c r="L1145" s="2" t="s">
        <v>1985</v>
      </c>
      <c r="M1145" s="2" t="s">
        <v>27</v>
      </c>
      <c r="N1145" s="2" t="s">
        <v>40</v>
      </c>
      <c r="O1145" s="2" t="s">
        <v>77</v>
      </c>
      <c r="P1145" s="2" t="s">
        <v>78</v>
      </c>
      <c r="Q1145" s="2" t="s">
        <v>86</v>
      </c>
      <c r="R1145" s="2" t="s">
        <v>475</v>
      </c>
      <c r="S1145" s="2">
        <v>0.57999999999999996</v>
      </c>
      <c r="T1145" s="7">
        <f>Table1[[#This Row],[Profit]]/Table1[[#This Row],[Sales]]</f>
        <v>6.9957414058491532</v>
      </c>
      <c r="U1145" s="2" t="s">
        <v>33</v>
      </c>
      <c r="V1145" s="2" t="s">
        <v>136</v>
      </c>
      <c r="W1145" s="2" t="s">
        <v>322</v>
      </c>
      <c r="X1145" s="2" t="s">
        <v>1986</v>
      </c>
      <c r="Y1145" s="2">
        <v>28079</v>
      </c>
      <c r="Z1145" s="10">
        <v>42094</v>
      </c>
      <c r="AA1145" s="14" t="str">
        <f>TEXT(Table1[[#This Row],[Order Date]],"mmmm")</f>
        <v>March</v>
      </c>
      <c r="AB1145" s="8" t="str">
        <f>TEXT(Table1[[#This Row],[Order Date]],"yyyy")</f>
        <v>2015</v>
      </c>
      <c r="AC1145" s="10">
        <v>42095</v>
      </c>
      <c r="AD1145" s="2">
        <v>272.69399999999996</v>
      </c>
      <c r="AE1145" s="2">
        <v>2</v>
      </c>
      <c r="AF1145" s="2">
        <v>38.979999999999997</v>
      </c>
      <c r="AG1145" s="2">
        <v>85834</v>
      </c>
      <c r="AH1145" s="7" t="str">
        <f>IF(COUNTIF(Returns!$A$2:$A$1635,Orders!AG1145)&gt;0,"Returned","Not Returned")</f>
        <v>Not Returned</v>
      </c>
    </row>
    <row r="1146" spans="5:34" ht="12.75" customHeight="1" thickTop="1" thickBot="1" x14ac:dyDescent="0.3">
      <c r="E1146" s="11">
        <v>25381</v>
      </c>
      <c r="F1146" s="12" t="s">
        <v>106</v>
      </c>
      <c r="G1146" s="12">
        <v>0.1</v>
      </c>
      <c r="H1146" s="12">
        <v>4.24</v>
      </c>
      <c r="I1146" s="12">
        <v>5.41</v>
      </c>
      <c r="J1146" s="12">
        <v>2066</v>
      </c>
      <c r="K1146" s="7" t="str">
        <f>IF(COUNTIF(Table1[Customer ID],Table1[[#This Row],[Customer ID]])&gt;1,"Repeat Customer","One-Time Customer")</f>
        <v>Repeat Customer</v>
      </c>
      <c r="L1146" s="12" t="s">
        <v>1985</v>
      </c>
      <c r="M1146" s="12" t="s">
        <v>49</v>
      </c>
      <c r="N1146" s="12" t="s">
        <v>28</v>
      </c>
      <c r="O1146" s="12" t="s">
        <v>29</v>
      </c>
      <c r="P1146" s="12" t="s">
        <v>109</v>
      </c>
      <c r="Q1146" s="12" t="s">
        <v>59</v>
      </c>
      <c r="R1146" s="12" t="s">
        <v>110</v>
      </c>
      <c r="S1146" s="12">
        <v>0.35</v>
      </c>
      <c r="T1146" s="7">
        <f>Table1[[#This Row],[Profit]]/Table1[[#This Row],[Sales]]</f>
        <v>-1.8032786885245904</v>
      </c>
      <c r="U1146" s="12" t="s">
        <v>33</v>
      </c>
      <c r="V1146" s="12" t="s">
        <v>136</v>
      </c>
      <c r="W1146" s="12" t="s">
        <v>322</v>
      </c>
      <c r="X1146" s="12" t="s">
        <v>1986</v>
      </c>
      <c r="Y1146" s="12">
        <v>28079</v>
      </c>
      <c r="Z1146" s="13">
        <v>42113</v>
      </c>
      <c r="AA1146" s="14" t="str">
        <f>TEXT(Table1[[#This Row],[Order Date]],"mmmm")</f>
        <v>April</v>
      </c>
      <c r="AB1146" s="8" t="str">
        <f>TEXT(Table1[[#This Row],[Order Date]],"yyyy")</f>
        <v>2015</v>
      </c>
      <c r="AC1146" s="13">
        <v>42117</v>
      </c>
      <c r="AD1146" s="12">
        <v>-61.6</v>
      </c>
      <c r="AE1146" s="12">
        <v>8</v>
      </c>
      <c r="AF1146" s="12">
        <v>34.159999999999997</v>
      </c>
      <c r="AG1146" s="12">
        <v>85835</v>
      </c>
      <c r="AH1146" s="7" t="str">
        <f>IF(COUNTIF(Returns!$A$2:$A$1635,Orders!AG1146)&gt;0,"Returned","Not Returned")</f>
        <v>Not Returned</v>
      </c>
    </row>
    <row r="1147" spans="5:34" ht="12.75" customHeight="1" thickTop="1" thickBot="1" x14ac:dyDescent="0.3">
      <c r="E1147" s="9">
        <v>21901</v>
      </c>
      <c r="F1147" s="2" t="s">
        <v>56</v>
      </c>
      <c r="G1147" s="2">
        <v>0.1</v>
      </c>
      <c r="H1147" s="2">
        <v>40.98</v>
      </c>
      <c r="I1147" s="2">
        <v>6.5</v>
      </c>
      <c r="J1147" s="2">
        <v>2069</v>
      </c>
      <c r="K1147" s="7" t="str">
        <f>IF(COUNTIF(Table1[Customer ID],Table1[[#This Row],[Customer ID]])&gt;1,"Repeat Customer","One-Time Customer")</f>
        <v>One-Time Customer</v>
      </c>
      <c r="L1147" s="2" t="s">
        <v>1987</v>
      </c>
      <c r="M1147" s="2" t="s">
        <v>49</v>
      </c>
      <c r="N1147" s="2" t="s">
        <v>114</v>
      </c>
      <c r="O1147" s="2" t="s">
        <v>77</v>
      </c>
      <c r="P1147" s="2" t="s">
        <v>180</v>
      </c>
      <c r="Q1147" s="2" t="s">
        <v>59</v>
      </c>
      <c r="R1147" s="2" t="s">
        <v>1270</v>
      </c>
      <c r="S1147" s="2">
        <v>0.74</v>
      </c>
      <c r="T1147" s="7">
        <f>Table1[[#This Row],[Profit]]/Table1[[#This Row],[Sales]]</f>
        <v>0.55552600963935517</v>
      </c>
      <c r="U1147" s="2" t="s">
        <v>33</v>
      </c>
      <c r="V1147" s="2" t="s">
        <v>136</v>
      </c>
      <c r="W1147" s="2" t="s">
        <v>613</v>
      </c>
      <c r="X1147" s="2" t="s">
        <v>1988</v>
      </c>
      <c r="Y1147" s="2">
        <v>41075</v>
      </c>
      <c r="Z1147" s="10">
        <v>42016</v>
      </c>
      <c r="AA1147" s="14" t="str">
        <f>TEXT(Table1[[#This Row],[Order Date]],"mmmm")</f>
        <v>January</v>
      </c>
      <c r="AB1147" s="8" t="str">
        <f>TEXT(Table1[[#This Row],[Order Date]],"yyyy")</f>
        <v>2015</v>
      </c>
      <c r="AC1147" s="10">
        <v>42018</v>
      </c>
      <c r="AD1147" s="2">
        <v>66.852000000000004</v>
      </c>
      <c r="AE1147" s="2">
        <v>3</v>
      </c>
      <c r="AF1147" s="2">
        <v>120.34</v>
      </c>
      <c r="AG1147" s="2">
        <v>88554</v>
      </c>
      <c r="AH1147" s="7" t="str">
        <f>IF(COUNTIF(Returns!$A$2:$A$1635,Orders!AG1147)&gt;0,"Returned","Not Returned")</f>
        <v>Not Returned</v>
      </c>
    </row>
    <row r="1148" spans="5:34" ht="12.75" customHeight="1" thickTop="1" thickBot="1" x14ac:dyDescent="0.3">
      <c r="E1148" s="11">
        <v>19567</v>
      </c>
      <c r="F1148" s="12" t="s">
        <v>106</v>
      </c>
      <c r="G1148" s="12">
        <v>7.0000000000000007E-2</v>
      </c>
      <c r="H1148" s="12">
        <v>35.99</v>
      </c>
      <c r="I1148" s="12">
        <v>5.99</v>
      </c>
      <c r="J1148" s="12">
        <v>2070</v>
      </c>
      <c r="K1148" s="7" t="str">
        <f>IF(COUNTIF(Table1[Customer ID],Table1[[#This Row],[Customer ID]])&gt;1,"Repeat Customer","One-Time Customer")</f>
        <v>One-Time Customer</v>
      </c>
      <c r="L1148" s="12" t="s">
        <v>1989</v>
      </c>
      <c r="M1148" s="12" t="s">
        <v>49</v>
      </c>
      <c r="N1148" s="12" t="s">
        <v>28</v>
      </c>
      <c r="O1148" s="12" t="s">
        <v>77</v>
      </c>
      <c r="P1148" s="12" t="s">
        <v>78</v>
      </c>
      <c r="Q1148" s="12" t="s">
        <v>31</v>
      </c>
      <c r="R1148" s="12" t="s">
        <v>981</v>
      </c>
      <c r="S1148" s="12">
        <v>0.38</v>
      </c>
      <c r="T1148" s="7">
        <f>Table1[[#This Row],[Profit]]/Table1[[#This Row],[Sales]]</f>
        <v>0.11613697024933278</v>
      </c>
      <c r="U1148" s="12" t="s">
        <v>33</v>
      </c>
      <c r="V1148" s="12" t="s">
        <v>61</v>
      </c>
      <c r="W1148" s="12" t="s">
        <v>300</v>
      </c>
      <c r="X1148" s="12" t="s">
        <v>1990</v>
      </c>
      <c r="Y1148" s="12">
        <v>48021</v>
      </c>
      <c r="Z1148" s="13">
        <v>42140</v>
      </c>
      <c r="AA1148" s="14" t="str">
        <f>TEXT(Table1[[#This Row],[Order Date]],"mmmm")</f>
        <v>May</v>
      </c>
      <c r="AB1148" s="8" t="str">
        <f>TEXT(Table1[[#This Row],[Order Date]],"yyyy")</f>
        <v>2015</v>
      </c>
      <c r="AC1148" s="13">
        <v>42144</v>
      </c>
      <c r="AD1148" s="12">
        <v>17.839800000000011</v>
      </c>
      <c r="AE1148" s="12">
        <v>5</v>
      </c>
      <c r="AF1148" s="12">
        <v>153.61000000000001</v>
      </c>
      <c r="AG1148" s="12">
        <v>88558</v>
      </c>
      <c r="AH1148" s="7" t="str">
        <f>IF(COUNTIF(Returns!$A$2:$A$1635,Orders!AG1148)&gt;0,"Returned","Not Returned")</f>
        <v>Not Returned</v>
      </c>
    </row>
    <row r="1149" spans="5:34" ht="12.75" customHeight="1" thickTop="1" thickBot="1" x14ac:dyDescent="0.3">
      <c r="E1149" s="9">
        <v>20498</v>
      </c>
      <c r="F1149" s="2" t="s">
        <v>37</v>
      </c>
      <c r="G1149" s="2">
        <v>0.03</v>
      </c>
      <c r="H1149" s="2">
        <v>60.98</v>
      </c>
      <c r="I1149" s="2">
        <v>1.99</v>
      </c>
      <c r="J1149" s="2">
        <v>2071</v>
      </c>
      <c r="K1149" s="7" t="str">
        <f>IF(COUNTIF(Table1[Customer ID],Table1[[#This Row],[Customer ID]])&gt;1,"Repeat Customer","One-Time Customer")</f>
        <v>Repeat Customer</v>
      </c>
      <c r="L1149" s="2" t="s">
        <v>1991</v>
      </c>
      <c r="M1149" s="2" t="s">
        <v>49</v>
      </c>
      <c r="N1149" s="2" t="s">
        <v>28</v>
      </c>
      <c r="O1149" s="2" t="s">
        <v>77</v>
      </c>
      <c r="P1149" s="2" t="s">
        <v>180</v>
      </c>
      <c r="Q1149" s="2" t="s">
        <v>51</v>
      </c>
      <c r="R1149" s="2" t="s">
        <v>1992</v>
      </c>
      <c r="S1149" s="2">
        <v>0.5</v>
      </c>
      <c r="T1149" s="7">
        <f>Table1[[#This Row],[Profit]]/Table1[[#This Row],[Sales]]</f>
        <v>0.69</v>
      </c>
      <c r="U1149" s="2" t="s">
        <v>33</v>
      </c>
      <c r="V1149" s="2" t="s">
        <v>61</v>
      </c>
      <c r="W1149" s="2" t="s">
        <v>300</v>
      </c>
      <c r="X1149" s="2" t="s">
        <v>1993</v>
      </c>
      <c r="Y1149" s="2">
        <v>48336</v>
      </c>
      <c r="Z1149" s="10">
        <v>42036</v>
      </c>
      <c r="AA1149" s="14" t="str">
        <f>TEXT(Table1[[#This Row],[Order Date]],"mmmm")</f>
        <v>February</v>
      </c>
      <c r="AB1149" s="8" t="str">
        <f>TEXT(Table1[[#This Row],[Order Date]],"yyyy")</f>
        <v>2015</v>
      </c>
      <c r="AC1149" s="10">
        <v>42036</v>
      </c>
      <c r="AD1149" s="2">
        <v>976.2672</v>
      </c>
      <c r="AE1149" s="2">
        <v>23</v>
      </c>
      <c r="AF1149" s="2">
        <v>1414.88</v>
      </c>
      <c r="AG1149" s="2">
        <v>88555</v>
      </c>
      <c r="AH1149" s="7" t="str">
        <f>IF(COUNTIF(Returns!$A$2:$A$1635,Orders!AG1149)&gt;0,"Returned","Not Returned")</f>
        <v>Not Returned</v>
      </c>
    </row>
    <row r="1150" spans="5:34" ht="12.75" customHeight="1" thickTop="1" thickBot="1" x14ac:dyDescent="0.3">
      <c r="E1150" s="11">
        <v>20499</v>
      </c>
      <c r="F1150" s="12" t="s">
        <v>37</v>
      </c>
      <c r="G1150" s="12">
        <v>0.04</v>
      </c>
      <c r="H1150" s="12">
        <v>3.08</v>
      </c>
      <c r="I1150" s="12">
        <v>0.99</v>
      </c>
      <c r="J1150" s="12">
        <v>2071</v>
      </c>
      <c r="K1150" s="7" t="str">
        <f>IF(COUNTIF(Table1[Customer ID],Table1[[#This Row],[Customer ID]])&gt;1,"Repeat Customer","One-Time Customer")</f>
        <v>Repeat Customer</v>
      </c>
      <c r="L1150" s="12" t="s">
        <v>1991</v>
      </c>
      <c r="M1150" s="12" t="s">
        <v>49</v>
      </c>
      <c r="N1150" s="12" t="s">
        <v>28</v>
      </c>
      <c r="O1150" s="12" t="s">
        <v>29</v>
      </c>
      <c r="P1150" s="12" t="s">
        <v>134</v>
      </c>
      <c r="Q1150" s="12" t="s">
        <v>59</v>
      </c>
      <c r="R1150" s="12" t="s">
        <v>1994</v>
      </c>
      <c r="S1150" s="12">
        <v>0.37</v>
      </c>
      <c r="T1150" s="7">
        <f>Table1[[#This Row],[Profit]]/Table1[[#This Row],[Sales]]</f>
        <v>0.69</v>
      </c>
      <c r="U1150" s="12" t="s">
        <v>33</v>
      </c>
      <c r="V1150" s="12" t="s">
        <v>61</v>
      </c>
      <c r="W1150" s="12" t="s">
        <v>300</v>
      </c>
      <c r="X1150" s="12" t="s">
        <v>1993</v>
      </c>
      <c r="Y1150" s="12">
        <v>48336</v>
      </c>
      <c r="Z1150" s="13">
        <v>42036</v>
      </c>
      <c r="AA1150" s="14" t="str">
        <f>TEXT(Table1[[#This Row],[Order Date]],"mmmm")</f>
        <v>February</v>
      </c>
      <c r="AB1150" s="8" t="str">
        <f>TEXT(Table1[[#This Row],[Order Date]],"yyyy")</f>
        <v>2015</v>
      </c>
      <c r="AC1150" s="13">
        <v>42037</v>
      </c>
      <c r="AD1150" s="12">
        <v>23.204699999999999</v>
      </c>
      <c r="AE1150" s="12">
        <v>11</v>
      </c>
      <c r="AF1150" s="12">
        <v>33.630000000000003</v>
      </c>
      <c r="AG1150" s="12">
        <v>88555</v>
      </c>
      <c r="AH1150" s="7" t="str">
        <f>IF(COUNTIF(Returns!$A$2:$A$1635,Orders!AG1150)&gt;0,"Returned","Not Returned")</f>
        <v>Not Returned</v>
      </c>
    </row>
    <row r="1151" spans="5:34" ht="12.75" customHeight="1" thickTop="1" thickBot="1" x14ac:dyDescent="0.3">
      <c r="E1151" s="9">
        <v>19568</v>
      </c>
      <c r="F1151" s="2" t="s">
        <v>106</v>
      </c>
      <c r="G1151" s="2">
        <v>0.08</v>
      </c>
      <c r="H1151" s="2">
        <v>65.989999999999995</v>
      </c>
      <c r="I1151" s="2">
        <v>5.92</v>
      </c>
      <c r="J1151" s="2">
        <v>2071</v>
      </c>
      <c r="K1151" s="7" t="str">
        <f>IF(COUNTIF(Table1[Customer ID],Table1[[#This Row],[Customer ID]])&gt;1,"Repeat Customer","One-Time Customer")</f>
        <v>Repeat Customer</v>
      </c>
      <c r="L1151" s="2" t="s">
        <v>1991</v>
      </c>
      <c r="M1151" s="2" t="s">
        <v>27</v>
      </c>
      <c r="N1151" s="2" t="s">
        <v>28</v>
      </c>
      <c r="O1151" s="2" t="s">
        <v>77</v>
      </c>
      <c r="P1151" s="2" t="s">
        <v>78</v>
      </c>
      <c r="Q1151" s="2" t="s">
        <v>59</v>
      </c>
      <c r="R1151" s="2" t="s">
        <v>1135</v>
      </c>
      <c r="S1151" s="2">
        <v>0.57999999999999996</v>
      </c>
      <c r="T1151" s="7">
        <f>Table1[[#This Row],[Profit]]/Table1[[#This Row],[Sales]]</f>
        <v>0.17281563437079933</v>
      </c>
      <c r="U1151" s="2" t="s">
        <v>33</v>
      </c>
      <c r="V1151" s="2" t="s">
        <v>61</v>
      </c>
      <c r="W1151" s="2" t="s">
        <v>300</v>
      </c>
      <c r="X1151" s="2" t="s">
        <v>1993</v>
      </c>
      <c r="Y1151" s="2">
        <v>48336</v>
      </c>
      <c r="Z1151" s="10">
        <v>42140</v>
      </c>
      <c r="AA1151" s="14" t="str">
        <f>TEXT(Table1[[#This Row],[Order Date]],"mmmm")</f>
        <v>May</v>
      </c>
      <c r="AB1151" s="8" t="str">
        <f>TEXT(Table1[[#This Row],[Order Date]],"yyyy")</f>
        <v>2015</v>
      </c>
      <c r="AC1151" s="10">
        <v>42147</v>
      </c>
      <c r="AD1151" s="2">
        <v>183.84300000000002</v>
      </c>
      <c r="AE1151" s="2">
        <v>20</v>
      </c>
      <c r="AF1151" s="2">
        <v>1063.81</v>
      </c>
      <c r="AG1151" s="2">
        <v>88558</v>
      </c>
      <c r="AH1151" s="7" t="str">
        <f>IF(COUNTIF(Returns!$A$2:$A$1635,Orders!AG1151)&gt;0,"Returned","Not Returned")</f>
        <v>Not Returned</v>
      </c>
    </row>
    <row r="1152" spans="5:34" ht="12.75" customHeight="1" thickTop="1" thickBot="1" x14ac:dyDescent="0.3">
      <c r="E1152" s="11">
        <v>20500</v>
      </c>
      <c r="F1152" s="12" t="s">
        <v>37</v>
      </c>
      <c r="G1152" s="12">
        <v>0</v>
      </c>
      <c r="H1152" s="12">
        <v>10.31</v>
      </c>
      <c r="I1152" s="12">
        <v>1.79</v>
      </c>
      <c r="J1152" s="12">
        <v>2072</v>
      </c>
      <c r="K1152" s="7" t="str">
        <f>IF(COUNTIF(Table1[Customer ID],Table1[[#This Row],[Customer ID]])&gt;1,"Repeat Customer","One-Time Customer")</f>
        <v>Repeat Customer</v>
      </c>
      <c r="L1152" s="12" t="s">
        <v>1995</v>
      </c>
      <c r="M1152" s="12" t="s">
        <v>49</v>
      </c>
      <c r="N1152" s="12" t="s">
        <v>28</v>
      </c>
      <c r="O1152" s="12" t="s">
        <v>29</v>
      </c>
      <c r="P1152" s="12" t="s">
        <v>93</v>
      </c>
      <c r="Q1152" s="12" t="s">
        <v>31</v>
      </c>
      <c r="R1152" s="12" t="s">
        <v>1996</v>
      </c>
      <c r="S1152" s="12">
        <v>0.38</v>
      </c>
      <c r="T1152" s="7">
        <f>Table1[[#This Row],[Profit]]/Table1[[#This Row],[Sales]]</f>
        <v>0.68999999999999984</v>
      </c>
      <c r="U1152" s="12" t="s">
        <v>33</v>
      </c>
      <c r="V1152" s="12" t="s">
        <v>61</v>
      </c>
      <c r="W1152" s="12" t="s">
        <v>300</v>
      </c>
      <c r="X1152" s="12" t="s">
        <v>1997</v>
      </c>
      <c r="Y1152" s="12">
        <v>48505</v>
      </c>
      <c r="Z1152" s="13">
        <v>42036</v>
      </c>
      <c r="AA1152" s="14" t="str">
        <f>TEXT(Table1[[#This Row],[Order Date]],"mmmm")</f>
        <v>February</v>
      </c>
      <c r="AB1152" s="8" t="str">
        <f>TEXT(Table1[[#This Row],[Order Date]],"yyyy")</f>
        <v>2015</v>
      </c>
      <c r="AC1152" s="13">
        <v>42038</v>
      </c>
      <c r="AD1152" s="12">
        <v>167.46299999999997</v>
      </c>
      <c r="AE1152" s="12">
        <v>23</v>
      </c>
      <c r="AF1152" s="12">
        <v>242.7</v>
      </c>
      <c r="AG1152" s="12">
        <v>88555</v>
      </c>
      <c r="AH1152" s="7" t="str">
        <f>IF(COUNTIF(Returns!$A$2:$A$1635,Orders!AG1152)&gt;0,"Returned","Not Returned")</f>
        <v>Not Returned</v>
      </c>
    </row>
    <row r="1153" spans="5:34" ht="12.75" customHeight="1" thickTop="1" thickBot="1" x14ac:dyDescent="0.3">
      <c r="E1153" s="9">
        <v>20824</v>
      </c>
      <c r="F1153" s="2" t="s">
        <v>25</v>
      </c>
      <c r="G1153" s="2">
        <v>0.09</v>
      </c>
      <c r="H1153" s="2">
        <v>260.98</v>
      </c>
      <c r="I1153" s="2">
        <v>41.91</v>
      </c>
      <c r="J1153" s="2">
        <v>2072</v>
      </c>
      <c r="K1153" s="7" t="str">
        <f>IF(COUNTIF(Table1[Customer ID],Table1[[#This Row],[Customer ID]])&gt;1,"Repeat Customer","One-Time Customer")</f>
        <v>Repeat Customer</v>
      </c>
      <c r="L1153" s="2" t="s">
        <v>1995</v>
      </c>
      <c r="M1153" s="2" t="s">
        <v>39</v>
      </c>
      <c r="N1153" s="2" t="s">
        <v>28</v>
      </c>
      <c r="O1153" s="2" t="s">
        <v>41</v>
      </c>
      <c r="P1153" s="2" t="s">
        <v>191</v>
      </c>
      <c r="Q1153" s="2" t="s">
        <v>121</v>
      </c>
      <c r="R1153" s="2" t="s">
        <v>950</v>
      </c>
      <c r="S1153" s="2">
        <v>0.59</v>
      </c>
      <c r="T1153" s="7">
        <f>Table1[[#This Row],[Profit]]/Table1[[#This Row],[Sales]]</f>
        <v>0.38710274617566759</v>
      </c>
      <c r="U1153" s="2" t="s">
        <v>33</v>
      </c>
      <c r="V1153" s="2" t="s">
        <v>61</v>
      </c>
      <c r="W1153" s="2" t="s">
        <v>300</v>
      </c>
      <c r="X1153" s="2" t="s">
        <v>1997</v>
      </c>
      <c r="Y1153" s="2">
        <v>48505</v>
      </c>
      <c r="Z1153" s="10">
        <v>42046</v>
      </c>
      <c r="AA1153" s="14" t="str">
        <f>TEXT(Table1[[#This Row],[Order Date]],"mmmm")</f>
        <v>February</v>
      </c>
      <c r="AB1153" s="8" t="str">
        <f>TEXT(Table1[[#This Row],[Order Date]],"yyyy")</f>
        <v>2015</v>
      </c>
      <c r="AC1153" s="10">
        <v>42048</v>
      </c>
      <c r="AD1153" s="2">
        <v>1307.2692</v>
      </c>
      <c r="AE1153" s="2">
        <v>14</v>
      </c>
      <c r="AF1153" s="2">
        <v>3377.06</v>
      </c>
      <c r="AG1153" s="2">
        <v>88556</v>
      </c>
      <c r="AH1153" s="7" t="str">
        <f>IF(COUNTIF(Returns!$A$2:$A$1635,Orders!AG1153)&gt;0,"Returned","Not Returned")</f>
        <v>Not Returned</v>
      </c>
    </row>
    <row r="1154" spans="5:34" ht="12.75" customHeight="1" thickTop="1" thickBot="1" x14ac:dyDescent="0.3">
      <c r="E1154" s="11">
        <v>20825</v>
      </c>
      <c r="F1154" s="12" t="s">
        <v>25</v>
      </c>
      <c r="G1154" s="12">
        <v>0.01</v>
      </c>
      <c r="H1154" s="12">
        <v>10.52</v>
      </c>
      <c r="I1154" s="12">
        <v>7.94</v>
      </c>
      <c r="J1154" s="12">
        <v>2072</v>
      </c>
      <c r="K1154" s="7" t="str">
        <f>IF(COUNTIF(Table1[Customer ID],Table1[[#This Row],[Customer ID]])&gt;1,"Repeat Customer","One-Time Customer")</f>
        <v>Repeat Customer</v>
      </c>
      <c r="L1154" s="12" t="s">
        <v>1995</v>
      </c>
      <c r="M1154" s="12" t="s">
        <v>49</v>
      </c>
      <c r="N1154" s="12" t="s">
        <v>28</v>
      </c>
      <c r="O1154" s="12" t="s">
        <v>41</v>
      </c>
      <c r="P1154" s="12" t="s">
        <v>50</v>
      </c>
      <c r="Q1154" s="12" t="s">
        <v>51</v>
      </c>
      <c r="R1154" s="12" t="s">
        <v>1998</v>
      </c>
      <c r="S1154" s="12">
        <v>0.52</v>
      </c>
      <c r="T1154" s="7">
        <f>Table1[[#This Row],[Profit]]/Table1[[#This Row],[Sales]]</f>
        <v>-0.1276397966594045</v>
      </c>
      <c r="U1154" s="12" t="s">
        <v>33</v>
      </c>
      <c r="V1154" s="12" t="s">
        <v>61</v>
      </c>
      <c r="W1154" s="12" t="s">
        <v>300</v>
      </c>
      <c r="X1154" s="12" t="s">
        <v>1997</v>
      </c>
      <c r="Y1154" s="12">
        <v>48505</v>
      </c>
      <c r="Z1154" s="13">
        <v>42046</v>
      </c>
      <c r="AA1154" s="14" t="str">
        <f>TEXT(Table1[[#This Row],[Order Date]],"mmmm")</f>
        <v>February</v>
      </c>
      <c r="AB1154" s="8" t="str">
        <f>TEXT(Table1[[#This Row],[Order Date]],"yyyy")</f>
        <v>2015</v>
      </c>
      <c r="AC1154" s="13">
        <v>42048</v>
      </c>
      <c r="AD1154" s="12">
        <v>-15.818400000000002</v>
      </c>
      <c r="AE1154" s="12">
        <v>11</v>
      </c>
      <c r="AF1154" s="12">
        <v>123.93</v>
      </c>
      <c r="AG1154" s="12">
        <v>88556</v>
      </c>
      <c r="AH1154" s="7" t="str">
        <f>IF(COUNTIF(Returns!$A$2:$A$1635,Orders!AG1154)&gt;0,"Returned","Not Returned")</f>
        <v>Not Returned</v>
      </c>
    </row>
    <row r="1155" spans="5:34" ht="12.75" customHeight="1" thickTop="1" thickBot="1" x14ac:dyDescent="0.3">
      <c r="E1155" s="9">
        <v>20826</v>
      </c>
      <c r="F1155" s="2" t="s">
        <v>25</v>
      </c>
      <c r="G1155" s="2">
        <v>0.02</v>
      </c>
      <c r="H1155" s="2">
        <v>5.98</v>
      </c>
      <c r="I1155" s="2">
        <v>7.5</v>
      </c>
      <c r="J1155" s="2">
        <v>2072</v>
      </c>
      <c r="K1155" s="7" t="str">
        <f>IF(COUNTIF(Table1[Customer ID],Table1[[#This Row],[Customer ID]])&gt;1,"Repeat Customer","One-Time Customer")</f>
        <v>Repeat Customer</v>
      </c>
      <c r="L1155" s="2" t="s">
        <v>1995</v>
      </c>
      <c r="M1155" s="2" t="s">
        <v>27</v>
      </c>
      <c r="N1155" s="2" t="s">
        <v>28</v>
      </c>
      <c r="O1155" s="2" t="s">
        <v>29</v>
      </c>
      <c r="P1155" s="2" t="s">
        <v>93</v>
      </c>
      <c r="Q1155" s="2" t="s">
        <v>59</v>
      </c>
      <c r="R1155" s="2" t="s">
        <v>1999</v>
      </c>
      <c r="S1155" s="2">
        <v>0.4</v>
      </c>
      <c r="T1155" s="7">
        <f>Table1[[#This Row],[Profit]]/Table1[[#This Row],[Sales]]</f>
        <v>-0.59421455938697332</v>
      </c>
      <c r="U1155" s="2" t="s">
        <v>33</v>
      </c>
      <c r="V1155" s="2" t="s">
        <v>61</v>
      </c>
      <c r="W1155" s="2" t="s">
        <v>300</v>
      </c>
      <c r="X1155" s="2" t="s">
        <v>1997</v>
      </c>
      <c r="Y1155" s="2">
        <v>48505</v>
      </c>
      <c r="Z1155" s="10">
        <v>42046</v>
      </c>
      <c r="AA1155" s="14" t="str">
        <f>TEXT(Table1[[#This Row],[Order Date]],"mmmm")</f>
        <v>February</v>
      </c>
      <c r="AB1155" s="8" t="str">
        <f>TEXT(Table1[[#This Row],[Order Date]],"yyyy")</f>
        <v>2015</v>
      </c>
      <c r="AC1155" s="10">
        <v>42048</v>
      </c>
      <c r="AD1155" s="2">
        <v>-55.832400000000007</v>
      </c>
      <c r="AE1155" s="2">
        <v>14</v>
      </c>
      <c r="AF1155" s="2">
        <v>93.96</v>
      </c>
      <c r="AG1155" s="2">
        <v>88556</v>
      </c>
      <c r="AH1155" s="7" t="str">
        <f>IF(COUNTIF(Returns!$A$2:$A$1635,Orders!AG1155)&gt;0,"Returned","Not Returned")</f>
        <v>Not Returned</v>
      </c>
    </row>
    <row r="1156" spans="5:34" ht="12.75" customHeight="1" thickTop="1" thickBot="1" x14ac:dyDescent="0.3">
      <c r="E1156" s="11">
        <v>24677</v>
      </c>
      <c r="F1156" s="12" t="s">
        <v>37</v>
      </c>
      <c r="G1156" s="12">
        <v>0.05</v>
      </c>
      <c r="H1156" s="12">
        <v>291.73</v>
      </c>
      <c r="I1156" s="12">
        <v>48.8</v>
      </c>
      <c r="J1156" s="12">
        <v>2073</v>
      </c>
      <c r="K1156" s="7" t="str">
        <f>IF(COUNTIF(Table1[Customer ID],Table1[[#This Row],[Customer ID]])&gt;1,"Repeat Customer","One-Time Customer")</f>
        <v>One-Time Customer</v>
      </c>
      <c r="L1156" s="12" t="s">
        <v>2000</v>
      </c>
      <c r="M1156" s="12" t="s">
        <v>39</v>
      </c>
      <c r="N1156" s="12" t="s">
        <v>114</v>
      </c>
      <c r="O1156" s="12" t="s">
        <v>41</v>
      </c>
      <c r="P1156" s="12" t="s">
        <v>42</v>
      </c>
      <c r="Q1156" s="12" t="s">
        <v>43</v>
      </c>
      <c r="R1156" s="12" t="s">
        <v>145</v>
      </c>
      <c r="S1156" s="12">
        <v>0.56000000000000005</v>
      </c>
      <c r="T1156" s="7">
        <f>Table1[[#This Row],[Profit]]/Table1[[#This Row],[Sales]]</f>
        <v>0.30267145473243107</v>
      </c>
      <c r="U1156" s="12" t="s">
        <v>33</v>
      </c>
      <c r="V1156" s="12" t="s">
        <v>61</v>
      </c>
      <c r="W1156" s="12" t="s">
        <v>300</v>
      </c>
      <c r="X1156" s="12" t="s">
        <v>2001</v>
      </c>
      <c r="Y1156" s="12">
        <v>48135</v>
      </c>
      <c r="Z1156" s="13">
        <v>42101</v>
      </c>
      <c r="AA1156" s="14" t="str">
        <f>TEXT(Table1[[#This Row],[Order Date]],"mmmm")</f>
        <v>April</v>
      </c>
      <c r="AB1156" s="8" t="str">
        <f>TEXT(Table1[[#This Row],[Order Date]],"yyyy")</f>
        <v>2015</v>
      </c>
      <c r="AC1156" s="13">
        <v>42103</v>
      </c>
      <c r="AD1156" s="12">
        <v>550.38080000000002</v>
      </c>
      <c r="AE1156" s="12">
        <v>6</v>
      </c>
      <c r="AF1156" s="12">
        <v>1818.41</v>
      </c>
      <c r="AG1156" s="12">
        <v>88557</v>
      </c>
      <c r="AH1156" s="7" t="str">
        <f>IF(COUNTIF(Returns!$A$2:$A$1635,Orders!AG1156)&gt;0,"Returned","Not Returned")</f>
        <v>Not Returned</v>
      </c>
    </row>
    <row r="1157" spans="5:34" ht="12.75" customHeight="1" thickTop="1" thickBot="1" x14ac:dyDescent="0.3">
      <c r="E1157" s="9">
        <v>24094</v>
      </c>
      <c r="F1157" s="2" t="s">
        <v>106</v>
      </c>
      <c r="G1157" s="2">
        <v>0.09</v>
      </c>
      <c r="H1157" s="2">
        <v>1.48</v>
      </c>
      <c r="I1157" s="2">
        <v>0.7</v>
      </c>
      <c r="J1157" s="2">
        <v>2081</v>
      </c>
      <c r="K1157" s="7" t="str">
        <f>IF(COUNTIF(Table1[Customer ID],Table1[[#This Row],[Customer ID]])&gt;1,"Repeat Customer","One-Time Customer")</f>
        <v>One-Time Customer</v>
      </c>
      <c r="L1157" s="2" t="s">
        <v>2002</v>
      </c>
      <c r="M1157" s="2" t="s">
        <v>49</v>
      </c>
      <c r="N1157" s="2" t="s">
        <v>28</v>
      </c>
      <c r="O1157" s="2" t="s">
        <v>29</v>
      </c>
      <c r="P1157" s="2" t="s">
        <v>66</v>
      </c>
      <c r="Q1157" s="2" t="s">
        <v>31</v>
      </c>
      <c r="R1157" s="2" t="s">
        <v>2003</v>
      </c>
      <c r="S1157" s="2">
        <v>0.37</v>
      </c>
      <c r="T1157" s="7">
        <f>Table1[[#This Row],[Profit]]/Table1[[#This Row],[Sales]]</f>
        <v>0.18770949720670391</v>
      </c>
      <c r="U1157" s="2" t="s">
        <v>33</v>
      </c>
      <c r="V1157" s="2" t="s">
        <v>53</v>
      </c>
      <c r="W1157" s="2" t="s">
        <v>71</v>
      </c>
      <c r="X1157" s="2" t="s">
        <v>2004</v>
      </c>
      <c r="Y1157" s="2">
        <v>14853</v>
      </c>
      <c r="Z1157" s="10">
        <v>42007</v>
      </c>
      <c r="AA1157" s="14" t="str">
        <f>TEXT(Table1[[#This Row],[Order Date]],"mmmm")</f>
        <v>January</v>
      </c>
      <c r="AB1157" s="8" t="str">
        <f>TEXT(Table1[[#This Row],[Order Date]],"yyyy")</f>
        <v>2015</v>
      </c>
      <c r="AC1157" s="10">
        <v>42009</v>
      </c>
      <c r="AD1157" s="2">
        <v>1.68</v>
      </c>
      <c r="AE1157" s="2">
        <v>6</v>
      </c>
      <c r="AF1157" s="2">
        <v>8.9499999999999993</v>
      </c>
      <c r="AG1157" s="2">
        <v>86092</v>
      </c>
      <c r="AH1157" s="7" t="str">
        <f>IF(COUNTIF(Returns!$A$2:$A$1635,Orders!AG1157)&gt;0,"Returned","Not Returned")</f>
        <v>Not Returned</v>
      </c>
    </row>
    <row r="1158" spans="5:34" ht="12.75" customHeight="1" thickTop="1" thickBot="1" x14ac:dyDescent="0.3">
      <c r="E1158" s="11">
        <v>21697</v>
      </c>
      <c r="F1158" s="12" t="s">
        <v>106</v>
      </c>
      <c r="G1158" s="12">
        <v>0.06</v>
      </c>
      <c r="H1158" s="12">
        <v>38.06</v>
      </c>
      <c r="I1158" s="12">
        <v>4.5</v>
      </c>
      <c r="J1158" s="12">
        <v>2089</v>
      </c>
      <c r="K1158" s="7" t="str">
        <f>IF(COUNTIF(Table1[Customer ID],Table1[[#This Row],[Customer ID]])&gt;1,"Repeat Customer","One-Time Customer")</f>
        <v>Repeat Customer</v>
      </c>
      <c r="L1158" s="12" t="s">
        <v>2005</v>
      </c>
      <c r="M1158" s="12" t="s">
        <v>49</v>
      </c>
      <c r="N1158" s="12" t="s">
        <v>28</v>
      </c>
      <c r="O1158" s="12" t="s">
        <v>29</v>
      </c>
      <c r="P1158" s="12" t="s">
        <v>257</v>
      </c>
      <c r="Q1158" s="12" t="s">
        <v>59</v>
      </c>
      <c r="R1158" s="12" t="s">
        <v>2006</v>
      </c>
      <c r="S1158" s="12">
        <v>0.56000000000000005</v>
      </c>
      <c r="T1158" s="7">
        <f>Table1[[#This Row],[Profit]]/Table1[[#This Row],[Sales]]</f>
        <v>0.69</v>
      </c>
      <c r="U1158" s="12" t="s">
        <v>33</v>
      </c>
      <c r="V1158" s="12" t="s">
        <v>53</v>
      </c>
      <c r="W1158" s="12" t="s">
        <v>71</v>
      </c>
      <c r="X1158" s="12" t="s">
        <v>2007</v>
      </c>
      <c r="Y1158" s="12">
        <v>10956</v>
      </c>
      <c r="Z1158" s="13">
        <v>42185</v>
      </c>
      <c r="AA1158" s="14" t="str">
        <f>TEXT(Table1[[#This Row],[Order Date]],"mmmm")</f>
        <v>June</v>
      </c>
      <c r="AB1158" s="8" t="str">
        <f>TEXT(Table1[[#This Row],[Order Date]],"yyyy")</f>
        <v>2015</v>
      </c>
      <c r="AC1158" s="13">
        <v>42191</v>
      </c>
      <c r="AD1158" s="12">
        <v>450.45959999999997</v>
      </c>
      <c r="AE1158" s="12">
        <v>17</v>
      </c>
      <c r="AF1158" s="12">
        <v>652.84</v>
      </c>
      <c r="AG1158" s="12">
        <v>88348</v>
      </c>
      <c r="AH1158" s="7" t="str">
        <f>IF(COUNTIF(Returns!$A$2:$A$1635,Orders!AG1158)&gt;0,"Returned","Not Returned")</f>
        <v>Not Returned</v>
      </c>
    </row>
    <row r="1159" spans="5:34" ht="12.75" customHeight="1" thickTop="1" thickBot="1" x14ac:dyDescent="0.3">
      <c r="E1159" s="9">
        <v>21698</v>
      </c>
      <c r="F1159" s="2" t="s">
        <v>106</v>
      </c>
      <c r="G1159" s="2">
        <v>0.08</v>
      </c>
      <c r="H1159" s="2">
        <v>599.99</v>
      </c>
      <c r="I1159" s="2">
        <v>24.49</v>
      </c>
      <c r="J1159" s="2">
        <v>2089</v>
      </c>
      <c r="K1159" s="7" t="str">
        <f>IF(COUNTIF(Table1[Customer ID],Table1[[#This Row],[Customer ID]])&gt;1,"Repeat Customer","One-Time Customer")</f>
        <v>Repeat Customer</v>
      </c>
      <c r="L1159" s="2" t="s">
        <v>2005</v>
      </c>
      <c r="M1159" s="2" t="s">
        <v>49</v>
      </c>
      <c r="N1159" s="2" t="s">
        <v>28</v>
      </c>
      <c r="O1159" s="2" t="s">
        <v>77</v>
      </c>
      <c r="P1159" s="2" t="s">
        <v>587</v>
      </c>
      <c r="Q1159" s="2" t="s">
        <v>236</v>
      </c>
      <c r="R1159" s="2" t="s">
        <v>2008</v>
      </c>
      <c r="S1159" s="2">
        <v>0.37</v>
      </c>
      <c r="T1159" s="7">
        <f>Table1[[#This Row],[Profit]]/Table1[[#This Row],[Sales]]</f>
        <v>0.68999999999999984</v>
      </c>
      <c r="U1159" s="2" t="s">
        <v>33</v>
      </c>
      <c r="V1159" s="2" t="s">
        <v>53</v>
      </c>
      <c r="W1159" s="2" t="s">
        <v>71</v>
      </c>
      <c r="X1159" s="2" t="s">
        <v>2007</v>
      </c>
      <c r="Y1159" s="2">
        <v>10956</v>
      </c>
      <c r="Z1159" s="10">
        <v>42185</v>
      </c>
      <c r="AA1159" s="14" t="str">
        <f>TEXT(Table1[[#This Row],[Order Date]],"mmmm")</f>
        <v>June</v>
      </c>
      <c r="AB1159" s="8" t="str">
        <f>TEXT(Table1[[#This Row],[Order Date]],"yyyy")</f>
        <v>2015</v>
      </c>
      <c r="AC1159" s="10">
        <v>42193</v>
      </c>
      <c r="AD1159" s="2">
        <v>8798.1830999999984</v>
      </c>
      <c r="AE1159" s="2">
        <v>22</v>
      </c>
      <c r="AF1159" s="2">
        <v>12750.99</v>
      </c>
      <c r="AG1159" s="2">
        <v>88348</v>
      </c>
      <c r="AH1159" s="7" t="str">
        <f>IF(COUNTIF(Returns!$A$2:$A$1635,Orders!AG1159)&gt;0,"Returned","Not Returned")</f>
        <v>Not Returned</v>
      </c>
    </row>
    <row r="1160" spans="5:34" ht="12.75" customHeight="1" thickTop="1" thickBot="1" x14ac:dyDescent="0.3">
      <c r="E1160" s="11">
        <v>21699</v>
      </c>
      <c r="F1160" s="12" t="s">
        <v>106</v>
      </c>
      <c r="G1160" s="12">
        <v>0.1</v>
      </c>
      <c r="H1160" s="12">
        <v>3.98</v>
      </c>
      <c r="I1160" s="12">
        <v>2.97</v>
      </c>
      <c r="J1160" s="12">
        <v>2089</v>
      </c>
      <c r="K1160" s="7" t="str">
        <f>IF(COUNTIF(Table1[Customer ID],Table1[[#This Row],[Customer ID]])&gt;1,"Repeat Customer","One-Time Customer")</f>
        <v>Repeat Customer</v>
      </c>
      <c r="L1160" s="12" t="s">
        <v>2005</v>
      </c>
      <c r="M1160" s="12" t="s">
        <v>27</v>
      </c>
      <c r="N1160" s="12" t="s">
        <v>28</v>
      </c>
      <c r="O1160" s="12" t="s">
        <v>29</v>
      </c>
      <c r="P1160" s="12" t="s">
        <v>93</v>
      </c>
      <c r="Q1160" s="12" t="s">
        <v>31</v>
      </c>
      <c r="R1160" s="12" t="s">
        <v>2009</v>
      </c>
      <c r="S1160" s="12">
        <v>0.35</v>
      </c>
      <c r="T1160" s="7">
        <f>Table1[[#This Row],[Profit]]/Table1[[#This Row],[Sales]]</f>
        <v>-0.26217137293086662</v>
      </c>
      <c r="U1160" s="12" t="s">
        <v>33</v>
      </c>
      <c r="V1160" s="12" t="s">
        <v>53</v>
      </c>
      <c r="W1160" s="12" t="s">
        <v>71</v>
      </c>
      <c r="X1160" s="12" t="s">
        <v>2007</v>
      </c>
      <c r="Y1160" s="12">
        <v>10956</v>
      </c>
      <c r="Z1160" s="13">
        <v>42185</v>
      </c>
      <c r="AA1160" s="14" t="str">
        <f>TEXT(Table1[[#This Row],[Order Date]],"mmmm")</f>
        <v>June</v>
      </c>
      <c r="AB1160" s="8" t="str">
        <f>TEXT(Table1[[#This Row],[Order Date]],"yyyy")</f>
        <v>2015</v>
      </c>
      <c r="AC1160" s="13">
        <v>42189</v>
      </c>
      <c r="AD1160" s="12">
        <v>-5.3849999999999998</v>
      </c>
      <c r="AE1160" s="12">
        <v>5</v>
      </c>
      <c r="AF1160" s="12">
        <v>20.54</v>
      </c>
      <c r="AG1160" s="12">
        <v>88348</v>
      </c>
      <c r="AH1160" s="7" t="str">
        <f>IF(COUNTIF(Returns!$A$2:$A$1635,Orders!AG1160)&gt;0,"Returned","Not Returned")</f>
        <v>Not Returned</v>
      </c>
    </row>
    <row r="1161" spans="5:34" ht="12.75" customHeight="1" thickTop="1" thickBot="1" x14ac:dyDescent="0.3">
      <c r="E1161" s="9">
        <v>18696</v>
      </c>
      <c r="F1161" s="2" t="s">
        <v>56</v>
      </c>
      <c r="G1161" s="2">
        <v>0.08</v>
      </c>
      <c r="H1161" s="2">
        <v>400.98</v>
      </c>
      <c r="I1161" s="2">
        <v>42.52</v>
      </c>
      <c r="J1161" s="2">
        <v>2094</v>
      </c>
      <c r="K1161" s="7" t="str">
        <f>IF(COUNTIF(Table1[Customer ID],Table1[[#This Row],[Customer ID]])&gt;1,"Repeat Customer","One-Time Customer")</f>
        <v>One-Time Customer</v>
      </c>
      <c r="L1161" s="2" t="s">
        <v>2010</v>
      </c>
      <c r="M1161" s="2" t="s">
        <v>39</v>
      </c>
      <c r="N1161" s="2" t="s">
        <v>28</v>
      </c>
      <c r="O1161" s="2" t="s">
        <v>41</v>
      </c>
      <c r="P1161" s="2" t="s">
        <v>152</v>
      </c>
      <c r="Q1161" s="2" t="s">
        <v>121</v>
      </c>
      <c r="R1161" s="2" t="s">
        <v>1094</v>
      </c>
      <c r="S1161" s="2">
        <v>0.71</v>
      </c>
      <c r="T1161" s="7">
        <f>Table1[[#This Row],[Profit]]/Table1[[#This Row],[Sales]]</f>
        <v>0.38672920036122266</v>
      </c>
      <c r="U1161" s="2" t="s">
        <v>33</v>
      </c>
      <c r="V1161" s="2" t="s">
        <v>34</v>
      </c>
      <c r="W1161" s="2" t="s">
        <v>45</v>
      </c>
      <c r="X1161" s="2" t="s">
        <v>2011</v>
      </c>
      <c r="Y1161" s="2">
        <v>95928</v>
      </c>
      <c r="Z1161" s="10">
        <v>42040</v>
      </c>
      <c r="AA1161" s="14" t="str">
        <f>TEXT(Table1[[#This Row],[Order Date]],"mmmm")</f>
        <v>February</v>
      </c>
      <c r="AB1161" s="8" t="str">
        <f>TEXT(Table1[[#This Row],[Order Date]],"yyyy")</f>
        <v>2015</v>
      </c>
      <c r="AC1161" s="10">
        <v>42041</v>
      </c>
      <c r="AD1161" s="2">
        <v>3031.9724000000001</v>
      </c>
      <c r="AE1161" s="2">
        <v>20</v>
      </c>
      <c r="AF1161" s="2">
        <v>7840.04</v>
      </c>
      <c r="AG1161" s="2">
        <v>86629</v>
      </c>
      <c r="AH1161" s="7" t="str">
        <f>IF(COUNTIF(Returns!$A$2:$A$1635,Orders!AG1161)&gt;0,"Returned","Not Returned")</f>
        <v>Not Returned</v>
      </c>
    </row>
    <row r="1162" spans="5:34" ht="12.75" customHeight="1" thickTop="1" thickBot="1" x14ac:dyDescent="0.3">
      <c r="E1162" s="11">
        <v>18417</v>
      </c>
      <c r="F1162" s="12" t="s">
        <v>56</v>
      </c>
      <c r="G1162" s="12">
        <v>0.1</v>
      </c>
      <c r="H1162" s="12">
        <v>300.97000000000003</v>
      </c>
      <c r="I1162" s="12">
        <v>7.18</v>
      </c>
      <c r="J1162" s="12">
        <v>2097</v>
      </c>
      <c r="K1162" s="7" t="str">
        <f>IF(COUNTIF(Table1[Customer ID],Table1[[#This Row],[Customer ID]])&gt;1,"Repeat Customer","One-Time Customer")</f>
        <v>One-Time Customer</v>
      </c>
      <c r="L1162" s="12" t="s">
        <v>2012</v>
      </c>
      <c r="M1162" s="12" t="s">
        <v>49</v>
      </c>
      <c r="N1162" s="12" t="s">
        <v>40</v>
      </c>
      <c r="O1162" s="12" t="s">
        <v>77</v>
      </c>
      <c r="P1162" s="12" t="s">
        <v>180</v>
      </c>
      <c r="Q1162" s="12" t="s">
        <v>59</v>
      </c>
      <c r="R1162" s="12" t="s">
        <v>1089</v>
      </c>
      <c r="S1162" s="12">
        <v>0.48</v>
      </c>
      <c r="T1162" s="7">
        <f>Table1[[#This Row],[Profit]]/Table1[[#This Row],[Sales]]</f>
        <v>0.12612100554677291</v>
      </c>
      <c r="U1162" s="12" t="s">
        <v>33</v>
      </c>
      <c r="V1162" s="12" t="s">
        <v>136</v>
      </c>
      <c r="W1162" s="12" t="s">
        <v>932</v>
      </c>
      <c r="X1162" s="12" t="s">
        <v>933</v>
      </c>
      <c r="Y1162" s="12">
        <v>29915</v>
      </c>
      <c r="Z1162" s="13">
        <v>42112</v>
      </c>
      <c r="AA1162" s="14" t="str">
        <f>TEXT(Table1[[#This Row],[Order Date]],"mmmm")</f>
        <v>April</v>
      </c>
      <c r="AB1162" s="8" t="str">
        <f>TEXT(Table1[[#This Row],[Order Date]],"yyyy")</f>
        <v>2015</v>
      </c>
      <c r="AC1162" s="13">
        <v>42113</v>
      </c>
      <c r="AD1162" s="12">
        <v>138.018</v>
      </c>
      <c r="AE1162" s="12">
        <v>4</v>
      </c>
      <c r="AF1162" s="12">
        <v>1094.33</v>
      </c>
      <c r="AG1162" s="12">
        <v>87889</v>
      </c>
      <c r="AH1162" s="7" t="str">
        <f>IF(COUNTIF(Returns!$A$2:$A$1635,Orders!AG1162)&gt;0,"Returned","Not Returned")</f>
        <v>Not Returned</v>
      </c>
    </row>
    <row r="1163" spans="5:34" ht="12.75" customHeight="1" thickTop="1" thickBot="1" x14ac:dyDescent="0.3">
      <c r="E1163" s="9">
        <v>18418</v>
      </c>
      <c r="F1163" s="2" t="s">
        <v>56</v>
      </c>
      <c r="G1163" s="2">
        <v>0.06</v>
      </c>
      <c r="H1163" s="2">
        <v>39.89</v>
      </c>
      <c r="I1163" s="2">
        <v>3.04</v>
      </c>
      <c r="J1163" s="2">
        <v>2098</v>
      </c>
      <c r="K1163" s="7" t="str">
        <f>IF(COUNTIF(Table1[Customer ID],Table1[[#This Row],[Customer ID]])&gt;1,"Repeat Customer","One-Time Customer")</f>
        <v>One-Time Customer</v>
      </c>
      <c r="L1163" s="2" t="s">
        <v>2013</v>
      </c>
      <c r="M1163" s="2" t="s">
        <v>49</v>
      </c>
      <c r="N1163" s="2" t="s">
        <v>40</v>
      </c>
      <c r="O1163" s="2" t="s">
        <v>41</v>
      </c>
      <c r="P1163" s="2" t="s">
        <v>50</v>
      </c>
      <c r="Q1163" s="2" t="s">
        <v>31</v>
      </c>
      <c r="R1163" s="2" t="s">
        <v>2014</v>
      </c>
      <c r="S1163" s="2">
        <v>0.53</v>
      </c>
      <c r="T1163" s="7">
        <f>Table1[[#This Row],[Profit]]/Table1[[#This Row],[Sales]]</f>
        <v>9.9684591122394028E-2</v>
      </c>
      <c r="U1163" s="2" t="s">
        <v>33</v>
      </c>
      <c r="V1163" s="2" t="s">
        <v>136</v>
      </c>
      <c r="W1163" s="2" t="s">
        <v>932</v>
      </c>
      <c r="X1163" s="2" t="s">
        <v>2015</v>
      </c>
      <c r="Y1163" s="2">
        <v>29464</v>
      </c>
      <c r="Z1163" s="10">
        <v>42112</v>
      </c>
      <c r="AA1163" s="14" t="str">
        <f>TEXT(Table1[[#This Row],[Order Date]],"mmmm")</f>
        <v>April</v>
      </c>
      <c r="AB1163" s="8" t="str">
        <f>TEXT(Table1[[#This Row],[Order Date]],"yyyy")</f>
        <v>2015</v>
      </c>
      <c r="AC1163" s="10">
        <v>42114</v>
      </c>
      <c r="AD1163" s="2">
        <v>38.874000000000002</v>
      </c>
      <c r="AE1163" s="2">
        <v>10</v>
      </c>
      <c r="AF1163" s="2">
        <v>389.97</v>
      </c>
      <c r="AG1163" s="2">
        <v>87889</v>
      </c>
      <c r="AH1163" s="7" t="str">
        <f>IF(COUNTIF(Returns!$A$2:$A$1635,Orders!AG1163)&gt;0,"Returned","Not Returned")</f>
        <v>Not Returned</v>
      </c>
    </row>
    <row r="1164" spans="5:34" ht="12.75" customHeight="1" thickTop="1" thickBot="1" x14ac:dyDescent="0.3">
      <c r="E1164" s="11">
        <v>22234</v>
      </c>
      <c r="F1164" s="12" t="s">
        <v>37</v>
      </c>
      <c r="G1164" s="12">
        <v>7.0000000000000007E-2</v>
      </c>
      <c r="H1164" s="12">
        <v>14.56</v>
      </c>
      <c r="I1164" s="12">
        <v>3.5</v>
      </c>
      <c r="J1164" s="12">
        <v>2099</v>
      </c>
      <c r="K1164" s="7" t="str">
        <f>IF(COUNTIF(Table1[Customer ID],Table1[[#This Row],[Customer ID]])&gt;1,"Repeat Customer","One-Time Customer")</f>
        <v>One-Time Customer</v>
      </c>
      <c r="L1164" s="12" t="s">
        <v>2016</v>
      </c>
      <c r="M1164" s="12" t="s">
        <v>49</v>
      </c>
      <c r="N1164" s="12" t="s">
        <v>40</v>
      </c>
      <c r="O1164" s="12" t="s">
        <v>29</v>
      </c>
      <c r="P1164" s="12" t="s">
        <v>257</v>
      </c>
      <c r="Q1164" s="12" t="s">
        <v>59</v>
      </c>
      <c r="R1164" s="12" t="s">
        <v>905</v>
      </c>
      <c r="S1164" s="12">
        <v>0.57999999999999996</v>
      </c>
      <c r="T1164" s="7">
        <f>Table1[[#This Row],[Profit]]/Table1[[#This Row],[Sales]]</f>
        <v>-0.53821964771249564</v>
      </c>
      <c r="U1164" s="12" t="s">
        <v>33</v>
      </c>
      <c r="V1164" s="12" t="s">
        <v>136</v>
      </c>
      <c r="W1164" s="12" t="s">
        <v>932</v>
      </c>
      <c r="X1164" s="12" t="s">
        <v>2017</v>
      </c>
      <c r="Y1164" s="12">
        <v>29577</v>
      </c>
      <c r="Z1164" s="13">
        <v>42012</v>
      </c>
      <c r="AA1164" s="14" t="str">
        <f>TEXT(Table1[[#This Row],[Order Date]],"mmmm")</f>
        <v>January</v>
      </c>
      <c r="AB1164" s="8" t="str">
        <f>TEXT(Table1[[#This Row],[Order Date]],"yyyy")</f>
        <v>2015</v>
      </c>
      <c r="AC1164" s="13">
        <v>42013</v>
      </c>
      <c r="AD1164" s="12">
        <v>-45.528000000000006</v>
      </c>
      <c r="AE1164" s="12">
        <v>6</v>
      </c>
      <c r="AF1164" s="12">
        <v>84.59</v>
      </c>
      <c r="AG1164" s="12">
        <v>87888</v>
      </c>
      <c r="AH1164" s="7" t="str">
        <f>IF(COUNTIF(Returns!$A$2:$A$1635,Orders!AG1164)&gt;0,"Returned","Not Returned")</f>
        <v>Not Returned</v>
      </c>
    </row>
    <row r="1165" spans="5:34" ht="12.75" customHeight="1" thickTop="1" thickBot="1" x14ac:dyDescent="0.3">
      <c r="E1165" s="9">
        <v>5501</v>
      </c>
      <c r="F1165" s="2" t="s">
        <v>56</v>
      </c>
      <c r="G1165" s="2">
        <v>0.05</v>
      </c>
      <c r="H1165" s="2">
        <v>399.98</v>
      </c>
      <c r="I1165" s="2">
        <v>12.06</v>
      </c>
      <c r="J1165" s="2">
        <v>2107</v>
      </c>
      <c r="K1165" s="7" t="str">
        <f>IF(COUNTIF(Table1[Customer ID],Table1[[#This Row],[Customer ID]])&gt;1,"Repeat Customer","One-Time Customer")</f>
        <v>Repeat Customer</v>
      </c>
      <c r="L1165" s="2" t="s">
        <v>2018</v>
      </c>
      <c r="M1165" s="2" t="s">
        <v>39</v>
      </c>
      <c r="N1165" s="2" t="s">
        <v>28</v>
      </c>
      <c r="O1165" s="2" t="s">
        <v>77</v>
      </c>
      <c r="P1165" s="2" t="s">
        <v>85</v>
      </c>
      <c r="Q1165" s="2" t="s">
        <v>121</v>
      </c>
      <c r="R1165" s="2" t="s">
        <v>264</v>
      </c>
      <c r="S1165" s="2">
        <v>0.56000000000000005</v>
      </c>
      <c r="T1165" s="7">
        <f>Table1[[#This Row],[Profit]]/Table1[[#This Row],[Sales]]</f>
        <v>5.8715882946852711E-2</v>
      </c>
      <c r="U1165" s="2" t="s">
        <v>33</v>
      </c>
      <c r="V1165" s="2" t="s">
        <v>61</v>
      </c>
      <c r="W1165" s="2" t="s">
        <v>178</v>
      </c>
      <c r="X1165" s="2" t="s">
        <v>179</v>
      </c>
      <c r="Y1165" s="2">
        <v>60601</v>
      </c>
      <c r="Z1165" s="10">
        <v>42161</v>
      </c>
      <c r="AA1165" s="14" t="str">
        <f>TEXT(Table1[[#This Row],[Order Date]],"mmmm")</f>
        <v>June</v>
      </c>
      <c r="AB1165" s="8" t="str">
        <f>TEXT(Table1[[#This Row],[Order Date]],"yyyy")</f>
        <v>2015</v>
      </c>
      <c r="AC1165" s="10">
        <v>42161</v>
      </c>
      <c r="AD1165" s="2">
        <v>567.59</v>
      </c>
      <c r="AE1165" s="2">
        <v>24</v>
      </c>
      <c r="AF1165" s="2">
        <v>9666.7199999999993</v>
      </c>
      <c r="AG1165" s="2">
        <v>39015</v>
      </c>
      <c r="AH1165" s="7" t="str">
        <f>IF(COUNTIF(Returns!$A$2:$A$1635,Orders!AG1165)&gt;0,"Returned","Not Returned")</f>
        <v>Not Returned</v>
      </c>
    </row>
    <row r="1166" spans="5:34" ht="12.75" customHeight="1" thickTop="1" thickBot="1" x14ac:dyDescent="0.3">
      <c r="E1166" s="11">
        <v>5502</v>
      </c>
      <c r="F1166" s="12" t="s">
        <v>56</v>
      </c>
      <c r="G1166" s="12">
        <v>7.0000000000000007E-2</v>
      </c>
      <c r="H1166" s="12">
        <v>6.48</v>
      </c>
      <c r="I1166" s="12">
        <v>5.74</v>
      </c>
      <c r="J1166" s="12">
        <v>2107</v>
      </c>
      <c r="K1166" s="7" t="str">
        <f>IF(COUNTIF(Table1[Customer ID],Table1[[#This Row],[Customer ID]])&gt;1,"Repeat Customer","One-Time Customer")</f>
        <v>Repeat Customer</v>
      </c>
      <c r="L1166" s="12" t="s">
        <v>2018</v>
      </c>
      <c r="M1166" s="12" t="s">
        <v>49</v>
      </c>
      <c r="N1166" s="12" t="s">
        <v>28</v>
      </c>
      <c r="O1166" s="12" t="s">
        <v>29</v>
      </c>
      <c r="P1166" s="12" t="s">
        <v>93</v>
      </c>
      <c r="Q1166" s="12" t="s">
        <v>59</v>
      </c>
      <c r="R1166" s="12" t="s">
        <v>2019</v>
      </c>
      <c r="S1166" s="12">
        <v>0.37</v>
      </c>
      <c r="T1166" s="7">
        <f>Table1[[#This Row],[Profit]]/Table1[[#This Row],[Sales]]</f>
        <v>-0.21139842472878584</v>
      </c>
      <c r="U1166" s="12" t="s">
        <v>33</v>
      </c>
      <c r="V1166" s="12" t="s">
        <v>61</v>
      </c>
      <c r="W1166" s="12" t="s">
        <v>178</v>
      </c>
      <c r="X1166" s="12" t="s">
        <v>179</v>
      </c>
      <c r="Y1166" s="12">
        <v>60601</v>
      </c>
      <c r="Z1166" s="13">
        <v>42161</v>
      </c>
      <c r="AA1166" s="14" t="str">
        <f>TEXT(Table1[[#This Row],[Order Date]],"mmmm")</f>
        <v>June</v>
      </c>
      <c r="AB1166" s="8" t="str">
        <f>TEXT(Table1[[#This Row],[Order Date]],"yyyy")</f>
        <v>2015</v>
      </c>
      <c r="AC1166" s="13">
        <v>42161</v>
      </c>
      <c r="AD1166" s="12">
        <v>-28.45</v>
      </c>
      <c r="AE1166" s="12">
        <v>20</v>
      </c>
      <c r="AF1166" s="12">
        <v>134.58000000000001</v>
      </c>
      <c r="AG1166" s="12">
        <v>39015</v>
      </c>
      <c r="AH1166" s="7" t="str">
        <f>IF(COUNTIF(Returns!$A$2:$A$1635,Orders!AG1166)&gt;0,"Returned","Not Returned")</f>
        <v>Not Returned</v>
      </c>
    </row>
    <row r="1167" spans="5:34" ht="12.75" customHeight="1" thickTop="1" thickBot="1" x14ac:dyDescent="0.3">
      <c r="E1167" s="9">
        <v>23502</v>
      </c>
      <c r="F1167" s="2" t="s">
        <v>56</v>
      </c>
      <c r="G1167" s="2">
        <v>7.0000000000000007E-2</v>
      </c>
      <c r="H1167" s="2">
        <v>6.48</v>
      </c>
      <c r="I1167" s="2">
        <v>5.74</v>
      </c>
      <c r="J1167" s="2">
        <v>2108</v>
      </c>
      <c r="K1167" s="7" t="str">
        <f>IF(COUNTIF(Table1[Customer ID],Table1[[#This Row],[Customer ID]])&gt;1,"Repeat Customer","One-Time Customer")</f>
        <v>One-Time Customer</v>
      </c>
      <c r="L1167" s="2" t="s">
        <v>2020</v>
      </c>
      <c r="M1167" s="2" t="s">
        <v>49</v>
      </c>
      <c r="N1167" s="2" t="s">
        <v>28</v>
      </c>
      <c r="O1167" s="2" t="s">
        <v>29</v>
      </c>
      <c r="P1167" s="2" t="s">
        <v>93</v>
      </c>
      <c r="Q1167" s="2" t="s">
        <v>59</v>
      </c>
      <c r="R1167" s="2" t="s">
        <v>2019</v>
      </c>
      <c r="S1167" s="2">
        <v>0.37</v>
      </c>
      <c r="T1167" s="7">
        <f>Table1[[#This Row],[Profit]]/Table1[[#This Row],[Sales]]</f>
        <v>-0.42273402674591382</v>
      </c>
      <c r="U1167" s="2" t="s">
        <v>33</v>
      </c>
      <c r="V1167" s="2" t="s">
        <v>61</v>
      </c>
      <c r="W1167" s="2" t="s">
        <v>506</v>
      </c>
      <c r="X1167" s="2" t="s">
        <v>2021</v>
      </c>
      <c r="Y1167" s="2">
        <v>63129</v>
      </c>
      <c r="Z1167" s="10">
        <v>42161</v>
      </c>
      <c r="AA1167" s="14" t="str">
        <f>TEXT(Table1[[#This Row],[Order Date]],"mmmm")</f>
        <v>June</v>
      </c>
      <c r="AB1167" s="8" t="str">
        <f>TEXT(Table1[[#This Row],[Order Date]],"yyyy")</f>
        <v>2015</v>
      </c>
      <c r="AC1167" s="10">
        <v>42161</v>
      </c>
      <c r="AD1167" s="2">
        <v>-14.225</v>
      </c>
      <c r="AE1167" s="2">
        <v>5</v>
      </c>
      <c r="AF1167" s="2">
        <v>33.65</v>
      </c>
      <c r="AG1167" s="2">
        <v>87862</v>
      </c>
      <c r="AH1167" s="7" t="str">
        <f>IF(COUNTIF(Returns!$A$2:$A$1635,Orders!AG1167)&gt;0,"Returned","Not Returned")</f>
        <v>Not Returned</v>
      </c>
    </row>
    <row r="1168" spans="5:34" ht="12.75" customHeight="1" thickTop="1" thickBot="1" x14ac:dyDescent="0.3">
      <c r="E1168" s="11">
        <v>18540</v>
      </c>
      <c r="F1168" s="12" t="s">
        <v>47</v>
      </c>
      <c r="G1168" s="12">
        <v>0.08</v>
      </c>
      <c r="H1168" s="12">
        <v>6.68</v>
      </c>
      <c r="I1168" s="12">
        <v>1.5</v>
      </c>
      <c r="J1168" s="12">
        <v>2114</v>
      </c>
      <c r="K1168" s="7" t="str">
        <f>IF(COUNTIF(Table1[Customer ID],Table1[[#This Row],[Customer ID]])&gt;1,"Repeat Customer","One-Time Customer")</f>
        <v>Repeat Customer</v>
      </c>
      <c r="L1168" s="12" t="s">
        <v>2022</v>
      </c>
      <c r="M1168" s="12" t="s">
        <v>49</v>
      </c>
      <c r="N1168" s="12" t="s">
        <v>28</v>
      </c>
      <c r="O1168" s="12" t="s">
        <v>29</v>
      </c>
      <c r="P1168" s="12" t="s">
        <v>30</v>
      </c>
      <c r="Q1168" s="12" t="s">
        <v>31</v>
      </c>
      <c r="R1168" s="12" t="s">
        <v>2023</v>
      </c>
      <c r="S1168" s="12">
        <v>0.48</v>
      </c>
      <c r="T1168" s="7">
        <f>Table1[[#This Row],[Profit]]/Table1[[#This Row],[Sales]]</f>
        <v>-9.1016938898971578</v>
      </c>
      <c r="U1168" s="12" t="s">
        <v>33</v>
      </c>
      <c r="V1168" s="12" t="s">
        <v>136</v>
      </c>
      <c r="W1168" s="12" t="s">
        <v>137</v>
      </c>
      <c r="X1168" s="12" t="s">
        <v>543</v>
      </c>
      <c r="Y1168" s="12">
        <v>23518</v>
      </c>
      <c r="Z1168" s="13">
        <v>42089</v>
      </c>
      <c r="AA1168" s="14" t="str">
        <f>TEXT(Table1[[#This Row],[Order Date]],"mmmm")</f>
        <v>March</v>
      </c>
      <c r="AB1168" s="8" t="str">
        <f>TEXT(Table1[[#This Row],[Order Date]],"yyyy")</f>
        <v>2015</v>
      </c>
      <c r="AC1168" s="13">
        <v>42091</v>
      </c>
      <c r="AD1168" s="12">
        <v>-601.80400000000009</v>
      </c>
      <c r="AE1168" s="12">
        <v>10</v>
      </c>
      <c r="AF1168" s="12">
        <v>66.12</v>
      </c>
      <c r="AG1168" s="12">
        <v>88403</v>
      </c>
      <c r="AH1168" s="7" t="str">
        <f>IF(COUNTIF(Returns!$A$2:$A$1635,Orders!AG1168)&gt;0,"Returned","Not Returned")</f>
        <v>Not Returned</v>
      </c>
    </row>
    <row r="1169" spans="5:34" ht="12.75" customHeight="1" thickTop="1" thickBot="1" x14ac:dyDescent="0.3">
      <c r="E1169" s="9">
        <v>18562</v>
      </c>
      <c r="F1169" s="2" t="s">
        <v>47</v>
      </c>
      <c r="G1169" s="2">
        <v>0.08</v>
      </c>
      <c r="H1169" s="2">
        <v>2.89</v>
      </c>
      <c r="I1169" s="2">
        <v>0.49</v>
      </c>
      <c r="J1169" s="2">
        <v>2114</v>
      </c>
      <c r="K1169" s="7" t="str">
        <f>IF(COUNTIF(Table1[Customer ID],Table1[[#This Row],[Customer ID]])&gt;1,"Repeat Customer","One-Time Customer")</f>
        <v>Repeat Customer</v>
      </c>
      <c r="L1169" s="2" t="s">
        <v>2022</v>
      </c>
      <c r="M1169" s="2" t="s">
        <v>49</v>
      </c>
      <c r="N1169" s="2" t="s">
        <v>28</v>
      </c>
      <c r="O1169" s="2" t="s">
        <v>29</v>
      </c>
      <c r="P1169" s="2" t="s">
        <v>134</v>
      </c>
      <c r="Q1169" s="2" t="s">
        <v>59</v>
      </c>
      <c r="R1169" s="2" t="s">
        <v>2024</v>
      </c>
      <c r="S1169" s="2">
        <v>0.38</v>
      </c>
      <c r="T1169" s="7">
        <f>Table1[[#This Row],[Profit]]/Table1[[#This Row],[Sales]]</f>
        <v>12.510097719869709</v>
      </c>
      <c r="U1169" s="2" t="s">
        <v>33</v>
      </c>
      <c r="V1169" s="2" t="s">
        <v>136</v>
      </c>
      <c r="W1169" s="2" t="s">
        <v>137</v>
      </c>
      <c r="X1169" s="2" t="s">
        <v>543</v>
      </c>
      <c r="Y1169" s="2">
        <v>23518</v>
      </c>
      <c r="Z1169" s="10">
        <v>42117</v>
      </c>
      <c r="AA1169" s="14" t="str">
        <f>TEXT(Table1[[#This Row],[Order Date]],"mmmm")</f>
        <v>April</v>
      </c>
      <c r="AB1169" s="8" t="str">
        <f>TEXT(Table1[[#This Row],[Order Date]],"yyyy")</f>
        <v>2015</v>
      </c>
      <c r="AC1169" s="10">
        <v>42117</v>
      </c>
      <c r="AD1169" s="2">
        <v>38.406000000000006</v>
      </c>
      <c r="AE1169" s="2">
        <v>1</v>
      </c>
      <c r="AF1169" s="2">
        <v>3.07</v>
      </c>
      <c r="AG1169" s="2">
        <v>88404</v>
      </c>
      <c r="AH1169" s="7" t="str">
        <f>IF(COUNTIF(Returns!$A$2:$A$1635,Orders!AG1169)&gt;0,"Returned","Not Returned")</f>
        <v>Not Returned</v>
      </c>
    </row>
    <row r="1170" spans="5:34" ht="12.75" customHeight="1" thickTop="1" thickBot="1" x14ac:dyDescent="0.3">
      <c r="E1170" s="11">
        <v>21066</v>
      </c>
      <c r="F1170" s="12" t="s">
        <v>47</v>
      </c>
      <c r="G1170" s="12">
        <v>7.0000000000000007E-2</v>
      </c>
      <c r="H1170" s="12">
        <v>226.67</v>
      </c>
      <c r="I1170" s="12">
        <v>28.16</v>
      </c>
      <c r="J1170" s="12">
        <v>2114</v>
      </c>
      <c r="K1170" s="7" t="str">
        <f>IF(COUNTIF(Table1[Customer ID],Table1[[#This Row],[Customer ID]])&gt;1,"Repeat Customer","One-Time Customer")</f>
        <v>Repeat Customer</v>
      </c>
      <c r="L1170" s="12" t="s">
        <v>2022</v>
      </c>
      <c r="M1170" s="12" t="s">
        <v>39</v>
      </c>
      <c r="N1170" s="12" t="s">
        <v>28</v>
      </c>
      <c r="O1170" s="12" t="s">
        <v>41</v>
      </c>
      <c r="P1170" s="12" t="s">
        <v>42</v>
      </c>
      <c r="Q1170" s="12" t="s">
        <v>43</v>
      </c>
      <c r="R1170" s="12" t="s">
        <v>1586</v>
      </c>
      <c r="S1170" s="12">
        <v>0.59</v>
      </c>
      <c r="T1170" s="7">
        <f>Table1[[#This Row],[Profit]]/Table1[[#This Row],[Sales]]</f>
        <v>0.20761599499667746</v>
      </c>
      <c r="U1170" s="12" t="s">
        <v>33</v>
      </c>
      <c r="V1170" s="12" t="s">
        <v>136</v>
      </c>
      <c r="W1170" s="12" t="s">
        <v>137</v>
      </c>
      <c r="X1170" s="12" t="s">
        <v>543</v>
      </c>
      <c r="Y1170" s="12">
        <v>23518</v>
      </c>
      <c r="Z1170" s="13">
        <v>42061</v>
      </c>
      <c r="AA1170" s="14" t="str">
        <f>TEXT(Table1[[#This Row],[Order Date]],"mmmm")</f>
        <v>February</v>
      </c>
      <c r="AB1170" s="8" t="str">
        <f>TEXT(Table1[[#This Row],[Order Date]],"yyyy")</f>
        <v>2015</v>
      </c>
      <c r="AC1170" s="13">
        <v>42062</v>
      </c>
      <c r="AD1170" s="12">
        <v>53.114399999999996</v>
      </c>
      <c r="AE1170" s="12">
        <v>1</v>
      </c>
      <c r="AF1170" s="12">
        <v>255.83</v>
      </c>
      <c r="AG1170" s="12">
        <v>88405</v>
      </c>
      <c r="AH1170" s="7" t="str">
        <f>IF(COUNTIF(Returns!$A$2:$A$1635,Orders!AG1170)&gt;0,"Returned","Not Returned")</f>
        <v>Not Returned</v>
      </c>
    </row>
    <row r="1171" spans="5:34" ht="12.75" customHeight="1" thickTop="1" thickBot="1" x14ac:dyDescent="0.3">
      <c r="E1171" s="9">
        <v>21067</v>
      </c>
      <c r="F1171" s="2" t="s">
        <v>47</v>
      </c>
      <c r="G1171" s="2">
        <v>0.08</v>
      </c>
      <c r="H1171" s="2">
        <v>20.98</v>
      </c>
      <c r="I1171" s="2">
        <v>53.03</v>
      </c>
      <c r="J1171" s="2">
        <v>2114</v>
      </c>
      <c r="K1171" s="7" t="str">
        <f>IF(COUNTIF(Table1[Customer ID],Table1[[#This Row],[Customer ID]])&gt;1,"Repeat Customer","One-Time Customer")</f>
        <v>Repeat Customer</v>
      </c>
      <c r="L1171" s="2" t="s">
        <v>2022</v>
      </c>
      <c r="M1171" s="2" t="s">
        <v>39</v>
      </c>
      <c r="N1171" s="2" t="s">
        <v>28</v>
      </c>
      <c r="O1171" s="2" t="s">
        <v>29</v>
      </c>
      <c r="P1171" s="2" t="s">
        <v>141</v>
      </c>
      <c r="Q1171" s="2" t="s">
        <v>43</v>
      </c>
      <c r="R1171" s="2" t="s">
        <v>617</v>
      </c>
      <c r="S1171" s="2">
        <v>0.78</v>
      </c>
      <c r="T1171" s="7">
        <f>Table1[[#This Row],[Profit]]/Table1[[#This Row],[Sales]]</f>
        <v>2.0755971318676101E-2</v>
      </c>
      <c r="U1171" s="2" t="s">
        <v>33</v>
      </c>
      <c r="V1171" s="2" t="s">
        <v>136</v>
      </c>
      <c r="W1171" s="2" t="s">
        <v>137</v>
      </c>
      <c r="X1171" s="2" t="s">
        <v>543</v>
      </c>
      <c r="Y1171" s="2">
        <v>23518</v>
      </c>
      <c r="Z1171" s="10">
        <v>42061</v>
      </c>
      <c r="AA1171" s="14" t="str">
        <f>TEXT(Table1[[#This Row],[Order Date]],"mmmm")</f>
        <v>February</v>
      </c>
      <c r="AB1171" s="8" t="str">
        <f>TEXT(Table1[[#This Row],[Order Date]],"yyyy")</f>
        <v>2015</v>
      </c>
      <c r="AC1171" s="10">
        <v>42063</v>
      </c>
      <c r="AD1171" s="2">
        <v>8.7420000000000009</v>
      </c>
      <c r="AE1171" s="2">
        <v>20</v>
      </c>
      <c r="AF1171" s="2">
        <v>421.18</v>
      </c>
      <c r="AG1171" s="2">
        <v>88405</v>
      </c>
      <c r="AH1171" s="7" t="str">
        <f>IF(COUNTIF(Returns!$A$2:$A$1635,Orders!AG1171)&gt;0,"Returned","Not Returned")</f>
        <v>Not Returned</v>
      </c>
    </row>
    <row r="1172" spans="5:34" ht="12.75" customHeight="1" thickTop="1" thickBot="1" x14ac:dyDescent="0.3">
      <c r="E1172" s="11">
        <v>21153</v>
      </c>
      <c r="F1172" s="12" t="s">
        <v>56</v>
      </c>
      <c r="G1172" s="12">
        <v>0.02</v>
      </c>
      <c r="H1172" s="12">
        <v>95.95</v>
      </c>
      <c r="I1172" s="12">
        <v>74.349999999999994</v>
      </c>
      <c r="J1172" s="12">
        <v>2115</v>
      </c>
      <c r="K1172" s="7" t="str">
        <f>IF(COUNTIF(Table1[Customer ID],Table1[[#This Row],[Customer ID]])&gt;1,"Repeat Customer","One-Time Customer")</f>
        <v>One-Time Customer</v>
      </c>
      <c r="L1172" s="12" t="s">
        <v>2025</v>
      </c>
      <c r="M1172" s="12" t="s">
        <v>39</v>
      </c>
      <c r="N1172" s="12" t="s">
        <v>28</v>
      </c>
      <c r="O1172" s="12" t="s">
        <v>41</v>
      </c>
      <c r="P1172" s="12" t="s">
        <v>42</v>
      </c>
      <c r="Q1172" s="12" t="s">
        <v>43</v>
      </c>
      <c r="R1172" s="12" t="s">
        <v>2026</v>
      </c>
      <c r="S1172" s="12">
        <v>0.56999999999999995</v>
      </c>
      <c r="T1172" s="7">
        <f>Table1[[#This Row],[Profit]]/Table1[[#This Row],[Sales]]</f>
        <v>0.46209835494315621</v>
      </c>
      <c r="U1172" s="12" t="s">
        <v>33</v>
      </c>
      <c r="V1172" s="12" t="s">
        <v>136</v>
      </c>
      <c r="W1172" s="12" t="s">
        <v>137</v>
      </c>
      <c r="X1172" s="12" t="s">
        <v>2027</v>
      </c>
      <c r="Y1172" s="12">
        <v>22124</v>
      </c>
      <c r="Z1172" s="13">
        <v>42123</v>
      </c>
      <c r="AA1172" s="14" t="str">
        <f>TEXT(Table1[[#This Row],[Order Date]],"mmmm")</f>
        <v>April</v>
      </c>
      <c r="AB1172" s="8" t="str">
        <f>TEXT(Table1[[#This Row],[Order Date]],"yyyy")</f>
        <v>2015</v>
      </c>
      <c r="AC1172" s="13">
        <v>42125</v>
      </c>
      <c r="AD1172" s="12">
        <v>636.52199999999993</v>
      </c>
      <c r="AE1172" s="12">
        <v>14</v>
      </c>
      <c r="AF1172" s="12">
        <v>1377.46</v>
      </c>
      <c r="AG1172" s="12">
        <v>88406</v>
      </c>
      <c r="AH1172" s="7" t="str">
        <f>IF(COUNTIF(Returns!$A$2:$A$1635,Orders!AG1172)&gt;0,"Returned","Not Returned")</f>
        <v>Not Returned</v>
      </c>
    </row>
    <row r="1173" spans="5:34" ht="12.75" customHeight="1" thickTop="1" thickBot="1" x14ac:dyDescent="0.3">
      <c r="E1173" s="9">
        <v>20249</v>
      </c>
      <c r="F1173" s="2" t="s">
        <v>25</v>
      </c>
      <c r="G1173" s="2">
        <v>0.03</v>
      </c>
      <c r="H1173" s="2">
        <v>320.98</v>
      </c>
      <c r="I1173" s="2">
        <v>24.49</v>
      </c>
      <c r="J1173" s="2">
        <v>2117</v>
      </c>
      <c r="K1173" s="7" t="str">
        <f>IF(COUNTIF(Table1[Customer ID],Table1[[#This Row],[Customer ID]])&gt;1,"Repeat Customer","One-Time Customer")</f>
        <v>Repeat Customer</v>
      </c>
      <c r="L1173" s="2" t="s">
        <v>2028</v>
      </c>
      <c r="M1173" s="2" t="s">
        <v>49</v>
      </c>
      <c r="N1173" s="2" t="s">
        <v>40</v>
      </c>
      <c r="O1173" s="2" t="s">
        <v>41</v>
      </c>
      <c r="P1173" s="2" t="s">
        <v>42</v>
      </c>
      <c r="Q1173" s="2" t="s">
        <v>236</v>
      </c>
      <c r="R1173" s="2" t="s">
        <v>2029</v>
      </c>
      <c r="S1173" s="2">
        <v>0.55000000000000004</v>
      </c>
      <c r="T1173" s="7">
        <f>Table1[[#This Row],[Profit]]/Table1[[#This Row],[Sales]]</f>
        <v>0.69</v>
      </c>
      <c r="U1173" s="2" t="s">
        <v>33</v>
      </c>
      <c r="V1173" s="2" t="s">
        <v>61</v>
      </c>
      <c r="W1173" s="2" t="s">
        <v>130</v>
      </c>
      <c r="X1173" s="2" t="s">
        <v>1576</v>
      </c>
      <c r="Y1173" s="2">
        <v>75401</v>
      </c>
      <c r="Z1173" s="10">
        <v>42114</v>
      </c>
      <c r="AA1173" s="14" t="str">
        <f>TEXT(Table1[[#This Row],[Order Date]],"mmmm")</f>
        <v>April</v>
      </c>
      <c r="AB1173" s="8" t="str">
        <f>TEXT(Table1[[#This Row],[Order Date]],"yyyy")</f>
        <v>2015</v>
      </c>
      <c r="AC1173" s="10">
        <v>42116</v>
      </c>
      <c r="AD1173" s="2">
        <v>4554.4346999999998</v>
      </c>
      <c r="AE1173" s="2">
        <v>20</v>
      </c>
      <c r="AF1173" s="2">
        <v>6600.63</v>
      </c>
      <c r="AG1173" s="2">
        <v>90891</v>
      </c>
      <c r="AH1173" s="7" t="str">
        <f>IF(COUNTIF(Returns!$A$2:$A$1635,Orders!AG1173)&gt;0,"Returned","Not Returned")</f>
        <v>Not Returned</v>
      </c>
    </row>
    <row r="1174" spans="5:34" ht="12.75" customHeight="1" thickTop="1" thickBot="1" x14ac:dyDescent="0.3">
      <c r="E1174" s="11">
        <v>20250</v>
      </c>
      <c r="F1174" s="12" t="s">
        <v>25</v>
      </c>
      <c r="G1174" s="12">
        <v>0.06</v>
      </c>
      <c r="H1174" s="12">
        <v>125.99</v>
      </c>
      <c r="I1174" s="12">
        <v>8.8000000000000007</v>
      </c>
      <c r="J1174" s="12">
        <v>2117</v>
      </c>
      <c r="K1174" s="7" t="str">
        <f>IF(COUNTIF(Table1[Customer ID],Table1[[#This Row],[Customer ID]])&gt;1,"Repeat Customer","One-Time Customer")</f>
        <v>Repeat Customer</v>
      </c>
      <c r="L1174" s="12" t="s">
        <v>2028</v>
      </c>
      <c r="M1174" s="12" t="s">
        <v>49</v>
      </c>
      <c r="N1174" s="12" t="s">
        <v>40</v>
      </c>
      <c r="O1174" s="12" t="s">
        <v>77</v>
      </c>
      <c r="P1174" s="12" t="s">
        <v>78</v>
      </c>
      <c r="Q1174" s="12" t="s">
        <v>59</v>
      </c>
      <c r="R1174" s="12" t="s">
        <v>2030</v>
      </c>
      <c r="S1174" s="12">
        <v>0.59</v>
      </c>
      <c r="T1174" s="7">
        <f>Table1[[#This Row],[Profit]]/Table1[[#This Row],[Sales]]</f>
        <v>0.34116804176623494</v>
      </c>
      <c r="U1174" s="12" t="s">
        <v>33</v>
      </c>
      <c r="V1174" s="12" t="s">
        <v>61</v>
      </c>
      <c r="W1174" s="12" t="s">
        <v>130</v>
      </c>
      <c r="X1174" s="12" t="s">
        <v>1576</v>
      </c>
      <c r="Y1174" s="12">
        <v>75401</v>
      </c>
      <c r="Z1174" s="13">
        <v>42114</v>
      </c>
      <c r="AA1174" s="14" t="str">
        <f>TEXT(Table1[[#This Row],[Order Date]],"mmmm")</f>
        <v>April</v>
      </c>
      <c r="AB1174" s="8" t="str">
        <f>TEXT(Table1[[#This Row],[Order Date]],"yyyy")</f>
        <v>2015</v>
      </c>
      <c r="AC1174" s="13">
        <v>42115</v>
      </c>
      <c r="AD1174" s="12">
        <v>618.19308000000001</v>
      </c>
      <c r="AE1174" s="12">
        <v>18</v>
      </c>
      <c r="AF1174" s="12">
        <v>1811.99</v>
      </c>
      <c r="AG1174" s="12">
        <v>90891</v>
      </c>
      <c r="AH1174" s="7" t="str">
        <f>IF(COUNTIF(Returns!$A$2:$A$1635,Orders!AG1174)&gt;0,"Returned","Not Returned")</f>
        <v>Not Returned</v>
      </c>
    </row>
    <row r="1175" spans="5:34" ht="12.75" customHeight="1" thickTop="1" thickBot="1" x14ac:dyDescent="0.3">
      <c r="E1175" s="9">
        <v>22231</v>
      </c>
      <c r="F1175" s="2" t="s">
        <v>47</v>
      </c>
      <c r="G1175" s="2">
        <v>0.06</v>
      </c>
      <c r="H1175" s="2">
        <v>80.97</v>
      </c>
      <c r="I1175" s="2">
        <v>33.6</v>
      </c>
      <c r="J1175" s="2">
        <v>2122</v>
      </c>
      <c r="K1175" s="7" t="str">
        <f>IF(COUNTIF(Table1[Customer ID],Table1[[#This Row],[Customer ID]])&gt;1,"Repeat Customer","One-Time Customer")</f>
        <v>One-Time Customer</v>
      </c>
      <c r="L1175" s="2" t="s">
        <v>2031</v>
      </c>
      <c r="M1175" s="2" t="s">
        <v>39</v>
      </c>
      <c r="N1175" s="2" t="s">
        <v>114</v>
      </c>
      <c r="O1175" s="2" t="s">
        <v>77</v>
      </c>
      <c r="P1175" s="2" t="s">
        <v>85</v>
      </c>
      <c r="Q1175" s="2" t="s">
        <v>43</v>
      </c>
      <c r="R1175" s="2" t="s">
        <v>2032</v>
      </c>
      <c r="S1175" s="2">
        <v>0.37</v>
      </c>
      <c r="T1175" s="7">
        <f>Table1[[#This Row],[Profit]]/Table1[[#This Row],[Sales]]</f>
        <v>-1.8986195858757628E-2</v>
      </c>
      <c r="U1175" s="2" t="s">
        <v>33</v>
      </c>
      <c r="V1175" s="2" t="s">
        <v>136</v>
      </c>
      <c r="W1175" s="2" t="s">
        <v>958</v>
      </c>
      <c r="X1175" s="2" t="s">
        <v>2033</v>
      </c>
      <c r="Y1175" s="2">
        <v>72116</v>
      </c>
      <c r="Z1175" s="10">
        <v>42036</v>
      </c>
      <c r="AA1175" s="14" t="str">
        <f>TEXT(Table1[[#This Row],[Order Date]],"mmmm")</f>
        <v>February</v>
      </c>
      <c r="AB1175" s="8" t="str">
        <f>TEXT(Table1[[#This Row],[Order Date]],"yyyy")</f>
        <v>2015</v>
      </c>
      <c r="AC1175" s="10">
        <v>42038</v>
      </c>
      <c r="AD1175" s="2">
        <v>-15.1844</v>
      </c>
      <c r="AE1175" s="2">
        <v>10</v>
      </c>
      <c r="AF1175" s="2">
        <v>799.76</v>
      </c>
      <c r="AG1175" s="2">
        <v>89664</v>
      </c>
      <c r="AH1175" s="7" t="str">
        <f>IF(COUNTIF(Returns!$A$2:$A$1635,Orders!AG1175)&gt;0,"Returned","Not Returned")</f>
        <v>Not Returned</v>
      </c>
    </row>
    <row r="1176" spans="5:34" ht="12.75" customHeight="1" thickTop="1" thickBot="1" x14ac:dyDescent="0.3">
      <c r="E1176" s="11">
        <v>24674</v>
      </c>
      <c r="F1176" s="12" t="s">
        <v>25</v>
      </c>
      <c r="G1176" s="12">
        <v>0.04</v>
      </c>
      <c r="H1176" s="12">
        <v>45.19</v>
      </c>
      <c r="I1176" s="12">
        <v>1.99</v>
      </c>
      <c r="J1176" s="12">
        <v>2124</v>
      </c>
      <c r="K1176" s="7" t="str">
        <f>IF(COUNTIF(Table1[Customer ID],Table1[[#This Row],[Customer ID]])&gt;1,"Repeat Customer","One-Time Customer")</f>
        <v>Repeat Customer</v>
      </c>
      <c r="L1176" s="12" t="s">
        <v>2034</v>
      </c>
      <c r="M1176" s="12" t="s">
        <v>49</v>
      </c>
      <c r="N1176" s="12" t="s">
        <v>114</v>
      </c>
      <c r="O1176" s="12" t="s">
        <v>77</v>
      </c>
      <c r="P1176" s="12" t="s">
        <v>180</v>
      </c>
      <c r="Q1176" s="12" t="s">
        <v>51</v>
      </c>
      <c r="R1176" s="12" t="s">
        <v>1100</v>
      </c>
      <c r="S1176" s="12">
        <v>0.55000000000000004</v>
      </c>
      <c r="T1176" s="7">
        <f>Table1[[#This Row],[Profit]]/Table1[[#This Row],[Sales]]</f>
        <v>-0.10046791114613604</v>
      </c>
      <c r="U1176" s="12" t="s">
        <v>33</v>
      </c>
      <c r="V1176" s="12" t="s">
        <v>136</v>
      </c>
      <c r="W1176" s="12" t="s">
        <v>958</v>
      </c>
      <c r="X1176" s="12" t="s">
        <v>2035</v>
      </c>
      <c r="Y1176" s="12">
        <v>72301</v>
      </c>
      <c r="Z1176" s="13">
        <v>42005</v>
      </c>
      <c r="AA1176" s="14" t="str">
        <f>TEXT(Table1[[#This Row],[Order Date]],"mmmm")</f>
        <v>January</v>
      </c>
      <c r="AB1176" s="8" t="str">
        <f>TEXT(Table1[[#This Row],[Order Date]],"yyyy")</f>
        <v>2015</v>
      </c>
      <c r="AC1176" s="13">
        <v>42006</v>
      </c>
      <c r="AD1176" s="12">
        <v>-61.194000000000003</v>
      </c>
      <c r="AE1176" s="12">
        <v>13</v>
      </c>
      <c r="AF1176" s="12">
        <v>609.09</v>
      </c>
      <c r="AG1176" s="12">
        <v>89665</v>
      </c>
      <c r="AH1176" s="7" t="str">
        <f>IF(COUNTIF(Returns!$A$2:$A$1635,Orders!AG1176)&gt;0,"Returned","Not Returned")</f>
        <v>Not Returned</v>
      </c>
    </row>
    <row r="1177" spans="5:34" ht="12.75" customHeight="1" thickTop="1" thickBot="1" x14ac:dyDescent="0.3">
      <c r="E1177" s="9">
        <v>23852</v>
      </c>
      <c r="F1177" s="2" t="s">
        <v>25</v>
      </c>
      <c r="G1177" s="2">
        <v>0.03</v>
      </c>
      <c r="H1177" s="2">
        <v>124.49</v>
      </c>
      <c r="I1177" s="2">
        <v>51.94</v>
      </c>
      <c r="J1177" s="2">
        <v>2124</v>
      </c>
      <c r="K1177" s="7" t="str">
        <f>IF(COUNTIF(Table1[Customer ID],Table1[[#This Row],[Customer ID]])&gt;1,"Repeat Customer","One-Time Customer")</f>
        <v>Repeat Customer</v>
      </c>
      <c r="L1177" s="2" t="s">
        <v>2034</v>
      </c>
      <c r="M1177" s="2" t="s">
        <v>39</v>
      </c>
      <c r="N1177" s="2" t="s">
        <v>28</v>
      </c>
      <c r="O1177" s="2" t="s">
        <v>41</v>
      </c>
      <c r="P1177" s="2" t="s">
        <v>152</v>
      </c>
      <c r="Q1177" s="2" t="s">
        <v>121</v>
      </c>
      <c r="R1177" s="2" t="s">
        <v>462</v>
      </c>
      <c r="S1177" s="2">
        <v>0.63</v>
      </c>
      <c r="T1177" s="7">
        <f>Table1[[#This Row],[Profit]]/Table1[[#This Row],[Sales]]</f>
        <v>6.5801574255776735E-3</v>
      </c>
      <c r="U1177" s="2" t="s">
        <v>33</v>
      </c>
      <c r="V1177" s="2" t="s">
        <v>136</v>
      </c>
      <c r="W1177" s="2" t="s">
        <v>958</v>
      </c>
      <c r="X1177" s="2" t="s">
        <v>2035</v>
      </c>
      <c r="Y1177" s="2">
        <v>72301</v>
      </c>
      <c r="Z1177" s="10">
        <v>42089</v>
      </c>
      <c r="AA1177" s="14" t="str">
        <f>TEXT(Table1[[#This Row],[Order Date]],"mmmm")</f>
        <v>March</v>
      </c>
      <c r="AB1177" s="8" t="str">
        <f>TEXT(Table1[[#This Row],[Order Date]],"yyyy")</f>
        <v>2015</v>
      </c>
      <c r="AC1177" s="10">
        <v>42090</v>
      </c>
      <c r="AD1177" s="2">
        <v>18.173999999999999</v>
      </c>
      <c r="AE1177" s="2">
        <v>21</v>
      </c>
      <c r="AF1177" s="2">
        <v>2761.94</v>
      </c>
      <c r="AG1177" s="2">
        <v>89666</v>
      </c>
      <c r="AH1177" s="7" t="str">
        <f>IF(COUNTIF(Returns!$A$2:$A$1635,Orders!AG1177)&gt;0,"Returned","Not Returned")</f>
        <v>Not Returned</v>
      </c>
    </row>
    <row r="1178" spans="5:34" ht="12.75" customHeight="1" thickTop="1" thickBot="1" x14ac:dyDescent="0.3">
      <c r="E1178" s="11">
        <v>24091</v>
      </c>
      <c r="F1178" s="12" t="s">
        <v>47</v>
      </c>
      <c r="G1178" s="12">
        <v>0.1</v>
      </c>
      <c r="H1178" s="12">
        <v>5.98</v>
      </c>
      <c r="I1178" s="12">
        <v>5.14</v>
      </c>
      <c r="J1178" s="12">
        <v>2127</v>
      </c>
      <c r="K1178" s="7" t="str">
        <f>IF(COUNTIF(Table1[Customer ID],Table1[[#This Row],[Customer ID]])&gt;1,"Repeat Customer","One-Time Customer")</f>
        <v>One-Time Customer</v>
      </c>
      <c r="L1178" s="12" t="s">
        <v>2036</v>
      </c>
      <c r="M1178" s="12" t="s">
        <v>49</v>
      </c>
      <c r="N1178" s="12" t="s">
        <v>40</v>
      </c>
      <c r="O1178" s="12" t="s">
        <v>29</v>
      </c>
      <c r="P1178" s="12" t="s">
        <v>93</v>
      </c>
      <c r="Q1178" s="12" t="s">
        <v>59</v>
      </c>
      <c r="R1178" s="12" t="s">
        <v>2037</v>
      </c>
      <c r="S1178" s="12">
        <v>0.36</v>
      </c>
      <c r="T1178" s="7">
        <f>Table1[[#This Row],[Profit]]/Table1[[#This Row],[Sales]]</f>
        <v>-1.4589101620029454</v>
      </c>
      <c r="U1178" s="12" t="s">
        <v>33</v>
      </c>
      <c r="V1178" s="12" t="s">
        <v>61</v>
      </c>
      <c r="W1178" s="12" t="s">
        <v>300</v>
      </c>
      <c r="X1178" s="12" t="s">
        <v>2038</v>
      </c>
      <c r="Y1178" s="12">
        <v>48310</v>
      </c>
      <c r="Z1178" s="13">
        <v>42081</v>
      </c>
      <c r="AA1178" s="14" t="str">
        <f>TEXT(Table1[[#This Row],[Order Date]],"mmmm")</f>
        <v>March</v>
      </c>
      <c r="AB1178" s="8" t="str">
        <f>TEXT(Table1[[#This Row],[Order Date]],"yyyy")</f>
        <v>2015</v>
      </c>
      <c r="AC1178" s="13">
        <v>42083</v>
      </c>
      <c r="AD1178" s="12">
        <v>-49.53</v>
      </c>
      <c r="AE1178" s="12">
        <v>6</v>
      </c>
      <c r="AF1178" s="12">
        <v>33.950000000000003</v>
      </c>
      <c r="AG1178" s="12">
        <v>88418</v>
      </c>
      <c r="AH1178" s="7" t="str">
        <f>IF(COUNTIF(Returns!$A$2:$A$1635,Orders!AG1178)&gt;0,"Returned","Not Returned")</f>
        <v>Not Returned</v>
      </c>
    </row>
    <row r="1179" spans="5:34" ht="12.75" customHeight="1" thickTop="1" thickBot="1" x14ac:dyDescent="0.3">
      <c r="E1179" s="9">
        <v>21902</v>
      </c>
      <c r="F1179" s="2" t="s">
        <v>25</v>
      </c>
      <c r="G1179" s="2">
        <v>0.09</v>
      </c>
      <c r="H1179" s="2">
        <v>150.97999999999999</v>
      </c>
      <c r="I1179" s="2">
        <v>66.27</v>
      </c>
      <c r="J1179" s="2">
        <v>2131</v>
      </c>
      <c r="K1179" s="7" t="str">
        <f>IF(COUNTIF(Table1[Customer ID],Table1[[#This Row],[Customer ID]])&gt;1,"Repeat Customer","One-Time Customer")</f>
        <v>One-Time Customer</v>
      </c>
      <c r="L1179" s="2" t="s">
        <v>2039</v>
      </c>
      <c r="M1179" s="2" t="s">
        <v>39</v>
      </c>
      <c r="N1179" s="2" t="s">
        <v>40</v>
      </c>
      <c r="O1179" s="2" t="s">
        <v>41</v>
      </c>
      <c r="P1179" s="2" t="s">
        <v>191</v>
      </c>
      <c r="Q1179" s="2" t="s">
        <v>121</v>
      </c>
      <c r="R1179" s="2" t="s">
        <v>2040</v>
      </c>
      <c r="S1179" s="2">
        <v>0.65</v>
      </c>
      <c r="T1179" s="7">
        <f>Table1[[#This Row],[Profit]]/Table1[[#This Row],[Sales]]</f>
        <v>-1.3489779718198056</v>
      </c>
      <c r="U1179" s="2" t="s">
        <v>33</v>
      </c>
      <c r="V1179" s="2" t="s">
        <v>61</v>
      </c>
      <c r="W1179" s="2" t="s">
        <v>506</v>
      </c>
      <c r="X1179" s="2" t="s">
        <v>2041</v>
      </c>
      <c r="Y1179" s="2">
        <v>64118</v>
      </c>
      <c r="Z1179" s="10">
        <v>42007</v>
      </c>
      <c r="AA1179" s="14" t="str">
        <f>TEXT(Table1[[#This Row],[Order Date]],"mmmm")</f>
        <v>January</v>
      </c>
      <c r="AB1179" s="8" t="str">
        <f>TEXT(Table1[[#This Row],[Order Date]],"yyyy")</f>
        <v>2015</v>
      </c>
      <c r="AC1179" s="10">
        <v>42008</v>
      </c>
      <c r="AD1179" s="2">
        <v>-407.85</v>
      </c>
      <c r="AE1179" s="2">
        <v>2</v>
      </c>
      <c r="AF1179" s="2">
        <v>302.33999999999997</v>
      </c>
      <c r="AG1179" s="2">
        <v>90079</v>
      </c>
      <c r="AH1179" s="7" t="str">
        <f>IF(COUNTIF(Returns!$A$2:$A$1635,Orders!AG1179)&gt;0,"Returned","Not Returned")</f>
        <v>Not Returned</v>
      </c>
    </row>
    <row r="1180" spans="5:34" ht="12.75" customHeight="1" thickTop="1" thickBot="1" x14ac:dyDescent="0.3">
      <c r="E1180" s="11">
        <v>21964</v>
      </c>
      <c r="F1180" s="12" t="s">
        <v>106</v>
      </c>
      <c r="G1180" s="12">
        <v>0.05</v>
      </c>
      <c r="H1180" s="12">
        <v>30.42</v>
      </c>
      <c r="I1180" s="12">
        <v>8.65</v>
      </c>
      <c r="J1180" s="12">
        <v>2132</v>
      </c>
      <c r="K1180" s="7" t="str">
        <f>IF(COUNTIF(Table1[Customer ID],Table1[[#This Row],[Customer ID]])&gt;1,"Repeat Customer","One-Time Customer")</f>
        <v>One-Time Customer</v>
      </c>
      <c r="L1180" s="12" t="s">
        <v>2042</v>
      </c>
      <c r="M1180" s="12" t="s">
        <v>27</v>
      </c>
      <c r="N1180" s="12" t="s">
        <v>40</v>
      </c>
      <c r="O1180" s="12" t="s">
        <v>77</v>
      </c>
      <c r="P1180" s="12" t="s">
        <v>180</v>
      </c>
      <c r="Q1180" s="12" t="s">
        <v>59</v>
      </c>
      <c r="R1180" s="12" t="s">
        <v>1196</v>
      </c>
      <c r="S1180" s="12">
        <v>0.74</v>
      </c>
      <c r="T1180" s="7">
        <f>Table1[[#This Row],[Profit]]/Table1[[#This Row],[Sales]]</f>
        <v>-0.57187417772993665</v>
      </c>
      <c r="U1180" s="12" t="s">
        <v>33</v>
      </c>
      <c r="V1180" s="12" t="s">
        <v>61</v>
      </c>
      <c r="W1180" s="12" t="s">
        <v>506</v>
      </c>
      <c r="X1180" s="12" t="s">
        <v>2043</v>
      </c>
      <c r="Y1180" s="12">
        <v>63042</v>
      </c>
      <c r="Z1180" s="13">
        <v>42014</v>
      </c>
      <c r="AA1180" s="14" t="str">
        <f>TEXT(Table1[[#This Row],[Order Date]],"mmmm")</f>
        <v>January</v>
      </c>
      <c r="AB1180" s="8" t="str">
        <f>TEXT(Table1[[#This Row],[Order Date]],"yyyy")</f>
        <v>2015</v>
      </c>
      <c r="AC1180" s="13">
        <v>42018</v>
      </c>
      <c r="AD1180" s="12">
        <v>-191.25760000000002</v>
      </c>
      <c r="AE1180" s="12">
        <v>11</v>
      </c>
      <c r="AF1180" s="12">
        <v>334.44</v>
      </c>
      <c r="AG1180" s="12">
        <v>90078</v>
      </c>
      <c r="AH1180" s="7" t="str">
        <f>IF(COUNTIF(Returns!$A$2:$A$1635,Orders!AG1180)&gt;0,"Returned","Not Returned")</f>
        <v>Not Returned</v>
      </c>
    </row>
    <row r="1181" spans="5:34" ht="12.75" customHeight="1" thickTop="1" thickBot="1" x14ac:dyDescent="0.3">
      <c r="E1181" s="9">
        <v>24348</v>
      </c>
      <c r="F1181" s="2" t="s">
        <v>25</v>
      </c>
      <c r="G1181" s="2">
        <v>0.01</v>
      </c>
      <c r="H1181" s="2">
        <v>28.99</v>
      </c>
      <c r="I1181" s="2">
        <v>8.59</v>
      </c>
      <c r="J1181" s="2">
        <v>2135</v>
      </c>
      <c r="K1181" s="7" t="str">
        <f>IF(COUNTIF(Table1[Customer ID],Table1[[#This Row],[Customer ID]])&gt;1,"Repeat Customer","One-Time Customer")</f>
        <v>One-Time Customer</v>
      </c>
      <c r="L1181" s="2" t="s">
        <v>2044</v>
      </c>
      <c r="M1181" s="2" t="s">
        <v>49</v>
      </c>
      <c r="N1181" s="2" t="s">
        <v>40</v>
      </c>
      <c r="O1181" s="2" t="s">
        <v>77</v>
      </c>
      <c r="P1181" s="2" t="s">
        <v>78</v>
      </c>
      <c r="Q1181" s="2" t="s">
        <v>86</v>
      </c>
      <c r="R1181" s="2" t="s">
        <v>2045</v>
      </c>
      <c r="S1181" s="2">
        <v>0.56000000000000005</v>
      </c>
      <c r="T1181" s="7">
        <f>Table1[[#This Row],[Profit]]/Table1[[#This Row],[Sales]]</f>
        <v>0.35307177377337812</v>
      </c>
      <c r="U1181" s="2" t="s">
        <v>33</v>
      </c>
      <c r="V1181" s="2" t="s">
        <v>34</v>
      </c>
      <c r="W1181" s="2" t="s">
        <v>366</v>
      </c>
      <c r="X1181" s="2" t="s">
        <v>2046</v>
      </c>
      <c r="Y1181" s="2">
        <v>88101</v>
      </c>
      <c r="Z1181" s="10">
        <v>42041</v>
      </c>
      <c r="AA1181" s="14" t="str">
        <f>TEXT(Table1[[#This Row],[Order Date]],"mmmm")</f>
        <v>February</v>
      </c>
      <c r="AB1181" s="8" t="str">
        <f>TEXT(Table1[[#This Row],[Order Date]],"yyyy")</f>
        <v>2015</v>
      </c>
      <c r="AC1181" s="10">
        <v>42042</v>
      </c>
      <c r="AD1181" s="2">
        <v>196.52328</v>
      </c>
      <c r="AE1181" s="2">
        <v>21</v>
      </c>
      <c r="AF1181" s="2">
        <v>556.61</v>
      </c>
      <c r="AG1181" s="2">
        <v>91583</v>
      </c>
      <c r="AH1181" s="7" t="str">
        <f>IF(COUNTIF(Returns!$A$2:$A$1635,Orders!AG1181)&gt;0,"Returned","Not Returned")</f>
        <v>Not Returned</v>
      </c>
    </row>
    <row r="1182" spans="5:34" ht="12.75" customHeight="1" thickTop="1" thickBot="1" x14ac:dyDescent="0.3">
      <c r="E1182" s="11">
        <v>20138</v>
      </c>
      <c r="F1182" s="12" t="s">
        <v>37</v>
      </c>
      <c r="G1182" s="12">
        <v>0</v>
      </c>
      <c r="H1182" s="12">
        <v>6.98</v>
      </c>
      <c r="I1182" s="12">
        <v>1.6</v>
      </c>
      <c r="J1182" s="12">
        <v>2137</v>
      </c>
      <c r="K1182" s="7" t="str">
        <f>IF(COUNTIF(Table1[Customer ID],Table1[[#This Row],[Customer ID]])&gt;1,"Repeat Customer","One-Time Customer")</f>
        <v>One-Time Customer</v>
      </c>
      <c r="L1182" s="12" t="s">
        <v>2047</v>
      </c>
      <c r="M1182" s="12" t="s">
        <v>49</v>
      </c>
      <c r="N1182" s="12" t="s">
        <v>28</v>
      </c>
      <c r="O1182" s="12" t="s">
        <v>29</v>
      </c>
      <c r="P1182" s="12" t="s">
        <v>93</v>
      </c>
      <c r="Q1182" s="12" t="s">
        <v>31</v>
      </c>
      <c r="R1182" s="12" t="s">
        <v>955</v>
      </c>
      <c r="S1182" s="12">
        <v>0.38</v>
      </c>
      <c r="T1182" s="7">
        <f>Table1[[#This Row],[Profit]]/Table1[[#This Row],[Sales]]</f>
        <v>-5.3329404466501238</v>
      </c>
      <c r="U1182" s="12" t="s">
        <v>33</v>
      </c>
      <c r="V1182" s="12" t="s">
        <v>136</v>
      </c>
      <c r="W1182" s="12" t="s">
        <v>362</v>
      </c>
      <c r="X1182" s="12" t="s">
        <v>2048</v>
      </c>
      <c r="Y1182" s="12">
        <v>33407</v>
      </c>
      <c r="Z1182" s="13">
        <v>42035</v>
      </c>
      <c r="AA1182" s="14" t="str">
        <f>TEXT(Table1[[#This Row],[Order Date]],"mmmm")</f>
        <v>January</v>
      </c>
      <c r="AB1182" s="8" t="str">
        <f>TEXT(Table1[[#This Row],[Order Date]],"yyyy")</f>
        <v>2015</v>
      </c>
      <c r="AC1182" s="13">
        <v>42037</v>
      </c>
      <c r="AD1182" s="12">
        <v>-343.86799999999999</v>
      </c>
      <c r="AE1182" s="12">
        <v>9</v>
      </c>
      <c r="AF1182" s="12">
        <v>64.48</v>
      </c>
      <c r="AG1182" s="12">
        <v>86002</v>
      </c>
      <c r="AH1182" s="7" t="str">
        <f>IF(COUNTIF(Returns!$A$2:$A$1635,Orders!AG1182)&gt;0,"Returned","Not Returned")</f>
        <v>Not Returned</v>
      </c>
    </row>
    <row r="1183" spans="5:34" ht="12.75" customHeight="1" thickTop="1" thickBot="1" x14ac:dyDescent="0.3">
      <c r="E1183" s="9">
        <v>20712</v>
      </c>
      <c r="F1183" s="2" t="s">
        <v>47</v>
      </c>
      <c r="G1183" s="2">
        <v>0.05</v>
      </c>
      <c r="H1183" s="2">
        <v>2550.14</v>
      </c>
      <c r="I1183" s="2">
        <v>29.7</v>
      </c>
      <c r="J1183" s="2">
        <v>2139</v>
      </c>
      <c r="K1183" s="7" t="str">
        <f>IF(COUNTIF(Table1[Customer ID],Table1[[#This Row],[Customer ID]])&gt;1,"Repeat Customer","One-Time Customer")</f>
        <v>One-Time Customer</v>
      </c>
      <c r="L1183" s="2" t="s">
        <v>2049</v>
      </c>
      <c r="M1183" s="2" t="s">
        <v>39</v>
      </c>
      <c r="N1183" s="2" t="s">
        <v>28</v>
      </c>
      <c r="O1183" s="2" t="s">
        <v>77</v>
      </c>
      <c r="P1183" s="2" t="s">
        <v>85</v>
      </c>
      <c r="Q1183" s="2" t="s">
        <v>43</v>
      </c>
      <c r="R1183" s="2" t="s">
        <v>1217</v>
      </c>
      <c r="S1183" s="2">
        <v>0.56999999999999995</v>
      </c>
      <c r="T1183" s="7">
        <f>Table1[[#This Row],[Profit]]/Table1[[#This Row],[Sales]]</f>
        <v>-0.81957513203598542</v>
      </c>
      <c r="U1183" s="2" t="s">
        <v>33</v>
      </c>
      <c r="V1183" s="2" t="s">
        <v>61</v>
      </c>
      <c r="W1183" s="2" t="s">
        <v>1858</v>
      </c>
      <c r="X1183" s="2" t="s">
        <v>456</v>
      </c>
      <c r="Y1183" s="2">
        <v>53094</v>
      </c>
      <c r="Z1183" s="10">
        <v>42110</v>
      </c>
      <c r="AA1183" s="14" t="str">
        <f>TEXT(Table1[[#This Row],[Order Date]],"mmmm")</f>
        <v>April</v>
      </c>
      <c r="AB1183" s="8" t="str">
        <f>TEXT(Table1[[#This Row],[Order Date]],"yyyy")</f>
        <v>2015</v>
      </c>
      <c r="AC1183" s="10">
        <v>42111</v>
      </c>
      <c r="AD1183" s="2">
        <v>-3971.0627999999997</v>
      </c>
      <c r="AE1183" s="2">
        <v>2</v>
      </c>
      <c r="AF1183" s="2">
        <v>4845.2700000000004</v>
      </c>
      <c r="AG1183" s="2">
        <v>86003</v>
      </c>
      <c r="AH1183" s="7" t="str">
        <f>IF(COUNTIF(Returns!$A$2:$A$1635,Orders!AG1183)&gt;0,"Returned","Not Returned")</f>
        <v>Not Returned</v>
      </c>
    </row>
    <row r="1184" spans="5:34" ht="12.75" customHeight="1" thickTop="1" thickBot="1" x14ac:dyDescent="0.3">
      <c r="E1184" s="11">
        <v>18409</v>
      </c>
      <c r="F1184" s="12" t="s">
        <v>25</v>
      </c>
      <c r="G1184" s="12">
        <v>0.01</v>
      </c>
      <c r="H1184" s="12">
        <v>5.44</v>
      </c>
      <c r="I1184" s="12">
        <v>7.46</v>
      </c>
      <c r="J1184" s="12">
        <v>2141</v>
      </c>
      <c r="K1184" s="7" t="str">
        <f>IF(COUNTIF(Table1[Customer ID],Table1[[#This Row],[Customer ID]])&gt;1,"Repeat Customer","One-Time Customer")</f>
        <v>Repeat Customer</v>
      </c>
      <c r="L1184" s="12" t="s">
        <v>2050</v>
      </c>
      <c r="M1184" s="12" t="s">
        <v>49</v>
      </c>
      <c r="N1184" s="12" t="s">
        <v>40</v>
      </c>
      <c r="O1184" s="12" t="s">
        <v>29</v>
      </c>
      <c r="P1184" s="12" t="s">
        <v>109</v>
      </c>
      <c r="Q1184" s="12" t="s">
        <v>59</v>
      </c>
      <c r="R1184" s="12" t="s">
        <v>1167</v>
      </c>
      <c r="S1184" s="12">
        <v>0.36</v>
      </c>
      <c r="T1184" s="7">
        <f>Table1[[#This Row],[Profit]]/Table1[[#This Row],[Sales]]</f>
        <v>-0.93893292682926821</v>
      </c>
      <c r="U1184" s="12" t="s">
        <v>33</v>
      </c>
      <c r="V1184" s="12" t="s">
        <v>34</v>
      </c>
      <c r="W1184" s="12" t="s">
        <v>255</v>
      </c>
      <c r="X1184" s="12" t="s">
        <v>1946</v>
      </c>
      <c r="Y1184" s="12">
        <v>81301</v>
      </c>
      <c r="Z1184" s="13">
        <v>42053</v>
      </c>
      <c r="AA1184" s="14" t="str">
        <f>TEXT(Table1[[#This Row],[Order Date]],"mmmm")</f>
        <v>February</v>
      </c>
      <c r="AB1184" s="8" t="str">
        <f>TEXT(Table1[[#This Row],[Order Date]],"yyyy")</f>
        <v>2015</v>
      </c>
      <c r="AC1184" s="13">
        <v>42054</v>
      </c>
      <c r="AD1184" s="12">
        <v>-18.478199999999998</v>
      </c>
      <c r="AE1184" s="12">
        <v>3</v>
      </c>
      <c r="AF1184" s="12">
        <v>19.68</v>
      </c>
      <c r="AG1184" s="12">
        <v>87570</v>
      </c>
      <c r="AH1184" s="7" t="str">
        <f>IF(COUNTIF(Returns!$A$2:$A$1635,Orders!AG1184)&gt;0,"Returned","Not Returned")</f>
        <v>Not Returned</v>
      </c>
    </row>
    <row r="1185" spans="5:34" ht="12.75" customHeight="1" thickTop="1" thickBot="1" x14ac:dyDescent="0.3">
      <c r="E1185" s="9">
        <v>18410</v>
      </c>
      <c r="F1185" s="2" t="s">
        <v>25</v>
      </c>
      <c r="G1185" s="2">
        <v>0.02</v>
      </c>
      <c r="H1185" s="2">
        <v>549.99</v>
      </c>
      <c r="I1185" s="2">
        <v>49</v>
      </c>
      <c r="J1185" s="2">
        <v>2141</v>
      </c>
      <c r="K1185" s="7" t="str">
        <f>IF(COUNTIF(Table1[Customer ID],Table1[[#This Row],[Customer ID]])&gt;1,"Repeat Customer","One-Time Customer")</f>
        <v>Repeat Customer</v>
      </c>
      <c r="L1185" s="2" t="s">
        <v>2050</v>
      </c>
      <c r="M1185" s="2" t="s">
        <v>39</v>
      </c>
      <c r="N1185" s="2" t="s">
        <v>40</v>
      </c>
      <c r="O1185" s="2" t="s">
        <v>77</v>
      </c>
      <c r="P1185" s="2" t="s">
        <v>587</v>
      </c>
      <c r="Q1185" s="2" t="s">
        <v>43</v>
      </c>
      <c r="R1185" s="2" t="s">
        <v>656</v>
      </c>
      <c r="S1185" s="2">
        <v>0.35</v>
      </c>
      <c r="T1185" s="7">
        <f>Table1[[#This Row],[Profit]]/Table1[[#This Row],[Sales]]</f>
        <v>-3.8968000293912335E-2</v>
      </c>
      <c r="U1185" s="2" t="s">
        <v>33</v>
      </c>
      <c r="V1185" s="2" t="s">
        <v>34</v>
      </c>
      <c r="W1185" s="2" t="s">
        <v>255</v>
      </c>
      <c r="X1185" s="2" t="s">
        <v>1946</v>
      </c>
      <c r="Y1185" s="2">
        <v>81301</v>
      </c>
      <c r="Z1185" s="10">
        <v>42053</v>
      </c>
      <c r="AA1185" s="14" t="str">
        <f>TEXT(Table1[[#This Row],[Order Date]],"mmmm")</f>
        <v>February</v>
      </c>
      <c r="AB1185" s="8" t="str">
        <f>TEXT(Table1[[#This Row],[Order Date]],"yyyy")</f>
        <v>2015</v>
      </c>
      <c r="AC1185" s="10">
        <v>42055</v>
      </c>
      <c r="AD1185" s="2">
        <v>-381.84119999999996</v>
      </c>
      <c r="AE1185" s="2">
        <v>18</v>
      </c>
      <c r="AF1185" s="2">
        <v>9798.84</v>
      </c>
      <c r="AG1185" s="2">
        <v>87570</v>
      </c>
      <c r="AH1185" s="7" t="str">
        <f>IF(COUNTIF(Returns!$A$2:$A$1635,Orders!AG1185)&gt;0,"Returned","Not Returned")</f>
        <v>Not Returned</v>
      </c>
    </row>
    <row r="1186" spans="5:34" ht="12.75" customHeight="1" thickTop="1" thickBot="1" x14ac:dyDescent="0.3">
      <c r="E1186" s="11">
        <v>18411</v>
      </c>
      <c r="F1186" s="12" t="s">
        <v>25</v>
      </c>
      <c r="G1186" s="12">
        <v>0.03</v>
      </c>
      <c r="H1186" s="12">
        <v>22.01</v>
      </c>
      <c r="I1186" s="12">
        <v>5.53</v>
      </c>
      <c r="J1186" s="12">
        <v>2141</v>
      </c>
      <c r="K1186" s="7" t="str">
        <f>IF(COUNTIF(Table1[Customer ID],Table1[[#This Row],[Customer ID]])&gt;1,"Repeat Customer","One-Time Customer")</f>
        <v>Repeat Customer</v>
      </c>
      <c r="L1186" s="12" t="s">
        <v>2050</v>
      </c>
      <c r="M1186" s="12" t="s">
        <v>27</v>
      </c>
      <c r="N1186" s="12" t="s">
        <v>40</v>
      </c>
      <c r="O1186" s="12" t="s">
        <v>29</v>
      </c>
      <c r="P1186" s="12" t="s">
        <v>30</v>
      </c>
      <c r="Q1186" s="12" t="s">
        <v>51</v>
      </c>
      <c r="R1186" s="12" t="s">
        <v>2051</v>
      </c>
      <c r="S1186" s="12">
        <v>0.59</v>
      </c>
      <c r="T1186" s="7">
        <f>Table1[[#This Row],[Profit]]/Table1[[#This Row],[Sales]]</f>
        <v>8.1437933943287258E-2</v>
      </c>
      <c r="U1186" s="12" t="s">
        <v>33</v>
      </c>
      <c r="V1186" s="12" t="s">
        <v>34</v>
      </c>
      <c r="W1186" s="12" t="s">
        <v>255</v>
      </c>
      <c r="X1186" s="12" t="s">
        <v>1946</v>
      </c>
      <c r="Y1186" s="12">
        <v>81301</v>
      </c>
      <c r="Z1186" s="13">
        <v>42053</v>
      </c>
      <c r="AA1186" s="14" t="str">
        <f>TEXT(Table1[[#This Row],[Order Date]],"mmmm")</f>
        <v>February</v>
      </c>
      <c r="AB1186" s="8" t="str">
        <f>TEXT(Table1[[#This Row],[Order Date]],"yyyy")</f>
        <v>2015</v>
      </c>
      <c r="AC1186" s="13">
        <v>42054</v>
      </c>
      <c r="AD1186" s="12">
        <v>12.5504</v>
      </c>
      <c r="AE1186" s="12">
        <v>7</v>
      </c>
      <c r="AF1186" s="12">
        <v>154.11000000000001</v>
      </c>
      <c r="AG1186" s="12">
        <v>87570</v>
      </c>
      <c r="AH1186" s="7" t="str">
        <f>IF(COUNTIF(Returns!$A$2:$A$1635,Orders!AG1186)&gt;0,"Returned","Not Returned")</f>
        <v>Not Returned</v>
      </c>
    </row>
    <row r="1187" spans="5:34" ht="12.75" customHeight="1" thickTop="1" thickBot="1" x14ac:dyDescent="0.3">
      <c r="E1187" s="9">
        <v>18412</v>
      </c>
      <c r="F1187" s="2" t="s">
        <v>25</v>
      </c>
      <c r="G1187" s="2">
        <v>0.09</v>
      </c>
      <c r="H1187" s="2">
        <v>34.76</v>
      </c>
      <c r="I1187" s="2">
        <v>8.2200000000000006</v>
      </c>
      <c r="J1187" s="2">
        <v>2141</v>
      </c>
      <c r="K1187" s="7" t="str">
        <f>IF(COUNTIF(Table1[Customer ID],Table1[[#This Row],[Customer ID]])&gt;1,"Repeat Customer","One-Time Customer")</f>
        <v>Repeat Customer</v>
      </c>
      <c r="L1187" s="2" t="s">
        <v>2050</v>
      </c>
      <c r="M1187" s="2" t="s">
        <v>49</v>
      </c>
      <c r="N1187" s="2" t="s">
        <v>40</v>
      </c>
      <c r="O1187" s="2" t="s">
        <v>29</v>
      </c>
      <c r="P1187" s="2" t="s">
        <v>141</v>
      </c>
      <c r="Q1187" s="2" t="s">
        <v>59</v>
      </c>
      <c r="R1187" s="2" t="s">
        <v>2052</v>
      </c>
      <c r="S1187" s="2">
        <v>0.56999999999999995</v>
      </c>
      <c r="T1187" s="7">
        <f>Table1[[#This Row],[Profit]]/Table1[[#This Row],[Sales]]</f>
        <v>0.18657612050870478</v>
      </c>
      <c r="U1187" s="2" t="s">
        <v>33</v>
      </c>
      <c r="V1187" s="2" t="s">
        <v>34</v>
      </c>
      <c r="W1187" s="2" t="s">
        <v>255</v>
      </c>
      <c r="X1187" s="2" t="s">
        <v>1946</v>
      </c>
      <c r="Y1187" s="2">
        <v>81301</v>
      </c>
      <c r="Z1187" s="10">
        <v>42053</v>
      </c>
      <c r="AA1187" s="14" t="str">
        <f>TEXT(Table1[[#This Row],[Order Date]],"mmmm")</f>
        <v>February</v>
      </c>
      <c r="AB1187" s="8" t="str">
        <f>TEXT(Table1[[#This Row],[Order Date]],"yyyy")</f>
        <v>2015</v>
      </c>
      <c r="AC1187" s="10">
        <v>42055</v>
      </c>
      <c r="AD1187" s="2">
        <v>45.3324</v>
      </c>
      <c r="AE1187" s="2">
        <v>7</v>
      </c>
      <c r="AF1187" s="2">
        <v>242.97</v>
      </c>
      <c r="AG1187" s="2">
        <v>87570</v>
      </c>
      <c r="AH1187" s="7" t="str">
        <f>IF(COUNTIF(Returns!$A$2:$A$1635,Orders!AG1187)&gt;0,"Returned","Not Returned")</f>
        <v>Not Returned</v>
      </c>
    </row>
    <row r="1188" spans="5:34" ht="12.75" customHeight="1" thickTop="1" thickBot="1" x14ac:dyDescent="0.3">
      <c r="E1188" s="11">
        <v>23249</v>
      </c>
      <c r="F1188" s="12" t="s">
        <v>25</v>
      </c>
      <c r="G1188" s="12">
        <v>0.08</v>
      </c>
      <c r="H1188" s="12">
        <v>17.149999999999999</v>
      </c>
      <c r="I1188" s="12">
        <v>4.96</v>
      </c>
      <c r="J1188" s="12">
        <v>2143</v>
      </c>
      <c r="K1188" s="7" t="str">
        <f>IF(COUNTIF(Table1[Customer ID],Table1[[#This Row],[Customer ID]])&gt;1,"Repeat Customer","One-Time Customer")</f>
        <v>One-Time Customer</v>
      </c>
      <c r="L1188" s="12" t="s">
        <v>2053</v>
      </c>
      <c r="M1188" s="12" t="s">
        <v>49</v>
      </c>
      <c r="N1188" s="12" t="s">
        <v>40</v>
      </c>
      <c r="O1188" s="12" t="s">
        <v>29</v>
      </c>
      <c r="P1188" s="12" t="s">
        <v>141</v>
      </c>
      <c r="Q1188" s="12" t="s">
        <v>59</v>
      </c>
      <c r="R1188" s="12" t="s">
        <v>605</v>
      </c>
      <c r="S1188" s="12">
        <v>0.57999999999999996</v>
      </c>
      <c r="T1188" s="7">
        <f>Table1[[#This Row],[Profit]]/Table1[[#This Row],[Sales]]</f>
        <v>0.167788245850157</v>
      </c>
      <c r="U1188" s="12" t="s">
        <v>33</v>
      </c>
      <c r="V1188" s="12" t="s">
        <v>136</v>
      </c>
      <c r="W1188" s="12" t="s">
        <v>137</v>
      </c>
      <c r="X1188" s="12" t="s">
        <v>2054</v>
      </c>
      <c r="Y1188" s="12">
        <v>20151</v>
      </c>
      <c r="Z1188" s="13">
        <v>42168</v>
      </c>
      <c r="AA1188" s="14" t="str">
        <f>TEXT(Table1[[#This Row],[Order Date]],"mmmm")</f>
        <v>June</v>
      </c>
      <c r="AB1188" s="8" t="str">
        <f>TEXT(Table1[[#This Row],[Order Date]],"yyyy")</f>
        <v>2015</v>
      </c>
      <c r="AC1188" s="13">
        <v>42171</v>
      </c>
      <c r="AD1188" s="12">
        <v>33.659999999999997</v>
      </c>
      <c r="AE1188" s="12">
        <v>12</v>
      </c>
      <c r="AF1188" s="12">
        <v>200.61</v>
      </c>
      <c r="AG1188" s="12">
        <v>87569</v>
      </c>
      <c r="AH1188" s="7" t="str">
        <f>IF(COUNTIF(Returns!$A$2:$A$1635,Orders!AG1188)&gt;0,"Returned","Not Returned")</f>
        <v>Not Returned</v>
      </c>
    </row>
    <row r="1189" spans="5:34" ht="12.75" customHeight="1" thickTop="1" thickBot="1" x14ac:dyDescent="0.3">
      <c r="E1189" s="9">
        <v>24264</v>
      </c>
      <c r="F1189" s="2" t="s">
        <v>56</v>
      </c>
      <c r="G1189" s="2">
        <v>0</v>
      </c>
      <c r="H1189" s="2">
        <v>20.28</v>
      </c>
      <c r="I1189" s="2">
        <v>14.39</v>
      </c>
      <c r="J1189" s="2">
        <v>2145</v>
      </c>
      <c r="K1189" s="7" t="str">
        <f>IF(COUNTIF(Table1[Customer ID],Table1[[#This Row],[Customer ID]])&gt;1,"Repeat Customer","One-Time Customer")</f>
        <v>One-Time Customer</v>
      </c>
      <c r="L1189" s="2" t="s">
        <v>2055</v>
      </c>
      <c r="M1189" s="2" t="s">
        <v>49</v>
      </c>
      <c r="N1189" s="2" t="s">
        <v>28</v>
      </c>
      <c r="O1189" s="2" t="s">
        <v>41</v>
      </c>
      <c r="P1189" s="2" t="s">
        <v>50</v>
      </c>
      <c r="Q1189" s="2" t="s">
        <v>59</v>
      </c>
      <c r="R1189" s="2" t="s">
        <v>1910</v>
      </c>
      <c r="S1189" s="2">
        <v>0.47</v>
      </c>
      <c r="T1189" s="7">
        <f>Table1[[#This Row],[Profit]]/Table1[[#This Row],[Sales]]</f>
        <v>6.5921036034142025E-2</v>
      </c>
      <c r="U1189" s="2" t="s">
        <v>33</v>
      </c>
      <c r="V1189" s="2" t="s">
        <v>136</v>
      </c>
      <c r="W1189" s="2" t="s">
        <v>362</v>
      </c>
      <c r="X1189" s="2" t="s">
        <v>2056</v>
      </c>
      <c r="Y1189" s="2">
        <v>33311</v>
      </c>
      <c r="Z1189" s="10">
        <v>42045</v>
      </c>
      <c r="AA1189" s="14" t="str">
        <f>TEXT(Table1[[#This Row],[Order Date]],"mmmm")</f>
        <v>February</v>
      </c>
      <c r="AB1189" s="8" t="str">
        <f>TEXT(Table1[[#This Row],[Order Date]],"yyyy")</f>
        <v>2015</v>
      </c>
      <c r="AC1189" s="10">
        <v>42047</v>
      </c>
      <c r="AD1189" s="2">
        <v>15.677999999999999</v>
      </c>
      <c r="AE1189" s="2">
        <v>11</v>
      </c>
      <c r="AF1189" s="2">
        <v>237.83</v>
      </c>
      <c r="AG1189" s="2">
        <v>87072</v>
      </c>
      <c r="AH1189" s="7" t="str">
        <f>IF(COUNTIF(Returns!$A$2:$A$1635,Orders!AG1189)&gt;0,"Returned","Not Returned")</f>
        <v>Not Returned</v>
      </c>
    </row>
    <row r="1190" spans="5:34" ht="12.75" customHeight="1" thickTop="1" thickBot="1" x14ac:dyDescent="0.3">
      <c r="E1190" s="11">
        <v>23795</v>
      </c>
      <c r="F1190" s="12" t="s">
        <v>106</v>
      </c>
      <c r="G1190" s="12">
        <v>0.05</v>
      </c>
      <c r="H1190" s="12">
        <v>20.34</v>
      </c>
      <c r="I1190" s="12">
        <v>35</v>
      </c>
      <c r="J1190" s="12">
        <v>2146</v>
      </c>
      <c r="K1190" s="7" t="str">
        <f>IF(COUNTIF(Table1[Customer ID],Table1[[#This Row],[Customer ID]])&gt;1,"Repeat Customer","One-Time Customer")</f>
        <v>One-Time Customer</v>
      </c>
      <c r="L1190" s="12" t="s">
        <v>2057</v>
      </c>
      <c r="M1190" s="12" t="s">
        <v>49</v>
      </c>
      <c r="N1190" s="12" t="s">
        <v>28</v>
      </c>
      <c r="O1190" s="12" t="s">
        <v>29</v>
      </c>
      <c r="P1190" s="12" t="s">
        <v>141</v>
      </c>
      <c r="Q1190" s="12" t="s">
        <v>236</v>
      </c>
      <c r="R1190" s="12" t="s">
        <v>375</v>
      </c>
      <c r="S1190" s="12">
        <v>0.84</v>
      </c>
      <c r="T1190" s="7">
        <f>Table1[[#This Row],[Profit]]/Table1[[#This Row],[Sales]]</f>
        <v>0.99539796303281769</v>
      </c>
      <c r="U1190" s="12" t="s">
        <v>33</v>
      </c>
      <c r="V1190" s="12" t="s">
        <v>136</v>
      </c>
      <c r="W1190" s="12" t="s">
        <v>137</v>
      </c>
      <c r="X1190" s="12" t="s">
        <v>2054</v>
      </c>
      <c r="Y1190" s="12">
        <v>20151</v>
      </c>
      <c r="Z1190" s="13">
        <v>42010</v>
      </c>
      <c r="AA1190" s="14" t="str">
        <f>TEXT(Table1[[#This Row],[Order Date]],"mmmm")</f>
        <v>January</v>
      </c>
      <c r="AB1190" s="8" t="str">
        <f>TEXT(Table1[[#This Row],[Order Date]],"yyyy")</f>
        <v>2015</v>
      </c>
      <c r="AC1190" s="13">
        <v>42014</v>
      </c>
      <c r="AD1190" s="12">
        <v>52.775999999999996</v>
      </c>
      <c r="AE1190" s="12">
        <v>2</v>
      </c>
      <c r="AF1190" s="12">
        <v>53.02</v>
      </c>
      <c r="AG1190" s="12">
        <v>87071</v>
      </c>
      <c r="AH1190" s="7" t="str">
        <f>IF(COUNTIF(Returns!$A$2:$A$1635,Orders!AG1190)&gt;0,"Returned","Not Returned")</f>
        <v>Not Returned</v>
      </c>
    </row>
    <row r="1191" spans="5:34" ht="12.75" customHeight="1" thickTop="1" thickBot="1" x14ac:dyDescent="0.3">
      <c r="E1191" s="9">
        <v>22555</v>
      </c>
      <c r="F1191" s="2" t="s">
        <v>37</v>
      </c>
      <c r="G1191" s="2">
        <v>0.08</v>
      </c>
      <c r="H1191" s="2">
        <v>243.98</v>
      </c>
      <c r="I1191" s="2">
        <v>43.32</v>
      </c>
      <c r="J1191" s="2">
        <v>2151</v>
      </c>
      <c r="K1191" s="7" t="str">
        <f>IF(COUNTIF(Table1[Customer ID],Table1[[#This Row],[Customer ID]])&gt;1,"Repeat Customer","One-Time Customer")</f>
        <v>Repeat Customer</v>
      </c>
      <c r="L1191" s="2" t="s">
        <v>2058</v>
      </c>
      <c r="M1191" s="2" t="s">
        <v>39</v>
      </c>
      <c r="N1191" s="2" t="s">
        <v>28</v>
      </c>
      <c r="O1191" s="2" t="s">
        <v>41</v>
      </c>
      <c r="P1191" s="2" t="s">
        <v>42</v>
      </c>
      <c r="Q1191" s="2" t="s">
        <v>43</v>
      </c>
      <c r="R1191" s="2" t="s">
        <v>2059</v>
      </c>
      <c r="S1191" s="2">
        <v>0.55000000000000004</v>
      </c>
      <c r="T1191" s="7">
        <f>Table1[[#This Row],[Profit]]/Table1[[#This Row],[Sales]]</f>
        <v>-0.65433370840700855</v>
      </c>
      <c r="U1191" s="2" t="s">
        <v>33</v>
      </c>
      <c r="V1191" s="2" t="s">
        <v>61</v>
      </c>
      <c r="W1191" s="2" t="s">
        <v>330</v>
      </c>
      <c r="X1191" s="2" t="s">
        <v>2060</v>
      </c>
      <c r="Y1191" s="2">
        <v>52001</v>
      </c>
      <c r="Z1191" s="10">
        <v>42009</v>
      </c>
      <c r="AA1191" s="14" t="str">
        <f>TEXT(Table1[[#This Row],[Order Date]],"mmmm")</f>
        <v>January</v>
      </c>
      <c r="AB1191" s="8" t="str">
        <f>TEXT(Table1[[#This Row],[Order Date]],"yyyy")</f>
        <v>2015</v>
      </c>
      <c r="AC1191" s="10">
        <v>42010</v>
      </c>
      <c r="AD1191" s="2">
        <v>-162.8244</v>
      </c>
      <c r="AE1191" s="2">
        <v>1</v>
      </c>
      <c r="AF1191" s="2">
        <v>248.84</v>
      </c>
      <c r="AG1191" s="2">
        <v>90404</v>
      </c>
      <c r="AH1191" s="7" t="str">
        <f>IF(COUNTIF(Returns!$A$2:$A$1635,Orders!AG1191)&gt;0,"Returned","Not Returned")</f>
        <v>Not Returned</v>
      </c>
    </row>
    <row r="1192" spans="5:34" ht="12.75" customHeight="1" thickTop="1" thickBot="1" x14ac:dyDescent="0.3">
      <c r="E1192" s="11">
        <v>24791</v>
      </c>
      <c r="F1192" s="12" t="s">
        <v>25</v>
      </c>
      <c r="G1192" s="12">
        <v>0.08</v>
      </c>
      <c r="H1192" s="12">
        <v>5.74</v>
      </c>
      <c r="I1192" s="12">
        <v>5.01</v>
      </c>
      <c r="J1192" s="12">
        <v>2151</v>
      </c>
      <c r="K1192" s="7" t="str">
        <f>IF(COUNTIF(Table1[Customer ID],Table1[[#This Row],[Customer ID]])&gt;1,"Repeat Customer","One-Time Customer")</f>
        <v>Repeat Customer</v>
      </c>
      <c r="L1192" s="12" t="s">
        <v>2058</v>
      </c>
      <c r="M1192" s="12" t="s">
        <v>49</v>
      </c>
      <c r="N1192" s="12" t="s">
        <v>28</v>
      </c>
      <c r="O1192" s="12" t="s">
        <v>29</v>
      </c>
      <c r="P1192" s="12" t="s">
        <v>109</v>
      </c>
      <c r="Q1192" s="12" t="s">
        <v>59</v>
      </c>
      <c r="R1192" s="12" t="s">
        <v>2061</v>
      </c>
      <c r="S1192" s="12">
        <v>0.39</v>
      </c>
      <c r="T1192" s="7">
        <f>Table1[[#This Row],[Profit]]/Table1[[#This Row],[Sales]]</f>
        <v>-0.96127877947295437</v>
      </c>
      <c r="U1192" s="12" t="s">
        <v>33</v>
      </c>
      <c r="V1192" s="12" t="s">
        <v>61</v>
      </c>
      <c r="W1192" s="12" t="s">
        <v>330</v>
      </c>
      <c r="X1192" s="12" t="s">
        <v>2060</v>
      </c>
      <c r="Y1192" s="12">
        <v>52001</v>
      </c>
      <c r="Z1192" s="13">
        <v>42044</v>
      </c>
      <c r="AA1192" s="14" t="str">
        <f>TEXT(Table1[[#This Row],[Order Date]],"mmmm")</f>
        <v>February</v>
      </c>
      <c r="AB1192" s="8" t="str">
        <f>TEXT(Table1[[#This Row],[Order Date]],"yyyy")</f>
        <v>2015</v>
      </c>
      <c r="AC1192" s="13">
        <v>42046</v>
      </c>
      <c r="AD1192" s="12">
        <v>-6.9308200000000006</v>
      </c>
      <c r="AE1192" s="12">
        <v>1</v>
      </c>
      <c r="AF1192" s="12">
        <v>7.21</v>
      </c>
      <c r="AG1192" s="12">
        <v>90405</v>
      </c>
      <c r="AH1192" s="7" t="str">
        <f>IF(COUNTIF(Returns!$A$2:$A$1635,Orders!AG1192)&gt;0,"Returned","Not Returned")</f>
        <v>Not Returned</v>
      </c>
    </row>
    <row r="1193" spans="5:34" ht="12.75" customHeight="1" thickTop="1" thickBot="1" x14ac:dyDescent="0.3">
      <c r="E1193" s="9">
        <v>21834</v>
      </c>
      <c r="F1193" s="2" t="s">
        <v>106</v>
      </c>
      <c r="G1193" s="2">
        <v>0.05</v>
      </c>
      <c r="H1193" s="2">
        <v>55.5</v>
      </c>
      <c r="I1193" s="2">
        <v>52.2</v>
      </c>
      <c r="J1193" s="2">
        <v>2157</v>
      </c>
      <c r="K1193" s="7" t="str">
        <f>IF(COUNTIF(Table1[Customer ID],Table1[[#This Row],[Customer ID]])&gt;1,"Repeat Customer","One-Time Customer")</f>
        <v>Repeat Customer</v>
      </c>
      <c r="L1193" s="2" t="s">
        <v>2062</v>
      </c>
      <c r="M1193" s="2" t="s">
        <v>49</v>
      </c>
      <c r="N1193" s="2" t="s">
        <v>40</v>
      </c>
      <c r="O1193" s="2" t="s">
        <v>41</v>
      </c>
      <c r="P1193" s="2" t="s">
        <v>50</v>
      </c>
      <c r="Q1193" s="2" t="s">
        <v>86</v>
      </c>
      <c r="R1193" s="2" t="s">
        <v>2063</v>
      </c>
      <c r="S1193" s="2">
        <v>0.72</v>
      </c>
      <c r="T1193" s="7">
        <f>Table1[[#This Row],[Profit]]/Table1[[#This Row],[Sales]]</f>
        <v>-0.46693189427659826</v>
      </c>
      <c r="U1193" s="2" t="s">
        <v>33</v>
      </c>
      <c r="V1193" s="2" t="s">
        <v>61</v>
      </c>
      <c r="W1193" s="2" t="s">
        <v>300</v>
      </c>
      <c r="X1193" s="2" t="s">
        <v>2064</v>
      </c>
      <c r="Y1193" s="2">
        <v>48093</v>
      </c>
      <c r="Z1193" s="10">
        <v>42079</v>
      </c>
      <c r="AA1193" s="14" t="str">
        <f>TEXT(Table1[[#This Row],[Order Date]],"mmmm")</f>
        <v>March</v>
      </c>
      <c r="AB1193" s="8" t="str">
        <f>TEXT(Table1[[#This Row],[Order Date]],"yyyy")</f>
        <v>2015</v>
      </c>
      <c r="AC1193" s="10">
        <v>42079</v>
      </c>
      <c r="AD1193" s="2">
        <v>-118.54</v>
      </c>
      <c r="AE1193" s="2">
        <v>4</v>
      </c>
      <c r="AF1193" s="2">
        <v>253.87</v>
      </c>
      <c r="AG1193" s="2">
        <v>90385</v>
      </c>
      <c r="AH1193" s="7" t="str">
        <f>IF(COUNTIF(Returns!$A$2:$A$1635,Orders!AG1193)&gt;0,"Returned","Not Returned")</f>
        <v>Not Returned</v>
      </c>
    </row>
    <row r="1194" spans="5:34" ht="12.75" customHeight="1" thickTop="1" thickBot="1" x14ac:dyDescent="0.3">
      <c r="E1194" s="11">
        <v>21835</v>
      </c>
      <c r="F1194" s="12" t="s">
        <v>106</v>
      </c>
      <c r="G1194" s="12">
        <v>0.05</v>
      </c>
      <c r="H1194" s="12">
        <v>442.14</v>
      </c>
      <c r="I1194" s="12">
        <v>14.7</v>
      </c>
      <c r="J1194" s="12">
        <v>2157</v>
      </c>
      <c r="K1194" s="7" t="str">
        <f>IF(COUNTIF(Table1[Customer ID],Table1[[#This Row],[Customer ID]])&gt;1,"Repeat Customer","One-Time Customer")</f>
        <v>Repeat Customer</v>
      </c>
      <c r="L1194" s="12" t="s">
        <v>2062</v>
      </c>
      <c r="M1194" s="12" t="s">
        <v>39</v>
      </c>
      <c r="N1194" s="12" t="s">
        <v>40</v>
      </c>
      <c r="O1194" s="12" t="s">
        <v>77</v>
      </c>
      <c r="P1194" s="12" t="s">
        <v>85</v>
      </c>
      <c r="Q1194" s="12" t="s">
        <v>43</v>
      </c>
      <c r="R1194" s="12" t="s">
        <v>336</v>
      </c>
      <c r="S1194" s="12">
        <v>0.56000000000000005</v>
      </c>
      <c r="T1194" s="7">
        <f>Table1[[#This Row],[Profit]]/Table1[[#This Row],[Sales]]</f>
        <v>0.50395377232393379</v>
      </c>
      <c r="U1194" s="12" t="s">
        <v>33</v>
      </c>
      <c r="V1194" s="12" t="s">
        <v>61</v>
      </c>
      <c r="W1194" s="12" t="s">
        <v>300</v>
      </c>
      <c r="X1194" s="12" t="s">
        <v>2064</v>
      </c>
      <c r="Y1194" s="12">
        <v>48093</v>
      </c>
      <c r="Z1194" s="13">
        <v>42079</v>
      </c>
      <c r="AA1194" s="14" t="str">
        <f>TEXT(Table1[[#This Row],[Order Date]],"mmmm")</f>
        <v>March</v>
      </c>
      <c r="AB1194" s="8" t="str">
        <f>TEXT(Table1[[#This Row],[Order Date]],"yyyy")</f>
        <v>2015</v>
      </c>
      <c r="AC1194" s="13">
        <v>42088</v>
      </c>
      <c r="AD1194" s="12">
        <v>2963.48</v>
      </c>
      <c r="AE1194" s="12">
        <v>14</v>
      </c>
      <c r="AF1194" s="12">
        <v>5880.46</v>
      </c>
      <c r="AG1194" s="12">
        <v>90385</v>
      </c>
      <c r="AH1194" s="7" t="str">
        <f>IF(COUNTIF(Returns!$A$2:$A$1635,Orders!AG1194)&gt;0,"Returned","Not Returned")</f>
        <v>Not Returned</v>
      </c>
    </row>
    <row r="1195" spans="5:34" ht="12.75" customHeight="1" thickTop="1" thickBot="1" x14ac:dyDescent="0.3">
      <c r="E1195" s="9">
        <v>21975</v>
      </c>
      <c r="F1195" s="2" t="s">
        <v>25</v>
      </c>
      <c r="G1195" s="2">
        <v>7.0000000000000007E-2</v>
      </c>
      <c r="H1195" s="2">
        <v>30.93</v>
      </c>
      <c r="I1195" s="2">
        <v>3.92</v>
      </c>
      <c r="J1195" s="2">
        <v>2157</v>
      </c>
      <c r="K1195" s="7" t="str">
        <f>IF(COUNTIF(Table1[Customer ID],Table1[[#This Row],[Customer ID]])&gt;1,"Repeat Customer","One-Time Customer")</f>
        <v>Repeat Customer</v>
      </c>
      <c r="L1195" s="2" t="s">
        <v>2062</v>
      </c>
      <c r="M1195" s="2" t="s">
        <v>49</v>
      </c>
      <c r="N1195" s="2" t="s">
        <v>40</v>
      </c>
      <c r="O1195" s="2" t="s">
        <v>41</v>
      </c>
      <c r="P1195" s="2" t="s">
        <v>50</v>
      </c>
      <c r="Q1195" s="2" t="s">
        <v>51</v>
      </c>
      <c r="R1195" s="2" t="s">
        <v>1750</v>
      </c>
      <c r="S1195" s="2">
        <v>0.44</v>
      </c>
      <c r="T1195" s="7">
        <f>Table1[[#This Row],[Profit]]/Table1[[#This Row],[Sales]]</f>
        <v>0.69</v>
      </c>
      <c r="U1195" s="2" t="s">
        <v>33</v>
      </c>
      <c r="V1195" s="2" t="s">
        <v>61</v>
      </c>
      <c r="W1195" s="2" t="s">
        <v>300</v>
      </c>
      <c r="X1195" s="2" t="s">
        <v>2064</v>
      </c>
      <c r="Y1195" s="2">
        <v>48093</v>
      </c>
      <c r="Z1195" s="10">
        <v>42127</v>
      </c>
      <c r="AA1195" s="14" t="str">
        <f>TEXT(Table1[[#This Row],[Order Date]],"mmmm")</f>
        <v>May</v>
      </c>
      <c r="AB1195" s="8" t="str">
        <f>TEXT(Table1[[#This Row],[Order Date]],"yyyy")</f>
        <v>2015</v>
      </c>
      <c r="AC1195" s="10">
        <v>42128</v>
      </c>
      <c r="AD1195" s="2">
        <v>398.30249999999995</v>
      </c>
      <c r="AE1195" s="2">
        <v>19</v>
      </c>
      <c r="AF1195" s="2">
        <v>577.25</v>
      </c>
      <c r="AG1195" s="2">
        <v>90386</v>
      </c>
      <c r="AH1195" s="7" t="str">
        <f>IF(COUNTIF(Returns!$A$2:$A$1635,Orders!AG1195)&gt;0,"Returned","Not Returned")</f>
        <v>Not Returned</v>
      </c>
    </row>
    <row r="1196" spans="5:34" ht="12.75" customHeight="1" thickTop="1" thickBot="1" x14ac:dyDescent="0.3">
      <c r="E1196" s="11">
        <v>21976</v>
      </c>
      <c r="F1196" s="12" t="s">
        <v>25</v>
      </c>
      <c r="G1196" s="12">
        <v>0.05</v>
      </c>
      <c r="H1196" s="12">
        <v>297.48</v>
      </c>
      <c r="I1196" s="12">
        <v>18.059999999999999</v>
      </c>
      <c r="J1196" s="12">
        <v>2157</v>
      </c>
      <c r="K1196" s="7" t="str">
        <f>IF(COUNTIF(Table1[Customer ID],Table1[[#This Row],[Customer ID]])&gt;1,"Repeat Customer","One-Time Customer")</f>
        <v>Repeat Customer</v>
      </c>
      <c r="L1196" s="12" t="s">
        <v>2062</v>
      </c>
      <c r="M1196" s="12" t="s">
        <v>39</v>
      </c>
      <c r="N1196" s="12" t="s">
        <v>40</v>
      </c>
      <c r="O1196" s="12" t="s">
        <v>77</v>
      </c>
      <c r="P1196" s="12" t="s">
        <v>85</v>
      </c>
      <c r="Q1196" s="12" t="s">
        <v>43</v>
      </c>
      <c r="R1196" s="12" t="s">
        <v>565</v>
      </c>
      <c r="S1196" s="12">
        <v>0.6</v>
      </c>
      <c r="T1196" s="7">
        <f>Table1[[#This Row],[Profit]]/Table1[[#This Row],[Sales]]</f>
        <v>0.17418911557280908</v>
      </c>
      <c r="U1196" s="12" t="s">
        <v>33</v>
      </c>
      <c r="V1196" s="12" t="s">
        <v>61</v>
      </c>
      <c r="W1196" s="12" t="s">
        <v>300</v>
      </c>
      <c r="X1196" s="12" t="s">
        <v>2064</v>
      </c>
      <c r="Y1196" s="12">
        <v>48093</v>
      </c>
      <c r="Z1196" s="13">
        <v>42127</v>
      </c>
      <c r="AA1196" s="14" t="str">
        <f>TEXT(Table1[[#This Row],[Order Date]],"mmmm")</f>
        <v>May</v>
      </c>
      <c r="AB1196" s="8" t="str">
        <f>TEXT(Table1[[#This Row],[Order Date]],"yyyy")</f>
        <v>2015</v>
      </c>
      <c r="AC1196" s="13">
        <v>42128</v>
      </c>
      <c r="AD1196" s="12">
        <v>709.85200000000009</v>
      </c>
      <c r="AE1196" s="12">
        <v>14</v>
      </c>
      <c r="AF1196" s="12">
        <v>4075.18</v>
      </c>
      <c r="AG1196" s="12">
        <v>90386</v>
      </c>
      <c r="AH1196" s="7" t="str">
        <f>IF(COUNTIF(Returns!$A$2:$A$1635,Orders!AG1196)&gt;0,"Returned","Not Returned")</f>
        <v>Not Returned</v>
      </c>
    </row>
    <row r="1197" spans="5:34" ht="12.75" customHeight="1" thickTop="1" thickBot="1" x14ac:dyDescent="0.3">
      <c r="E1197" s="9">
        <v>21977</v>
      </c>
      <c r="F1197" s="2" t="s">
        <v>25</v>
      </c>
      <c r="G1197" s="2">
        <v>7.0000000000000007E-2</v>
      </c>
      <c r="H1197" s="2">
        <v>296.18</v>
      </c>
      <c r="I1197" s="2">
        <v>54.12</v>
      </c>
      <c r="J1197" s="2">
        <v>2157</v>
      </c>
      <c r="K1197" s="7" t="str">
        <f>IF(COUNTIF(Table1[Customer ID],Table1[[#This Row],[Customer ID]])&gt;1,"Repeat Customer","One-Time Customer")</f>
        <v>Repeat Customer</v>
      </c>
      <c r="L1197" s="2" t="s">
        <v>2062</v>
      </c>
      <c r="M1197" s="2" t="s">
        <v>39</v>
      </c>
      <c r="N1197" s="2" t="s">
        <v>40</v>
      </c>
      <c r="O1197" s="2" t="s">
        <v>41</v>
      </c>
      <c r="P1197" s="2" t="s">
        <v>152</v>
      </c>
      <c r="Q1197" s="2" t="s">
        <v>121</v>
      </c>
      <c r="R1197" s="2" t="s">
        <v>153</v>
      </c>
      <c r="S1197" s="2">
        <v>0.76</v>
      </c>
      <c r="T1197" s="7">
        <f>Table1[[#This Row],[Profit]]/Table1[[#This Row],[Sales]]</f>
        <v>4.4938189219399127E-2</v>
      </c>
      <c r="U1197" s="2" t="s">
        <v>33</v>
      </c>
      <c r="V1197" s="2" t="s">
        <v>61</v>
      </c>
      <c r="W1197" s="2" t="s">
        <v>300</v>
      </c>
      <c r="X1197" s="2" t="s">
        <v>2064</v>
      </c>
      <c r="Y1197" s="2">
        <v>48093</v>
      </c>
      <c r="Z1197" s="10">
        <v>42127</v>
      </c>
      <c r="AA1197" s="14" t="str">
        <f>TEXT(Table1[[#This Row],[Order Date]],"mmmm")</f>
        <v>May</v>
      </c>
      <c r="AB1197" s="8" t="str">
        <f>TEXT(Table1[[#This Row],[Order Date]],"yyyy")</f>
        <v>2015</v>
      </c>
      <c r="AC1197" s="10">
        <v>42129</v>
      </c>
      <c r="AD1197" s="2">
        <v>80.809200000000089</v>
      </c>
      <c r="AE1197" s="2">
        <v>6</v>
      </c>
      <c r="AF1197" s="2">
        <v>1798.23</v>
      </c>
      <c r="AG1197" s="2">
        <v>90386</v>
      </c>
      <c r="AH1197" s="7" t="str">
        <f>IF(COUNTIF(Returns!$A$2:$A$1635,Orders!AG1197)&gt;0,"Returned","Not Returned")</f>
        <v>Not Returned</v>
      </c>
    </row>
    <row r="1198" spans="5:34" ht="12.75" customHeight="1" thickTop="1" thickBot="1" x14ac:dyDescent="0.3">
      <c r="E1198" s="11">
        <v>23775</v>
      </c>
      <c r="F1198" s="12" t="s">
        <v>56</v>
      </c>
      <c r="G1198" s="12">
        <v>0.08</v>
      </c>
      <c r="H1198" s="12">
        <v>30.98</v>
      </c>
      <c r="I1198" s="12">
        <v>8.74</v>
      </c>
      <c r="J1198" s="12">
        <v>2159</v>
      </c>
      <c r="K1198" s="7" t="str">
        <f>IF(COUNTIF(Table1[Customer ID],Table1[[#This Row],[Customer ID]])&gt;1,"Repeat Customer","One-Time Customer")</f>
        <v>One-Time Customer</v>
      </c>
      <c r="L1198" s="12" t="s">
        <v>2065</v>
      </c>
      <c r="M1198" s="12" t="s">
        <v>49</v>
      </c>
      <c r="N1198" s="12" t="s">
        <v>28</v>
      </c>
      <c r="O1198" s="12" t="s">
        <v>29</v>
      </c>
      <c r="P1198" s="12" t="s">
        <v>93</v>
      </c>
      <c r="Q1198" s="12" t="s">
        <v>59</v>
      </c>
      <c r="R1198" s="12" t="s">
        <v>2066</v>
      </c>
      <c r="S1198" s="12">
        <v>0.4</v>
      </c>
      <c r="T1198" s="7">
        <f>Table1[[#This Row],[Profit]]/Table1[[#This Row],[Sales]]</f>
        <v>0.51055005500550055</v>
      </c>
      <c r="U1198" s="12" t="s">
        <v>33</v>
      </c>
      <c r="V1198" s="12" t="s">
        <v>61</v>
      </c>
      <c r="W1198" s="12" t="s">
        <v>300</v>
      </c>
      <c r="X1198" s="12" t="s">
        <v>2067</v>
      </c>
      <c r="Y1198" s="12">
        <v>48185</v>
      </c>
      <c r="Z1198" s="13">
        <v>42144</v>
      </c>
      <c r="AA1198" s="14" t="str">
        <f>TEXT(Table1[[#This Row],[Order Date]],"mmmm")</f>
        <v>May</v>
      </c>
      <c r="AB1198" s="8" t="str">
        <f>TEXT(Table1[[#This Row],[Order Date]],"yyyy")</f>
        <v>2015</v>
      </c>
      <c r="AC1198" s="13">
        <v>42145</v>
      </c>
      <c r="AD1198" s="12">
        <v>371.27200000000005</v>
      </c>
      <c r="AE1198" s="12">
        <v>25</v>
      </c>
      <c r="AF1198" s="12">
        <v>727.2</v>
      </c>
      <c r="AG1198" s="12">
        <v>90387</v>
      </c>
      <c r="AH1198" s="7" t="str">
        <f>IF(COUNTIF(Returns!$A$2:$A$1635,Orders!AG1198)&gt;0,"Returned","Not Returned")</f>
        <v>Not Returned</v>
      </c>
    </row>
    <row r="1199" spans="5:34" ht="12.75" customHeight="1" thickTop="1" thickBot="1" x14ac:dyDescent="0.3">
      <c r="E1199" s="9">
        <v>23773</v>
      </c>
      <c r="F1199" s="2" t="s">
        <v>56</v>
      </c>
      <c r="G1199" s="2">
        <v>0.09</v>
      </c>
      <c r="H1199" s="2">
        <v>159.31</v>
      </c>
      <c r="I1199" s="2">
        <v>60</v>
      </c>
      <c r="J1199" s="2">
        <v>2162</v>
      </c>
      <c r="K1199" s="7" t="str">
        <f>IF(COUNTIF(Table1[Customer ID],Table1[[#This Row],[Customer ID]])&gt;1,"Repeat Customer","One-Time Customer")</f>
        <v>Repeat Customer</v>
      </c>
      <c r="L1199" s="2" t="s">
        <v>2068</v>
      </c>
      <c r="M1199" s="2" t="s">
        <v>39</v>
      </c>
      <c r="N1199" s="2" t="s">
        <v>28</v>
      </c>
      <c r="O1199" s="2" t="s">
        <v>41</v>
      </c>
      <c r="P1199" s="2" t="s">
        <v>152</v>
      </c>
      <c r="Q1199" s="2" t="s">
        <v>43</v>
      </c>
      <c r="R1199" s="2" t="s">
        <v>2069</v>
      </c>
      <c r="S1199" s="2">
        <v>0.55000000000000004</v>
      </c>
      <c r="T1199" s="7">
        <f>Table1[[#This Row],[Profit]]/Table1[[#This Row],[Sales]]</f>
        <v>1.2472972096504062E-2</v>
      </c>
      <c r="U1199" s="2" t="s">
        <v>33</v>
      </c>
      <c r="V1199" s="2" t="s">
        <v>53</v>
      </c>
      <c r="W1199" s="2" t="s">
        <v>234</v>
      </c>
      <c r="X1199" s="2" t="s">
        <v>2070</v>
      </c>
      <c r="Y1199" s="2">
        <v>16146</v>
      </c>
      <c r="Z1199" s="10">
        <v>42144</v>
      </c>
      <c r="AA1199" s="14" t="str">
        <f>TEXT(Table1[[#This Row],[Order Date]],"mmmm")</f>
        <v>May</v>
      </c>
      <c r="AB1199" s="8" t="str">
        <f>TEXT(Table1[[#This Row],[Order Date]],"yyyy")</f>
        <v>2015</v>
      </c>
      <c r="AC1199" s="10">
        <v>42146</v>
      </c>
      <c r="AD1199" s="2">
        <v>77.000895400000104</v>
      </c>
      <c r="AE1199" s="2">
        <v>41</v>
      </c>
      <c r="AF1199" s="2">
        <v>6173.42</v>
      </c>
      <c r="AG1199" s="2">
        <v>90387</v>
      </c>
      <c r="AH1199" s="7" t="str">
        <f>IF(COUNTIF(Returns!$A$2:$A$1635,Orders!AG1199)&gt;0,"Returned","Not Returned")</f>
        <v>Not Returned</v>
      </c>
    </row>
    <row r="1200" spans="5:34" ht="12.75" customHeight="1" thickTop="1" thickBot="1" x14ac:dyDescent="0.3">
      <c r="E1200" s="11">
        <v>23774</v>
      </c>
      <c r="F1200" s="12" t="s">
        <v>56</v>
      </c>
      <c r="G1200" s="12">
        <v>0.06</v>
      </c>
      <c r="H1200" s="12">
        <v>55.99</v>
      </c>
      <c r="I1200" s="12">
        <v>5</v>
      </c>
      <c r="J1200" s="12">
        <v>2162</v>
      </c>
      <c r="K1200" s="7" t="str">
        <f>IF(COUNTIF(Table1[Customer ID],Table1[[#This Row],[Customer ID]])&gt;1,"Repeat Customer","One-Time Customer")</f>
        <v>Repeat Customer</v>
      </c>
      <c r="L1200" s="12" t="s">
        <v>2068</v>
      </c>
      <c r="M1200" s="12" t="s">
        <v>49</v>
      </c>
      <c r="N1200" s="12" t="s">
        <v>28</v>
      </c>
      <c r="O1200" s="12" t="s">
        <v>77</v>
      </c>
      <c r="P1200" s="12" t="s">
        <v>78</v>
      </c>
      <c r="Q1200" s="12" t="s">
        <v>51</v>
      </c>
      <c r="R1200" s="12" t="s">
        <v>398</v>
      </c>
      <c r="S1200" s="12">
        <v>0.83</v>
      </c>
      <c r="T1200" s="7">
        <f>Table1[[#This Row],[Profit]]/Table1[[#This Row],[Sales]]</f>
        <v>1.8001287249790828E-2</v>
      </c>
      <c r="U1200" s="12" t="s">
        <v>33</v>
      </c>
      <c r="V1200" s="12" t="s">
        <v>53</v>
      </c>
      <c r="W1200" s="12" t="s">
        <v>234</v>
      </c>
      <c r="X1200" s="12" t="s">
        <v>2070</v>
      </c>
      <c r="Y1200" s="12">
        <v>16146</v>
      </c>
      <c r="Z1200" s="13">
        <v>42144</v>
      </c>
      <c r="AA1200" s="14" t="str">
        <f>TEXT(Table1[[#This Row],[Order Date]],"mmmm")</f>
        <v>May</v>
      </c>
      <c r="AB1200" s="8" t="str">
        <f>TEXT(Table1[[#This Row],[Order Date]],"yyyy")</f>
        <v>2015</v>
      </c>
      <c r="AC1200" s="13">
        <v>42146</v>
      </c>
      <c r="AD1200" s="12">
        <v>27.968600000000009</v>
      </c>
      <c r="AE1200" s="12">
        <v>33</v>
      </c>
      <c r="AF1200" s="12">
        <v>1553.7</v>
      </c>
      <c r="AG1200" s="12">
        <v>90387</v>
      </c>
      <c r="AH1200" s="7" t="str">
        <f>IF(COUNTIF(Returns!$A$2:$A$1635,Orders!AG1200)&gt;0,"Returned","Not Returned")</f>
        <v>Not Returned</v>
      </c>
    </row>
    <row r="1201" spans="5:34" ht="12.75" customHeight="1" thickTop="1" thickBot="1" x14ac:dyDescent="0.3">
      <c r="E1201" s="9">
        <v>22450</v>
      </c>
      <c r="F1201" s="2" t="s">
        <v>37</v>
      </c>
      <c r="G1201" s="2">
        <v>0.01</v>
      </c>
      <c r="H1201" s="2">
        <v>5.38</v>
      </c>
      <c r="I1201" s="2">
        <v>7.57</v>
      </c>
      <c r="J1201" s="2">
        <v>2164</v>
      </c>
      <c r="K1201" s="7" t="str">
        <f>IF(COUNTIF(Table1[Customer ID],Table1[[#This Row],[Customer ID]])&gt;1,"Repeat Customer","One-Time Customer")</f>
        <v>Repeat Customer</v>
      </c>
      <c r="L1201" s="2" t="s">
        <v>2071</v>
      </c>
      <c r="M1201" s="2" t="s">
        <v>49</v>
      </c>
      <c r="N1201" s="2" t="s">
        <v>58</v>
      </c>
      <c r="O1201" s="2" t="s">
        <v>29</v>
      </c>
      <c r="P1201" s="2" t="s">
        <v>109</v>
      </c>
      <c r="Q1201" s="2" t="s">
        <v>59</v>
      </c>
      <c r="R1201" s="2" t="s">
        <v>2072</v>
      </c>
      <c r="S1201" s="2">
        <v>0.36</v>
      </c>
      <c r="T1201" s="7">
        <f>Table1[[#This Row],[Profit]]/Table1[[#This Row],[Sales]]</f>
        <v>-3.5749239828693788</v>
      </c>
      <c r="U1201" s="2" t="s">
        <v>33</v>
      </c>
      <c r="V1201" s="2" t="s">
        <v>34</v>
      </c>
      <c r="W1201" s="2" t="s">
        <v>45</v>
      </c>
      <c r="X1201" s="2" t="s">
        <v>2073</v>
      </c>
      <c r="Y1201" s="2">
        <v>91104</v>
      </c>
      <c r="Z1201" s="10">
        <v>42013</v>
      </c>
      <c r="AA1201" s="14" t="str">
        <f>TEXT(Table1[[#This Row],[Order Date]],"mmmm")</f>
        <v>January</v>
      </c>
      <c r="AB1201" s="8" t="str">
        <f>TEXT(Table1[[#This Row],[Order Date]],"yyyy")</f>
        <v>2015</v>
      </c>
      <c r="AC1201" s="10">
        <v>42014</v>
      </c>
      <c r="AD1201" s="2">
        <v>-66.779579999999996</v>
      </c>
      <c r="AE1201" s="2">
        <v>3</v>
      </c>
      <c r="AF1201" s="2">
        <v>18.68</v>
      </c>
      <c r="AG1201" s="2">
        <v>88794</v>
      </c>
      <c r="AH1201" s="7" t="str">
        <f>IF(COUNTIF(Returns!$A$2:$A$1635,Orders!AG1201)&gt;0,"Returned","Not Returned")</f>
        <v>Not Returned</v>
      </c>
    </row>
    <row r="1202" spans="5:34" ht="12.75" customHeight="1" thickTop="1" thickBot="1" x14ac:dyDescent="0.3">
      <c r="E1202" s="11">
        <v>22451</v>
      </c>
      <c r="F1202" s="12" t="s">
        <v>37</v>
      </c>
      <c r="G1202" s="12">
        <v>0.05</v>
      </c>
      <c r="H1202" s="12">
        <v>3.28</v>
      </c>
      <c r="I1202" s="12">
        <v>3.97</v>
      </c>
      <c r="J1202" s="12">
        <v>2164</v>
      </c>
      <c r="K1202" s="7" t="str">
        <f>IF(COUNTIF(Table1[Customer ID],Table1[[#This Row],[Customer ID]])&gt;1,"Repeat Customer","One-Time Customer")</f>
        <v>Repeat Customer</v>
      </c>
      <c r="L1202" s="12" t="s">
        <v>2071</v>
      </c>
      <c r="M1202" s="12" t="s">
        <v>49</v>
      </c>
      <c r="N1202" s="12" t="s">
        <v>58</v>
      </c>
      <c r="O1202" s="12" t="s">
        <v>29</v>
      </c>
      <c r="P1202" s="12" t="s">
        <v>30</v>
      </c>
      <c r="Q1202" s="12" t="s">
        <v>31</v>
      </c>
      <c r="R1202" s="12" t="s">
        <v>1009</v>
      </c>
      <c r="S1202" s="12">
        <v>0.56000000000000005</v>
      </c>
      <c r="T1202" s="7">
        <f>Table1[[#This Row],[Profit]]/Table1[[#This Row],[Sales]]</f>
        <v>-3.9922534435261712</v>
      </c>
      <c r="U1202" s="12" t="s">
        <v>33</v>
      </c>
      <c r="V1202" s="12" t="s">
        <v>34</v>
      </c>
      <c r="W1202" s="12" t="s">
        <v>45</v>
      </c>
      <c r="X1202" s="12" t="s">
        <v>2073</v>
      </c>
      <c r="Y1202" s="12">
        <v>91104</v>
      </c>
      <c r="Z1202" s="13">
        <v>42013</v>
      </c>
      <c r="AA1202" s="14" t="str">
        <f>TEXT(Table1[[#This Row],[Order Date]],"mmmm")</f>
        <v>January</v>
      </c>
      <c r="AB1202" s="8" t="str">
        <f>TEXT(Table1[[#This Row],[Order Date]],"yyyy")</f>
        <v>2015</v>
      </c>
      <c r="AC1202" s="13">
        <v>42013</v>
      </c>
      <c r="AD1202" s="12">
        <v>-144.9188</v>
      </c>
      <c r="AE1202" s="12">
        <v>11</v>
      </c>
      <c r="AF1202" s="12">
        <v>36.299999999999997</v>
      </c>
      <c r="AG1202" s="12">
        <v>88794</v>
      </c>
      <c r="AH1202" s="7" t="str">
        <f>IF(COUNTIF(Returns!$A$2:$A$1635,Orders!AG1202)&gt;0,"Returned","Not Returned")</f>
        <v>Not Returned</v>
      </c>
    </row>
    <row r="1203" spans="5:34" ht="12.75" customHeight="1" thickTop="1" thickBot="1" x14ac:dyDescent="0.3">
      <c r="E1203" s="9">
        <v>22449</v>
      </c>
      <c r="F1203" s="2" t="s">
        <v>37</v>
      </c>
      <c r="G1203" s="2">
        <v>0.09</v>
      </c>
      <c r="H1203" s="2">
        <v>2.78</v>
      </c>
      <c r="I1203" s="2">
        <v>0.97</v>
      </c>
      <c r="J1203" s="2">
        <v>2165</v>
      </c>
      <c r="K1203" s="7" t="str">
        <f>IF(COUNTIF(Table1[Customer ID],Table1[[#This Row],[Customer ID]])&gt;1,"Repeat Customer","One-Time Customer")</f>
        <v>One-Time Customer</v>
      </c>
      <c r="L1203" s="2" t="s">
        <v>2074</v>
      </c>
      <c r="M1203" s="2" t="s">
        <v>49</v>
      </c>
      <c r="N1203" s="2" t="s">
        <v>58</v>
      </c>
      <c r="O1203" s="2" t="s">
        <v>29</v>
      </c>
      <c r="P1203" s="2" t="s">
        <v>30</v>
      </c>
      <c r="Q1203" s="2" t="s">
        <v>31</v>
      </c>
      <c r="R1203" s="2" t="s">
        <v>2075</v>
      </c>
      <c r="S1203" s="2">
        <v>0.59</v>
      </c>
      <c r="T1203" s="7">
        <f>Table1[[#This Row],[Profit]]/Table1[[#This Row],[Sales]]</f>
        <v>-0.31638178415470991</v>
      </c>
      <c r="U1203" s="2" t="s">
        <v>33</v>
      </c>
      <c r="V1203" s="2" t="s">
        <v>53</v>
      </c>
      <c r="W1203" s="2" t="s">
        <v>188</v>
      </c>
      <c r="X1203" s="2" t="s">
        <v>1045</v>
      </c>
      <c r="Y1203" s="2">
        <v>4330</v>
      </c>
      <c r="Z1203" s="10">
        <v>42013</v>
      </c>
      <c r="AA1203" s="14" t="str">
        <f>TEXT(Table1[[#This Row],[Order Date]],"mmmm")</f>
        <v>January</v>
      </c>
      <c r="AB1203" s="8" t="str">
        <f>TEXT(Table1[[#This Row],[Order Date]],"yyyy")</f>
        <v>2015</v>
      </c>
      <c r="AC1203" s="10">
        <v>42015</v>
      </c>
      <c r="AD1203" s="2">
        <v>-5.0716000000000001</v>
      </c>
      <c r="AE1203" s="2">
        <v>6</v>
      </c>
      <c r="AF1203" s="2">
        <v>16.03</v>
      </c>
      <c r="AG1203" s="2">
        <v>88794</v>
      </c>
      <c r="AH1203" s="7" t="str">
        <f>IF(COUNTIF(Returns!$A$2:$A$1635,Orders!AG1203)&gt;0,"Returned","Not Returned")</f>
        <v>Not Returned</v>
      </c>
    </row>
    <row r="1204" spans="5:34" ht="12.75" customHeight="1" thickTop="1" thickBot="1" x14ac:dyDescent="0.3">
      <c r="E1204" s="11">
        <v>20980</v>
      </c>
      <c r="F1204" s="12" t="s">
        <v>56</v>
      </c>
      <c r="G1204" s="12">
        <v>0.08</v>
      </c>
      <c r="H1204" s="12">
        <v>2.94</v>
      </c>
      <c r="I1204" s="12">
        <v>0.96</v>
      </c>
      <c r="J1204" s="12">
        <v>2178</v>
      </c>
      <c r="K1204" s="7" t="str">
        <f>IF(COUNTIF(Table1[Customer ID],Table1[[#This Row],[Customer ID]])&gt;1,"Repeat Customer","One-Time Customer")</f>
        <v>One-Time Customer</v>
      </c>
      <c r="L1204" s="12" t="s">
        <v>2076</v>
      </c>
      <c r="M1204" s="12" t="s">
        <v>49</v>
      </c>
      <c r="N1204" s="12" t="s">
        <v>58</v>
      </c>
      <c r="O1204" s="12" t="s">
        <v>29</v>
      </c>
      <c r="P1204" s="12" t="s">
        <v>30</v>
      </c>
      <c r="Q1204" s="12" t="s">
        <v>31</v>
      </c>
      <c r="R1204" s="12" t="s">
        <v>599</v>
      </c>
      <c r="S1204" s="12">
        <v>0.57999999999999996</v>
      </c>
      <c r="T1204" s="7">
        <f>Table1[[#This Row],[Profit]]/Table1[[#This Row],[Sales]]</f>
        <v>-4.6548323471400387E-2</v>
      </c>
      <c r="U1204" s="12" t="s">
        <v>33</v>
      </c>
      <c r="V1204" s="12" t="s">
        <v>53</v>
      </c>
      <c r="W1204" s="12" t="s">
        <v>193</v>
      </c>
      <c r="X1204" s="12" t="s">
        <v>2077</v>
      </c>
      <c r="Y1204" s="12">
        <v>1610</v>
      </c>
      <c r="Z1204" s="13">
        <v>42031</v>
      </c>
      <c r="AA1204" s="14" t="str">
        <f>TEXT(Table1[[#This Row],[Order Date]],"mmmm")</f>
        <v>January</v>
      </c>
      <c r="AB1204" s="8" t="str">
        <f>TEXT(Table1[[#This Row],[Order Date]],"yyyy")</f>
        <v>2015</v>
      </c>
      <c r="AC1204" s="13">
        <v>42033</v>
      </c>
      <c r="AD1204" s="12">
        <v>-1.18</v>
      </c>
      <c r="AE1204" s="12">
        <v>9</v>
      </c>
      <c r="AF1204" s="12">
        <v>25.35</v>
      </c>
      <c r="AG1204" s="12">
        <v>89465</v>
      </c>
      <c r="AH1204" s="7" t="str">
        <f>IF(COUNTIF(Returns!$A$2:$A$1635,Orders!AG1204)&gt;0,"Returned","Not Returned")</f>
        <v>Not Returned</v>
      </c>
    </row>
    <row r="1205" spans="5:34" ht="12.75" customHeight="1" thickTop="1" thickBot="1" x14ac:dyDescent="0.3">
      <c r="E1205" s="9">
        <v>26331</v>
      </c>
      <c r="F1205" s="2" t="s">
        <v>37</v>
      </c>
      <c r="G1205" s="2">
        <v>0</v>
      </c>
      <c r="H1205" s="2">
        <v>1.48</v>
      </c>
      <c r="I1205" s="2">
        <v>0.7</v>
      </c>
      <c r="J1205" s="2">
        <v>2183</v>
      </c>
      <c r="K1205" s="7" t="str">
        <f>IF(COUNTIF(Table1[Customer ID],Table1[[#This Row],[Customer ID]])&gt;1,"Repeat Customer","One-Time Customer")</f>
        <v>One-Time Customer</v>
      </c>
      <c r="L1205" s="2" t="s">
        <v>2078</v>
      </c>
      <c r="M1205" s="2" t="s">
        <v>49</v>
      </c>
      <c r="N1205" s="2" t="s">
        <v>40</v>
      </c>
      <c r="O1205" s="2" t="s">
        <v>29</v>
      </c>
      <c r="P1205" s="2" t="s">
        <v>66</v>
      </c>
      <c r="Q1205" s="2" t="s">
        <v>31</v>
      </c>
      <c r="R1205" s="2" t="s">
        <v>2003</v>
      </c>
      <c r="S1205" s="2">
        <v>0.37</v>
      </c>
      <c r="T1205" s="7">
        <f>Table1[[#This Row],[Profit]]/Table1[[#This Row],[Sales]]</f>
        <v>-10.512318840579709</v>
      </c>
      <c r="U1205" s="2" t="s">
        <v>33</v>
      </c>
      <c r="V1205" s="2" t="s">
        <v>136</v>
      </c>
      <c r="W1205" s="2" t="s">
        <v>613</v>
      </c>
      <c r="X1205" s="2" t="s">
        <v>2079</v>
      </c>
      <c r="Y1205" s="2">
        <v>42301</v>
      </c>
      <c r="Z1205" s="10">
        <v>42170</v>
      </c>
      <c r="AA1205" s="14" t="str">
        <f>TEXT(Table1[[#This Row],[Order Date]],"mmmm")</f>
        <v>June</v>
      </c>
      <c r="AB1205" s="8" t="str">
        <f>TEXT(Table1[[#This Row],[Order Date]],"yyyy")</f>
        <v>2015</v>
      </c>
      <c r="AC1205" s="10">
        <v>42172</v>
      </c>
      <c r="AD1205" s="2">
        <v>-203.09799999999998</v>
      </c>
      <c r="AE1205" s="2">
        <v>12</v>
      </c>
      <c r="AF1205" s="2">
        <v>19.32</v>
      </c>
      <c r="AG1205" s="2">
        <v>91571</v>
      </c>
      <c r="AH1205" s="7" t="str">
        <f>IF(COUNTIF(Returns!$A$2:$A$1635,Orders!AG1205)&gt;0,"Returned","Not Returned")</f>
        <v>Not Returned</v>
      </c>
    </row>
    <row r="1206" spans="5:34" ht="12.75" customHeight="1" thickTop="1" thickBot="1" x14ac:dyDescent="0.3">
      <c r="E1206" s="11">
        <v>19008</v>
      </c>
      <c r="F1206" s="12" t="s">
        <v>25</v>
      </c>
      <c r="G1206" s="12">
        <v>0.09</v>
      </c>
      <c r="H1206" s="12">
        <v>16.98</v>
      </c>
      <c r="I1206" s="12">
        <v>12.39</v>
      </c>
      <c r="J1206" s="12">
        <v>2187</v>
      </c>
      <c r="K1206" s="7" t="str">
        <f>IF(COUNTIF(Table1[Customer ID],Table1[[#This Row],[Customer ID]])&gt;1,"Repeat Customer","One-Time Customer")</f>
        <v>One-Time Customer</v>
      </c>
      <c r="L1206" s="12" t="s">
        <v>2080</v>
      </c>
      <c r="M1206" s="12" t="s">
        <v>49</v>
      </c>
      <c r="N1206" s="12" t="s">
        <v>28</v>
      </c>
      <c r="O1206" s="12" t="s">
        <v>29</v>
      </c>
      <c r="P1206" s="12" t="s">
        <v>69</v>
      </c>
      <c r="Q1206" s="12" t="s">
        <v>59</v>
      </c>
      <c r="R1206" s="12" t="s">
        <v>2081</v>
      </c>
      <c r="S1206" s="12">
        <v>0.35</v>
      </c>
      <c r="T1206" s="7">
        <f>Table1[[#This Row],[Profit]]/Table1[[#This Row],[Sales]]</f>
        <v>-0.55956221198156686</v>
      </c>
      <c r="U1206" s="12" t="s">
        <v>33</v>
      </c>
      <c r="V1206" s="12" t="s">
        <v>61</v>
      </c>
      <c r="W1206" s="12" t="s">
        <v>506</v>
      </c>
      <c r="X1206" s="12" t="s">
        <v>2082</v>
      </c>
      <c r="Y1206" s="12">
        <v>64055</v>
      </c>
      <c r="Z1206" s="13">
        <v>42132</v>
      </c>
      <c r="AA1206" s="14" t="str">
        <f>TEXT(Table1[[#This Row],[Order Date]],"mmmm")</f>
        <v>May</v>
      </c>
      <c r="AB1206" s="8" t="str">
        <f>TEXT(Table1[[#This Row],[Order Date]],"yyyy")</f>
        <v>2015</v>
      </c>
      <c r="AC1206" s="13">
        <v>42134</v>
      </c>
      <c r="AD1206" s="12">
        <v>-48.57</v>
      </c>
      <c r="AE1206" s="12">
        <v>5</v>
      </c>
      <c r="AF1206" s="12">
        <v>86.8</v>
      </c>
      <c r="AG1206" s="12">
        <v>89440</v>
      </c>
      <c r="AH1206" s="7" t="str">
        <f>IF(COUNTIF(Returns!$A$2:$A$1635,Orders!AG1206)&gt;0,"Returned","Not Returned")</f>
        <v>Not Returned</v>
      </c>
    </row>
    <row r="1207" spans="5:34" ht="12.75" customHeight="1" thickTop="1" thickBot="1" x14ac:dyDescent="0.3">
      <c r="E1207" s="9">
        <v>1008</v>
      </c>
      <c r="F1207" s="2" t="s">
        <v>25</v>
      </c>
      <c r="G1207" s="2">
        <v>0.09</v>
      </c>
      <c r="H1207" s="2">
        <v>16.98</v>
      </c>
      <c r="I1207" s="2">
        <v>12.39</v>
      </c>
      <c r="J1207" s="2">
        <v>2189</v>
      </c>
      <c r="K1207" s="7" t="str">
        <f>IF(COUNTIF(Table1[Customer ID],Table1[[#This Row],[Customer ID]])&gt;1,"Repeat Customer","One-Time Customer")</f>
        <v>One-Time Customer</v>
      </c>
      <c r="L1207" s="2" t="s">
        <v>2083</v>
      </c>
      <c r="M1207" s="2" t="s">
        <v>49</v>
      </c>
      <c r="N1207" s="2" t="s">
        <v>28</v>
      </c>
      <c r="O1207" s="2" t="s">
        <v>29</v>
      </c>
      <c r="P1207" s="2" t="s">
        <v>69</v>
      </c>
      <c r="Q1207" s="2" t="s">
        <v>59</v>
      </c>
      <c r="R1207" s="2" t="s">
        <v>2081</v>
      </c>
      <c r="S1207" s="2">
        <v>0.35</v>
      </c>
      <c r="T1207" s="7">
        <f>Table1[[#This Row],[Profit]]/Table1[[#This Row],[Sales]]</f>
        <v>-0.12717655992249483</v>
      </c>
      <c r="U1207" s="2" t="s">
        <v>33</v>
      </c>
      <c r="V1207" s="2" t="s">
        <v>53</v>
      </c>
      <c r="W1207" s="2" t="s">
        <v>71</v>
      </c>
      <c r="X1207" s="2" t="s">
        <v>90</v>
      </c>
      <c r="Y1207" s="2">
        <v>10177</v>
      </c>
      <c r="Z1207" s="10">
        <v>42132</v>
      </c>
      <c r="AA1207" s="14" t="str">
        <f>TEXT(Table1[[#This Row],[Order Date]],"mmmm")</f>
        <v>May</v>
      </c>
      <c r="AB1207" s="8" t="str">
        <f>TEXT(Table1[[#This Row],[Order Date]],"yyyy")</f>
        <v>2015</v>
      </c>
      <c r="AC1207" s="10">
        <v>42134</v>
      </c>
      <c r="AD1207" s="2">
        <v>-48.57</v>
      </c>
      <c r="AE1207" s="2">
        <v>22</v>
      </c>
      <c r="AF1207" s="2">
        <v>381.91</v>
      </c>
      <c r="AG1207" s="2">
        <v>7364</v>
      </c>
      <c r="AH1207" s="7" t="str">
        <f>IF(COUNTIF(Returns!$A$2:$A$1635,Orders!AG1207)&gt;0,"Returned","Not Returned")</f>
        <v>Returned</v>
      </c>
    </row>
    <row r="1208" spans="5:34" ht="12.75" customHeight="1" thickTop="1" thickBot="1" x14ac:dyDescent="0.3">
      <c r="E1208" s="11">
        <v>5870</v>
      </c>
      <c r="F1208" s="12" t="s">
        <v>47</v>
      </c>
      <c r="G1208" s="12">
        <v>0.05</v>
      </c>
      <c r="H1208" s="12">
        <v>16.98</v>
      </c>
      <c r="I1208" s="12">
        <v>7.78</v>
      </c>
      <c r="J1208" s="12">
        <v>2190</v>
      </c>
      <c r="K1208" s="7" t="str">
        <f>IF(COUNTIF(Table1[Customer ID],Table1[[#This Row],[Customer ID]])&gt;1,"Repeat Customer","One-Time Customer")</f>
        <v>Repeat Customer</v>
      </c>
      <c r="L1208" s="12" t="s">
        <v>2084</v>
      </c>
      <c r="M1208" s="12" t="s">
        <v>49</v>
      </c>
      <c r="N1208" s="12" t="s">
        <v>40</v>
      </c>
      <c r="O1208" s="12" t="s">
        <v>29</v>
      </c>
      <c r="P1208" s="12" t="s">
        <v>30</v>
      </c>
      <c r="Q1208" s="12" t="s">
        <v>51</v>
      </c>
      <c r="R1208" s="12" t="s">
        <v>2085</v>
      </c>
      <c r="S1208" s="12">
        <v>0.56999999999999995</v>
      </c>
      <c r="T1208" s="7">
        <f>Table1[[#This Row],[Profit]]/Table1[[#This Row],[Sales]]</f>
        <v>-6.2074126590255629E-2</v>
      </c>
      <c r="U1208" s="12" t="s">
        <v>33</v>
      </c>
      <c r="V1208" s="12" t="s">
        <v>61</v>
      </c>
      <c r="W1208" s="12" t="s">
        <v>300</v>
      </c>
      <c r="X1208" s="12" t="s">
        <v>301</v>
      </c>
      <c r="Y1208" s="12">
        <v>48227</v>
      </c>
      <c r="Z1208" s="13">
        <v>42049</v>
      </c>
      <c r="AA1208" s="14" t="str">
        <f>TEXT(Table1[[#This Row],[Order Date]],"mmmm")</f>
        <v>February</v>
      </c>
      <c r="AB1208" s="8" t="str">
        <f>TEXT(Table1[[#This Row],[Order Date]],"yyyy")</f>
        <v>2015</v>
      </c>
      <c r="AC1208" s="13">
        <v>42051</v>
      </c>
      <c r="AD1208" s="12">
        <v>-47.28</v>
      </c>
      <c r="AE1208" s="12">
        <v>45</v>
      </c>
      <c r="AF1208" s="12">
        <v>761.67</v>
      </c>
      <c r="AG1208" s="12">
        <v>41636</v>
      </c>
      <c r="AH1208" s="7" t="str">
        <f>IF(COUNTIF(Returns!$A$2:$A$1635,Orders!AG1208)&gt;0,"Returned","Not Returned")</f>
        <v>Not Returned</v>
      </c>
    </row>
    <row r="1209" spans="5:34" ht="12.75" customHeight="1" thickTop="1" thickBot="1" x14ac:dyDescent="0.3">
      <c r="E1209" s="9">
        <v>5871</v>
      </c>
      <c r="F1209" s="2" t="s">
        <v>47</v>
      </c>
      <c r="G1209" s="2">
        <v>0.03</v>
      </c>
      <c r="H1209" s="2">
        <v>115.99</v>
      </c>
      <c r="I1209" s="2">
        <v>4.2300000000000004</v>
      </c>
      <c r="J1209" s="2">
        <v>2190</v>
      </c>
      <c r="K1209" s="7" t="str">
        <f>IF(COUNTIF(Table1[Customer ID],Table1[[#This Row],[Customer ID]])&gt;1,"Repeat Customer","One-Time Customer")</f>
        <v>Repeat Customer</v>
      </c>
      <c r="L1209" s="2" t="s">
        <v>2084</v>
      </c>
      <c r="M1209" s="2" t="s">
        <v>49</v>
      </c>
      <c r="N1209" s="2" t="s">
        <v>40</v>
      </c>
      <c r="O1209" s="2" t="s">
        <v>77</v>
      </c>
      <c r="P1209" s="2" t="s">
        <v>78</v>
      </c>
      <c r="Q1209" s="2" t="s">
        <v>59</v>
      </c>
      <c r="R1209" s="2" t="s">
        <v>2086</v>
      </c>
      <c r="S1209" s="2">
        <v>0.56000000000000005</v>
      </c>
      <c r="T1209" s="7">
        <f>Table1[[#This Row],[Profit]]/Table1[[#This Row],[Sales]]</f>
        <v>0.14404286338244182</v>
      </c>
      <c r="U1209" s="2" t="s">
        <v>33</v>
      </c>
      <c r="V1209" s="2" t="s">
        <v>61</v>
      </c>
      <c r="W1209" s="2" t="s">
        <v>300</v>
      </c>
      <c r="X1209" s="2" t="s">
        <v>301</v>
      </c>
      <c r="Y1209" s="2">
        <v>48227</v>
      </c>
      <c r="Z1209" s="10">
        <v>42049</v>
      </c>
      <c r="AA1209" s="14" t="str">
        <f>TEXT(Table1[[#This Row],[Order Date]],"mmmm")</f>
        <v>February</v>
      </c>
      <c r="AB1209" s="8" t="str">
        <f>TEXT(Table1[[#This Row],[Order Date]],"yyyy")</f>
        <v>2015</v>
      </c>
      <c r="AC1209" s="10">
        <v>42051</v>
      </c>
      <c r="AD1209" s="2">
        <v>722.24099999999999</v>
      </c>
      <c r="AE1209" s="2">
        <v>49</v>
      </c>
      <c r="AF1209" s="2">
        <v>5014.07</v>
      </c>
      <c r="AG1209" s="2">
        <v>41636</v>
      </c>
      <c r="AH1209" s="7" t="str">
        <f>IF(COUNTIF(Returns!$A$2:$A$1635,Orders!AG1209)&gt;0,"Returned","Not Returned")</f>
        <v>Not Returned</v>
      </c>
    </row>
    <row r="1210" spans="5:34" ht="12.75" customHeight="1" thickTop="1" thickBot="1" x14ac:dyDescent="0.3">
      <c r="E1210" s="11">
        <v>23870</v>
      </c>
      <c r="F1210" s="12" t="s">
        <v>47</v>
      </c>
      <c r="G1210" s="12">
        <v>0.05</v>
      </c>
      <c r="H1210" s="12">
        <v>16.98</v>
      </c>
      <c r="I1210" s="12">
        <v>7.78</v>
      </c>
      <c r="J1210" s="12">
        <v>2193</v>
      </c>
      <c r="K1210" s="7" t="str">
        <f>IF(COUNTIF(Table1[Customer ID],Table1[[#This Row],[Customer ID]])&gt;1,"Repeat Customer","One-Time Customer")</f>
        <v>Repeat Customer</v>
      </c>
      <c r="L1210" s="12" t="s">
        <v>2087</v>
      </c>
      <c r="M1210" s="12" t="s">
        <v>49</v>
      </c>
      <c r="N1210" s="12" t="s">
        <v>40</v>
      </c>
      <c r="O1210" s="12" t="s">
        <v>29</v>
      </c>
      <c r="P1210" s="12" t="s">
        <v>30</v>
      </c>
      <c r="Q1210" s="12" t="s">
        <v>51</v>
      </c>
      <c r="R1210" s="12" t="s">
        <v>2085</v>
      </c>
      <c r="S1210" s="12">
        <v>0.56999999999999995</v>
      </c>
      <c r="T1210" s="7">
        <f>Table1[[#This Row],[Profit]]/Table1[[#This Row],[Sales]]</f>
        <v>-0.86470809388259307</v>
      </c>
      <c r="U1210" s="12" t="s">
        <v>33</v>
      </c>
      <c r="V1210" s="12" t="s">
        <v>136</v>
      </c>
      <c r="W1210" s="12" t="s">
        <v>322</v>
      </c>
      <c r="X1210" s="12" t="s">
        <v>2088</v>
      </c>
      <c r="Y1210" s="12">
        <v>28560</v>
      </c>
      <c r="Z1210" s="13">
        <v>42049</v>
      </c>
      <c r="AA1210" s="14" t="str">
        <f>TEXT(Table1[[#This Row],[Order Date]],"mmmm")</f>
        <v>February</v>
      </c>
      <c r="AB1210" s="8" t="str">
        <f>TEXT(Table1[[#This Row],[Order Date]],"yyyy")</f>
        <v>2015</v>
      </c>
      <c r="AC1210" s="13">
        <v>42051</v>
      </c>
      <c r="AD1210" s="12">
        <v>-161</v>
      </c>
      <c r="AE1210" s="12">
        <v>11</v>
      </c>
      <c r="AF1210" s="12">
        <v>186.19</v>
      </c>
      <c r="AG1210" s="12">
        <v>90685</v>
      </c>
      <c r="AH1210" s="7" t="str">
        <f>IF(COUNTIF(Returns!$A$2:$A$1635,Orders!AG1210)&gt;0,"Returned","Not Returned")</f>
        <v>Not Returned</v>
      </c>
    </row>
    <row r="1211" spans="5:34" ht="12.75" customHeight="1" thickTop="1" thickBot="1" x14ac:dyDescent="0.3">
      <c r="E1211" s="9">
        <v>23871</v>
      </c>
      <c r="F1211" s="2" t="s">
        <v>47</v>
      </c>
      <c r="G1211" s="2">
        <v>0.03</v>
      </c>
      <c r="H1211" s="2">
        <v>115.99</v>
      </c>
      <c r="I1211" s="2">
        <v>4.2300000000000004</v>
      </c>
      <c r="J1211" s="2">
        <v>2193</v>
      </c>
      <c r="K1211" s="7" t="str">
        <f>IF(COUNTIF(Table1[Customer ID],Table1[[#This Row],[Customer ID]])&gt;1,"Repeat Customer","One-Time Customer")</f>
        <v>Repeat Customer</v>
      </c>
      <c r="L1211" s="2" t="s">
        <v>2087</v>
      </c>
      <c r="M1211" s="2" t="s">
        <v>49</v>
      </c>
      <c r="N1211" s="2" t="s">
        <v>40</v>
      </c>
      <c r="O1211" s="2" t="s">
        <v>77</v>
      </c>
      <c r="P1211" s="2" t="s">
        <v>78</v>
      </c>
      <c r="Q1211" s="2" t="s">
        <v>59</v>
      </c>
      <c r="R1211" s="2" t="s">
        <v>2086</v>
      </c>
      <c r="S1211" s="2">
        <v>0.56000000000000005</v>
      </c>
      <c r="T1211" s="7">
        <f>Table1[[#This Row],[Profit]]/Table1[[#This Row],[Sales]]</f>
        <v>0.69088440803296569</v>
      </c>
      <c r="U1211" s="2" t="s">
        <v>33</v>
      </c>
      <c r="V1211" s="2" t="s">
        <v>136</v>
      </c>
      <c r="W1211" s="2" t="s">
        <v>322</v>
      </c>
      <c r="X1211" s="2" t="s">
        <v>2088</v>
      </c>
      <c r="Y1211" s="2">
        <v>28560</v>
      </c>
      <c r="Z1211" s="10">
        <v>42049</v>
      </c>
      <c r="AA1211" s="14" t="str">
        <f>TEXT(Table1[[#This Row],[Order Date]],"mmmm")</f>
        <v>February</v>
      </c>
      <c r="AB1211" s="8" t="str">
        <f>TEXT(Table1[[#This Row],[Order Date]],"yyyy")</f>
        <v>2015</v>
      </c>
      <c r="AC1211" s="10">
        <v>42051</v>
      </c>
      <c r="AD1211" s="2">
        <v>848.3646</v>
      </c>
      <c r="AE1211" s="2">
        <v>12</v>
      </c>
      <c r="AF1211" s="2">
        <v>1227.94</v>
      </c>
      <c r="AG1211" s="2">
        <v>90685</v>
      </c>
      <c r="AH1211" s="7" t="str">
        <f>IF(COUNTIF(Returns!$A$2:$A$1635,Orders!AG1211)&gt;0,"Returned","Not Returned")</f>
        <v>Not Returned</v>
      </c>
    </row>
    <row r="1212" spans="5:34" ht="12.75" customHeight="1" thickTop="1" thickBot="1" x14ac:dyDescent="0.3">
      <c r="E1212" s="11">
        <v>19112</v>
      </c>
      <c r="F1212" s="12" t="s">
        <v>56</v>
      </c>
      <c r="G1212" s="12">
        <v>0.03</v>
      </c>
      <c r="H1212" s="12">
        <v>27.48</v>
      </c>
      <c r="I1212" s="12">
        <v>4</v>
      </c>
      <c r="J1212" s="12">
        <v>2196</v>
      </c>
      <c r="K1212" s="7" t="str">
        <f>IF(COUNTIF(Table1[Customer ID],Table1[[#This Row],[Customer ID]])&gt;1,"Repeat Customer","One-Time Customer")</f>
        <v>Repeat Customer</v>
      </c>
      <c r="L1212" s="12" t="s">
        <v>2089</v>
      </c>
      <c r="M1212" s="12" t="s">
        <v>49</v>
      </c>
      <c r="N1212" s="12" t="s">
        <v>58</v>
      </c>
      <c r="O1212" s="12" t="s">
        <v>77</v>
      </c>
      <c r="P1212" s="12" t="s">
        <v>180</v>
      </c>
      <c r="Q1212" s="12" t="s">
        <v>59</v>
      </c>
      <c r="R1212" s="12" t="s">
        <v>870</v>
      </c>
      <c r="S1212" s="12">
        <v>0.75</v>
      </c>
      <c r="T1212" s="7">
        <f>Table1[[#This Row],[Profit]]/Table1[[#This Row],[Sales]]</f>
        <v>-0.3011858833101671</v>
      </c>
      <c r="U1212" s="12" t="s">
        <v>33</v>
      </c>
      <c r="V1212" s="12" t="s">
        <v>53</v>
      </c>
      <c r="W1212" s="12" t="s">
        <v>71</v>
      </c>
      <c r="X1212" s="12" t="s">
        <v>2090</v>
      </c>
      <c r="Y1212" s="12">
        <v>14701</v>
      </c>
      <c r="Z1212" s="13">
        <v>42101</v>
      </c>
      <c r="AA1212" s="14" t="str">
        <f>TEXT(Table1[[#This Row],[Order Date]],"mmmm")</f>
        <v>April</v>
      </c>
      <c r="AB1212" s="8" t="str">
        <f>TEXT(Table1[[#This Row],[Order Date]],"yyyy")</f>
        <v>2015</v>
      </c>
      <c r="AC1212" s="13">
        <v>42102</v>
      </c>
      <c r="AD1212" s="12">
        <v>-88.840800000000002</v>
      </c>
      <c r="AE1212" s="12">
        <v>11</v>
      </c>
      <c r="AF1212" s="12">
        <v>294.97000000000003</v>
      </c>
      <c r="AG1212" s="12">
        <v>89175</v>
      </c>
      <c r="AH1212" s="7" t="str">
        <f>IF(COUNTIF(Returns!$A$2:$A$1635,Orders!AG1212)&gt;0,"Returned","Not Returned")</f>
        <v>Not Returned</v>
      </c>
    </row>
    <row r="1213" spans="5:34" ht="12.75" customHeight="1" thickTop="1" thickBot="1" x14ac:dyDescent="0.3">
      <c r="E1213" s="9">
        <v>19113</v>
      </c>
      <c r="F1213" s="2" t="s">
        <v>56</v>
      </c>
      <c r="G1213" s="2">
        <v>0.1</v>
      </c>
      <c r="H1213" s="2">
        <v>179.99</v>
      </c>
      <c r="I1213" s="2">
        <v>19.989999999999998</v>
      </c>
      <c r="J1213" s="2">
        <v>2196</v>
      </c>
      <c r="K1213" s="7" t="str">
        <f>IF(COUNTIF(Table1[Customer ID],Table1[[#This Row],[Customer ID]])&gt;1,"Repeat Customer","One-Time Customer")</f>
        <v>Repeat Customer</v>
      </c>
      <c r="L1213" s="2" t="s">
        <v>2089</v>
      </c>
      <c r="M1213" s="2" t="s">
        <v>49</v>
      </c>
      <c r="N1213" s="2" t="s">
        <v>58</v>
      </c>
      <c r="O1213" s="2" t="s">
        <v>77</v>
      </c>
      <c r="P1213" s="2" t="s">
        <v>180</v>
      </c>
      <c r="Q1213" s="2" t="s">
        <v>59</v>
      </c>
      <c r="R1213" s="2" t="s">
        <v>579</v>
      </c>
      <c r="S1213" s="2">
        <v>0.48</v>
      </c>
      <c r="T1213" s="7">
        <f>Table1[[#This Row],[Profit]]/Table1[[#This Row],[Sales]]</f>
        <v>0.4918493928113748</v>
      </c>
      <c r="U1213" s="2" t="s">
        <v>33</v>
      </c>
      <c r="V1213" s="2" t="s">
        <v>53</v>
      </c>
      <c r="W1213" s="2" t="s">
        <v>71</v>
      </c>
      <c r="X1213" s="2" t="s">
        <v>2090</v>
      </c>
      <c r="Y1213" s="2">
        <v>14701</v>
      </c>
      <c r="Z1213" s="10">
        <v>42101</v>
      </c>
      <c r="AA1213" s="14" t="str">
        <f>TEXT(Table1[[#This Row],[Order Date]],"mmmm")</f>
        <v>April</v>
      </c>
      <c r="AB1213" s="8" t="str">
        <f>TEXT(Table1[[#This Row],[Order Date]],"yyyy")</f>
        <v>2015</v>
      </c>
      <c r="AC1213" s="10">
        <v>42102</v>
      </c>
      <c r="AD1213" s="2">
        <v>1208.9903999999999</v>
      </c>
      <c r="AE1213" s="2">
        <v>14</v>
      </c>
      <c r="AF1213" s="2">
        <v>2458.0500000000002</v>
      </c>
      <c r="AG1213" s="2">
        <v>89175</v>
      </c>
      <c r="AH1213" s="7" t="str">
        <f>IF(COUNTIF(Returns!$A$2:$A$1635,Orders!AG1213)&gt;0,"Returned","Not Returned")</f>
        <v>Not Returned</v>
      </c>
    </row>
    <row r="1214" spans="5:34" ht="12.75" customHeight="1" thickTop="1" thickBot="1" x14ac:dyDescent="0.3">
      <c r="E1214" s="11">
        <v>19114</v>
      </c>
      <c r="F1214" s="12" t="s">
        <v>56</v>
      </c>
      <c r="G1214" s="12">
        <v>0.1</v>
      </c>
      <c r="H1214" s="12">
        <v>140.85</v>
      </c>
      <c r="I1214" s="12">
        <v>19.989999999999998</v>
      </c>
      <c r="J1214" s="12">
        <v>2196</v>
      </c>
      <c r="K1214" s="7" t="str">
        <f>IF(COUNTIF(Table1[Customer ID],Table1[[#This Row],[Customer ID]])&gt;1,"Repeat Customer","One-Time Customer")</f>
        <v>Repeat Customer</v>
      </c>
      <c r="L1214" s="12" t="s">
        <v>2089</v>
      </c>
      <c r="M1214" s="12" t="s">
        <v>49</v>
      </c>
      <c r="N1214" s="12" t="s">
        <v>58</v>
      </c>
      <c r="O1214" s="12" t="s">
        <v>29</v>
      </c>
      <c r="P1214" s="12" t="s">
        <v>141</v>
      </c>
      <c r="Q1214" s="12" t="s">
        <v>59</v>
      </c>
      <c r="R1214" s="12" t="s">
        <v>2091</v>
      </c>
      <c r="S1214" s="12">
        <v>0.73</v>
      </c>
      <c r="T1214" s="7">
        <f>Table1[[#This Row],[Profit]]/Table1[[#This Row],[Sales]]</f>
        <v>4.0519922944337421E-3</v>
      </c>
      <c r="U1214" s="12" t="s">
        <v>33</v>
      </c>
      <c r="V1214" s="12" t="s">
        <v>53</v>
      </c>
      <c r="W1214" s="12" t="s">
        <v>71</v>
      </c>
      <c r="X1214" s="12" t="s">
        <v>2090</v>
      </c>
      <c r="Y1214" s="12">
        <v>14701</v>
      </c>
      <c r="Z1214" s="13">
        <v>42101</v>
      </c>
      <c r="AA1214" s="14" t="str">
        <f>TEXT(Table1[[#This Row],[Order Date]],"mmmm")</f>
        <v>April</v>
      </c>
      <c r="AB1214" s="8" t="str">
        <f>TEXT(Table1[[#This Row],[Order Date]],"yyyy")</f>
        <v>2015</v>
      </c>
      <c r="AC1214" s="13">
        <v>42103</v>
      </c>
      <c r="AD1214" s="12">
        <v>9.9911999999999992</v>
      </c>
      <c r="AE1214" s="12">
        <v>19</v>
      </c>
      <c r="AF1214" s="12">
        <v>2465.75</v>
      </c>
      <c r="AG1214" s="12">
        <v>89175</v>
      </c>
      <c r="AH1214" s="7" t="str">
        <f>IF(COUNTIF(Returns!$A$2:$A$1635,Orders!AG1214)&gt;0,"Returned","Not Returned")</f>
        <v>Not Returned</v>
      </c>
    </row>
    <row r="1215" spans="5:34" ht="12.75" customHeight="1" thickTop="1" thickBot="1" x14ac:dyDescent="0.3">
      <c r="E1215" s="9">
        <v>23300</v>
      </c>
      <c r="F1215" s="2" t="s">
        <v>47</v>
      </c>
      <c r="G1215" s="2">
        <v>0.08</v>
      </c>
      <c r="H1215" s="2">
        <v>100.97</v>
      </c>
      <c r="I1215" s="2">
        <v>7.18</v>
      </c>
      <c r="J1215" s="2">
        <v>2197</v>
      </c>
      <c r="K1215" s="7" t="str">
        <f>IF(COUNTIF(Table1[Customer ID],Table1[[#This Row],[Customer ID]])&gt;1,"Repeat Customer","One-Time Customer")</f>
        <v>Repeat Customer</v>
      </c>
      <c r="L1215" s="2" t="s">
        <v>2092</v>
      </c>
      <c r="M1215" s="2" t="s">
        <v>49</v>
      </c>
      <c r="N1215" s="2" t="s">
        <v>58</v>
      </c>
      <c r="O1215" s="2" t="s">
        <v>77</v>
      </c>
      <c r="P1215" s="2" t="s">
        <v>180</v>
      </c>
      <c r="Q1215" s="2" t="s">
        <v>59</v>
      </c>
      <c r="R1215" s="2" t="s">
        <v>2093</v>
      </c>
      <c r="S1215" s="2">
        <v>0.46</v>
      </c>
      <c r="T1215" s="7">
        <f>Table1[[#This Row],[Profit]]/Table1[[#This Row],[Sales]]</f>
        <v>0.19411764705882353</v>
      </c>
      <c r="U1215" s="2" t="s">
        <v>33</v>
      </c>
      <c r="V1215" s="2" t="s">
        <v>53</v>
      </c>
      <c r="W1215" s="2" t="s">
        <v>71</v>
      </c>
      <c r="X1215" s="2" t="s">
        <v>1706</v>
      </c>
      <c r="Y1215" s="2">
        <v>11756</v>
      </c>
      <c r="Z1215" s="10">
        <v>42181</v>
      </c>
      <c r="AA1215" s="14" t="str">
        <f>TEXT(Table1[[#This Row],[Order Date]],"mmmm")</f>
        <v>June</v>
      </c>
      <c r="AB1215" s="8" t="str">
        <f>TEXT(Table1[[#This Row],[Order Date]],"yyyy")</f>
        <v>2015</v>
      </c>
      <c r="AC1215" s="10">
        <v>42182</v>
      </c>
      <c r="AD1215" s="2">
        <v>126.22500000000001</v>
      </c>
      <c r="AE1215" s="2">
        <v>7</v>
      </c>
      <c r="AF1215" s="2">
        <v>650.25</v>
      </c>
      <c r="AG1215" s="2">
        <v>89176</v>
      </c>
      <c r="AH1215" s="7" t="str">
        <f>IF(COUNTIF(Returns!$A$2:$A$1635,Orders!AG1215)&gt;0,"Returned","Not Returned")</f>
        <v>Not Returned</v>
      </c>
    </row>
    <row r="1216" spans="5:34" ht="12.75" customHeight="1" thickTop="1" thickBot="1" x14ac:dyDescent="0.3">
      <c r="E1216" s="11">
        <v>23301</v>
      </c>
      <c r="F1216" s="12" t="s">
        <v>47</v>
      </c>
      <c r="G1216" s="12">
        <v>0</v>
      </c>
      <c r="H1216" s="12">
        <v>13.4</v>
      </c>
      <c r="I1216" s="12">
        <v>4.95</v>
      </c>
      <c r="J1216" s="12">
        <v>2197</v>
      </c>
      <c r="K1216" s="7" t="str">
        <f>IF(COUNTIF(Table1[Customer ID],Table1[[#This Row],[Customer ID]])&gt;1,"Repeat Customer","One-Time Customer")</f>
        <v>Repeat Customer</v>
      </c>
      <c r="L1216" s="12" t="s">
        <v>2092</v>
      </c>
      <c r="M1216" s="12" t="s">
        <v>49</v>
      </c>
      <c r="N1216" s="12" t="s">
        <v>58</v>
      </c>
      <c r="O1216" s="12" t="s">
        <v>41</v>
      </c>
      <c r="P1216" s="12" t="s">
        <v>50</v>
      </c>
      <c r="Q1216" s="12" t="s">
        <v>51</v>
      </c>
      <c r="R1216" s="12" t="s">
        <v>770</v>
      </c>
      <c r="S1216" s="12">
        <v>0.37</v>
      </c>
      <c r="T1216" s="7">
        <f>Table1[[#This Row],[Profit]]/Table1[[#This Row],[Sales]]</f>
        <v>0.69</v>
      </c>
      <c r="U1216" s="12" t="s">
        <v>33</v>
      </c>
      <c r="V1216" s="12" t="s">
        <v>53</v>
      </c>
      <c r="W1216" s="12" t="s">
        <v>71</v>
      </c>
      <c r="X1216" s="12" t="s">
        <v>1706</v>
      </c>
      <c r="Y1216" s="12">
        <v>11756</v>
      </c>
      <c r="Z1216" s="13">
        <v>42181</v>
      </c>
      <c r="AA1216" s="14" t="str">
        <f>TEXT(Table1[[#This Row],[Order Date]],"mmmm")</f>
        <v>June</v>
      </c>
      <c r="AB1216" s="8" t="str">
        <f>TEXT(Table1[[#This Row],[Order Date]],"yyyy")</f>
        <v>2015</v>
      </c>
      <c r="AC1216" s="13">
        <v>42182</v>
      </c>
      <c r="AD1216" s="12">
        <v>187.7628</v>
      </c>
      <c r="AE1216" s="12">
        <v>19</v>
      </c>
      <c r="AF1216" s="12">
        <v>272.12</v>
      </c>
      <c r="AG1216" s="12">
        <v>89176</v>
      </c>
      <c r="AH1216" s="7" t="str">
        <f>IF(COUNTIF(Returns!$A$2:$A$1635,Orders!AG1216)&gt;0,"Returned","Not Returned")</f>
        <v>Not Returned</v>
      </c>
    </row>
    <row r="1217" spans="5:34" ht="12.75" customHeight="1" thickTop="1" thickBot="1" x14ac:dyDescent="0.3">
      <c r="E1217" s="9">
        <v>26083</v>
      </c>
      <c r="F1217" s="2" t="s">
        <v>37</v>
      </c>
      <c r="G1217" s="2">
        <v>0.03</v>
      </c>
      <c r="H1217" s="2">
        <v>25.98</v>
      </c>
      <c r="I1217" s="2">
        <v>4.08</v>
      </c>
      <c r="J1217" s="2">
        <v>2198</v>
      </c>
      <c r="K1217" s="7" t="str">
        <f>IF(COUNTIF(Table1[Customer ID],Table1[[#This Row],[Customer ID]])&gt;1,"Repeat Customer","One-Time Customer")</f>
        <v>Repeat Customer</v>
      </c>
      <c r="L1217" s="2" t="s">
        <v>2094</v>
      </c>
      <c r="M1217" s="2" t="s">
        <v>49</v>
      </c>
      <c r="N1217" s="2" t="s">
        <v>58</v>
      </c>
      <c r="O1217" s="2" t="s">
        <v>29</v>
      </c>
      <c r="P1217" s="2" t="s">
        <v>30</v>
      </c>
      <c r="Q1217" s="2" t="s">
        <v>51</v>
      </c>
      <c r="R1217" s="2" t="s">
        <v>2095</v>
      </c>
      <c r="S1217" s="2">
        <v>0.56999999999999995</v>
      </c>
      <c r="T1217" s="7">
        <f>Table1[[#This Row],[Profit]]/Table1[[#This Row],[Sales]]</f>
        <v>0.69</v>
      </c>
      <c r="U1217" s="2" t="s">
        <v>33</v>
      </c>
      <c r="V1217" s="2" t="s">
        <v>53</v>
      </c>
      <c r="W1217" s="2" t="s">
        <v>71</v>
      </c>
      <c r="X1217" s="2" t="s">
        <v>2096</v>
      </c>
      <c r="Y1217" s="2">
        <v>11757</v>
      </c>
      <c r="Z1217" s="10">
        <v>42146</v>
      </c>
      <c r="AA1217" s="14" t="str">
        <f>TEXT(Table1[[#This Row],[Order Date]],"mmmm")</f>
        <v>May</v>
      </c>
      <c r="AB1217" s="8" t="str">
        <f>TEXT(Table1[[#This Row],[Order Date]],"yyyy")</f>
        <v>2015</v>
      </c>
      <c r="AC1217" s="10">
        <v>42149</v>
      </c>
      <c r="AD1217" s="2">
        <v>295.90649999999999</v>
      </c>
      <c r="AE1217" s="2">
        <v>16</v>
      </c>
      <c r="AF1217" s="2">
        <v>428.85</v>
      </c>
      <c r="AG1217" s="2">
        <v>89174</v>
      </c>
      <c r="AH1217" s="7" t="str">
        <f>IF(COUNTIF(Returns!$A$2:$A$1635,Orders!AG1217)&gt;0,"Returned","Not Returned")</f>
        <v>Not Returned</v>
      </c>
    </row>
    <row r="1218" spans="5:34" ht="12.75" customHeight="1" thickTop="1" thickBot="1" x14ac:dyDescent="0.3">
      <c r="E1218" s="11">
        <v>26084</v>
      </c>
      <c r="F1218" s="12" t="s">
        <v>37</v>
      </c>
      <c r="G1218" s="12">
        <v>0.1</v>
      </c>
      <c r="H1218" s="12">
        <v>20.98</v>
      </c>
      <c r="I1218" s="12">
        <v>53.03</v>
      </c>
      <c r="J1218" s="12">
        <v>2198</v>
      </c>
      <c r="K1218" s="7" t="str">
        <f>IF(COUNTIF(Table1[Customer ID],Table1[[#This Row],[Customer ID]])&gt;1,"Repeat Customer","One-Time Customer")</f>
        <v>Repeat Customer</v>
      </c>
      <c r="L1218" s="12" t="s">
        <v>2094</v>
      </c>
      <c r="M1218" s="12" t="s">
        <v>39</v>
      </c>
      <c r="N1218" s="12" t="s">
        <v>58</v>
      </c>
      <c r="O1218" s="12" t="s">
        <v>29</v>
      </c>
      <c r="P1218" s="12" t="s">
        <v>141</v>
      </c>
      <c r="Q1218" s="12" t="s">
        <v>43</v>
      </c>
      <c r="R1218" s="12" t="s">
        <v>617</v>
      </c>
      <c r="S1218" s="12">
        <v>0.78</v>
      </c>
      <c r="T1218" s="7">
        <f>Table1[[#This Row],[Profit]]/Table1[[#This Row],[Sales]]</f>
        <v>-6.1638348805978866</v>
      </c>
      <c r="U1218" s="12" t="s">
        <v>33</v>
      </c>
      <c r="V1218" s="12" t="s">
        <v>53</v>
      </c>
      <c r="W1218" s="12" t="s">
        <v>71</v>
      </c>
      <c r="X1218" s="12" t="s">
        <v>2096</v>
      </c>
      <c r="Y1218" s="12">
        <v>11757</v>
      </c>
      <c r="Z1218" s="13">
        <v>42146</v>
      </c>
      <c r="AA1218" s="14" t="str">
        <f>TEXT(Table1[[#This Row],[Order Date]],"mmmm")</f>
        <v>May</v>
      </c>
      <c r="AB1218" s="8" t="str">
        <f>TEXT(Table1[[#This Row],[Order Date]],"yyyy")</f>
        <v>2015</v>
      </c>
      <c r="AC1218" s="13">
        <v>42146</v>
      </c>
      <c r="AD1218" s="12">
        <v>-2111.36</v>
      </c>
      <c r="AE1218" s="12">
        <v>16</v>
      </c>
      <c r="AF1218" s="12">
        <v>342.54</v>
      </c>
      <c r="AG1218" s="12">
        <v>89174</v>
      </c>
      <c r="AH1218" s="7" t="str">
        <f>IF(COUNTIF(Returns!$A$2:$A$1635,Orders!AG1218)&gt;0,"Returned","Not Returned")</f>
        <v>Not Returned</v>
      </c>
    </row>
    <row r="1219" spans="5:34" ht="12.75" customHeight="1" thickTop="1" thickBot="1" x14ac:dyDescent="0.3">
      <c r="E1219" s="9">
        <v>20234</v>
      </c>
      <c r="F1219" s="2" t="s">
        <v>47</v>
      </c>
      <c r="G1219" s="2">
        <v>0.17</v>
      </c>
      <c r="H1219" s="2">
        <v>14.89</v>
      </c>
      <c r="I1219" s="2">
        <v>13.56</v>
      </c>
      <c r="J1219" s="2">
        <v>2201</v>
      </c>
      <c r="K1219" s="7" t="str">
        <f>IF(COUNTIF(Table1[Customer ID],Table1[[#This Row],[Customer ID]])&gt;1,"Repeat Customer","One-Time Customer")</f>
        <v>One-Time Customer</v>
      </c>
      <c r="L1219" s="2" t="s">
        <v>2097</v>
      </c>
      <c r="M1219" s="2" t="s">
        <v>49</v>
      </c>
      <c r="N1219" s="2" t="s">
        <v>58</v>
      </c>
      <c r="O1219" s="2" t="s">
        <v>41</v>
      </c>
      <c r="P1219" s="2" t="s">
        <v>50</v>
      </c>
      <c r="Q1219" s="2" t="s">
        <v>236</v>
      </c>
      <c r="R1219" s="2" t="s">
        <v>2098</v>
      </c>
      <c r="S1219" s="2">
        <v>0.57999999999999996</v>
      </c>
      <c r="T1219" s="7">
        <f>Table1[[#This Row],[Profit]]/Table1[[#This Row],[Sales]]</f>
        <v>-0.32653791130185983</v>
      </c>
      <c r="U1219" s="2" t="s">
        <v>33</v>
      </c>
      <c r="V1219" s="2" t="s">
        <v>61</v>
      </c>
      <c r="W1219" s="2" t="s">
        <v>62</v>
      </c>
      <c r="X1219" s="2" t="s">
        <v>489</v>
      </c>
      <c r="Y1219" s="2">
        <v>55420</v>
      </c>
      <c r="Z1219" s="10">
        <v>42088</v>
      </c>
      <c r="AA1219" s="14" t="str">
        <f>TEXT(Table1[[#This Row],[Order Date]],"mmmm")</f>
        <v>March</v>
      </c>
      <c r="AB1219" s="8" t="str">
        <f>TEXT(Table1[[#This Row],[Order Date]],"yyyy")</f>
        <v>2015</v>
      </c>
      <c r="AC1219" s="10">
        <v>42090</v>
      </c>
      <c r="AD1219" s="2">
        <v>-9.1300000000000008</v>
      </c>
      <c r="AE1219" s="2">
        <v>1</v>
      </c>
      <c r="AF1219" s="2">
        <v>27.96</v>
      </c>
      <c r="AG1219" s="2">
        <v>86054</v>
      </c>
      <c r="AH1219" s="7" t="str">
        <f>IF(COUNTIF(Returns!$A$2:$A$1635,Orders!AG1219)&gt;0,"Returned","Not Returned")</f>
        <v>Not Returned</v>
      </c>
    </row>
    <row r="1220" spans="5:34" ht="12.75" customHeight="1" thickTop="1" thickBot="1" x14ac:dyDescent="0.3">
      <c r="E1220" s="11">
        <v>22259</v>
      </c>
      <c r="F1220" s="12" t="s">
        <v>106</v>
      </c>
      <c r="G1220" s="12">
        <v>0.09</v>
      </c>
      <c r="H1220" s="12">
        <v>160.97999999999999</v>
      </c>
      <c r="I1220" s="12">
        <v>30</v>
      </c>
      <c r="J1220" s="12">
        <v>2202</v>
      </c>
      <c r="K1220" s="7" t="str">
        <f>IF(COUNTIF(Table1[Customer ID],Table1[[#This Row],[Customer ID]])&gt;1,"Repeat Customer","One-Time Customer")</f>
        <v>Repeat Customer</v>
      </c>
      <c r="L1220" s="12" t="s">
        <v>2099</v>
      </c>
      <c r="M1220" s="12" t="s">
        <v>39</v>
      </c>
      <c r="N1220" s="12" t="s">
        <v>40</v>
      </c>
      <c r="O1220" s="12" t="s">
        <v>41</v>
      </c>
      <c r="P1220" s="12" t="s">
        <v>42</v>
      </c>
      <c r="Q1220" s="12" t="s">
        <v>43</v>
      </c>
      <c r="R1220" s="12" t="s">
        <v>177</v>
      </c>
      <c r="S1220" s="12">
        <v>0.62</v>
      </c>
      <c r="T1220" s="7">
        <f>Table1[[#This Row],[Profit]]/Table1[[#This Row],[Sales]]</f>
        <v>0.21855960082671916</v>
      </c>
      <c r="U1220" s="12" t="s">
        <v>33</v>
      </c>
      <c r="V1220" s="12" t="s">
        <v>61</v>
      </c>
      <c r="W1220" s="12" t="s">
        <v>62</v>
      </c>
      <c r="X1220" s="12" t="s">
        <v>2100</v>
      </c>
      <c r="Y1220" s="12">
        <v>55429</v>
      </c>
      <c r="Z1220" s="13">
        <v>42035</v>
      </c>
      <c r="AA1220" s="14" t="str">
        <f>TEXT(Table1[[#This Row],[Order Date]],"mmmm")</f>
        <v>January</v>
      </c>
      <c r="AB1220" s="8" t="str">
        <f>TEXT(Table1[[#This Row],[Order Date]],"yyyy")</f>
        <v>2015</v>
      </c>
      <c r="AC1220" s="13">
        <v>42035</v>
      </c>
      <c r="AD1220" s="12">
        <v>357.428</v>
      </c>
      <c r="AE1220" s="12">
        <v>11</v>
      </c>
      <c r="AF1220" s="12">
        <v>1635.38</v>
      </c>
      <c r="AG1220" s="12">
        <v>86050</v>
      </c>
      <c r="AH1220" s="7" t="str">
        <f>IF(COUNTIF(Returns!$A$2:$A$1635,Orders!AG1220)&gt;0,"Returned","Not Returned")</f>
        <v>Not Returned</v>
      </c>
    </row>
    <row r="1221" spans="5:34" ht="12.75" customHeight="1" thickTop="1" thickBot="1" x14ac:dyDescent="0.3">
      <c r="E1221" s="9">
        <v>22260</v>
      </c>
      <c r="F1221" s="2" t="s">
        <v>106</v>
      </c>
      <c r="G1221" s="2">
        <v>0.09</v>
      </c>
      <c r="H1221" s="2">
        <v>6.3</v>
      </c>
      <c r="I1221" s="2">
        <v>0.5</v>
      </c>
      <c r="J1221" s="2">
        <v>2202</v>
      </c>
      <c r="K1221" s="7" t="str">
        <f>IF(COUNTIF(Table1[Customer ID],Table1[[#This Row],[Customer ID]])&gt;1,"Repeat Customer","One-Time Customer")</f>
        <v>Repeat Customer</v>
      </c>
      <c r="L1221" s="2" t="s">
        <v>2099</v>
      </c>
      <c r="M1221" s="2" t="s">
        <v>49</v>
      </c>
      <c r="N1221" s="2" t="s">
        <v>40</v>
      </c>
      <c r="O1221" s="2" t="s">
        <v>29</v>
      </c>
      <c r="P1221" s="2" t="s">
        <v>134</v>
      </c>
      <c r="Q1221" s="2" t="s">
        <v>59</v>
      </c>
      <c r="R1221" s="2" t="s">
        <v>211</v>
      </c>
      <c r="S1221" s="2">
        <v>0.39</v>
      </c>
      <c r="T1221" s="7">
        <f>Table1[[#This Row],[Profit]]/Table1[[#This Row],[Sales]]</f>
        <v>0.69</v>
      </c>
      <c r="U1221" s="2" t="s">
        <v>33</v>
      </c>
      <c r="V1221" s="2" t="s">
        <v>61</v>
      </c>
      <c r="W1221" s="2" t="s">
        <v>62</v>
      </c>
      <c r="X1221" s="2" t="s">
        <v>2100</v>
      </c>
      <c r="Y1221" s="2">
        <v>55429</v>
      </c>
      <c r="Z1221" s="10">
        <v>42035</v>
      </c>
      <c r="AA1221" s="14" t="str">
        <f>TEXT(Table1[[#This Row],[Order Date]],"mmmm")</f>
        <v>January</v>
      </c>
      <c r="AB1221" s="8" t="str">
        <f>TEXT(Table1[[#This Row],[Order Date]],"yyyy")</f>
        <v>2015</v>
      </c>
      <c r="AC1221" s="10">
        <v>42035</v>
      </c>
      <c r="AD1221" s="2">
        <v>40.351199999999992</v>
      </c>
      <c r="AE1221" s="2">
        <v>10</v>
      </c>
      <c r="AF1221" s="2">
        <v>58.48</v>
      </c>
      <c r="AG1221" s="2">
        <v>86050</v>
      </c>
      <c r="AH1221" s="7" t="str">
        <f>IF(COUNTIF(Returns!$A$2:$A$1635,Orders!AG1221)&gt;0,"Returned","Not Returned")</f>
        <v>Not Returned</v>
      </c>
    </row>
    <row r="1222" spans="5:34" ht="12.75" customHeight="1" thickTop="1" thickBot="1" x14ac:dyDescent="0.3">
      <c r="E1222" s="11">
        <v>22261</v>
      </c>
      <c r="F1222" s="12" t="s">
        <v>106</v>
      </c>
      <c r="G1222" s="12">
        <v>0</v>
      </c>
      <c r="H1222" s="12">
        <v>4.9800000000000004</v>
      </c>
      <c r="I1222" s="12">
        <v>0.8</v>
      </c>
      <c r="J1222" s="12">
        <v>2202</v>
      </c>
      <c r="K1222" s="7" t="str">
        <f>IF(COUNTIF(Table1[Customer ID],Table1[[#This Row],[Customer ID]])&gt;1,"Repeat Customer","One-Time Customer")</f>
        <v>Repeat Customer</v>
      </c>
      <c r="L1222" s="12" t="s">
        <v>2099</v>
      </c>
      <c r="M1222" s="12" t="s">
        <v>49</v>
      </c>
      <c r="N1222" s="12" t="s">
        <v>40</v>
      </c>
      <c r="O1222" s="12" t="s">
        <v>29</v>
      </c>
      <c r="P1222" s="12" t="s">
        <v>93</v>
      </c>
      <c r="Q1222" s="12" t="s">
        <v>31</v>
      </c>
      <c r="R1222" s="12" t="s">
        <v>522</v>
      </c>
      <c r="S1222" s="12">
        <v>0.36</v>
      </c>
      <c r="T1222" s="7">
        <f>Table1[[#This Row],[Profit]]/Table1[[#This Row],[Sales]]</f>
        <v>0.69</v>
      </c>
      <c r="U1222" s="12" t="s">
        <v>33</v>
      </c>
      <c r="V1222" s="12" t="s">
        <v>61</v>
      </c>
      <c r="W1222" s="12" t="s">
        <v>62</v>
      </c>
      <c r="X1222" s="12" t="s">
        <v>2100</v>
      </c>
      <c r="Y1222" s="12">
        <v>55429</v>
      </c>
      <c r="Z1222" s="13">
        <v>42035</v>
      </c>
      <c r="AA1222" s="14" t="str">
        <f>TEXT(Table1[[#This Row],[Order Date]],"mmmm")</f>
        <v>January</v>
      </c>
      <c r="AB1222" s="8" t="str">
        <f>TEXT(Table1[[#This Row],[Order Date]],"yyyy")</f>
        <v>2015</v>
      </c>
      <c r="AC1222" s="13">
        <v>42042</v>
      </c>
      <c r="AD1222" s="12">
        <v>27.634499999999996</v>
      </c>
      <c r="AE1222" s="12">
        <v>8</v>
      </c>
      <c r="AF1222" s="12">
        <v>40.049999999999997</v>
      </c>
      <c r="AG1222" s="12">
        <v>86050</v>
      </c>
      <c r="AH1222" s="7" t="str">
        <f>IF(COUNTIF(Returns!$A$2:$A$1635,Orders!AG1222)&gt;0,"Returned","Not Returned")</f>
        <v>Not Returned</v>
      </c>
    </row>
    <row r="1223" spans="5:34" ht="12.75" customHeight="1" thickTop="1" thickBot="1" x14ac:dyDescent="0.3">
      <c r="E1223" s="9">
        <v>23919</v>
      </c>
      <c r="F1223" s="2" t="s">
        <v>106</v>
      </c>
      <c r="G1223" s="2">
        <v>0.08</v>
      </c>
      <c r="H1223" s="2">
        <v>145.44999999999999</v>
      </c>
      <c r="I1223" s="2">
        <v>17.850000000000001</v>
      </c>
      <c r="J1223" s="2">
        <v>2203</v>
      </c>
      <c r="K1223" s="7" t="str">
        <f>IF(COUNTIF(Table1[Customer ID],Table1[[#This Row],[Customer ID]])&gt;1,"Repeat Customer","One-Time Customer")</f>
        <v>Repeat Customer</v>
      </c>
      <c r="L1223" s="2" t="s">
        <v>2101</v>
      </c>
      <c r="M1223" s="2" t="s">
        <v>39</v>
      </c>
      <c r="N1223" s="2" t="s">
        <v>40</v>
      </c>
      <c r="O1223" s="2" t="s">
        <v>77</v>
      </c>
      <c r="P1223" s="2" t="s">
        <v>85</v>
      </c>
      <c r="Q1223" s="2" t="s">
        <v>43</v>
      </c>
      <c r="R1223" s="2" t="s">
        <v>1075</v>
      </c>
      <c r="S1223" s="2">
        <v>0.56000000000000005</v>
      </c>
      <c r="T1223" s="7">
        <f>Table1[[#This Row],[Profit]]/Table1[[#This Row],[Sales]]</f>
        <v>0.67245852942755402</v>
      </c>
      <c r="U1223" s="2" t="s">
        <v>33</v>
      </c>
      <c r="V1223" s="2" t="s">
        <v>61</v>
      </c>
      <c r="W1223" s="2" t="s">
        <v>62</v>
      </c>
      <c r="X1223" s="2" t="s">
        <v>2102</v>
      </c>
      <c r="Y1223" s="2">
        <v>55445</v>
      </c>
      <c r="Z1223" s="10">
        <v>42039</v>
      </c>
      <c r="AA1223" s="14" t="str">
        <f>TEXT(Table1[[#This Row],[Order Date]],"mmmm")</f>
        <v>February</v>
      </c>
      <c r="AB1223" s="8" t="str">
        <f>TEXT(Table1[[#This Row],[Order Date]],"yyyy")</f>
        <v>2015</v>
      </c>
      <c r="AC1223" s="10">
        <v>42039</v>
      </c>
      <c r="AD1223" s="2">
        <v>751.58</v>
      </c>
      <c r="AE1223" s="2">
        <v>8</v>
      </c>
      <c r="AF1223" s="2">
        <v>1117.6600000000001</v>
      </c>
      <c r="AG1223" s="2">
        <v>86051</v>
      </c>
      <c r="AH1223" s="7" t="str">
        <f>IF(COUNTIF(Returns!$A$2:$A$1635,Orders!AG1223)&gt;0,"Returned","Not Returned")</f>
        <v>Not Returned</v>
      </c>
    </row>
    <row r="1224" spans="5:34" ht="12.75" customHeight="1" thickTop="1" thickBot="1" x14ac:dyDescent="0.3">
      <c r="E1224" s="11">
        <v>22595</v>
      </c>
      <c r="F1224" s="12" t="s">
        <v>47</v>
      </c>
      <c r="G1224" s="12">
        <v>0.03</v>
      </c>
      <c r="H1224" s="12">
        <v>399.98</v>
      </c>
      <c r="I1224" s="12">
        <v>12.06</v>
      </c>
      <c r="J1224" s="12">
        <v>2203</v>
      </c>
      <c r="K1224" s="7" t="str">
        <f>IF(COUNTIF(Table1[Customer ID],Table1[[#This Row],[Customer ID]])&gt;1,"Repeat Customer","One-Time Customer")</f>
        <v>Repeat Customer</v>
      </c>
      <c r="L1224" s="12" t="s">
        <v>2101</v>
      </c>
      <c r="M1224" s="12" t="s">
        <v>39</v>
      </c>
      <c r="N1224" s="12" t="s">
        <v>40</v>
      </c>
      <c r="O1224" s="12" t="s">
        <v>77</v>
      </c>
      <c r="P1224" s="12" t="s">
        <v>85</v>
      </c>
      <c r="Q1224" s="12" t="s">
        <v>121</v>
      </c>
      <c r="R1224" s="12" t="s">
        <v>264</v>
      </c>
      <c r="S1224" s="12">
        <v>0.56000000000000005</v>
      </c>
      <c r="T1224" s="7">
        <f>Table1[[#This Row],[Profit]]/Table1[[#This Row],[Sales]]</f>
        <v>-0.82219851301115232</v>
      </c>
      <c r="U1224" s="12" t="s">
        <v>33</v>
      </c>
      <c r="V1224" s="12" t="s">
        <v>61</v>
      </c>
      <c r="W1224" s="12" t="s">
        <v>62</v>
      </c>
      <c r="X1224" s="12" t="s">
        <v>2102</v>
      </c>
      <c r="Y1224" s="12">
        <v>55445</v>
      </c>
      <c r="Z1224" s="13">
        <v>42008</v>
      </c>
      <c r="AA1224" s="14" t="str">
        <f>TEXT(Table1[[#This Row],[Order Date]],"mmmm")</f>
        <v>January</v>
      </c>
      <c r="AB1224" s="8" t="str">
        <f>TEXT(Table1[[#This Row],[Order Date]],"yyyy")</f>
        <v>2015</v>
      </c>
      <c r="AC1224" s="13">
        <v>42010</v>
      </c>
      <c r="AD1224" s="12">
        <v>-663.51419999999996</v>
      </c>
      <c r="AE1224" s="12">
        <v>2</v>
      </c>
      <c r="AF1224" s="12">
        <v>807</v>
      </c>
      <c r="AG1224" s="12">
        <v>86052</v>
      </c>
      <c r="AH1224" s="7" t="str">
        <f>IF(COUNTIF(Returns!$A$2:$A$1635,Orders!AG1224)&gt;0,"Returned","Not Returned")</f>
        <v>Not Returned</v>
      </c>
    </row>
    <row r="1225" spans="5:34" ht="12.75" customHeight="1" thickTop="1" thickBot="1" x14ac:dyDescent="0.3">
      <c r="E1225" s="9">
        <v>23920</v>
      </c>
      <c r="F1225" s="2" t="s">
        <v>106</v>
      </c>
      <c r="G1225" s="2">
        <v>7.0000000000000007E-2</v>
      </c>
      <c r="H1225" s="2">
        <v>33.94</v>
      </c>
      <c r="I1225" s="2">
        <v>19.190000000000001</v>
      </c>
      <c r="J1225" s="2">
        <v>2204</v>
      </c>
      <c r="K1225" s="7" t="str">
        <f>IF(COUNTIF(Table1[Customer ID],Table1[[#This Row],[Customer ID]])&gt;1,"Repeat Customer","One-Time Customer")</f>
        <v>Repeat Customer</v>
      </c>
      <c r="L1225" s="2" t="s">
        <v>2103</v>
      </c>
      <c r="M1225" s="2" t="s">
        <v>39</v>
      </c>
      <c r="N1225" s="2" t="s">
        <v>40</v>
      </c>
      <c r="O1225" s="2" t="s">
        <v>41</v>
      </c>
      <c r="P1225" s="2" t="s">
        <v>42</v>
      </c>
      <c r="Q1225" s="2" t="s">
        <v>43</v>
      </c>
      <c r="R1225" s="2" t="s">
        <v>1003</v>
      </c>
      <c r="S1225" s="2">
        <v>0.57999999999999996</v>
      </c>
      <c r="T1225" s="7">
        <f>Table1[[#This Row],[Profit]]/Table1[[#This Row],[Sales]]</f>
        <v>-0.92977693851056298</v>
      </c>
      <c r="U1225" s="2" t="s">
        <v>33</v>
      </c>
      <c r="V1225" s="2" t="s">
        <v>61</v>
      </c>
      <c r="W1225" s="2" t="s">
        <v>62</v>
      </c>
      <c r="X1225" s="2" t="s">
        <v>2104</v>
      </c>
      <c r="Y1225" s="2">
        <v>55337</v>
      </c>
      <c r="Z1225" s="10">
        <v>42039</v>
      </c>
      <c r="AA1225" s="14" t="str">
        <f>TEXT(Table1[[#This Row],[Order Date]],"mmmm")</f>
        <v>February</v>
      </c>
      <c r="AB1225" s="8" t="str">
        <f>TEXT(Table1[[#This Row],[Order Date]],"yyyy")</f>
        <v>2015</v>
      </c>
      <c r="AC1225" s="10">
        <v>42043</v>
      </c>
      <c r="AD1225" s="2">
        <v>-157.56</v>
      </c>
      <c r="AE1225" s="2">
        <v>5</v>
      </c>
      <c r="AF1225" s="2">
        <v>169.46</v>
      </c>
      <c r="AG1225" s="2">
        <v>86051</v>
      </c>
      <c r="AH1225" s="7" t="str">
        <f>IF(COUNTIF(Returns!$A$2:$A$1635,Orders!AG1225)&gt;0,"Returned","Not Returned")</f>
        <v>Not Returned</v>
      </c>
    </row>
    <row r="1226" spans="5:34" ht="12.75" customHeight="1" thickTop="1" thickBot="1" x14ac:dyDescent="0.3">
      <c r="E1226" s="11">
        <v>24434</v>
      </c>
      <c r="F1226" s="12" t="s">
        <v>47</v>
      </c>
      <c r="G1226" s="12">
        <v>0.04</v>
      </c>
      <c r="H1226" s="12">
        <v>296.18</v>
      </c>
      <c r="I1226" s="12">
        <v>154.12</v>
      </c>
      <c r="J1226" s="12">
        <v>2204</v>
      </c>
      <c r="K1226" s="7" t="str">
        <f>IF(COUNTIF(Table1[Customer ID],Table1[[#This Row],[Customer ID]])&gt;1,"Repeat Customer","One-Time Customer")</f>
        <v>Repeat Customer</v>
      </c>
      <c r="L1226" s="12" t="s">
        <v>2103</v>
      </c>
      <c r="M1226" s="12" t="s">
        <v>39</v>
      </c>
      <c r="N1226" s="12" t="s">
        <v>114</v>
      </c>
      <c r="O1226" s="12" t="s">
        <v>41</v>
      </c>
      <c r="P1226" s="12" t="s">
        <v>152</v>
      </c>
      <c r="Q1226" s="12" t="s">
        <v>121</v>
      </c>
      <c r="R1226" s="12" t="s">
        <v>153</v>
      </c>
      <c r="S1226" s="12">
        <v>0.76</v>
      </c>
      <c r="T1226" s="7">
        <f>Table1[[#This Row],[Profit]]/Table1[[#This Row],[Sales]]</f>
        <v>-1.525593087522451E-2</v>
      </c>
      <c r="U1226" s="12" t="s">
        <v>33</v>
      </c>
      <c r="V1226" s="12" t="s">
        <v>61</v>
      </c>
      <c r="W1226" s="12" t="s">
        <v>62</v>
      </c>
      <c r="X1226" s="12" t="s">
        <v>2104</v>
      </c>
      <c r="Y1226" s="12">
        <v>55337</v>
      </c>
      <c r="Z1226" s="13">
        <v>42045</v>
      </c>
      <c r="AA1226" s="14" t="str">
        <f>TEXT(Table1[[#This Row],[Order Date]],"mmmm")</f>
        <v>February</v>
      </c>
      <c r="AB1226" s="8" t="str">
        <f>TEXT(Table1[[#This Row],[Order Date]],"yyyy")</f>
        <v>2015</v>
      </c>
      <c r="AC1226" s="13">
        <v>42046</v>
      </c>
      <c r="AD1226" s="12">
        <v>-87.998040000000003</v>
      </c>
      <c r="AE1226" s="12">
        <v>20</v>
      </c>
      <c r="AF1226" s="12">
        <v>5768.12</v>
      </c>
      <c r="AG1226" s="12">
        <v>86053</v>
      </c>
      <c r="AH1226" s="7" t="str">
        <f>IF(COUNTIF(Returns!$A$2:$A$1635,Orders!AG1226)&gt;0,"Returned","Not Returned")</f>
        <v>Not Returned</v>
      </c>
    </row>
    <row r="1227" spans="5:34" ht="12.75" customHeight="1" thickTop="1" thickBot="1" x14ac:dyDescent="0.3">
      <c r="E1227" s="9">
        <v>18164</v>
      </c>
      <c r="F1227" s="2" t="s">
        <v>25</v>
      </c>
      <c r="G1227" s="2">
        <v>0.03</v>
      </c>
      <c r="H1227" s="2">
        <v>28.48</v>
      </c>
      <c r="I1227" s="2">
        <v>1.99</v>
      </c>
      <c r="J1227" s="2">
        <v>2206</v>
      </c>
      <c r="K1227" s="7" t="str">
        <f>IF(COUNTIF(Table1[Customer ID],Table1[[#This Row],[Customer ID]])&gt;1,"Repeat Customer","One-Time Customer")</f>
        <v>Repeat Customer</v>
      </c>
      <c r="L1227" s="2" t="s">
        <v>2105</v>
      </c>
      <c r="M1227" s="2" t="s">
        <v>49</v>
      </c>
      <c r="N1227" s="2" t="s">
        <v>114</v>
      </c>
      <c r="O1227" s="2" t="s">
        <v>77</v>
      </c>
      <c r="P1227" s="2" t="s">
        <v>180</v>
      </c>
      <c r="Q1227" s="2" t="s">
        <v>51</v>
      </c>
      <c r="R1227" s="2" t="s">
        <v>407</v>
      </c>
      <c r="S1227" s="2">
        <v>0.4</v>
      </c>
      <c r="T1227" s="7">
        <f>Table1[[#This Row],[Profit]]/Table1[[#This Row],[Sales]]</f>
        <v>-0.63874027149321266</v>
      </c>
      <c r="U1227" s="2" t="s">
        <v>33</v>
      </c>
      <c r="V1227" s="2" t="s">
        <v>61</v>
      </c>
      <c r="W1227" s="2" t="s">
        <v>330</v>
      </c>
      <c r="X1227" s="2" t="s">
        <v>2106</v>
      </c>
      <c r="Y1227" s="2">
        <v>50501</v>
      </c>
      <c r="Z1227" s="10">
        <v>42009</v>
      </c>
      <c r="AA1227" s="14" t="str">
        <f>TEXT(Table1[[#This Row],[Order Date]],"mmmm")</f>
        <v>January</v>
      </c>
      <c r="AB1227" s="8" t="str">
        <f>TEXT(Table1[[#This Row],[Order Date]],"yyyy")</f>
        <v>2015</v>
      </c>
      <c r="AC1227" s="10">
        <v>42010</v>
      </c>
      <c r="AD1227" s="2">
        <v>-35.290399999999998</v>
      </c>
      <c r="AE1227" s="2">
        <v>2</v>
      </c>
      <c r="AF1227" s="2">
        <v>55.25</v>
      </c>
      <c r="AG1227" s="2">
        <v>86258</v>
      </c>
      <c r="AH1227" s="7" t="str">
        <f>IF(COUNTIF(Returns!$A$2:$A$1635,Orders!AG1227)&gt;0,"Returned","Not Returned")</f>
        <v>Not Returned</v>
      </c>
    </row>
    <row r="1228" spans="5:34" ht="12.75" customHeight="1" thickTop="1" thickBot="1" x14ac:dyDescent="0.3">
      <c r="E1228" s="11">
        <v>18165</v>
      </c>
      <c r="F1228" s="12" t="s">
        <v>25</v>
      </c>
      <c r="G1228" s="12">
        <v>0.01</v>
      </c>
      <c r="H1228" s="12">
        <v>205.99</v>
      </c>
      <c r="I1228" s="12">
        <v>5.99</v>
      </c>
      <c r="J1228" s="12">
        <v>2206</v>
      </c>
      <c r="K1228" s="7" t="str">
        <f>IF(COUNTIF(Table1[Customer ID],Table1[[#This Row],[Customer ID]])&gt;1,"Repeat Customer","One-Time Customer")</f>
        <v>Repeat Customer</v>
      </c>
      <c r="L1228" s="12" t="s">
        <v>2105</v>
      </c>
      <c r="M1228" s="12" t="s">
        <v>49</v>
      </c>
      <c r="N1228" s="12" t="s">
        <v>114</v>
      </c>
      <c r="O1228" s="12" t="s">
        <v>77</v>
      </c>
      <c r="P1228" s="12" t="s">
        <v>78</v>
      </c>
      <c r="Q1228" s="12" t="s">
        <v>59</v>
      </c>
      <c r="R1228" s="12" t="s">
        <v>2107</v>
      </c>
      <c r="S1228" s="12">
        <v>0.59</v>
      </c>
      <c r="T1228" s="7">
        <f>Table1[[#This Row],[Profit]]/Table1[[#This Row],[Sales]]</f>
        <v>-0.13585065853924022</v>
      </c>
      <c r="U1228" s="12" t="s">
        <v>33</v>
      </c>
      <c r="V1228" s="12" t="s">
        <v>61</v>
      </c>
      <c r="W1228" s="12" t="s">
        <v>330</v>
      </c>
      <c r="X1228" s="12" t="s">
        <v>2106</v>
      </c>
      <c r="Y1228" s="12">
        <v>50501</v>
      </c>
      <c r="Z1228" s="13">
        <v>42009</v>
      </c>
      <c r="AA1228" s="14" t="str">
        <f>TEXT(Table1[[#This Row],[Order Date]],"mmmm")</f>
        <v>January</v>
      </c>
      <c r="AB1228" s="8" t="str">
        <f>TEXT(Table1[[#This Row],[Order Date]],"yyyy")</f>
        <v>2015</v>
      </c>
      <c r="AC1228" s="13">
        <v>42011</v>
      </c>
      <c r="AD1228" s="12">
        <v>-74.883600000000001</v>
      </c>
      <c r="AE1228" s="12">
        <v>3</v>
      </c>
      <c r="AF1228" s="12">
        <v>551.22</v>
      </c>
      <c r="AG1228" s="12">
        <v>86258</v>
      </c>
      <c r="AH1228" s="7" t="str">
        <f>IF(COUNTIF(Returns!$A$2:$A$1635,Orders!AG1228)&gt;0,"Returned","Not Returned")</f>
        <v>Not Returned</v>
      </c>
    </row>
    <row r="1229" spans="5:34" ht="12.75" customHeight="1" thickTop="1" thickBot="1" x14ac:dyDescent="0.3">
      <c r="E1229" s="9">
        <v>23317</v>
      </c>
      <c r="F1229" s="2" t="s">
        <v>106</v>
      </c>
      <c r="G1229" s="2">
        <v>0.06</v>
      </c>
      <c r="H1229" s="2">
        <v>6.98</v>
      </c>
      <c r="I1229" s="2">
        <v>1.6</v>
      </c>
      <c r="J1229" s="2">
        <v>2209</v>
      </c>
      <c r="K1229" s="7" t="str">
        <f>IF(COUNTIF(Table1[Customer ID],Table1[[#This Row],[Customer ID]])&gt;1,"Repeat Customer","One-Time Customer")</f>
        <v>One-Time Customer</v>
      </c>
      <c r="L1229" s="2" t="s">
        <v>2108</v>
      </c>
      <c r="M1229" s="2" t="s">
        <v>49</v>
      </c>
      <c r="N1229" s="2" t="s">
        <v>40</v>
      </c>
      <c r="O1229" s="2" t="s">
        <v>29</v>
      </c>
      <c r="P1229" s="2" t="s">
        <v>93</v>
      </c>
      <c r="Q1229" s="2" t="s">
        <v>31</v>
      </c>
      <c r="R1229" s="2" t="s">
        <v>955</v>
      </c>
      <c r="S1229" s="2">
        <v>0.38</v>
      </c>
      <c r="T1229" s="7">
        <f>Table1[[#This Row],[Profit]]/Table1[[#This Row],[Sales]]</f>
        <v>-1.1683069224353628</v>
      </c>
      <c r="U1229" s="2" t="s">
        <v>33</v>
      </c>
      <c r="V1229" s="2" t="s">
        <v>136</v>
      </c>
      <c r="W1229" s="2" t="s">
        <v>387</v>
      </c>
      <c r="X1229" s="2" t="s">
        <v>2109</v>
      </c>
      <c r="Y1229" s="2">
        <v>30337</v>
      </c>
      <c r="Z1229" s="10">
        <v>42026</v>
      </c>
      <c r="AA1229" s="14" t="str">
        <f>TEXT(Table1[[#This Row],[Order Date]],"mmmm")</f>
        <v>January</v>
      </c>
      <c r="AB1229" s="8" t="str">
        <f>TEXT(Table1[[#This Row],[Order Date]],"yyyy")</f>
        <v>2015</v>
      </c>
      <c r="AC1229" s="10">
        <v>42033</v>
      </c>
      <c r="AD1229" s="2">
        <v>-98.056000000000012</v>
      </c>
      <c r="AE1229" s="2">
        <v>12</v>
      </c>
      <c r="AF1229" s="2">
        <v>83.93</v>
      </c>
      <c r="AG1229" s="2">
        <v>88030</v>
      </c>
      <c r="AH1229" s="7" t="str">
        <f>IF(COUNTIF(Returns!$A$2:$A$1635,Orders!AG1229)&gt;0,"Returned","Not Returned")</f>
        <v>Not Returned</v>
      </c>
    </row>
    <row r="1230" spans="5:34" ht="12.75" customHeight="1" thickTop="1" thickBot="1" x14ac:dyDescent="0.3">
      <c r="E1230" s="11">
        <v>19914</v>
      </c>
      <c r="F1230" s="12" t="s">
        <v>37</v>
      </c>
      <c r="G1230" s="12">
        <v>0.08</v>
      </c>
      <c r="H1230" s="12">
        <v>95.99</v>
      </c>
      <c r="I1230" s="12">
        <v>35</v>
      </c>
      <c r="J1230" s="12">
        <v>2211</v>
      </c>
      <c r="K1230" s="7" t="str">
        <f>IF(COUNTIF(Table1[Customer ID],Table1[[#This Row],[Customer ID]])&gt;1,"Repeat Customer","One-Time Customer")</f>
        <v>One-Time Customer</v>
      </c>
      <c r="L1230" s="12" t="s">
        <v>2110</v>
      </c>
      <c r="M1230" s="12" t="s">
        <v>27</v>
      </c>
      <c r="N1230" s="12" t="s">
        <v>40</v>
      </c>
      <c r="O1230" s="12" t="s">
        <v>29</v>
      </c>
      <c r="P1230" s="12" t="s">
        <v>141</v>
      </c>
      <c r="Q1230" s="12" t="s">
        <v>236</v>
      </c>
      <c r="R1230" s="12" t="s">
        <v>2111</v>
      </c>
      <c r="S1230" s="12"/>
      <c r="T1230" s="7">
        <f>Table1[[#This Row],[Profit]]/Table1[[#This Row],[Sales]]</f>
        <v>-2.1931524654425418</v>
      </c>
      <c r="U1230" s="12" t="s">
        <v>33</v>
      </c>
      <c r="V1230" s="12" t="s">
        <v>53</v>
      </c>
      <c r="W1230" s="12" t="s">
        <v>415</v>
      </c>
      <c r="X1230" s="12" t="s">
        <v>2112</v>
      </c>
      <c r="Y1230" s="12">
        <v>20715</v>
      </c>
      <c r="Z1230" s="13">
        <v>42005</v>
      </c>
      <c r="AA1230" s="14" t="str">
        <f>TEXT(Table1[[#This Row],[Order Date]],"mmmm")</f>
        <v>January</v>
      </c>
      <c r="AB1230" s="8" t="str">
        <f>TEXT(Table1[[#This Row],[Order Date]],"yyyy")</f>
        <v>2015</v>
      </c>
      <c r="AC1230" s="13">
        <v>42007</v>
      </c>
      <c r="AD1230" s="12">
        <v>-425.20840000000004</v>
      </c>
      <c r="AE1230" s="12">
        <v>2</v>
      </c>
      <c r="AF1230" s="12">
        <v>193.88</v>
      </c>
      <c r="AG1230" s="12">
        <v>88028</v>
      </c>
      <c r="AH1230" s="7" t="str">
        <f>IF(COUNTIF(Returns!$A$2:$A$1635,Orders!AG1230)&gt;0,"Returned","Not Returned")</f>
        <v>Not Returned</v>
      </c>
    </row>
    <row r="1231" spans="5:34" ht="12.75" customHeight="1" thickTop="1" thickBot="1" x14ac:dyDescent="0.3">
      <c r="E1231" s="9">
        <v>24756</v>
      </c>
      <c r="F1231" s="2" t="s">
        <v>25</v>
      </c>
      <c r="G1231" s="2">
        <v>0.09</v>
      </c>
      <c r="H1231" s="2">
        <v>199.99</v>
      </c>
      <c r="I1231" s="2">
        <v>24.49</v>
      </c>
      <c r="J1231" s="2">
        <v>2212</v>
      </c>
      <c r="K1231" s="7" t="str">
        <f>IF(COUNTIF(Table1[Customer ID],Table1[[#This Row],[Customer ID]])&gt;1,"Repeat Customer","One-Time Customer")</f>
        <v>One-Time Customer</v>
      </c>
      <c r="L1231" s="2" t="s">
        <v>2113</v>
      </c>
      <c r="M1231" s="2" t="s">
        <v>27</v>
      </c>
      <c r="N1231" s="2" t="s">
        <v>40</v>
      </c>
      <c r="O1231" s="2" t="s">
        <v>77</v>
      </c>
      <c r="P1231" s="2" t="s">
        <v>587</v>
      </c>
      <c r="Q1231" s="2" t="s">
        <v>236</v>
      </c>
      <c r="R1231" s="2" t="s">
        <v>1379</v>
      </c>
      <c r="S1231" s="2">
        <v>0.46</v>
      </c>
      <c r="T1231" s="7">
        <f>Table1[[#This Row],[Profit]]/Table1[[#This Row],[Sales]]</f>
        <v>0.63754607422368093</v>
      </c>
      <c r="U1231" s="2" t="s">
        <v>33</v>
      </c>
      <c r="V1231" s="2" t="s">
        <v>53</v>
      </c>
      <c r="W1231" s="2" t="s">
        <v>415</v>
      </c>
      <c r="X1231" s="2" t="s">
        <v>2114</v>
      </c>
      <c r="Y1231" s="2">
        <v>21228</v>
      </c>
      <c r="Z1231" s="10">
        <v>42113</v>
      </c>
      <c r="AA1231" s="14" t="str">
        <f>TEXT(Table1[[#This Row],[Order Date]],"mmmm")</f>
        <v>April</v>
      </c>
      <c r="AB1231" s="8" t="str">
        <f>TEXT(Table1[[#This Row],[Order Date]],"yyyy")</f>
        <v>2015</v>
      </c>
      <c r="AC1231" s="10">
        <v>42115</v>
      </c>
      <c r="AD1231" s="2">
        <v>631.33000000000004</v>
      </c>
      <c r="AE1231" s="2">
        <v>5</v>
      </c>
      <c r="AF1231" s="2">
        <v>990.25</v>
      </c>
      <c r="AG1231" s="2">
        <v>88029</v>
      </c>
      <c r="AH1231" s="7" t="str">
        <f>IF(COUNTIF(Returns!$A$2:$A$1635,Orders!AG1231)&gt;0,"Returned","Not Returned")</f>
        <v>Not Returned</v>
      </c>
    </row>
    <row r="1232" spans="5:34" ht="12.75" customHeight="1" thickTop="1" thickBot="1" x14ac:dyDescent="0.3">
      <c r="E1232" s="11">
        <v>23512</v>
      </c>
      <c r="F1232" s="12" t="s">
        <v>106</v>
      </c>
      <c r="G1232" s="12">
        <v>7.0000000000000007E-2</v>
      </c>
      <c r="H1232" s="12">
        <v>3.28</v>
      </c>
      <c r="I1232" s="12">
        <v>3.97</v>
      </c>
      <c r="J1232" s="12">
        <v>2215</v>
      </c>
      <c r="K1232" s="7" t="str">
        <f>IF(COUNTIF(Table1[Customer ID],Table1[[#This Row],[Customer ID]])&gt;1,"Repeat Customer","One-Time Customer")</f>
        <v>One-Time Customer</v>
      </c>
      <c r="L1232" s="12" t="s">
        <v>2115</v>
      </c>
      <c r="M1232" s="12" t="s">
        <v>49</v>
      </c>
      <c r="N1232" s="12" t="s">
        <v>28</v>
      </c>
      <c r="O1232" s="12" t="s">
        <v>29</v>
      </c>
      <c r="P1232" s="12" t="s">
        <v>30</v>
      </c>
      <c r="Q1232" s="12" t="s">
        <v>31</v>
      </c>
      <c r="R1232" s="12" t="s">
        <v>1009</v>
      </c>
      <c r="S1232" s="12">
        <v>0.56000000000000005</v>
      </c>
      <c r="T1232" s="7">
        <f>Table1[[#This Row],[Profit]]/Table1[[#This Row],[Sales]]</f>
        <v>-1.5024390243902439</v>
      </c>
      <c r="U1232" s="12" t="s">
        <v>33</v>
      </c>
      <c r="V1232" s="12" t="s">
        <v>53</v>
      </c>
      <c r="W1232" s="12" t="s">
        <v>154</v>
      </c>
      <c r="X1232" s="12" t="s">
        <v>2116</v>
      </c>
      <c r="Y1232" s="12">
        <v>44646</v>
      </c>
      <c r="Z1232" s="13">
        <v>42178</v>
      </c>
      <c r="AA1232" s="14" t="str">
        <f>TEXT(Table1[[#This Row],[Order Date]],"mmmm")</f>
        <v>June</v>
      </c>
      <c r="AB1232" s="8" t="str">
        <f>TEXT(Table1[[#This Row],[Order Date]],"yyyy")</f>
        <v>2015</v>
      </c>
      <c r="AC1232" s="13">
        <v>42178</v>
      </c>
      <c r="AD1232" s="12">
        <v>-22.175999999999998</v>
      </c>
      <c r="AE1232" s="12">
        <v>4</v>
      </c>
      <c r="AF1232" s="12">
        <v>14.76</v>
      </c>
      <c r="AG1232" s="12">
        <v>90314</v>
      </c>
      <c r="AH1232" s="7" t="str">
        <f>IF(COUNTIF(Returns!$A$2:$A$1635,Orders!AG1232)&gt;0,"Returned","Not Returned")</f>
        <v>Not Returned</v>
      </c>
    </row>
    <row r="1233" spans="5:34" ht="12.75" customHeight="1" thickTop="1" thickBot="1" x14ac:dyDescent="0.3">
      <c r="E1233" s="9">
        <v>23513</v>
      </c>
      <c r="F1233" s="2" t="s">
        <v>106</v>
      </c>
      <c r="G1233" s="2">
        <v>0.02</v>
      </c>
      <c r="H1233" s="2">
        <v>256.99</v>
      </c>
      <c r="I1233" s="2">
        <v>11.25</v>
      </c>
      <c r="J1233" s="2">
        <v>2216</v>
      </c>
      <c r="K1233" s="7" t="str">
        <f>IF(COUNTIF(Table1[Customer ID],Table1[[#This Row],[Customer ID]])&gt;1,"Repeat Customer","One-Time Customer")</f>
        <v>Repeat Customer</v>
      </c>
      <c r="L1233" s="2" t="s">
        <v>2117</v>
      </c>
      <c r="M1233" s="2" t="s">
        <v>49</v>
      </c>
      <c r="N1233" s="2" t="s">
        <v>28</v>
      </c>
      <c r="O1233" s="2" t="s">
        <v>77</v>
      </c>
      <c r="P1233" s="2" t="s">
        <v>180</v>
      </c>
      <c r="Q1233" s="2" t="s">
        <v>59</v>
      </c>
      <c r="R1233" s="2" t="s">
        <v>1336</v>
      </c>
      <c r="S1233" s="2">
        <v>0.51</v>
      </c>
      <c r="T1233" s="7">
        <f>Table1[[#This Row],[Profit]]/Table1[[#This Row],[Sales]]</f>
        <v>-0.26483598040670919</v>
      </c>
      <c r="U1233" s="2" t="s">
        <v>33</v>
      </c>
      <c r="V1233" s="2" t="s">
        <v>53</v>
      </c>
      <c r="W1233" s="2" t="s">
        <v>154</v>
      </c>
      <c r="X1233" s="2" t="s">
        <v>2118</v>
      </c>
      <c r="Y1233" s="2">
        <v>44256</v>
      </c>
      <c r="Z1233" s="10">
        <v>42178</v>
      </c>
      <c r="AA1233" s="14" t="str">
        <f>TEXT(Table1[[#This Row],[Order Date]],"mmmm")</f>
        <v>June</v>
      </c>
      <c r="AB1233" s="8" t="str">
        <f>TEXT(Table1[[#This Row],[Order Date]],"yyyy")</f>
        <v>2015</v>
      </c>
      <c r="AC1233" s="10">
        <v>42185</v>
      </c>
      <c r="AD1233" s="2">
        <v>-214.10399999999998</v>
      </c>
      <c r="AE1233" s="2">
        <v>3</v>
      </c>
      <c r="AF1233" s="2">
        <v>808.44</v>
      </c>
      <c r="AG1233" s="2">
        <v>90314</v>
      </c>
      <c r="AH1233" s="7" t="str">
        <f>IF(COUNTIF(Returns!$A$2:$A$1635,Orders!AG1233)&gt;0,"Returned","Not Returned")</f>
        <v>Not Returned</v>
      </c>
    </row>
    <row r="1234" spans="5:34" ht="12.75" customHeight="1" thickTop="1" thickBot="1" x14ac:dyDescent="0.3">
      <c r="E1234" s="11">
        <v>23514</v>
      </c>
      <c r="F1234" s="12" t="s">
        <v>106</v>
      </c>
      <c r="G1234" s="12">
        <v>0.01</v>
      </c>
      <c r="H1234" s="12">
        <v>6.48</v>
      </c>
      <c r="I1234" s="12">
        <v>5.14</v>
      </c>
      <c r="J1234" s="12">
        <v>2216</v>
      </c>
      <c r="K1234" s="7" t="str">
        <f>IF(COUNTIF(Table1[Customer ID],Table1[[#This Row],[Customer ID]])&gt;1,"Repeat Customer","One-Time Customer")</f>
        <v>Repeat Customer</v>
      </c>
      <c r="L1234" s="12" t="s">
        <v>2117</v>
      </c>
      <c r="M1234" s="12" t="s">
        <v>49</v>
      </c>
      <c r="N1234" s="12" t="s">
        <v>28</v>
      </c>
      <c r="O1234" s="12" t="s">
        <v>29</v>
      </c>
      <c r="P1234" s="12" t="s">
        <v>93</v>
      </c>
      <c r="Q1234" s="12" t="s">
        <v>59</v>
      </c>
      <c r="R1234" s="12" t="s">
        <v>938</v>
      </c>
      <c r="S1234" s="12">
        <v>0.37</v>
      </c>
      <c r="T1234" s="7">
        <f>Table1[[#This Row],[Profit]]/Table1[[#This Row],[Sales]]</f>
        <v>-0.39958463136033229</v>
      </c>
      <c r="U1234" s="12" t="s">
        <v>33</v>
      </c>
      <c r="V1234" s="12" t="s">
        <v>53</v>
      </c>
      <c r="W1234" s="12" t="s">
        <v>154</v>
      </c>
      <c r="X1234" s="12" t="s">
        <v>2118</v>
      </c>
      <c r="Y1234" s="12">
        <v>44256</v>
      </c>
      <c r="Z1234" s="13">
        <v>42178</v>
      </c>
      <c r="AA1234" s="14" t="str">
        <f>TEXT(Table1[[#This Row],[Order Date]],"mmmm")</f>
        <v>June</v>
      </c>
      <c r="AB1234" s="8" t="str">
        <f>TEXT(Table1[[#This Row],[Order Date]],"yyyy")</f>
        <v>2015</v>
      </c>
      <c r="AC1234" s="13">
        <v>42180</v>
      </c>
      <c r="AD1234" s="12">
        <v>-26.936</v>
      </c>
      <c r="AE1234" s="12">
        <v>10</v>
      </c>
      <c r="AF1234" s="12">
        <v>67.41</v>
      </c>
      <c r="AG1234" s="12">
        <v>90314</v>
      </c>
      <c r="AH1234" s="7" t="str">
        <f>IF(COUNTIF(Returns!$A$2:$A$1635,Orders!AG1234)&gt;0,"Returned","Not Returned")</f>
        <v>Not Returned</v>
      </c>
    </row>
    <row r="1235" spans="5:34" ht="12.75" customHeight="1" thickTop="1" thickBot="1" x14ac:dyDescent="0.3">
      <c r="E1235" s="9">
        <v>22712</v>
      </c>
      <c r="F1235" s="2" t="s">
        <v>106</v>
      </c>
      <c r="G1235" s="2">
        <v>0.09</v>
      </c>
      <c r="H1235" s="2">
        <v>14.2</v>
      </c>
      <c r="I1235" s="2">
        <v>5.3</v>
      </c>
      <c r="J1235" s="2">
        <v>2220</v>
      </c>
      <c r="K1235" s="7" t="str">
        <f>IF(COUNTIF(Table1[Customer ID],Table1[[#This Row],[Customer ID]])&gt;1,"Repeat Customer","One-Time Customer")</f>
        <v>One-Time Customer</v>
      </c>
      <c r="L1235" s="2" t="s">
        <v>2119</v>
      </c>
      <c r="M1235" s="2" t="s">
        <v>49</v>
      </c>
      <c r="N1235" s="2" t="s">
        <v>114</v>
      </c>
      <c r="O1235" s="2" t="s">
        <v>41</v>
      </c>
      <c r="P1235" s="2" t="s">
        <v>50</v>
      </c>
      <c r="Q1235" s="2" t="s">
        <v>31</v>
      </c>
      <c r="R1235" s="2" t="s">
        <v>730</v>
      </c>
      <c r="S1235" s="2">
        <v>0.46</v>
      </c>
      <c r="T1235" s="7">
        <f>Table1[[#This Row],[Profit]]/Table1[[#This Row],[Sales]]</f>
        <v>-5.8956063907044305</v>
      </c>
      <c r="U1235" s="2" t="s">
        <v>33</v>
      </c>
      <c r="V1235" s="2" t="s">
        <v>136</v>
      </c>
      <c r="W1235" s="2" t="s">
        <v>362</v>
      </c>
      <c r="X1235" s="2" t="s">
        <v>2120</v>
      </c>
      <c r="Y1235" s="2">
        <v>34787</v>
      </c>
      <c r="Z1235" s="10">
        <v>42063</v>
      </c>
      <c r="AA1235" s="14" t="str">
        <f>TEXT(Table1[[#This Row],[Order Date]],"mmmm")</f>
        <v>February</v>
      </c>
      <c r="AB1235" s="8" t="str">
        <f>TEXT(Table1[[#This Row],[Order Date]],"yyyy")</f>
        <v>2015</v>
      </c>
      <c r="AC1235" s="10">
        <v>42064</v>
      </c>
      <c r="AD1235" s="2">
        <v>-324.73</v>
      </c>
      <c r="AE1235" s="2">
        <v>4</v>
      </c>
      <c r="AF1235" s="2">
        <v>55.08</v>
      </c>
      <c r="AG1235" s="2">
        <v>91036</v>
      </c>
      <c r="AH1235" s="7" t="str">
        <f>IF(COUNTIF(Returns!$A$2:$A$1635,Orders!AG1235)&gt;0,"Returned","Not Returned")</f>
        <v>Not Returned</v>
      </c>
    </row>
    <row r="1236" spans="5:34" ht="12.75" customHeight="1" thickTop="1" thickBot="1" x14ac:dyDescent="0.3">
      <c r="E1236" s="11">
        <v>24113</v>
      </c>
      <c r="F1236" s="12" t="s">
        <v>47</v>
      </c>
      <c r="G1236" s="12">
        <v>0</v>
      </c>
      <c r="H1236" s="12">
        <v>100.89</v>
      </c>
      <c r="I1236" s="12">
        <v>42</v>
      </c>
      <c r="J1236" s="12">
        <v>2225</v>
      </c>
      <c r="K1236" s="7" t="str">
        <f>IF(COUNTIF(Table1[Customer ID],Table1[[#This Row],[Customer ID]])&gt;1,"Repeat Customer","One-Time Customer")</f>
        <v>One-Time Customer</v>
      </c>
      <c r="L1236" s="12" t="s">
        <v>2121</v>
      </c>
      <c r="M1236" s="12" t="s">
        <v>39</v>
      </c>
      <c r="N1236" s="12" t="s">
        <v>58</v>
      </c>
      <c r="O1236" s="12" t="s">
        <v>41</v>
      </c>
      <c r="P1236" s="12" t="s">
        <v>42</v>
      </c>
      <c r="Q1236" s="12" t="s">
        <v>43</v>
      </c>
      <c r="R1236" s="12" t="s">
        <v>2122</v>
      </c>
      <c r="S1236" s="12">
        <v>0.61</v>
      </c>
      <c r="T1236" s="7">
        <f>Table1[[#This Row],[Profit]]/Table1[[#This Row],[Sales]]</f>
        <v>0.93284663362580922</v>
      </c>
      <c r="U1236" s="12" t="s">
        <v>33</v>
      </c>
      <c r="V1236" s="12" t="s">
        <v>34</v>
      </c>
      <c r="W1236" s="12" t="s">
        <v>366</v>
      </c>
      <c r="X1236" s="12" t="s">
        <v>2123</v>
      </c>
      <c r="Y1236" s="12">
        <v>88240</v>
      </c>
      <c r="Z1236" s="13">
        <v>42056</v>
      </c>
      <c r="AA1236" s="14" t="str">
        <f>TEXT(Table1[[#This Row],[Order Date]],"mmmm")</f>
        <v>February</v>
      </c>
      <c r="AB1236" s="8" t="str">
        <f>TEXT(Table1[[#This Row],[Order Date]],"yyyy")</f>
        <v>2015</v>
      </c>
      <c r="AC1236" s="13">
        <v>42057</v>
      </c>
      <c r="AD1236" s="12">
        <v>1500.12</v>
      </c>
      <c r="AE1236" s="12">
        <v>15</v>
      </c>
      <c r="AF1236" s="12">
        <v>1608.11</v>
      </c>
      <c r="AG1236" s="12">
        <v>89970</v>
      </c>
      <c r="AH1236" s="7" t="str">
        <f>IF(COUNTIF(Returns!$A$2:$A$1635,Orders!AG1236)&gt;0,"Returned","Not Returned")</f>
        <v>Not Returned</v>
      </c>
    </row>
    <row r="1237" spans="5:34" ht="12.75" customHeight="1" thickTop="1" thickBot="1" x14ac:dyDescent="0.3">
      <c r="E1237" s="9">
        <v>18820</v>
      </c>
      <c r="F1237" s="2" t="s">
        <v>106</v>
      </c>
      <c r="G1237" s="2">
        <v>0.01</v>
      </c>
      <c r="H1237" s="2">
        <v>13.43</v>
      </c>
      <c r="I1237" s="2">
        <v>5.5</v>
      </c>
      <c r="J1237" s="2">
        <v>2240</v>
      </c>
      <c r="K1237" s="7" t="str">
        <f>IF(COUNTIF(Table1[Customer ID],Table1[[#This Row],[Customer ID]])&gt;1,"Repeat Customer","One-Time Customer")</f>
        <v>One-Time Customer</v>
      </c>
      <c r="L1237" s="2" t="s">
        <v>2124</v>
      </c>
      <c r="M1237" s="2" t="s">
        <v>27</v>
      </c>
      <c r="N1237" s="2" t="s">
        <v>28</v>
      </c>
      <c r="O1237" s="2" t="s">
        <v>29</v>
      </c>
      <c r="P1237" s="2" t="s">
        <v>141</v>
      </c>
      <c r="Q1237" s="2" t="s">
        <v>59</v>
      </c>
      <c r="R1237" s="2" t="s">
        <v>1702</v>
      </c>
      <c r="S1237" s="2">
        <v>0.56999999999999995</v>
      </c>
      <c r="T1237" s="7">
        <f>Table1[[#This Row],[Profit]]/Table1[[#This Row],[Sales]]</f>
        <v>-3.1380631578947371</v>
      </c>
      <c r="U1237" s="2" t="s">
        <v>33</v>
      </c>
      <c r="V1237" s="2" t="s">
        <v>136</v>
      </c>
      <c r="W1237" s="2" t="s">
        <v>362</v>
      </c>
      <c r="X1237" s="2" t="s">
        <v>2125</v>
      </c>
      <c r="Y1237" s="2">
        <v>33801</v>
      </c>
      <c r="Z1237" s="10">
        <v>42100</v>
      </c>
      <c r="AA1237" s="14" t="str">
        <f>TEXT(Table1[[#This Row],[Order Date]],"mmmm")</f>
        <v>April</v>
      </c>
      <c r="AB1237" s="8" t="str">
        <f>TEXT(Table1[[#This Row],[Order Date]],"yyyy")</f>
        <v>2015</v>
      </c>
      <c r="AC1237" s="10">
        <v>42107</v>
      </c>
      <c r="AD1237" s="2">
        <v>-313.02180000000004</v>
      </c>
      <c r="AE1237" s="2">
        <v>7</v>
      </c>
      <c r="AF1237" s="2">
        <v>99.75</v>
      </c>
      <c r="AG1237" s="2">
        <v>89102</v>
      </c>
      <c r="AH1237" s="7" t="str">
        <f>IF(COUNTIF(Returns!$A$2:$A$1635,Orders!AG1237)&gt;0,"Returned","Not Returned")</f>
        <v>Not Returned</v>
      </c>
    </row>
    <row r="1238" spans="5:34" ht="12.75" customHeight="1" thickTop="1" thickBot="1" x14ac:dyDescent="0.3">
      <c r="E1238" s="11">
        <v>24121</v>
      </c>
      <c r="F1238" s="12" t="s">
        <v>106</v>
      </c>
      <c r="G1238" s="12">
        <v>0</v>
      </c>
      <c r="H1238" s="12">
        <v>2.08</v>
      </c>
      <c r="I1238" s="12">
        <v>5.33</v>
      </c>
      <c r="J1238" s="12">
        <v>2250</v>
      </c>
      <c r="K1238" s="7" t="str">
        <f>IF(COUNTIF(Table1[Customer ID],Table1[[#This Row],[Customer ID]])&gt;1,"Repeat Customer","One-Time Customer")</f>
        <v>One-Time Customer</v>
      </c>
      <c r="L1238" s="12" t="s">
        <v>2126</v>
      </c>
      <c r="M1238" s="12" t="s">
        <v>49</v>
      </c>
      <c r="N1238" s="12" t="s">
        <v>40</v>
      </c>
      <c r="O1238" s="12" t="s">
        <v>41</v>
      </c>
      <c r="P1238" s="12" t="s">
        <v>50</v>
      </c>
      <c r="Q1238" s="12" t="s">
        <v>59</v>
      </c>
      <c r="R1238" s="12" t="s">
        <v>744</v>
      </c>
      <c r="S1238" s="12">
        <v>0.43</v>
      </c>
      <c r="T1238" s="7">
        <f>Table1[[#This Row],[Profit]]/Table1[[#This Row],[Sales]]</f>
        <v>-3.7454425209103293</v>
      </c>
      <c r="U1238" s="12" t="s">
        <v>33</v>
      </c>
      <c r="V1238" s="12" t="s">
        <v>53</v>
      </c>
      <c r="W1238" s="12" t="s">
        <v>234</v>
      </c>
      <c r="X1238" s="12" t="s">
        <v>2127</v>
      </c>
      <c r="Y1238" s="12">
        <v>16801</v>
      </c>
      <c r="Z1238" s="13">
        <v>42107</v>
      </c>
      <c r="AA1238" s="14" t="str">
        <f>TEXT(Table1[[#This Row],[Order Date]],"mmmm")</f>
        <v>April</v>
      </c>
      <c r="AB1238" s="8" t="str">
        <f>TEXT(Table1[[#This Row],[Order Date]],"yyyy")</f>
        <v>2015</v>
      </c>
      <c r="AC1238" s="13">
        <v>42114</v>
      </c>
      <c r="AD1238" s="12">
        <v>-192.5532</v>
      </c>
      <c r="AE1238" s="12">
        <v>22</v>
      </c>
      <c r="AF1238" s="12">
        <v>51.41</v>
      </c>
      <c r="AG1238" s="12">
        <v>86699</v>
      </c>
      <c r="AH1238" s="7" t="str">
        <f>IF(COUNTIF(Returns!$A$2:$A$1635,Orders!AG1238)&gt;0,"Returned","Not Returned")</f>
        <v>Not Returned</v>
      </c>
    </row>
    <row r="1239" spans="5:34" ht="12.75" customHeight="1" thickTop="1" thickBot="1" x14ac:dyDescent="0.3">
      <c r="E1239" s="9">
        <v>25440</v>
      </c>
      <c r="F1239" s="2" t="s">
        <v>106</v>
      </c>
      <c r="G1239" s="2">
        <v>0.1</v>
      </c>
      <c r="H1239" s="2">
        <v>6.3</v>
      </c>
      <c r="I1239" s="2">
        <v>0.5</v>
      </c>
      <c r="J1239" s="2">
        <v>2254</v>
      </c>
      <c r="K1239" s="7" t="str">
        <f>IF(COUNTIF(Table1[Customer ID],Table1[[#This Row],[Customer ID]])&gt;1,"Repeat Customer","One-Time Customer")</f>
        <v>Repeat Customer</v>
      </c>
      <c r="L1239" s="2" t="s">
        <v>2128</v>
      </c>
      <c r="M1239" s="2" t="s">
        <v>49</v>
      </c>
      <c r="N1239" s="2" t="s">
        <v>28</v>
      </c>
      <c r="O1239" s="2" t="s">
        <v>29</v>
      </c>
      <c r="P1239" s="2" t="s">
        <v>134</v>
      </c>
      <c r="Q1239" s="2" t="s">
        <v>59</v>
      </c>
      <c r="R1239" s="2" t="s">
        <v>1158</v>
      </c>
      <c r="S1239" s="2">
        <v>0.39</v>
      </c>
      <c r="T1239" s="7">
        <f>Table1[[#This Row],[Profit]]/Table1[[#This Row],[Sales]]</f>
        <v>-6.7561408614668226</v>
      </c>
      <c r="U1239" s="2" t="s">
        <v>33</v>
      </c>
      <c r="V1239" s="2" t="s">
        <v>136</v>
      </c>
      <c r="W1239" s="2" t="s">
        <v>613</v>
      </c>
      <c r="X1239" s="2" t="s">
        <v>2129</v>
      </c>
      <c r="Y1239" s="2">
        <v>42003</v>
      </c>
      <c r="Z1239" s="10">
        <v>42031</v>
      </c>
      <c r="AA1239" s="14" t="str">
        <f>TEXT(Table1[[#This Row],[Order Date]],"mmmm")</f>
        <v>January</v>
      </c>
      <c r="AB1239" s="8" t="str">
        <f>TEXT(Table1[[#This Row],[Order Date]],"yyyy")</f>
        <v>2015</v>
      </c>
      <c r="AC1239" s="10">
        <v>42036</v>
      </c>
      <c r="AD1239" s="2">
        <v>-464.28200000000004</v>
      </c>
      <c r="AE1239" s="2">
        <v>12</v>
      </c>
      <c r="AF1239" s="2">
        <v>68.72</v>
      </c>
      <c r="AG1239" s="2">
        <v>89278</v>
      </c>
      <c r="AH1239" s="7" t="str">
        <f>IF(COUNTIF(Returns!$A$2:$A$1635,Orders!AG1239)&gt;0,"Returned","Not Returned")</f>
        <v>Not Returned</v>
      </c>
    </row>
    <row r="1240" spans="5:34" ht="12.75" customHeight="1" thickTop="1" thickBot="1" x14ac:dyDescent="0.3">
      <c r="E1240" s="11">
        <v>20639</v>
      </c>
      <c r="F1240" s="12" t="s">
        <v>25</v>
      </c>
      <c r="G1240" s="12">
        <v>0.1</v>
      </c>
      <c r="H1240" s="12">
        <v>48.91</v>
      </c>
      <c r="I1240" s="12">
        <v>5.97</v>
      </c>
      <c r="J1240" s="12">
        <v>2254</v>
      </c>
      <c r="K1240" s="7" t="str">
        <f>IF(COUNTIF(Table1[Customer ID],Table1[[#This Row],[Customer ID]])&gt;1,"Repeat Customer","One-Time Customer")</f>
        <v>Repeat Customer</v>
      </c>
      <c r="L1240" s="12" t="s">
        <v>2128</v>
      </c>
      <c r="M1240" s="12" t="s">
        <v>49</v>
      </c>
      <c r="N1240" s="12" t="s">
        <v>28</v>
      </c>
      <c r="O1240" s="12" t="s">
        <v>29</v>
      </c>
      <c r="P1240" s="12" t="s">
        <v>93</v>
      </c>
      <c r="Q1240" s="12" t="s">
        <v>59</v>
      </c>
      <c r="R1240" s="12" t="s">
        <v>2130</v>
      </c>
      <c r="S1240" s="12">
        <v>0.38</v>
      </c>
      <c r="T1240" s="7">
        <f>Table1[[#This Row],[Profit]]/Table1[[#This Row],[Sales]]</f>
        <v>0.25323671965878242</v>
      </c>
      <c r="U1240" s="12" t="s">
        <v>33</v>
      </c>
      <c r="V1240" s="12" t="s">
        <v>136</v>
      </c>
      <c r="W1240" s="12" t="s">
        <v>613</v>
      </c>
      <c r="X1240" s="12" t="s">
        <v>2129</v>
      </c>
      <c r="Y1240" s="12">
        <v>42003</v>
      </c>
      <c r="Z1240" s="13">
        <v>42122</v>
      </c>
      <c r="AA1240" s="14" t="str">
        <f>TEXT(Table1[[#This Row],[Order Date]],"mmmm")</f>
        <v>April</v>
      </c>
      <c r="AB1240" s="8" t="str">
        <f>TEXT(Table1[[#This Row],[Order Date]],"yyyy")</f>
        <v>2015</v>
      </c>
      <c r="AC1240" s="13">
        <v>42124</v>
      </c>
      <c r="AD1240" s="12">
        <v>156.74339999999998</v>
      </c>
      <c r="AE1240" s="12">
        <v>14</v>
      </c>
      <c r="AF1240" s="12">
        <v>618.96</v>
      </c>
      <c r="AG1240" s="12">
        <v>89279</v>
      </c>
      <c r="AH1240" s="7" t="str">
        <f>IF(COUNTIF(Returns!$A$2:$A$1635,Orders!AG1240)&gt;0,"Returned","Not Returned")</f>
        <v>Not Returned</v>
      </c>
    </row>
    <row r="1241" spans="5:34" ht="12.75" customHeight="1" thickTop="1" thickBot="1" x14ac:dyDescent="0.3">
      <c r="E1241" s="9">
        <v>20640</v>
      </c>
      <c r="F1241" s="2" t="s">
        <v>25</v>
      </c>
      <c r="G1241" s="2">
        <v>0.08</v>
      </c>
      <c r="H1241" s="2">
        <v>5.98</v>
      </c>
      <c r="I1241" s="2">
        <v>5.46</v>
      </c>
      <c r="J1241" s="2">
        <v>2254</v>
      </c>
      <c r="K1241" s="7" t="str">
        <f>IF(COUNTIF(Table1[Customer ID],Table1[[#This Row],[Customer ID]])&gt;1,"Repeat Customer","One-Time Customer")</f>
        <v>Repeat Customer</v>
      </c>
      <c r="L1241" s="2" t="s">
        <v>2128</v>
      </c>
      <c r="M1241" s="2" t="s">
        <v>49</v>
      </c>
      <c r="N1241" s="2" t="s">
        <v>28</v>
      </c>
      <c r="O1241" s="2" t="s">
        <v>29</v>
      </c>
      <c r="P1241" s="2" t="s">
        <v>93</v>
      </c>
      <c r="Q1241" s="2" t="s">
        <v>59</v>
      </c>
      <c r="R1241" s="2" t="s">
        <v>1051</v>
      </c>
      <c r="S1241" s="2">
        <v>0.36</v>
      </c>
      <c r="T1241" s="7">
        <f>Table1[[#This Row],[Profit]]/Table1[[#This Row],[Sales]]</f>
        <v>1.42014444157854</v>
      </c>
      <c r="U1241" s="2" t="s">
        <v>33</v>
      </c>
      <c r="V1241" s="2" t="s">
        <v>136</v>
      </c>
      <c r="W1241" s="2" t="s">
        <v>613</v>
      </c>
      <c r="X1241" s="2" t="s">
        <v>2129</v>
      </c>
      <c r="Y1241" s="2">
        <v>42003</v>
      </c>
      <c r="Z1241" s="10">
        <v>42122</v>
      </c>
      <c r="AA1241" s="14" t="str">
        <f>TEXT(Table1[[#This Row],[Order Date]],"mmmm")</f>
        <v>April</v>
      </c>
      <c r="AB1241" s="8" t="str">
        <f>TEXT(Table1[[#This Row],[Order Date]],"yyyy")</f>
        <v>2015</v>
      </c>
      <c r="AC1241" s="10">
        <v>42122</v>
      </c>
      <c r="AD1241" s="2">
        <v>110.11799999999999</v>
      </c>
      <c r="AE1241" s="2">
        <v>13</v>
      </c>
      <c r="AF1241" s="2">
        <v>77.540000000000006</v>
      </c>
      <c r="AG1241" s="2">
        <v>89279</v>
      </c>
      <c r="AH1241" s="7" t="str">
        <f>IF(COUNTIF(Returns!$A$2:$A$1635,Orders!AG1241)&gt;0,"Returned","Not Returned")</f>
        <v>Not Returned</v>
      </c>
    </row>
    <row r="1242" spans="5:34" ht="12.75" customHeight="1" thickTop="1" thickBot="1" x14ac:dyDescent="0.3">
      <c r="E1242" s="11">
        <v>19054</v>
      </c>
      <c r="F1242" s="12" t="s">
        <v>47</v>
      </c>
      <c r="G1242" s="12">
        <v>7.0000000000000007E-2</v>
      </c>
      <c r="H1242" s="12">
        <v>60.97</v>
      </c>
      <c r="I1242" s="12">
        <v>4.5</v>
      </c>
      <c r="J1242" s="12">
        <v>2256</v>
      </c>
      <c r="K1242" s="7" t="str">
        <f>IF(COUNTIF(Table1[Customer ID],Table1[[#This Row],[Customer ID]])&gt;1,"Repeat Customer","One-Time Customer")</f>
        <v>Repeat Customer</v>
      </c>
      <c r="L1242" s="12" t="s">
        <v>2131</v>
      </c>
      <c r="M1242" s="12" t="s">
        <v>27</v>
      </c>
      <c r="N1242" s="12" t="s">
        <v>28</v>
      </c>
      <c r="O1242" s="12" t="s">
        <v>29</v>
      </c>
      <c r="P1242" s="12" t="s">
        <v>257</v>
      </c>
      <c r="Q1242" s="12" t="s">
        <v>59</v>
      </c>
      <c r="R1242" s="12" t="s">
        <v>2132</v>
      </c>
      <c r="S1242" s="12">
        <v>0.56000000000000005</v>
      </c>
      <c r="T1242" s="7">
        <f>Table1[[#This Row],[Profit]]/Table1[[#This Row],[Sales]]</f>
        <v>-0.11773747650116111</v>
      </c>
      <c r="U1242" s="12" t="s">
        <v>33</v>
      </c>
      <c r="V1242" s="12" t="s">
        <v>136</v>
      </c>
      <c r="W1242" s="12" t="s">
        <v>322</v>
      </c>
      <c r="X1242" s="12" t="s">
        <v>2088</v>
      </c>
      <c r="Y1242" s="12">
        <v>28560</v>
      </c>
      <c r="Z1242" s="13">
        <v>42006</v>
      </c>
      <c r="AA1242" s="14" t="str">
        <f>TEXT(Table1[[#This Row],[Order Date]],"mmmm")</f>
        <v>January</v>
      </c>
      <c r="AB1242" s="8" t="str">
        <f>TEXT(Table1[[#This Row],[Order Date]],"yyyy")</f>
        <v>2015</v>
      </c>
      <c r="AC1242" s="13">
        <v>42008</v>
      </c>
      <c r="AD1242" s="12">
        <v>-42.588000000000001</v>
      </c>
      <c r="AE1242" s="12">
        <v>6</v>
      </c>
      <c r="AF1242" s="12">
        <v>361.72</v>
      </c>
      <c r="AG1242" s="12">
        <v>87963</v>
      </c>
      <c r="AH1242" s="7" t="str">
        <f>IF(COUNTIF(Returns!$A$2:$A$1635,Orders!AG1242)&gt;0,"Returned","Not Returned")</f>
        <v>Not Returned</v>
      </c>
    </row>
    <row r="1243" spans="5:34" ht="12.75" customHeight="1" thickTop="1" thickBot="1" x14ac:dyDescent="0.3">
      <c r="E1243" s="9">
        <v>18652</v>
      </c>
      <c r="F1243" s="2" t="s">
        <v>56</v>
      </c>
      <c r="G1243" s="2">
        <v>7.0000000000000007E-2</v>
      </c>
      <c r="H1243" s="2">
        <v>70.98</v>
      </c>
      <c r="I1243" s="2">
        <v>30</v>
      </c>
      <c r="J1243" s="2">
        <v>2256</v>
      </c>
      <c r="K1243" s="7" t="str">
        <f>IF(COUNTIF(Table1[Customer ID],Table1[[#This Row],[Customer ID]])&gt;1,"Repeat Customer","One-Time Customer")</f>
        <v>Repeat Customer</v>
      </c>
      <c r="L1243" s="2" t="s">
        <v>2131</v>
      </c>
      <c r="M1243" s="2" t="s">
        <v>39</v>
      </c>
      <c r="N1243" s="2" t="s">
        <v>28</v>
      </c>
      <c r="O1243" s="2" t="s">
        <v>41</v>
      </c>
      <c r="P1243" s="2" t="s">
        <v>42</v>
      </c>
      <c r="Q1243" s="2" t="s">
        <v>43</v>
      </c>
      <c r="R1243" s="2" t="s">
        <v>2133</v>
      </c>
      <c r="S1243" s="2">
        <v>0.73</v>
      </c>
      <c r="T1243" s="7">
        <f>Table1[[#This Row],[Profit]]/Table1[[#This Row],[Sales]]</f>
        <v>-0.1623260792008562</v>
      </c>
      <c r="U1243" s="2" t="s">
        <v>33</v>
      </c>
      <c r="V1243" s="2" t="s">
        <v>136</v>
      </c>
      <c r="W1243" s="2" t="s">
        <v>322</v>
      </c>
      <c r="X1243" s="2" t="s">
        <v>2088</v>
      </c>
      <c r="Y1243" s="2">
        <v>28560</v>
      </c>
      <c r="Z1243" s="10">
        <v>42087</v>
      </c>
      <c r="AA1243" s="14" t="str">
        <f>TEXT(Table1[[#This Row],[Order Date]],"mmmm")</f>
        <v>March</v>
      </c>
      <c r="AB1243" s="8" t="str">
        <f>TEXT(Table1[[#This Row],[Order Date]],"yyyy")</f>
        <v>2015</v>
      </c>
      <c r="AC1243" s="10">
        <v>42089</v>
      </c>
      <c r="AD1243" s="2">
        <v>-222.95</v>
      </c>
      <c r="AE1243" s="2">
        <v>20</v>
      </c>
      <c r="AF1243" s="2">
        <v>1373.47</v>
      </c>
      <c r="AG1243" s="2">
        <v>87964</v>
      </c>
      <c r="AH1243" s="7" t="str">
        <f>IF(COUNTIF(Returns!$A$2:$A$1635,Orders!AG1243)&gt;0,"Returned","Not Returned")</f>
        <v>Not Returned</v>
      </c>
    </row>
    <row r="1244" spans="5:34" ht="12.75" customHeight="1" thickTop="1" thickBot="1" x14ac:dyDescent="0.3">
      <c r="E1244" s="11">
        <v>21937</v>
      </c>
      <c r="F1244" s="12" t="s">
        <v>25</v>
      </c>
      <c r="G1244" s="12">
        <v>0.06</v>
      </c>
      <c r="H1244" s="12">
        <v>6.68</v>
      </c>
      <c r="I1244" s="12">
        <v>6.93</v>
      </c>
      <c r="J1244" s="12">
        <v>2257</v>
      </c>
      <c r="K1244" s="7" t="str">
        <f>IF(COUNTIF(Table1[Customer ID],Table1[[#This Row],[Customer ID]])&gt;1,"Repeat Customer","One-Time Customer")</f>
        <v>One-Time Customer</v>
      </c>
      <c r="L1244" s="12" t="s">
        <v>2134</v>
      </c>
      <c r="M1244" s="12" t="s">
        <v>49</v>
      </c>
      <c r="N1244" s="12" t="s">
        <v>28</v>
      </c>
      <c r="O1244" s="12" t="s">
        <v>29</v>
      </c>
      <c r="P1244" s="12" t="s">
        <v>93</v>
      </c>
      <c r="Q1244" s="12" t="s">
        <v>59</v>
      </c>
      <c r="R1244" s="12" t="s">
        <v>2135</v>
      </c>
      <c r="S1244" s="12">
        <v>0.37</v>
      </c>
      <c r="T1244" s="7">
        <f>Table1[[#This Row],[Profit]]/Table1[[#This Row],[Sales]]</f>
        <v>8.2947127937336801E-2</v>
      </c>
      <c r="U1244" s="12" t="s">
        <v>33</v>
      </c>
      <c r="V1244" s="12" t="s">
        <v>136</v>
      </c>
      <c r="W1244" s="12" t="s">
        <v>322</v>
      </c>
      <c r="X1244" s="12" t="s">
        <v>2136</v>
      </c>
      <c r="Y1244" s="12">
        <v>27604</v>
      </c>
      <c r="Z1244" s="13">
        <v>42167</v>
      </c>
      <c r="AA1244" s="14" t="str">
        <f>TEXT(Table1[[#This Row],[Order Date]],"mmmm")</f>
        <v>June</v>
      </c>
      <c r="AB1244" s="8" t="str">
        <f>TEXT(Table1[[#This Row],[Order Date]],"yyyy")</f>
        <v>2015</v>
      </c>
      <c r="AC1244" s="13">
        <v>42168</v>
      </c>
      <c r="AD1244" s="12">
        <v>7.6244999999999994</v>
      </c>
      <c r="AE1244" s="12">
        <v>14</v>
      </c>
      <c r="AF1244" s="12">
        <v>91.92</v>
      </c>
      <c r="AG1244" s="12">
        <v>87965</v>
      </c>
      <c r="AH1244" s="7" t="str">
        <f>IF(COUNTIF(Returns!$A$2:$A$1635,Orders!AG1244)&gt;0,"Returned","Not Returned")</f>
        <v>Not Returned</v>
      </c>
    </row>
    <row r="1245" spans="5:34" ht="12.75" customHeight="1" thickTop="1" thickBot="1" x14ac:dyDescent="0.3">
      <c r="E1245" s="9">
        <v>26361</v>
      </c>
      <c r="F1245" s="2" t="s">
        <v>106</v>
      </c>
      <c r="G1245" s="2">
        <v>0.01</v>
      </c>
      <c r="H1245" s="2">
        <v>7.64</v>
      </c>
      <c r="I1245" s="2">
        <v>1.39</v>
      </c>
      <c r="J1245" s="2">
        <v>2258</v>
      </c>
      <c r="K1245" s="7" t="str">
        <f>IF(COUNTIF(Table1[Customer ID],Table1[[#This Row],[Customer ID]])&gt;1,"Repeat Customer","One-Time Customer")</f>
        <v>Repeat Customer</v>
      </c>
      <c r="L1245" s="2" t="s">
        <v>2137</v>
      </c>
      <c r="M1245" s="2" t="s">
        <v>27</v>
      </c>
      <c r="N1245" s="2" t="s">
        <v>28</v>
      </c>
      <c r="O1245" s="2" t="s">
        <v>29</v>
      </c>
      <c r="P1245" s="2" t="s">
        <v>69</v>
      </c>
      <c r="Q1245" s="2" t="s">
        <v>59</v>
      </c>
      <c r="R1245" s="2" t="s">
        <v>1239</v>
      </c>
      <c r="S1245" s="2">
        <v>0.36</v>
      </c>
      <c r="T1245" s="7">
        <f>Table1[[#This Row],[Profit]]/Table1[[#This Row],[Sales]]</f>
        <v>-22.876408787010501</v>
      </c>
      <c r="U1245" s="2" t="s">
        <v>33</v>
      </c>
      <c r="V1245" s="2" t="s">
        <v>136</v>
      </c>
      <c r="W1245" s="2" t="s">
        <v>322</v>
      </c>
      <c r="X1245" s="2" t="s">
        <v>2138</v>
      </c>
      <c r="Y1245" s="2">
        <v>27801</v>
      </c>
      <c r="Z1245" s="10">
        <v>42072</v>
      </c>
      <c r="AA1245" s="14" t="str">
        <f>TEXT(Table1[[#This Row],[Order Date]],"mmmm")</f>
        <v>March</v>
      </c>
      <c r="AB1245" s="8" t="str">
        <f>TEXT(Table1[[#This Row],[Order Date]],"yyyy")</f>
        <v>2015</v>
      </c>
      <c r="AC1245" s="10">
        <v>42076</v>
      </c>
      <c r="AD1245" s="2">
        <v>-1676.6119999999999</v>
      </c>
      <c r="AE1245" s="2">
        <v>9</v>
      </c>
      <c r="AF1245" s="2">
        <v>73.290000000000006</v>
      </c>
      <c r="AG1245" s="2">
        <v>87962</v>
      </c>
      <c r="AH1245" s="7" t="str">
        <f>IF(COUNTIF(Returns!$A$2:$A$1635,Orders!AG1245)&gt;0,"Returned","Not Returned")</f>
        <v>Not Returned</v>
      </c>
    </row>
    <row r="1246" spans="5:34" ht="12.75" customHeight="1" thickTop="1" thickBot="1" x14ac:dyDescent="0.3">
      <c r="E1246" s="11">
        <v>26362</v>
      </c>
      <c r="F1246" s="12" t="s">
        <v>106</v>
      </c>
      <c r="G1246" s="12">
        <v>7.0000000000000007E-2</v>
      </c>
      <c r="H1246" s="12">
        <v>400.97</v>
      </c>
      <c r="I1246" s="12">
        <v>48.26</v>
      </c>
      <c r="J1246" s="12">
        <v>2258</v>
      </c>
      <c r="K1246" s="7" t="str">
        <f>IF(COUNTIF(Table1[Customer ID],Table1[[#This Row],[Customer ID]])&gt;1,"Repeat Customer","One-Time Customer")</f>
        <v>Repeat Customer</v>
      </c>
      <c r="L1246" s="12" t="s">
        <v>2137</v>
      </c>
      <c r="M1246" s="12" t="s">
        <v>39</v>
      </c>
      <c r="N1246" s="12" t="s">
        <v>28</v>
      </c>
      <c r="O1246" s="12" t="s">
        <v>77</v>
      </c>
      <c r="P1246" s="12" t="s">
        <v>85</v>
      </c>
      <c r="Q1246" s="12" t="s">
        <v>121</v>
      </c>
      <c r="R1246" s="12" t="s">
        <v>1282</v>
      </c>
      <c r="S1246" s="12">
        <v>0.36</v>
      </c>
      <c r="T1246" s="7">
        <f>Table1[[#This Row],[Profit]]/Table1[[#This Row],[Sales]]</f>
        <v>1.5239082571285775E-2</v>
      </c>
      <c r="U1246" s="12" t="s">
        <v>33</v>
      </c>
      <c r="V1246" s="12" t="s">
        <v>136</v>
      </c>
      <c r="W1246" s="12" t="s">
        <v>322</v>
      </c>
      <c r="X1246" s="12" t="s">
        <v>2138</v>
      </c>
      <c r="Y1246" s="12">
        <v>27801</v>
      </c>
      <c r="Z1246" s="13">
        <v>42072</v>
      </c>
      <c r="AA1246" s="14" t="str">
        <f>TEXT(Table1[[#This Row],[Order Date]],"mmmm")</f>
        <v>March</v>
      </c>
      <c r="AB1246" s="8" t="str">
        <f>TEXT(Table1[[#This Row],[Order Date]],"yyyy")</f>
        <v>2015</v>
      </c>
      <c r="AC1246" s="13">
        <v>42076</v>
      </c>
      <c r="AD1246" s="12">
        <v>45.127799999999993</v>
      </c>
      <c r="AE1246" s="12">
        <v>8</v>
      </c>
      <c r="AF1246" s="12">
        <v>2961.32</v>
      </c>
      <c r="AG1246" s="12">
        <v>87962</v>
      </c>
      <c r="AH1246" s="7" t="str">
        <f>IF(COUNTIF(Returns!$A$2:$A$1635,Orders!AG1246)&gt;0,"Returned","Not Returned")</f>
        <v>Not Returned</v>
      </c>
    </row>
    <row r="1247" spans="5:34" ht="12.75" customHeight="1" thickTop="1" thickBot="1" x14ac:dyDescent="0.3">
      <c r="E1247" s="9">
        <v>20187</v>
      </c>
      <c r="F1247" s="2" t="s">
        <v>47</v>
      </c>
      <c r="G1247" s="2">
        <v>0.02</v>
      </c>
      <c r="H1247" s="2">
        <v>4.9800000000000004</v>
      </c>
      <c r="I1247" s="2">
        <v>0.49</v>
      </c>
      <c r="J1247" s="2">
        <v>2260</v>
      </c>
      <c r="K1247" s="7" t="str">
        <f>IF(COUNTIF(Table1[Customer ID],Table1[[#This Row],[Customer ID]])&gt;1,"Repeat Customer","One-Time Customer")</f>
        <v>Repeat Customer</v>
      </c>
      <c r="L1247" s="2" t="s">
        <v>2139</v>
      </c>
      <c r="M1247" s="2" t="s">
        <v>49</v>
      </c>
      <c r="N1247" s="2" t="s">
        <v>28</v>
      </c>
      <c r="O1247" s="2" t="s">
        <v>29</v>
      </c>
      <c r="P1247" s="2" t="s">
        <v>134</v>
      </c>
      <c r="Q1247" s="2" t="s">
        <v>59</v>
      </c>
      <c r="R1247" s="2" t="s">
        <v>1422</v>
      </c>
      <c r="S1247" s="2">
        <v>0.39</v>
      </c>
      <c r="T1247" s="7">
        <f>Table1[[#This Row],[Profit]]/Table1[[#This Row],[Sales]]</f>
        <v>-0.60686488348065659</v>
      </c>
      <c r="U1247" s="2" t="s">
        <v>33</v>
      </c>
      <c r="V1247" s="2" t="s">
        <v>136</v>
      </c>
      <c r="W1247" s="2" t="s">
        <v>387</v>
      </c>
      <c r="X1247" s="2" t="s">
        <v>2140</v>
      </c>
      <c r="Y1247" s="2">
        <v>30161</v>
      </c>
      <c r="Z1247" s="10">
        <v>42050</v>
      </c>
      <c r="AA1247" s="14" t="str">
        <f>TEXT(Table1[[#This Row],[Order Date]],"mmmm")</f>
        <v>February</v>
      </c>
      <c r="AB1247" s="8" t="str">
        <f>TEXT(Table1[[#This Row],[Order Date]],"yyyy")</f>
        <v>2015</v>
      </c>
      <c r="AC1247" s="10">
        <v>42051</v>
      </c>
      <c r="AD1247" s="2">
        <v>-52.863999999999997</v>
      </c>
      <c r="AE1247" s="2">
        <v>17</v>
      </c>
      <c r="AF1247" s="2">
        <v>87.11</v>
      </c>
      <c r="AG1247" s="2">
        <v>89601</v>
      </c>
      <c r="AH1247" s="7" t="str">
        <f>IF(COUNTIF(Returns!$A$2:$A$1635,Orders!AG1247)&gt;0,"Returned","Not Returned")</f>
        <v>Not Returned</v>
      </c>
    </row>
    <row r="1248" spans="5:34" ht="12.75" customHeight="1" thickTop="1" thickBot="1" x14ac:dyDescent="0.3">
      <c r="E1248" s="11">
        <v>20188</v>
      </c>
      <c r="F1248" s="12" t="s">
        <v>47</v>
      </c>
      <c r="G1248" s="12">
        <v>0.01</v>
      </c>
      <c r="H1248" s="12">
        <v>20.99</v>
      </c>
      <c r="I1248" s="12">
        <v>0.99</v>
      </c>
      <c r="J1248" s="12">
        <v>2260</v>
      </c>
      <c r="K1248" s="7" t="str">
        <f>IF(COUNTIF(Table1[Customer ID],Table1[[#This Row],[Customer ID]])&gt;1,"Repeat Customer","One-Time Customer")</f>
        <v>Repeat Customer</v>
      </c>
      <c r="L1248" s="12" t="s">
        <v>2139</v>
      </c>
      <c r="M1248" s="12" t="s">
        <v>49</v>
      </c>
      <c r="N1248" s="12" t="s">
        <v>28</v>
      </c>
      <c r="O1248" s="12" t="s">
        <v>77</v>
      </c>
      <c r="P1248" s="12" t="s">
        <v>78</v>
      </c>
      <c r="Q1248" s="12" t="s">
        <v>51</v>
      </c>
      <c r="R1248" s="12" t="s">
        <v>2141</v>
      </c>
      <c r="S1248" s="12">
        <v>0.83</v>
      </c>
      <c r="T1248" s="7">
        <f>Table1[[#This Row],[Profit]]/Table1[[#This Row],[Sales]]</f>
        <v>0.26620908130939808</v>
      </c>
      <c r="U1248" s="12" t="s">
        <v>33</v>
      </c>
      <c r="V1248" s="12" t="s">
        <v>136</v>
      </c>
      <c r="W1248" s="12" t="s">
        <v>387</v>
      </c>
      <c r="X1248" s="12" t="s">
        <v>2140</v>
      </c>
      <c r="Y1248" s="12">
        <v>30161</v>
      </c>
      <c r="Z1248" s="13">
        <v>42050</v>
      </c>
      <c r="AA1248" s="14" t="str">
        <f>TEXT(Table1[[#This Row],[Order Date]],"mmmm")</f>
        <v>February</v>
      </c>
      <c r="AB1248" s="8" t="str">
        <f>TEXT(Table1[[#This Row],[Order Date]],"yyyy")</f>
        <v>2015</v>
      </c>
      <c r="AC1248" s="13">
        <v>42051</v>
      </c>
      <c r="AD1248" s="12">
        <v>45.378</v>
      </c>
      <c r="AE1248" s="12">
        <v>9</v>
      </c>
      <c r="AF1248" s="12">
        <v>170.46</v>
      </c>
      <c r="AG1248" s="12">
        <v>89601</v>
      </c>
      <c r="AH1248" s="7" t="str">
        <f>IF(COUNTIF(Returns!$A$2:$A$1635,Orders!AG1248)&gt;0,"Returned","Not Returned")</f>
        <v>Not Returned</v>
      </c>
    </row>
    <row r="1249" spans="5:34" ht="12.75" customHeight="1" thickTop="1" thickBot="1" x14ac:dyDescent="0.3">
      <c r="E1249" s="9">
        <v>19569</v>
      </c>
      <c r="F1249" s="2" t="s">
        <v>25</v>
      </c>
      <c r="G1249" s="2">
        <v>0.08</v>
      </c>
      <c r="H1249" s="2">
        <v>4.9800000000000004</v>
      </c>
      <c r="I1249" s="2">
        <v>0.49</v>
      </c>
      <c r="J1249" s="2">
        <v>2260</v>
      </c>
      <c r="K1249" s="7" t="str">
        <f>IF(COUNTIF(Table1[Customer ID],Table1[[#This Row],[Customer ID]])&gt;1,"Repeat Customer","One-Time Customer")</f>
        <v>Repeat Customer</v>
      </c>
      <c r="L1249" s="2" t="s">
        <v>2139</v>
      </c>
      <c r="M1249" s="2" t="s">
        <v>49</v>
      </c>
      <c r="N1249" s="2" t="s">
        <v>28</v>
      </c>
      <c r="O1249" s="2" t="s">
        <v>29</v>
      </c>
      <c r="P1249" s="2" t="s">
        <v>134</v>
      </c>
      <c r="Q1249" s="2" t="s">
        <v>59</v>
      </c>
      <c r="R1249" s="2" t="s">
        <v>1422</v>
      </c>
      <c r="S1249" s="2">
        <v>0.39</v>
      </c>
      <c r="T1249" s="7">
        <f>Table1[[#This Row],[Profit]]/Table1[[#This Row],[Sales]]</f>
        <v>999.98303030303032</v>
      </c>
      <c r="U1249" s="2" t="s">
        <v>33</v>
      </c>
      <c r="V1249" s="2" t="s">
        <v>136</v>
      </c>
      <c r="W1249" s="2" t="s">
        <v>387</v>
      </c>
      <c r="X1249" s="2" t="s">
        <v>2140</v>
      </c>
      <c r="Y1249" s="2">
        <v>30161</v>
      </c>
      <c r="Z1249" s="10">
        <v>42115</v>
      </c>
      <c r="AA1249" s="14" t="str">
        <f>TEXT(Table1[[#This Row],[Order Date]],"mmmm")</f>
        <v>April</v>
      </c>
      <c r="AB1249" s="8" t="str">
        <f>TEXT(Table1[[#This Row],[Order Date]],"yyyy")</f>
        <v>2015</v>
      </c>
      <c r="AC1249" s="10">
        <v>42116</v>
      </c>
      <c r="AD1249" s="2">
        <v>4949.9160000000002</v>
      </c>
      <c r="AE1249" s="2">
        <v>1</v>
      </c>
      <c r="AF1249" s="2">
        <v>4.95</v>
      </c>
      <c r="AG1249" s="2">
        <v>89602</v>
      </c>
      <c r="AH1249" s="7" t="str">
        <f>IF(COUNTIF(Returns!$A$2:$A$1635,Orders!AG1249)&gt;0,"Returned","Not Returned")</f>
        <v>Not Returned</v>
      </c>
    </row>
    <row r="1250" spans="5:34" ht="12.75" customHeight="1" thickTop="1" thickBot="1" x14ac:dyDescent="0.3">
      <c r="E1250" s="11">
        <v>19570</v>
      </c>
      <c r="F1250" s="12" t="s">
        <v>25</v>
      </c>
      <c r="G1250" s="12">
        <v>0.09</v>
      </c>
      <c r="H1250" s="12">
        <v>119.99</v>
      </c>
      <c r="I1250" s="12">
        <v>14</v>
      </c>
      <c r="J1250" s="12">
        <v>2260</v>
      </c>
      <c r="K1250" s="7" t="str">
        <f>IF(COUNTIF(Table1[Customer ID],Table1[[#This Row],[Customer ID]])&gt;1,"Repeat Customer","One-Time Customer")</f>
        <v>Repeat Customer</v>
      </c>
      <c r="L1250" s="12" t="s">
        <v>2139</v>
      </c>
      <c r="M1250" s="12" t="s">
        <v>39</v>
      </c>
      <c r="N1250" s="12" t="s">
        <v>28</v>
      </c>
      <c r="O1250" s="12" t="s">
        <v>77</v>
      </c>
      <c r="P1250" s="12" t="s">
        <v>85</v>
      </c>
      <c r="Q1250" s="12" t="s">
        <v>43</v>
      </c>
      <c r="R1250" s="12" t="s">
        <v>890</v>
      </c>
      <c r="S1250" s="12">
        <v>0.36</v>
      </c>
      <c r="T1250" s="7">
        <f>Table1[[#This Row],[Profit]]/Table1[[#This Row],[Sales]]</f>
        <v>2.288621975544185</v>
      </c>
      <c r="U1250" s="12" t="s">
        <v>33</v>
      </c>
      <c r="V1250" s="12" t="s">
        <v>136</v>
      </c>
      <c r="W1250" s="12" t="s">
        <v>387</v>
      </c>
      <c r="X1250" s="12" t="s">
        <v>2140</v>
      </c>
      <c r="Y1250" s="12">
        <v>30161</v>
      </c>
      <c r="Z1250" s="13">
        <v>42115</v>
      </c>
      <c r="AA1250" s="14" t="str">
        <f>TEXT(Table1[[#This Row],[Order Date]],"mmmm")</f>
        <v>April</v>
      </c>
      <c r="AB1250" s="8" t="str">
        <f>TEXT(Table1[[#This Row],[Order Date]],"yyyy")</f>
        <v>2015</v>
      </c>
      <c r="AC1250" s="13">
        <v>42117</v>
      </c>
      <c r="AD1250" s="12">
        <v>1055.6039999999998</v>
      </c>
      <c r="AE1250" s="12">
        <v>4</v>
      </c>
      <c r="AF1250" s="12">
        <v>461.24</v>
      </c>
      <c r="AG1250" s="12">
        <v>89602</v>
      </c>
      <c r="AH1250" s="7" t="str">
        <f>IF(COUNTIF(Returns!$A$2:$A$1635,Orders!AG1250)&gt;0,"Returned","Not Returned")</f>
        <v>Not Returned</v>
      </c>
    </row>
    <row r="1251" spans="5:34" ht="12.75" customHeight="1" thickTop="1" thickBot="1" x14ac:dyDescent="0.3">
      <c r="E1251" s="9">
        <v>18142</v>
      </c>
      <c r="F1251" s="2" t="s">
        <v>37</v>
      </c>
      <c r="G1251" s="2">
        <v>0.09</v>
      </c>
      <c r="H1251" s="2">
        <v>207.48</v>
      </c>
      <c r="I1251" s="2">
        <v>0.99</v>
      </c>
      <c r="J1251" s="2">
        <v>2264</v>
      </c>
      <c r="K1251" s="7" t="str">
        <f>IF(COUNTIF(Table1[Customer ID],Table1[[#This Row],[Customer ID]])&gt;1,"Repeat Customer","One-Time Customer")</f>
        <v>One-Time Customer</v>
      </c>
      <c r="L1251" s="2" t="s">
        <v>2142</v>
      </c>
      <c r="M1251" s="2" t="s">
        <v>49</v>
      </c>
      <c r="N1251" s="2" t="s">
        <v>28</v>
      </c>
      <c r="O1251" s="2" t="s">
        <v>29</v>
      </c>
      <c r="P1251" s="2" t="s">
        <v>257</v>
      </c>
      <c r="Q1251" s="2" t="s">
        <v>59</v>
      </c>
      <c r="R1251" s="2" t="s">
        <v>2143</v>
      </c>
      <c r="S1251" s="2">
        <v>0.55000000000000004</v>
      </c>
      <c r="T1251" s="7">
        <f>Table1[[#This Row],[Profit]]/Table1[[#This Row],[Sales]]</f>
        <v>0.62281263522284724</v>
      </c>
      <c r="U1251" s="2" t="s">
        <v>33</v>
      </c>
      <c r="V1251" s="2" t="s">
        <v>61</v>
      </c>
      <c r="W1251" s="2" t="s">
        <v>506</v>
      </c>
      <c r="X1251" s="2" t="s">
        <v>2144</v>
      </c>
      <c r="Y1251" s="2">
        <v>64804</v>
      </c>
      <c r="Z1251" s="10">
        <v>42030</v>
      </c>
      <c r="AA1251" s="14" t="str">
        <f>TEXT(Table1[[#This Row],[Order Date]],"mmmm")</f>
        <v>January</v>
      </c>
      <c r="AB1251" s="8" t="str">
        <f>TEXT(Table1[[#This Row],[Order Date]],"yyyy")</f>
        <v>2015</v>
      </c>
      <c r="AC1251" s="10">
        <v>42033</v>
      </c>
      <c r="AD1251" s="2">
        <v>359.83</v>
      </c>
      <c r="AE1251" s="2">
        <v>3</v>
      </c>
      <c r="AF1251" s="2">
        <v>577.75</v>
      </c>
      <c r="AG1251" s="2">
        <v>86611</v>
      </c>
      <c r="AH1251" s="7" t="str">
        <f>IF(COUNTIF(Returns!$A$2:$A$1635,Orders!AG1251)&gt;0,"Returned","Not Returned")</f>
        <v>Not Returned</v>
      </c>
    </row>
    <row r="1252" spans="5:34" ht="12.75" customHeight="1" thickTop="1" thickBot="1" x14ac:dyDescent="0.3">
      <c r="E1252" s="11">
        <v>19171</v>
      </c>
      <c r="F1252" s="12" t="s">
        <v>47</v>
      </c>
      <c r="G1252" s="12">
        <v>0.1</v>
      </c>
      <c r="H1252" s="12">
        <v>7.45</v>
      </c>
      <c r="I1252" s="12">
        <v>6.28</v>
      </c>
      <c r="J1252" s="12">
        <v>2265</v>
      </c>
      <c r="K1252" s="7" t="str">
        <f>IF(COUNTIF(Table1[Customer ID],Table1[[#This Row],[Customer ID]])&gt;1,"Repeat Customer","One-Time Customer")</f>
        <v>Repeat Customer</v>
      </c>
      <c r="L1252" s="12" t="s">
        <v>2145</v>
      </c>
      <c r="M1252" s="12" t="s">
        <v>49</v>
      </c>
      <c r="N1252" s="12" t="s">
        <v>28</v>
      </c>
      <c r="O1252" s="12" t="s">
        <v>29</v>
      </c>
      <c r="P1252" s="12" t="s">
        <v>109</v>
      </c>
      <c r="Q1252" s="12" t="s">
        <v>59</v>
      </c>
      <c r="R1252" s="12" t="s">
        <v>2146</v>
      </c>
      <c r="S1252" s="12">
        <v>0.4</v>
      </c>
      <c r="T1252" s="7">
        <f>Table1[[#This Row],[Profit]]/Table1[[#This Row],[Sales]]</f>
        <v>-1.1763299663299662</v>
      </c>
      <c r="U1252" s="12" t="s">
        <v>33</v>
      </c>
      <c r="V1252" s="12" t="s">
        <v>61</v>
      </c>
      <c r="W1252" s="12" t="s">
        <v>506</v>
      </c>
      <c r="X1252" s="12" t="s">
        <v>2147</v>
      </c>
      <c r="Y1252" s="12">
        <v>64130</v>
      </c>
      <c r="Z1252" s="13">
        <v>42033</v>
      </c>
      <c r="AA1252" s="14" t="str">
        <f>TEXT(Table1[[#This Row],[Order Date]],"mmmm")</f>
        <v>January</v>
      </c>
      <c r="AB1252" s="8" t="str">
        <f>TEXT(Table1[[#This Row],[Order Date]],"yyyy")</f>
        <v>2015</v>
      </c>
      <c r="AC1252" s="13">
        <v>42036</v>
      </c>
      <c r="AD1252" s="12">
        <v>-69.873999999999995</v>
      </c>
      <c r="AE1252" s="12">
        <v>8</v>
      </c>
      <c r="AF1252" s="12">
        <v>59.4</v>
      </c>
      <c r="AG1252" s="12">
        <v>86612</v>
      </c>
      <c r="AH1252" s="7" t="str">
        <f>IF(COUNTIF(Returns!$A$2:$A$1635,Orders!AG1252)&gt;0,"Returned","Not Returned")</f>
        <v>Not Returned</v>
      </c>
    </row>
    <row r="1253" spans="5:34" ht="12.75" customHeight="1" thickTop="1" thickBot="1" x14ac:dyDescent="0.3">
      <c r="E1253" s="9">
        <v>19172</v>
      </c>
      <c r="F1253" s="2" t="s">
        <v>47</v>
      </c>
      <c r="G1253" s="2">
        <v>0.01</v>
      </c>
      <c r="H1253" s="2">
        <v>6.48</v>
      </c>
      <c r="I1253" s="2">
        <v>7.86</v>
      </c>
      <c r="J1253" s="2">
        <v>2265</v>
      </c>
      <c r="K1253" s="7" t="str">
        <f>IF(COUNTIF(Table1[Customer ID],Table1[[#This Row],[Customer ID]])&gt;1,"Repeat Customer","One-Time Customer")</f>
        <v>Repeat Customer</v>
      </c>
      <c r="L1253" s="2" t="s">
        <v>2145</v>
      </c>
      <c r="M1253" s="2" t="s">
        <v>49</v>
      </c>
      <c r="N1253" s="2" t="s">
        <v>28</v>
      </c>
      <c r="O1253" s="2" t="s">
        <v>29</v>
      </c>
      <c r="P1253" s="2" t="s">
        <v>93</v>
      </c>
      <c r="Q1253" s="2" t="s">
        <v>59</v>
      </c>
      <c r="R1253" s="2" t="s">
        <v>1121</v>
      </c>
      <c r="S1253" s="2">
        <v>0.37</v>
      </c>
      <c r="T1253" s="7">
        <f>Table1[[#This Row],[Profit]]/Table1[[#This Row],[Sales]]</f>
        <v>-2.0424315377670781</v>
      </c>
      <c r="U1253" s="2" t="s">
        <v>33</v>
      </c>
      <c r="V1253" s="2" t="s">
        <v>61</v>
      </c>
      <c r="W1253" s="2" t="s">
        <v>506</v>
      </c>
      <c r="X1253" s="2" t="s">
        <v>2147</v>
      </c>
      <c r="Y1253" s="2">
        <v>64130</v>
      </c>
      <c r="Z1253" s="10">
        <v>42033</v>
      </c>
      <c r="AA1253" s="14" t="str">
        <f>TEXT(Table1[[#This Row],[Order Date]],"mmmm")</f>
        <v>January</v>
      </c>
      <c r="AB1253" s="8" t="str">
        <f>TEXT(Table1[[#This Row],[Order Date]],"yyyy")</f>
        <v>2015</v>
      </c>
      <c r="AC1253" s="10">
        <v>42035</v>
      </c>
      <c r="AD1253" s="2">
        <v>-135.74</v>
      </c>
      <c r="AE1253" s="2">
        <v>10</v>
      </c>
      <c r="AF1253" s="2">
        <v>66.459999999999994</v>
      </c>
      <c r="AG1253" s="2">
        <v>86612</v>
      </c>
      <c r="AH1253" s="7" t="str">
        <f>IF(COUNTIF(Returns!$A$2:$A$1635,Orders!AG1253)&gt;0,"Returned","Not Returned")</f>
        <v>Not Returned</v>
      </c>
    </row>
    <row r="1254" spans="5:34" ht="12.75" customHeight="1" thickTop="1" thickBot="1" x14ac:dyDescent="0.3">
      <c r="E1254" s="11">
        <v>25996</v>
      </c>
      <c r="F1254" s="12" t="s">
        <v>47</v>
      </c>
      <c r="G1254" s="12">
        <v>0.02</v>
      </c>
      <c r="H1254" s="12">
        <v>11.33</v>
      </c>
      <c r="I1254" s="12">
        <v>6.12</v>
      </c>
      <c r="J1254" s="12">
        <v>2266</v>
      </c>
      <c r="K1254" s="7" t="str">
        <f>IF(COUNTIF(Table1[Customer ID],Table1[[#This Row],[Customer ID]])&gt;1,"Repeat Customer","One-Time Customer")</f>
        <v>Repeat Customer</v>
      </c>
      <c r="L1254" s="12" t="s">
        <v>2148</v>
      </c>
      <c r="M1254" s="12" t="s">
        <v>49</v>
      </c>
      <c r="N1254" s="12" t="s">
        <v>28</v>
      </c>
      <c r="O1254" s="12" t="s">
        <v>29</v>
      </c>
      <c r="P1254" s="12" t="s">
        <v>257</v>
      </c>
      <c r="Q1254" s="12" t="s">
        <v>86</v>
      </c>
      <c r="R1254" s="12" t="s">
        <v>2149</v>
      </c>
      <c r="S1254" s="12">
        <v>0.42</v>
      </c>
      <c r="T1254" s="7">
        <f>Table1[[#This Row],[Profit]]/Table1[[#This Row],[Sales]]</f>
        <v>-0.41074964639321071</v>
      </c>
      <c r="U1254" s="12" t="s">
        <v>33</v>
      </c>
      <c r="V1254" s="12" t="s">
        <v>61</v>
      </c>
      <c r="W1254" s="12" t="s">
        <v>506</v>
      </c>
      <c r="X1254" s="12" t="s">
        <v>2150</v>
      </c>
      <c r="Y1254" s="12">
        <v>63122</v>
      </c>
      <c r="Z1254" s="13">
        <v>42150</v>
      </c>
      <c r="AA1254" s="14" t="str">
        <f>TEXT(Table1[[#This Row],[Order Date]],"mmmm")</f>
        <v>May</v>
      </c>
      <c r="AB1254" s="8" t="str">
        <f>TEXT(Table1[[#This Row],[Order Date]],"yyyy")</f>
        <v>2015</v>
      </c>
      <c r="AC1254" s="13">
        <v>42152</v>
      </c>
      <c r="AD1254" s="12">
        <v>-14.52</v>
      </c>
      <c r="AE1254" s="12">
        <v>3</v>
      </c>
      <c r="AF1254" s="12">
        <v>35.35</v>
      </c>
      <c r="AG1254" s="12">
        <v>86610</v>
      </c>
      <c r="AH1254" s="7" t="str">
        <f>IF(COUNTIF(Returns!$A$2:$A$1635,Orders!AG1254)&gt;0,"Returned","Not Returned")</f>
        <v>Not Returned</v>
      </c>
    </row>
    <row r="1255" spans="5:34" ht="12.75" customHeight="1" thickTop="1" thickBot="1" x14ac:dyDescent="0.3">
      <c r="E1255" s="9">
        <v>25997</v>
      </c>
      <c r="F1255" s="2" t="s">
        <v>47</v>
      </c>
      <c r="G1255" s="2">
        <v>0.01</v>
      </c>
      <c r="H1255" s="2">
        <v>15.67</v>
      </c>
      <c r="I1255" s="2">
        <v>1.39</v>
      </c>
      <c r="J1255" s="2">
        <v>2266</v>
      </c>
      <c r="K1255" s="7" t="str">
        <f>IF(COUNTIF(Table1[Customer ID],Table1[[#This Row],[Customer ID]])&gt;1,"Repeat Customer","One-Time Customer")</f>
        <v>Repeat Customer</v>
      </c>
      <c r="L1255" s="2" t="s">
        <v>2148</v>
      </c>
      <c r="M1255" s="2" t="s">
        <v>49</v>
      </c>
      <c r="N1255" s="2" t="s">
        <v>28</v>
      </c>
      <c r="O1255" s="2" t="s">
        <v>29</v>
      </c>
      <c r="P1255" s="2" t="s">
        <v>69</v>
      </c>
      <c r="Q1255" s="2" t="s">
        <v>59</v>
      </c>
      <c r="R1255" s="2" t="s">
        <v>1700</v>
      </c>
      <c r="S1255" s="2">
        <v>0.38</v>
      </c>
      <c r="T1255" s="7">
        <f>Table1[[#This Row],[Profit]]/Table1[[#This Row],[Sales]]</f>
        <v>0.69</v>
      </c>
      <c r="U1255" s="2" t="s">
        <v>33</v>
      </c>
      <c r="V1255" s="2" t="s">
        <v>61</v>
      </c>
      <c r="W1255" s="2" t="s">
        <v>506</v>
      </c>
      <c r="X1255" s="2" t="s">
        <v>2150</v>
      </c>
      <c r="Y1255" s="2">
        <v>63122</v>
      </c>
      <c r="Z1255" s="10">
        <v>42150</v>
      </c>
      <c r="AA1255" s="14" t="str">
        <f>TEXT(Table1[[#This Row],[Order Date]],"mmmm")</f>
        <v>May</v>
      </c>
      <c r="AB1255" s="8" t="str">
        <f>TEXT(Table1[[#This Row],[Order Date]],"yyyy")</f>
        <v>2015</v>
      </c>
      <c r="AC1255" s="10">
        <v>42151</v>
      </c>
      <c r="AD1255" s="2">
        <v>171.26489999999998</v>
      </c>
      <c r="AE1255" s="2">
        <v>16</v>
      </c>
      <c r="AF1255" s="2">
        <v>248.21</v>
      </c>
      <c r="AG1255" s="2">
        <v>86610</v>
      </c>
      <c r="AH1255" s="7" t="str">
        <f>IF(COUNTIF(Returns!$A$2:$A$1635,Orders!AG1255)&gt;0,"Returned","Not Returned")</f>
        <v>Not Returned</v>
      </c>
    </row>
    <row r="1256" spans="5:34" ht="12.75" customHeight="1" thickTop="1" thickBot="1" x14ac:dyDescent="0.3">
      <c r="E1256" s="11">
        <v>19072</v>
      </c>
      <c r="F1256" s="12" t="s">
        <v>106</v>
      </c>
      <c r="G1256" s="12">
        <v>0.08</v>
      </c>
      <c r="H1256" s="12">
        <v>259.70999999999998</v>
      </c>
      <c r="I1256" s="12">
        <v>66.67</v>
      </c>
      <c r="J1256" s="12">
        <v>2268</v>
      </c>
      <c r="K1256" s="7" t="str">
        <f>IF(COUNTIF(Table1[Customer ID],Table1[[#This Row],[Customer ID]])&gt;1,"Repeat Customer","One-Time Customer")</f>
        <v>One-Time Customer</v>
      </c>
      <c r="L1256" s="12" t="s">
        <v>2151</v>
      </c>
      <c r="M1256" s="12" t="s">
        <v>39</v>
      </c>
      <c r="N1256" s="12" t="s">
        <v>58</v>
      </c>
      <c r="O1256" s="12" t="s">
        <v>41</v>
      </c>
      <c r="P1256" s="12" t="s">
        <v>152</v>
      </c>
      <c r="Q1256" s="12" t="s">
        <v>121</v>
      </c>
      <c r="R1256" s="12" t="s">
        <v>342</v>
      </c>
      <c r="S1256" s="12">
        <v>0.61</v>
      </c>
      <c r="T1256" s="7">
        <f>Table1[[#This Row],[Profit]]/Table1[[#This Row],[Sales]]</f>
        <v>3.3824054814633547E-2</v>
      </c>
      <c r="U1256" s="12" t="s">
        <v>33</v>
      </c>
      <c r="V1256" s="12" t="s">
        <v>136</v>
      </c>
      <c r="W1256" s="12" t="s">
        <v>362</v>
      </c>
      <c r="X1256" s="12" t="s">
        <v>2152</v>
      </c>
      <c r="Y1256" s="12">
        <v>34639</v>
      </c>
      <c r="Z1256" s="13">
        <v>42158</v>
      </c>
      <c r="AA1256" s="14" t="str">
        <f>TEXT(Table1[[#This Row],[Order Date]],"mmmm")</f>
        <v>June</v>
      </c>
      <c r="AB1256" s="8" t="str">
        <f>TEXT(Table1[[#This Row],[Order Date]],"yyyy")</f>
        <v>2015</v>
      </c>
      <c r="AC1256" s="13">
        <v>42162</v>
      </c>
      <c r="AD1256" s="12">
        <v>138.22199999999998</v>
      </c>
      <c r="AE1256" s="12">
        <v>17</v>
      </c>
      <c r="AF1256" s="12">
        <v>4086.5</v>
      </c>
      <c r="AG1256" s="12">
        <v>89571</v>
      </c>
      <c r="AH1256" s="7" t="str">
        <f>IF(COUNTIF(Returns!$A$2:$A$1635,Orders!AG1256)&gt;0,"Returned","Not Returned")</f>
        <v>Not Returned</v>
      </c>
    </row>
    <row r="1257" spans="5:34" ht="12.75" customHeight="1" thickTop="1" thickBot="1" x14ac:dyDescent="0.3">
      <c r="E1257" s="9">
        <v>23963</v>
      </c>
      <c r="F1257" s="2" t="s">
        <v>106</v>
      </c>
      <c r="G1257" s="2">
        <v>0.01</v>
      </c>
      <c r="H1257" s="2">
        <v>20.48</v>
      </c>
      <c r="I1257" s="2">
        <v>6.32</v>
      </c>
      <c r="J1257" s="2">
        <v>2270</v>
      </c>
      <c r="K1257" s="7" t="str">
        <f>IF(COUNTIF(Table1[Customer ID],Table1[[#This Row],[Customer ID]])&gt;1,"Repeat Customer","One-Time Customer")</f>
        <v>Repeat Customer</v>
      </c>
      <c r="L1257" s="2" t="s">
        <v>2153</v>
      </c>
      <c r="M1257" s="2" t="s">
        <v>49</v>
      </c>
      <c r="N1257" s="2" t="s">
        <v>58</v>
      </c>
      <c r="O1257" s="2" t="s">
        <v>29</v>
      </c>
      <c r="P1257" s="2" t="s">
        <v>257</v>
      </c>
      <c r="Q1257" s="2" t="s">
        <v>59</v>
      </c>
      <c r="R1257" s="2" t="s">
        <v>1920</v>
      </c>
      <c r="S1257" s="2">
        <v>0.57999999999999996</v>
      </c>
      <c r="T1257" s="7">
        <f>Table1[[#This Row],[Profit]]/Table1[[#This Row],[Sales]]</f>
        <v>1.8965010799136068</v>
      </c>
      <c r="U1257" s="2" t="s">
        <v>33</v>
      </c>
      <c r="V1257" s="2" t="s">
        <v>136</v>
      </c>
      <c r="W1257" s="2" t="s">
        <v>932</v>
      </c>
      <c r="X1257" s="2" t="s">
        <v>2154</v>
      </c>
      <c r="Y1257" s="2">
        <v>29662</v>
      </c>
      <c r="Z1257" s="10">
        <v>42041</v>
      </c>
      <c r="AA1257" s="14" t="str">
        <f>TEXT(Table1[[#This Row],[Order Date]],"mmmm")</f>
        <v>February</v>
      </c>
      <c r="AB1257" s="8" t="str">
        <f>TEXT(Table1[[#This Row],[Order Date]],"yyyy")</f>
        <v>2015</v>
      </c>
      <c r="AC1257" s="10">
        <v>42043</v>
      </c>
      <c r="AD1257" s="2">
        <v>711.24479999999994</v>
      </c>
      <c r="AE1257" s="2">
        <v>18</v>
      </c>
      <c r="AF1257" s="2">
        <v>375.03</v>
      </c>
      <c r="AG1257" s="2">
        <v>89572</v>
      </c>
      <c r="AH1257" s="7" t="str">
        <f>IF(COUNTIF(Returns!$A$2:$A$1635,Orders!AG1257)&gt;0,"Returned","Not Returned")</f>
        <v>Not Returned</v>
      </c>
    </row>
    <row r="1258" spans="5:34" ht="12.75" customHeight="1" thickTop="1" thickBot="1" x14ac:dyDescent="0.3">
      <c r="E1258" s="11">
        <v>23964</v>
      </c>
      <c r="F1258" s="12" t="s">
        <v>106</v>
      </c>
      <c r="G1258" s="12">
        <v>0.09</v>
      </c>
      <c r="H1258" s="12">
        <v>1.86</v>
      </c>
      <c r="I1258" s="12">
        <v>2.58</v>
      </c>
      <c r="J1258" s="12">
        <v>2270</v>
      </c>
      <c r="K1258" s="7" t="str">
        <f>IF(COUNTIF(Table1[Customer ID],Table1[[#This Row],[Customer ID]])&gt;1,"Repeat Customer","One-Time Customer")</f>
        <v>Repeat Customer</v>
      </c>
      <c r="L1258" s="12" t="s">
        <v>2153</v>
      </c>
      <c r="M1258" s="12" t="s">
        <v>49</v>
      </c>
      <c r="N1258" s="12" t="s">
        <v>58</v>
      </c>
      <c r="O1258" s="12" t="s">
        <v>29</v>
      </c>
      <c r="P1258" s="12" t="s">
        <v>66</v>
      </c>
      <c r="Q1258" s="12" t="s">
        <v>31</v>
      </c>
      <c r="R1258" s="12" t="s">
        <v>308</v>
      </c>
      <c r="S1258" s="12">
        <v>0.82</v>
      </c>
      <c r="T1258" s="7">
        <f>Table1[[#This Row],[Profit]]/Table1[[#This Row],[Sales]]</f>
        <v>-49.065896119402993</v>
      </c>
      <c r="U1258" s="12" t="s">
        <v>33</v>
      </c>
      <c r="V1258" s="12" t="s">
        <v>136</v>
      </c>
      <c r="W1258" s="12" t="s">
        <v>932</v>
      </c>
      <c r="X1258" s="12" t="s">
        <v>2154</v>
      </c>
      <c r="Y1258" s="12">
        <v>29662</v>
      </c>
      <c r="Z1258" s="13">
        <v>42041</v>
      </c>
      <c r="AA1258" s="14" t="str">
        <f>TEXT(Table1[[#This Row],[Order Date]],"mmmm")</f>
        <v>February</v>
      </c>
      <c r="AB1258" s="8" t="str">
        <f>TEXT(Table1[[#This Row],[Order Date]],"yyyy")</f>
        <v>2015</v>
      </c>
      <c r="AC1258" s="13">
        <v>42046</v>
      </c>
      <c r="AD1258" s="12">
        <v>-1084.8469632000001</v>
      </c>
      <c r="AE1258" s="12">
        <v>12</v>
      </c>
      <c r="AF1258" s="12">
        <v>22.11</v>
      </c>
      <c r="AG1258" s="12">
        <v>89572</v>
      </c>
      <c r="AH1258" s="7" t="str">
        <f>IF(COUNTIF(Returns!$A$2:$A$1635,Orders!AG1258)&gt;0,"Returned","Not Returned")</f>
        <v>Not Returned</v>
      </c>
    </row>
    <row r="1259" spans="5:34" ht="12.75" customHeight="1" thickTop="1" thickBot="1" x14ac:dyDescent="0.3">
      <c r="E1259" s="9">
        <v>23965</v>
      </c>
      <c r="F1259" s="2" t="s">
        <v>106</v>
      </c>
      <c r="G1259" s="2">
        <v>0.08</v>
      </c>
      <c r="H1259" s="2">
        <v>205.99</v>
      </c>
      <c r="I1259" s="2">
        <v>2.5</v>
      </c>
      <c r="J1259" s="2">
        <v>2270</v>
      </c>
      <c r="K1259" s="7" t="str">
        <f>IF(COUNTIF(Table1[Customer ID],Table1[[#This Row],[Customer ID]])&gt;1,"Repeat Customer","One-Time Customer")</f>
        <v>Repeat Customer</v>
      </c>
      <c r="L1259" s="2" t="s">
        <v>2153</v>
      </c>
      <c r="M1259" s="2" t="s">
        <v>49</v>
      </c>
      <c r="N1259" s="2" t="s">
        <v>58</v>
      </c>
      <c r="O1259" s="2" t="s">
        <v>77</v>
      </c>
      <c r="P1259" s="2" t="s">
        <v>78</v>
      </c>
      <c r="Q1259" s="2" t="s">
        <v>59</v>
      </c>
      <c r="R1259" s="2" t="s">
        <v>2155</v>
      </c>
      <c r="S1259" s="2">
        <v>0.59</v>
      </c>
      <c r="T1259" s="7">
        <f>Table1[[#This Row],[Profit]]/Table1[[#This Row],[Sales]]</f>
        <v>-5.4522753751717182E-2</v>
      </c>
      <c r="U1259" s="2" t="s">
        <v>33</v>
      </c>
      <c r="V1259" s="2" t="s">
        <v>136</v>
      </c>
      <c r="W1259" s="2" t="s">
        <v>932</v>
      </c>
      <c r="X1259" s="2" t="s">
        <v>2154</v>
      </c>
      <c r="Y1259" s="2">
        <v>29662</v>
      </c>
      <c r="Z1259" s="10">
        <v>42041</v>
      </c>
      <c r="AA1259" s="14" t="str">
        <f>TEXT(Table1[[#This Row],[Order Date]],"mmmm")</f>
        <v>February</v>
      </c>
      <c r="AB1259" s="8" t="str">
        <f>TEXT(Table1[[#This Row],[Order Date]],"yyyy")</f>
        <v>2015</v>
      </c>
      <c r="AC1259" s="10">
        <v>42046</v>
      </c>
      <c r="AD1259" s="2">
        <v>-156.77199999999999</v>
      </c>
      <c r="AE1259" s="2">
        <v>17</v>
      </c>
      <c r="AF1259" s="2">
        <v>2875.35</v>
      </c>
      <c r="AG1259" s="2">
        <v>89572</v>
      </c>
      <c r="AH1259" s="7" t="str">
        <f>IF(COUNTIF(Returns!$A$2:$A$1635,Orders!AG1259)&gt;0,"Returned","Not Returned")</f>
        <v>Not Returned</v>
      </c>
    </row>
    <row r="1260" spans="5:34" ht="12.75" customHeight="1" thickTop="1" thickBot="1" x14ac:dyDescent="0.3">
      <c r="E1260" s="11">
        <v>19438</v>
      </c>
      <c r="F1260" s="12" t="s">
        <v>25</v>
      </c>
      <c r="G1260" s="12">
        <v>0.08</v>
      </c>
      <c r="H1260" s="12">
        <v>15.73</v>
      </c>
      <c r="I1260" s="12">
        <v>7.42</v>
      </c>
      <c r="J1260" s="12">
        <v>2272</v>
      </c>
      <c r="K1260" s="7" t="str">
        <f>IF(COUNTIF(Table1[Customer ID],Table1[[#This Row],[Customer ID]])&gt;1,"Repeat Customer","One-Time Customer")</f>
        <v>One-Time Customer</v>
      </c>
      <c r="L1260" s="12" t="s">
        <v>2156</v>
      </c>
      <c r="M1260" s="12" t="s">
        <v>27</v>
      </c>
      <c r="N1260" s="12" t="s">
        <v>28</v>
      </c>
      <c r="O1260" s="12" t="s">
        <v>29</v>
      </c>
      <c r="P1260" s="12" t="s">
        <v>174</v>
      </c>
      <c r="Q1260" s="12" t="s">
        <v>51</v>
      </c>
      <c r="R1260" s="12" t="s">
        <v>2157</v>
      </c>
      <c r="S1260" s="12">
        <v>0.56000000000000005</v>
      </c>
      <c r="T1260" s="7">
        <f>Table1[[#This Row],[Profit]]/Table1[[#This Row],[Sales]]</f>
        <v>-0.48155737704918034</v>
      </c>
      <c r="U1260" s="12" t="s">
        <v>33</v>
      </c>
      <c r="V1260" s="12" t="s">
        <v>61</v>
      </c>
      <c r="W1260" s="12" t="s">
        <v>130</v>
      </c>
      <c r="X1260" s="12" t="s">
        <v>2158</v>
      </c>
      <c r="Y1260" s="12">
        <v>76543</v>
      </c>
      <c r="Z1260" s="13">
        <v>42079</v>
      </c>
      <c r="AA1260" s="14" t="str">
        <f>TEXT(Table1[[#This Row],[Order Date]],"mmmm")</f>
        <v>March</v>
      </c>
      <c r="AB1260" s="8" t="str">
        <f>TEXT(Table1[[#This Row],[Order Date]],"yyyy")</f>
        <v>2015</v>
      </c>
      <c r="AC1260" s="13">
        <v>42081</v>
      </c>
      <c r="AD1260" s="12">
        <v>-37.6</v>
      </c>
      <c r="AE1260" s="12">
        <v>5</v>
      </c>
      <c r="AF1260" s="12">
        <v>78.08</v>
      </c>
      <c r="AG1260" s="12">
        <v>90110</v>
      </c>
      <c r="AH1260" s="7" t="str">
        <f>IF(COUNTIF(Returns!$A$2:$A$1635,Orders!AG1260)&gt;0,"Returned","Not Returned")</f>
        <v>Not Returned</v>
      </c>
    </row>
    <row r="1261" spans="5:34" ht="12.75" customHeight="1" thickTop="1" thickBot="1" x14ac:dyDescent="0.3">
      <c r="E1261" s="9">
        <v>23416</v>
      </c>
      <c r="F1261" s="2" t="s">
        <v>106</v>
      </c>
      <c r="G1261" s="2">
        <v>0.04</v>
      </c>
      <c r="H1261" s="2">
        <v>120.98</v>
      </c>
      <c r="I1261" s="2">
        <v>3.99</v>
      </c>
      <c r="J1261" s="2">
        <v>2273</v>
      </c>
      <c r="K1261" s="7" t="str">
        <f>IF(COUNTIF(Table1[Customer ID],Table1[[#This Row],[Customer ID]])&gt;1,"Repeat Customer","One-Time Customer")</f>
        <v>Repeat Customer</v>
      </c>
      <c r="L1261" s="2" t="s">
        <v>2159</v>
      </c>
      <c r="M1261" s="2" t="s">
        <v>49</v>
      </c>
      <c r="N1261" s="2" t="s">
        <v>28</v>
      </c>
      <c r="O1261" s="2" t="s">
        <v>29</v>
      </c>
      <c r="P1261" s="2" t="s">
        <v>257</v>
      </c>
      <c r="Q1261" s="2" t="s">
        <v>59</v>
      </c>
      <c r="R1261" s="2" t="s">
        <v>2160</v>
      </c>
      <c r="S1261" s="2">
        <v>0.6</v>
      </c>
      <c r="T1261" s="7">
        <f>Table1[[#This Row],[Profit]]/Table1[[#This Row],[Sales]]</f>
        <v>0.69</v>
      </c>
      <c r="U1261" s="2" t="s">
        <v>33</v>
      </c>
      <c r="V1261" s="2" t="s">
        <v>61</v>
      </c>
      <c r="W1261" s="2" t="s">
        <v>130</v>
      </c>
      <c r="X1261" s="2" t="s">
        <v>2161</v>
      </c>
      <c r="Y1261" s="2">
        <v>78550</v>
      </c>
      <c r="Z1261" s="10">
        <v>42129</v>
      </c>
      <c r="AA1261" s="14" t="str">
        <f>TEXT(Table1[[#This Row],[Order Date]],"mmmm")</f>
        <v>May</v>
      </c>
      <c r="AB1261" s="8" t="str">
        <f>TEXT(Table1[[#This Row],[Order Date]],"yyyy")</f>
        <v>2015</v>
      </c>
      <c r="AC1261" s="10">
        <v>42129</v>
      </c>
      <c r="AD1261" s="2">
        <v>1389.5771999999999</v>
      </c>
      <c r="AE1261" s="2">
        <v>17</v>
      </c>
      <c r="AF1261" s="2">
        <v>2013.88</v>
      </c>
      <c r="AG1261" s="2">
        <v>90109</v>
      </c>
      <c r="AH1261" s="7" t="str">
        <f>IF(COUNTIF(Returns!$A$2:$A$1635,Orders!AG1261)&gt;0,"Returned","Not Returned")</f>
        <v>Not Returned</v>
      </c>
    </row>
    <row r="1262" spans="5:34" ht="12.75" customHeight="1" thickTop="1" thickBot="1" x14ac:dyDescent="0.3">
      <c r="E1262" s="11">
        <v>23417</v>
      </c>
      <c r="F1262" s="12" t="s">
        <v>106</v>
      </c>
      <c r="G1262" s="12">
        <v>0.02</v>
      </c>
      <c r="H1262" s="12">
        <v>55.99</v>
      </c>
      <c r="I1262" s="12">
        <v>5</v>
      </c>
      <c r="J1262" s="12">
        <v>2273</v>
      </c>
      <c r="K1262" s="7" t="str">
        <f>IF(COUNTIF(Table1[Customer ID],Table1[[#This Row],[Customer ID]])&gt;1,"Repeat Customer","One-Time Customer")</f>
        <v>Repeat Customer</v>
      </c>
      <c r="L1262" s="12" t="s">
        <v>2159</v>
      </c>
      <c r="M1262" s="12" t="s">
        <v>49</v>
      </c>
      <c r="N1262" s="12" t="s">
        <v>28</v>
      </c>
      <c r="O1262" s="12" t="s">
        <v>77</v>
      </c>
      <c r="P1262" s="12" t="s">
        <v>78</v>
      </c>
      <c r="Q1262" s="12" t="s">
        <v>51</v>
      </c>
      <c r="R1262" s="12" t="s">
        <v>398</v>
      </c>
      <c r="S1262" s="12">
        <v>0.83</v>
      </c>
      <c r="T1262" s="7">
        <f>Table1[[#This Row],[Profit]]/Table1[[#This Row],[Sales]]</f>
        <v>-1.1067752831313333</v>
      </c>
      <c r="U1262" s="12" t="s">
        <v>33</v>
      </c>
      <c r="V1262" s="12" t="s">
        <v>61</v>
      </c>
      <c r="W1262" s="12" t="s">
        <v>130</v>
      </c>
      <c r="X1262" s="12" t="s">
        <v>2161</v>
      </c>
      <c r="Y1262" s="12">
        <v>78550</v>
      </c>
      <c r="Z1262" s="13">
        <v>42129</v>
      </c>
      <c r="AA1262" s="14" t="str">
        <f>TEXT(Table1[[#This Row],[Order Date]],"mmmm")</f>
        <v>May</v>
      </c>
      <c r="AB1262" s="8" t="str">
        <f>TEXT(Table1[[#This Row],[Order Date]],"yyyy")</f>
        <v>2015</v>
      </c>
      <c r="AC1262" s="13">
        <v>42129</v>
      </c>
      <c r="AD1262" s="12">
        <v>-222.816</v>
      </c>
      <c r="AE1262" s="12">
        <v>4</v>
      </c>
      <c r="AF1262" s="12">
        <v>201.32</v>
      </c>
      <c r="AG1262" s="12">
        <v>90109</v>
      </c>
      <c r="AH1262" s="7" t="str">
        <f>IF(COUNTIF(Returns!$A$2:$A$1635,Orders!AG1262)&gt;0,"Returned","Not Returned")</f>
        <v>Not Returned</v>
      </c>
    </row>
    <row r="1263" spans="5:34" ht="12.75" customHeight="1" thickTop="1" thickBot="1" x14ac:dyDescent="0.3">
      <c r="E1263" s="9">
        <v>23418</v>
      </c>
      <c r="F1263" s="2" t="s">
        <v>106</v>
      </c>
      <c r="G1263" s="2">
        <v>0.05</v>
      </c>
      <c r="H1263" s="2">
        <v>23.99</v>
      </c>
      <c r="I1263" s="2">
        <v>15.68</v>
      </c>
      <c r="J1263" s="2">
        <v>2274</v>
      </c>
      <c r="K1263" s="7" t="str">
        <f>IF(COUNTIF(Table1[Customer ID],Table1[[#This Row],[Customer ID]])&gt;1,"Repeat Customer","One-Time Customer")</f>
        <v>One-Time Customer</v>
      </c>
      <c r="L1263" s="2" t="s">
        <v>2162</v>
      </c>
      <c r="M1263" s="2" t="s">
        <v>39</v>
      </c>
      <c r="N1263" s="2" t="s">
        <v>28</v>
      </c>
      <c r="O1263" s="2" t="s">
        <v>41</v>
      </c>
      <c r="P1263" s="2" t="s">
        <v>50</v>
      </c>
      <c r="Q1263" s="2" t="s">
        <v>43</v>
      </c>
      <c r="R1263" s="2" t="s">
        <v>2163</v>
      </c>
      <c r="S1263" s="2">
        <v>0.62</v>
      </c>
      <c r="T1263" s="7">
        <f>Table1[[#This Row],[Profit]]/Table1[[#This Row],[Sales]]</f>
        <v>-0.44792469264011259</v>
      </c>
      <c r="U1263" s="2" t="s">
        <v>33</v>
      </c>
      <c r="V1263" s="2" t="s">
        <v>61</v>
      </c>
      <c r="W1263" s="2" t="s">
        <v>130</v>
      </c>
      <c r="X1263" s="2" t="s">
        <v>2164</v>
      </c>
      <c r="Y1263" s="2">
        <v>77036</v>
      </c>
      <c r="Z1263" s="10">
        <v>42129</v>
      </c>
      <c r="AA1263" s="14" t="str">
        <f>TEXT(Table1[[#This Row],[Order Date]],"mmmm")</f>
        <v>May</v>
      </c>
      <c r="AB1263" s="8" t="str">
        <f>TEXT(Table1[[#This Row],[Order Date]],"yyyy")</f>
        <v>2015</v>
      </c>
      <c r="AC1263" s="10">
        <v>42133</v>
      </c>
      <c r="AD1263" s="2">
        <v>-133.71</v>
      </c>
      <c r="AE1263" s="2">
        <v>12</v>
      </c>
      <c r="AF1263" s="2">
        <v>298.51</v>
      </c>
      <c r="AG1263" s="2">
        <v>90109</v>
      </c>
      <c r="AH1263" s="7" t="str">
        <f>IF(COUNTIF(Returns!$A$2:$A$1635,Orders!AG1263)&gt;0,"Returned","Not Returned")</f>
        <v>Not Returned</v>
      </c>
    </row>
    <row r="1264" spans="5:34" ht="12.75" customHeight="1" thickTop="1" thickBot="1" x14ac:dyDescent="0.3">
      <c r="E1264" s="11">
        <v>24552</v>
      </c>
      <c r="F1264" s="12" t="s">
        <v>37</v>
      </c>
      <c r="G1264" s="12">
        <v>0.01</v>
      </c>
      <c r="H1264" s="12">
        <v>195.99</v>
      </c>
      <c r="I1264" s="12">
        <v>8.99</v>
      </c>
      <c r="J1264" s="12">
        <v>2276</v>
      </c>
      <c r="K1264" s="7" t="str">
        <f>IF(COUNTIF(Table1[Customer ID],Table1[[#This Row],[Customer ID]])&gt;1,"Repeat Customer","One-Time Customer")</f>
        <v>One-Time Customer</v>
      </c>
      <c r="L1264" s="12" t="s">
        <v>2165</v>
      </c>
      <c r="M1264" s="12" t="s">
        <v>49</v>
      </c>
      <c r="N1264" s="12" t="s">
        <v>114</v>
      </c>
      <c r="O1264" s="12" t="s">
        <v>77</v>
      </c>
      <c r="P1264" s="12" t="s">
        <v>78</v>
      </c>
      <c r="Q1264" s="12" t="s">
        <v>59</v>
      </c>
      <c r="R1264" s="12" t="s">
        <v>734</v>
      </c>
      <c r="S1264" s="12">
        <v>0.6</v>
      </c>
      <c r="T1264" s="7">
        <f>Table1[[#This Row],[Profit]]/Table1[[#This Row],[Sales]]</f>
        <v>0.69</v>
      </c>
      <c r="U1264" s="12" t="s">
        <v>33</v>
      </c>
      <c r="V1264" s="12" t="s">
        <v>53</v>
      </c>
      <c r="W1264" s="12" t="s">
        <v>71</v>
      </c>
      <c r="X1264" s="12" t="s">
        <v>2166</v>
      </c>
      <c r="Y1264" s="12">
        <v>14304</v>
      </c>
      <c r="Z1264" s="13">
        <v>42185</v>
      </c>
      <c r="AA1264" s="14" t="str">
        <f>TEXT(Table1[[#This Row],[Order Date]],"mmmm")</f>
        <v>June</v>
      </c>
      <c r="AB1264" s="8" t="str">
        <f>TEXT(Table1[[#This Row],[Order Date]],"yyyy")</f>
        <v>2015</v>
      </c>
      <c r="AC1264" s="13">
        <v>42185</v>
      </c>
      <c r="AD1264" s="12">
        <v>2653.7813999999998</v>
      </c>
      <c r="AE1264" s="12">
        <v>22</v>
      </c>
      <c r="AF1264" s="12">
        <v>3846.06</v>
      </c>
      <c r="AG1264" s="12">
        <v>91502</v>
      </c>
      <c r="AH1264" s="7" t="str">
        <f>IF(COUNTIF(Returns!$A$2:$A$1635,Orders!AG1264)&gt;0,"Returned","Not Returned")</f>
        <v>Not Returned</v>
      </c>
    </row>
    <row r="1265" spans="5:34" ht="12.75" customHeight="1" thickTop="1" thickBot="1" x14ac:dyDescent="0.3">
      <c r="E1265" s="9">
        <v>23572</v>
      </c>
      <c r="F1265" s="2" t="s">
        <v>106</v>
      </c>
      <c r="G1265" s="2">
        <v>0.04</v>
      </c>
      <c r="H1265" s="2">
        <v>4.4800000000000004</v>
      </c>
      <c r="I1265" s="2">
        <v>2.5</v>
      </c>
      <c r="J1265" s="2">
        <v>2279</v>
      </c>
      <c r="K1265" s="7" t="str">
        <f>IF(COUNTIF(Table1[Customer ID],Table1[[#This Row],[Customer ID]])&gt;1,"Repeat Customer","One-Time Customer")</f>
        <v>One-Time Customer</v>
      </c>
      <c r="L1265" s="2" t="s">
        <v>2167</v>
      </c>
      <c r="M1265" s="2" t="s">
        <v>27</v>
      </c>
      <c r="N1265" s="2" t="s">
        <v>40</v>
      </c>
      <c r="O1265" s="2" t="s">
        <v>29</v>
      </c>
      <c r="P1265" s="2" t="s">
        <v>69</v>
      </c>
      <c r="Q1265" s="2" t="s">
        <v>59</v>
      </c>
      <c r="R1265" s="2" t="s">
        <v>1130</v>
      </c>
      <c r="S1265" s="2">
        <v>0.37</v>
      </c>
      <c r="T1265" s="7">
        <f>Table1[[#This Row],[Profit]]/Table1[[#This Row],[Sales]]</f>
        <v>0.28722516003339826</v>
      </c>
      <c r="U1265" s="2" t="s">
        <v>33</v>
      </c>
      <c r="V1265" s="2" t="s">
        <v>53</v>
      </c>
      <c r="W1265" s="2" t="s">
        <v>234</v>
      </c>
      <c r="X1265" s="2" t="s">
        <v>2168</v>
      </c>
      <c r="Y1265" s="2">
        <v>15601</v>
      </c>
      <c r="Z1265" s="10">
        <v>42177</v>
      </c>
      <c r="AA1265" s="14" t="str">
        <f>TEXT(Table1[[#This Row],[Order Date]],"mmmm")</f>
        <v>June</v>
      </c>
      <c r="AB1265" s="8" t="str">
        <f>TEXT(Table1[[#This Row],[Order Date]],"yyyy")</f>
        <v>2015</v>
      </c>
      <c r="AC1265" s="10">
        <v>42181</v>
      </c>
      <c r="AD1265" s="2">
        <v>10.32</v>
      </c>
      <c r="AE1265" s="2">
        <v>7</v>
      </c>
      <c r="AF1265" s="2">
        <v>35.93</v>
      </c>
      <c r="AG1265" s="2">
        <v>85949</v>
      </c>
      <c r="AH1265" s="7" t="str">
        <f>IF(COUNTIF(Returns!$A$2:$A$1635,Orders!AG1265)&gt;0,"Returned","Not Returned")</f>
        <v>Not Returned</v>
      </c>
    </row>
    <row r="1266" spans="5:34" ht="12.75" customHeight="1" thickTop="1" thickBot="1" x14ac:dyDescent="0.3">
      <c r="E1266" s="11">
        <v>19615</v>
      </c>
      <c r="F1266" s="12" t="s">
        <v>37</v>
      </c>
      <c r="G1266" s="12">
        <v>0.08</v>
      </c>
      <c r="H1266" s="12">
        <v>205.99</v>
      </c>
      <c r="I1266" s="12">
        <v>2.5</v>
      </c>
      <c r="J1266" s="12">
        <v>2281</v>
      </c>
      <c r="K1266" s="7" t="str">
        <f>IF(COUNTIF(Table1[Customer ID],Table1[[#This Row],[Customer ID]])&gt;1,"Repeat Customer","One-Time Customer")</f>
        <v>One-Time Customer</v>
      </c>
      <c r="L1266" s="12" t="s">
        <v>2169</v>
      </c>
      <c r="M1266" s="12" t="s">
        <v>49</v>
      </c>
      <c r="N1266" s="12" t="s">
        <v>40</v>
      </c>
      <c r="O1266" s="12" t="s">
        <v>77</v>
      </c>
      <c r="P1266" s="12" t="s">
        <v>78</v>
      </c>
      <c r="Q1266" s="12" t="s">
        <v>59</v>
      </c>
      <c r="R1266" s="12" t="s">
        <v>2155</v>
      </c>
      <c r="S1266" s="12">
        <v>0.59</v>
      </c>
      <c r="T1266" s="7">
        <f>Table1[[#This Row],[Profit]]/Table1[[#This Row],[Sales]]</f>
        <v>0.61916853318765375</v>
      </c>
      <c r="U1266" s="12" t="s">
        <v>33</v>
      </c>
      <c r="V1266" s="12" t="s">
        <v>61</v>
      </c>
      <c r="W1266" s="12" t="s">
        <v>1858</v>
      </c>
      <c r="X1266" s="12" t="s">
        <v>2170</v>
      </c>
      <c r="Y1266" s="12">
        <v>54703</v>
      </c>
      <c r="Z1266" s="13">
        <v>42031</v>
      </c>
      <c r="AA1266" s="14" t="str">
        <f>TEXT(Table1[[#This Row],[Order Date]],"mmmm")</f>
        <v>January</v>
      </c>
      <c r="AB1266" s="8" t="str">
        <f>TEXT(Table1[[#This Row],[Order Date]],"yyyy")</f>
        <v>2015</v>
      </c>
      <c r="AC1266" s="13">
        <v>42032</v>
      </c>
      <c r="AD1266" s="12">
        <v>997.38144000000011</v>
      </c>
      <c r="AE1266" s="12">
        <v>10</v>
      </c>
      <c r="AF1266" s="12">
        <v>1610.84</v>
      </c>
      <c r="AG1266" s="12">
        <v>85948</v>
      </c>
      <c r="AH1266" s="7" t="str">
        <f>IF(COUNTIF(Returns!$A$2:$A$1635,Orders!AG1266)&gt;0,"Returned","Not Returned")</f>
        <v>Not Returned</v>
      </c>
    </row>
    <row r="1267" spans="5:34" ht="12.75" customHeight="1" thickTop="1" thickBot="1" x14ac:dyDescent="0.3">
      <c r="E1267" s="9">
        <v>21260</v>
      </c>
      <c r="F1267" s="2" t="s">
        <v>56</v>
      </c>
      <c r="G1267" s="2">
        <v>0.04</v>
      </c>
      <c r="H1267" s="2">
        <v>5.98</v>
      </c>
      <c r="I1267" s="2">
        <v>5.79</v>
      </c>
      <c r="J1267" s="2">
        <v>2282</v>
      </c>
      <c r="K1267" s="7" t="str">
        <f>IF(COUNTIF(Table1[Customer ID],Table1[[#This Row],[Customer ID]])&gt;1,"Repeat Customer","One-Time Customer")</f>
        <v>One-Time Customer</v>
      </c>
      <c r="L1267" s="2" t="s">
        <v>2171</v>
      </c>
      <c r="M1267" s="2" t="s">
        <v>49</v>
      </c>
      <c r="N1267" s="2" t="s">
        <v>40</v>
      </c>
      <c r="O1267" s="2" t="s">
        <v>29</v>
      </c>
      <c r="P1267" s="2" t="s">
        <v>93</v>
      </c>
      <c r="Q1267" s="2" t="s">
        <v>59</v>
      </c>
      <c r="R1267" s="2" t="s">
        <v>123</v>
      </c>
      <c r="S1267" s="2">
        <v>0.36</v>
      </c>
      <c r="T1267" s="7">
        <f>Table1[[#This Row],[Profit]]/Table1[[#This Row],[Sales]]</f>
        <v>-0.41837900603808642</v>
      </c>
      <c r="U1267" s="2" t="s">
        <v>33</v>
      </c>
      <c r="V1267" s="2" t="s">
        <v>61</v>
      </c>
      <c r="W1267" s="2" t="s">
        <v>1858</v>
      </c>
      <c r="X1267" s="2" t="s">
        <v>2172</v>
      </c>
      <c r="Y1267" s="2">
        <v>53713</v>
      </c>
      <c r="Z1267" s="10">
        <v>42040</v>
      </c>
      <c r="AA1267" s="14" t="str">
        <f>TEXT(Table1[[#This Row],[Order Date]],"mmmm")</f>
        <v>February</v>
      </c>
      <c r="AB1267" s="8" t="str">
        <f>TEXT(Table1[[#This Row],[Order Date]],"yyyy")</f>
        <v>2015</v>
      </c>
      <c r="AC1267" s="10">
        <v>42042</v>
      </c>
      <c r="AD1267" s="2">
        <v>-36.030800000000006</v>
      </c>
      <c r="AE1267" s="2">
        <v>14</v>
      </c>
      <c r="AF1267" s="2">
        <v>86.12</v>
      </c>
      <c r="AG1267" s="2">
        <v>85950</v>
      </c>
      <c r="AH1267" s="7" t="str">
        <f>IF(COUNTIF(Returns!$A$2:$A$1635,Orders!AG1267)&gt;0,"Returned","Not Returned")</f>
        <v>Not Returned</v>
      </c>
    </row>
    <row r="1268" spans="5:34" ht="12.75" customHeight="1" thickTop="1" thickBot="1" x14ac:dyDescent="0.3">
      <c r="E1268" s="11">
        <v>26148</v>
      </c>
      <c r="F1268" s="12" t="s">
        <v>56</v>
      </c>
      <c r="G1268" s="12">
        <v>0.01</v>
      </c>
      <c r="H1268" s="12">
        <v>11.7</v>
      </c>
      <c r="I1268" s="12">
        <v>6.96</v>
      </c>
      <c r="J1268" s="12">
        <v>2283</v>
      </c>
      <c r="K1268" s="7" t="str">
        <f>IF(COUNTIF(Table1[Customer ID],Table1[[#This Row],[Customer ID]])&gt;1,"Repeat Customer","One-Time Customer")</f>
        <v>One-Time Customer</v>
      </c>
      <c r="L1268" s="12" t="s">
        <v>2173</v>
      </c>
      <c r="M1268" s="12" t="s">
        <v>49</v>
      </c>
      <c r="N1268" s="12" t="s">
        <v>40</v>
      </c>
      <c r="O1268" s="12" t="s">
        <v>29</v>
      </c>
      <c r="P1268" s="12" t="s">
        <v>257</v>
      </c>
      <c r="Q1268" s="12" t="s">
        <v>86</v>
      </c>
      <c r="R1268" s="12" t="s">
        <v>1280</v>
      </c>
      <c r="S1268" s="12">
        <v>0.5</v>
      </c>
      <c r="T1268" s="7">
        <f>Table1[[#This Row],[Profit]]/Table1[[#This Row],[Sales]]</f>
        <v>-0.37666189670872902</v>
      </c>
      <c r="U1268" s="12" t="s">
        <v>33</v>
      </c>
      <c r="V1268" s="12" t="s">
        <v>61</v>
      </c>
      <c r="W1268" s="12" t="s">
        <v>1858</v>
      </c>
      <c r="X1268" s="12" t="s">
        <v>2174</v>
      </c>
      <c r="Y1268" s="12">
        <v>53132</v>
      </c>
      <c r="Z1268" s="13">
        <v>42028</v>
      </c>
      <c r="AA1268" s="14" t="str">
        <f>TEXT(Table1[[#This Row],[Order Date]],"mmmm")</f>
        <v>January</v>
      </c>
      <c r="AB1268" s="8" t="str">
        <f>TEXT(Table1[[#This Row],[Order Date]],"yyyy")</f>
        <v>2015</v>
      </c>
      <c r="AC1268" s="13">
        <v>42030</v>
      </c>
      <c r="AD1268" s="12">
        <v>-28.954000000000001</v>
      </c>
      <c r="AE1268" s="12">
        <v>6</v>
      </c>
      <c r="AF1268" s="12">
        <v>76.87</v>
      </c>
      <c r="AG1268" s="12">
        <v>85947</v>
      </c>
      <c r="AH1268" s="7" t="str">
        <f>IF(COUNTIF(Returns!$A$2:$A$1635,Orders!AG1268)&gt;0,"Returned","Not Returned")</f>
        <v>Not Returned</v>
      </c>
    </row>
    <row r="1269" spans="5:34" ht="12.75" customHeight="1" thickTop="1" thickBot="1" x14ac:dyDescent="0.3">
      <c r="E1269" s="9">
        <v>19460</v>
      </c>
      <c r="F1269" s="2" t="s">
        <v>56</v>
      </c>
      <c r="G1269" s="2">
        <v>0.02</v>
      </c>
      <c r="H1269" s="2">
        <v>17.7</v>
      </c>
      <c r="I1269" s="2">
        <v>9.4700000000000006</v>
      </c>
      <c r="J1269" s="2">
        <v>2285</v>
      </c>
      <c r="K1269" s="7" t="str">
        <f>IF(COUNTIF(Table1[Customer ID],Table1[[#This Row],[Customer ID]])&gt;1,"Repeat Customer","One-Time Customer")</f>
        <v>One-Time Customer</v>
      </c>
      <c r="L1269" s="2" t="s">
        <v>2175</v>
      </c>
      <c r="M1269" s="2" t="s">
        <v>27</v>
      </c>
      <c r="N1269" s="2" t="s">
        <v>28</v>
      </c>
      <c r="O1269" s="2" t="s">
        <v>29</v>
      </c>
      <c r="P1269" s="2" t="s">
        <v>141</v>
      </c>
      <c r="Q1269" s="2" t="s">
        <v>59</v>
      </c>
      <c r="R1269" s="2" t="s">
        <v>1569</v>
      </c>
      <c r="S1269" s="2">
        <v>0.59</v>
      </c>
      <c r="T1269" s="7">
        <f>Table1[[#This Row],[Profit]]/Table1[[#This Row],[Sales]]</f>
        <v>-0.22696743192738919</v>
      </c>
      <c r="U1269" s="2" t="s">
        <v>33</v>
      </c>
      <c r="V1269" s="2" t="s">
        <v>136</v>
      </c>
      <c r="W1269" s="2" t="s">
        <v>932</v>
      </c>
      <c r="X1269" s="2" t="s">
        <v>2176</v>
      </c>
      <c r="Y1269" s="2">
        <v>29730</v>
      </c>
      <c r="Z1269" s="10">
        <v>42076</v>
      </c>
      <c r="AA1269" s="14" t="str">
        <f>TEXT(Table1[[#This Row],[Order Date]],"mmmm")</f>
        <v>March</v>
      </c>
      <c r="AB1269" s="8" t="str">
        <f>TEXT(Table1[[#This Row],[Order Date]],"yyyy")</f>
        <v>2015</v>
      </c>
      <c r="AC1269" s="10">
        <v>42078</v>
      </c>
      <c r="AD1269" s="2">
        <v>-85.021999999999991</v>
      </c>
      <c r="AE1269" s="2">
        <v>21</v>
      </c>
      <c r="AF1269" s="2">
        <v>374.6</v>
      </c>
      <c r="AG1269" s="2">
        <v>90148</v>
      </c>
      <c r="AH1269" s="7" t="str">
        <f>IF(COUNTIF(Returns!$A$2:$A$1635,Orders!AG1269)&gt;0,"Returned","Not Returned")</f>
        <v>Not Returned</v>
      </c>
    </row>
    <row r="1270" spans="5:34" ht="12.75" customHeight="1" thickTop="1" thickBot="1" x14ac:dyDescent="0.3">
      <c r="E1270" s="11">
        <v>21529</v>
      </c>
      <c r="F1270" s="12" t="s">
        <v>56</v>
      </c>
      <c r="G1270" s="12">
        <v>0</v>
      </c>
      <c r="H1270" s="12">
        <v>4.91</v>
      </c>
      <c r="I1270" s="12">
        <v>0.5</v>
      </c>
      <c r="J1270" s="12">
        <v>2286</v>
      </c>
      <c r="K1270" s="7" t="str">
        <f>IF(COUNTIF(Table1[Customer ID],Table1[[#This Row],[Customer ID]])&gt;1,"Repeat Customer","One-Time Customer")</f>
        <v>Repeat Customer</v>
      </c>
      <c r="L1270" s="12" t="s">
        <v>2177</v>
      </c>
      <c r="M1270" s="12" t="s">
        <v>49</v>
      </c>
      <c r="N1270" s="12" t="s">
        <v>28</v>
      </c>
      <c r="O1270" s="12" t="s">
        <v>29</v>
      </c>
      <c r="P1270" s="12" t="s">
        <v>134</v>
      </c>
      <c r="Q1270" s="12" t="s">
        <v>59</v>
      </c>
      <c r="R1270" s="12" t="s">
        <v>163</v>
      </c>
      <c r="S1270" s="12">
        <v>0.36</v>
      </c>
      <c r="T1270" s="7">
        <f>Table1[[#This Row],[Profit]]/Table1[[#This Row],[Sales]]</f>
        <v>1.6033295619848071</v>
      </c>
      <c r="U1270" s="12" t="s">
        <v>33</v>
      </c>
      <c r="V1270" s="12" t="s">
        <v>136</v>
      </c>
      <c r="W1270" s="12" t="s">
        <v>932</v>
      </c>
      <c r="X1270" s="12" t="s">
        <v>2178</v>
      </c>
      <c r="Y1270" s="12">
        <v>29301</v>
      </c>
      <c r="Z1270" s="13">
        <v>42039</v>
      </c>
      <c r="AA1270" s="14" t="str">
        <f>TEXT(Table1[[#This Row],[Order Date]],"mmmm")</f>
        <v>February</v>
      </c>
      <c r="AB1270" s="8" t="str">
        <f>TEXT(Table1[[#This Row],[Order Date]],"yyyy")</f>
        <v>2015</v>
      </c>
      <c r="AC1270" s="13">
        <v>42041</v>
      </c>
      <c r="AD1270" s="12">
        <v>99.198000000000008</v>
      </c>
      <c r="AE1270" s="12">
        <v>12</v>
      </c>
      <c r="AF1270" s="12">
        <v>61.87</v>
      </c>
      <c r="AG1270" s="12">
        <v>90145</v>
      </c>
      <c r="AH1270" s="7" t="str">
        <f>IF(COUNTIF(Returns!$A$2:$A$1635,Orders!AG1270)&gt;0,"Returned","Not Returned")</f>
        <v>Not Returned</v>
      </c>
    </row>
    <row r="1271" spans="5:34" ht="12.75" customHeight="1" thickTop="1" thickBot="1" x14ac:dyDescent="0.3">
      <c r="E1271" s="9">
        <v>21530</v>
      </c>
      <c r="F1271" s="2" t="s">
        <v>56</v>
      </c>
      <c r="G1271" s="2">
        <v>0.01</v>
      </c>
      <c r="H1271" s="2">
        <v>7.28</v>
      </c>
      <c r="I1271" s="2">
        <v>11.15</v>
      </c>
      <c r="J1271" s="2">
        <v>2286</v>
      </c>
      <c r="K1271" s="7" t="str">
        <f>IF(COUNTIF(Table1[Customer ID],Table1[[#This Row],[Customer ID]])&gt;1,"Repeat Customer","One-Time Customer")</f>
        <v>Repeat Customer</v>
      </c>
      <c r="L1271" s="2" t="s">
        <v>2177</v>
      </c>
      <c r="M1271" s="2" t="s">
        <v>49</v>
      </c>
      <c r="N1271" s="2" t="s">
        <v>28</v>
      </c>
      <c r="O1271" s="2" t="s">
        <v>29</v>
      </c>
      <c r="P1271" s="2" t="s">
        <v>93</v>
      </c>
      <c r="Q1271" s="2" t="s">
        <v>59</v>
      </c>
      <c r="R1271" s="2" t="s">
        <v>854</v>
      </c>
      <c r="S1271" s="2">
        <v>0.37</v>
      </c>
      <c r="T1271" s="7">
        <f>Table1[[#This Row],[Profit]]/Table1[[#This Row],[Sales]]</f>
        <v>2.7829664484451717</v>
      </c>
      <c r="U1271" s="2" t="s">
        <v>33</v>
      </c>
      <c r="V1271" s="2" t="s">
        <v>136</v>
      </c>
      <c r="W1271" s="2" t="s">
        <v>932</v>
      </c>
      <c r="X1271" s="2" t="s">
        <v>2178</v>
      </c>
      <c r="Y1271" s="2">
        <v>29301</v>
      </c>
      <c r="Z1271" s="10">
        <v>42039</v>
      </c>
      <c r="AA1271" s="14" t="str">
        <f>TEXT(Table1[[#This Row],[Order Date]],"mmmm")</f>
        <v>February</v>
      </c>
      <c r="AB1271" s="8" t="str">
        <f>TEXT(Table1[[#This Row],[Order Date]],"yyyy")</f>
        <v>2015</v>
      </c>
      <c r="AC1271" s="10">
        <v>42040</v>
      </c>
      <c r="AD1271" s="2">
        <v>136.03139999999999</v>
      </c>
      <c r="AE1271" s="2">
        <v>6</v>
      </c>
      <c r="AF1271" s="2">
        <v>48.88</v>
      </c>
      <c r="AG1271" s="2">
        <v>90145</v>
      </c>
      <c r="AH1271" s="7" t="str">
        <f>IF(COUNTIF(Returns!$A$2:$A$1635,Orders!AG1271)&gt;0,"Returned","Not Returned")</f>
        <v>Not Returned</v>
      </c>
    </row>
    <row r="1272" spans="5:34" ht="12.75" customHeight="1" thickTop="1" thickBot="1" x14ac:dyDescent="0.3">
      <c r="E1272" s="11">
        <v>21531</v>
      </c>
      <c r="F1272" s="12" t="s">
        <v>56</v>
      </c>
      <c r="G1272" s="12">
        <v>0.1</v>
      </c>
      <c r="H1272" s="12">
        <v>6.68</v>
      </c>
      <c r="I1272" s="12">
        <v>6.93</v>
      </c>
      <c r="J1272" s="12">
        <v>2286</v>
      </c>
      <c r="K1272" s="7" t="str">
        <f>IF(COUNTIF(Table1[Customer ID],Table1[[#This Row],[Customer ID]])&gt;1,"Repeat Customer","One-Time Customer")</f>
        <v>Repeat Customer</v>
      </c>
      <c r="L1272" s="12" t="s">
        <v>2177</v>
      </c>
      <c r="M1272" s="12" t="s">
        <v>49</v>
      </c>
      <c r="N1272" s="12" t="s">
        <v>28</v>
      </c>
      <c r="O1272" s="12" t="s">
        <v>29</v>
      </c>
      <c r="P1272" s="12" t="s">
        <v>93</v>
      </c>
      <c r="Q1272" s="12" t="s">
        <v>59</v>
      </c>
      <c r="R1272" s="12" t="s">
        <v>2135</v>
      </c>
      <c r="S1272" s="12">
        <v>0.37</v>
      </c>
      <c r="T1272" s="7">
        <f>Table1[[#This Row],[Profit]]/Table1[[#This Row],[Sales]]</f>
        <v>-4.6415584415584421</v>
      </c>
      <c r="U1272" s="12" t="s">
        <v>33</v>
      </c>
      <c r="V1272" s="12" t="s">
        <v>136</v>
      </c>
      <c r="W1272" s="12" t="s">
        <v>932</v>
      </c>
      <c r="X1272" s="12" t="s">
        <v>2178</v>
      </c>
      <c r="Y1272" s="12">
        <v>29301</v>
      </c>
      <c r="Z1272" s="13">
        <v>42039</v>
      </c>
      <c r="AA1272" s="14" t="str">
        <f>TEXT(Table1[[#This Row],[Order Date]],"mmmm")</f>
        <v>February</v>
      </c>
      <c r="AB1272" s="8" t="str">
        <f>TEXT(Table1[[#This Row],[Order Date]],"yyyy")</f>
        <v>2015</v>
      </c>
      <c r="AC1272" s="13">
        <v>42042</v>
      </c>
      <c r="AD1272" s="12">
        <v>-100.072</v>
      </c>
      <c r="AE1272" s="12">
        <v>3</v>
      </c>
      <c r="AF1272" s="12">
        <v>21.56</v>
      </c>
      <c r="AG1272" s="12">
        <v>90145</v>
      </c>
      <c r="AH1272" s="7" t="str">
        <f>IF(COUNTIF(Returns!$A$2:$A$1635,Orders!AG1272)&gt;0,"Returned","Not Returned")</f>
        <v>Not Returned</v>
      </c>
    </row>
    <row r="1273" spans="5:34" ht="12.75" customHeight="1" thickTop="1" thickBot="1" x14ac:dyDescent="0.3">
      <c r="E1273" s="9">
        <v>25183</v>
      </c>
      <c r="F1273" s="2" t="s">
        <v>37</v>
      </c>
      <c r="G1273" s="2">
        <v>0.01</v>
      </c>
      <c r="H1273" s="2">
        <v>18.97</v>
      </c>
      <c r="I1273" s="2">
        <v>9.0299999999999994</v>
      </c>
      <c r="J1273" s="2">
        <v>2287</v>
      </c>
      <c r="K1273" s="7" t="str">
        <f>IF(COUNTIF(Table1[Customer ID],Table1[[#This Row],[Customer ID]])&gt;1,"Repeat Customer","One-Time Customer")</f>
        <v>Repeat Customer</v>
      </c>
      <c r="L1273" s="2" t="s">
        <v>2179</v>
      </c>
      <c r="M1273" s="2" t="s">
        <v>49</v>
      </c>
      <c r="N1273" s="2" t="s">
        <v>28</v>
      </c>
      <c r="O1273" s="2" t="s">
        <v>29</v>
      </c>
      <c r="P1273" s="2" t="s">
        <v>93</v>
      </c>
      <c r="Q1273" s="2" t="s">
        <v>59</v>
      </c>
      <c r="R1273" s="2" t="s">
        <v>775</v>
      </c>
      <c r="S1273" s="2">
        <v>0.37</v>
      </c>
      <c r="T1273" s="7">
        <f>Table1[[#This Row],[Profit]]/Table1[[#This Row],[Sales]]</f>
        <v>-7.3035161231554013E-2</v>
      </c>
      <c r="U1273" s="2" t="s">
        <v>33</v>
      </c>
      <c r="V1273" s="2" t="s">
        <v>136</v>
      </c>
      <c r="W1273" s="2" t="s">
        <v>932</v>
      </c>
      <c r="X1273" s="2" t="s">
        <v>2180</v>
      </c>
      <c r="Y1273" s="2">
        <v>29483</v>
      </c>
      <c r="Z1273" s="10">
        <v>42088</v>
      </c>
      <c r="AA1273" s="14" t="str">
        <f>TEXT(Table1[[#This Row],[Order Date]],"mmmm")</f>
        <v>March</v>
      </c>
      <c r="AB1273" s="8" t="str">
        <f>TEXT(Table1[[#This Row],[Order Date]],"yyyy")</f>
        <v>2015</v>
      </c>
      <c r="AC1273" s="10">
        <v>42088</v>
      </c>
      <c r="AD1273" s="2">
        <v>-12.026699999999998</v>
      </c>
      <c r="AE1273" s="2">
        <v>8</v>
      </c>
      <c r="AF1273" s="2">
        <v>164.67</v>
      </c>
      <c r="AG1273" s="2">
        <v>90146</v>
      </c>
      <c r="AH1273" s="7" t="str">
        <f>IF(COUNTIF(Returns!$A$2:$A$1635,Orders!AG1273)&gt;0,"Returned","Not Returned")</f>
        <v>Not Returned</v>
      </c>
    </row>
    <row r="1274" spans="5:34" ht="12.75" customHeight="1" thickTop="1" thickBot="1" x14ac:dyDescent="0.3">
      <c r="E1274" s="11">
        <v>25184</v>
      </c>
      <c r="F1274" s="12" t="s">
        <v>37</v>
      </c>
      <c r="G1274" s="12">
        <v>0.03</v>
      </c>
      <c r="H1274" s="12">
        <v>12.28</v>
      </c>
      <c r="I1274" s="12">
        <v>4.8600000000000003</v>
      </c>
      <c r="J1274" s="12">
        <v>2287</v>
      </c>
      <c r="K1274" s="7" t="str">
        <f>IF(COUNTIF(Table1[Customer ID],Table1[[#This Row],[Customer ID]])&gt;1,"Repeat Customer","One-Time Customer")</f>
        <v>Repeat Customer</v>
      </c>
      <c r="L1274" s="12" t="s">
        <v>2179</v>
      </c>
      <c r="M1274" s="12" t="s">
        <v>49</v>
      </c>
      <c r="N1274" s="12" t="s">
        <v>28</v>
      </c>
      <c r="O1274" s="12" t="s">
        <v>29</v>
      </c>
      <c r="P1274" s="12" t="s">
        <v>93</v>
      </c>
      <c r="Q1274" s="12" t="s">
        <v>59</v>
      </c>
      <c r="R1274" s="12" t="s">
        <v>303</v>
      </c>
      <c r="S1274" s="12">
        <v>0.38</v>
      </c>
      <c r="T1274" s="7">
        <f>Table1[[#This Row],[Profit]]/Table1[[#This Row],[Sales]]</f>
        <v>1.6841902667033271</v>
      </c>
      <c r="U1274" s="12" t="s">
        <v>33</v>
      </c>
      <c r="V1274" s="12" t="s">
        <v>136</v>
      </c>
      <c r="W1274" s="12" t="s">
        <v>932</v>
      </c>
      <c r="X1274" s="12" t="s">
        <v>2180</v>
      </c>
      <c r="Y1274" s="12">
        <v>29483</v>
      </c>
      <c r="Z1274" s="13">
        <v>42088</v>
      </c>
      <c r="AA1274" s="14" t="str">
        <f>TEXT(Table1[[#This Row],[Order Date]],"mmmm")</f>
        <v>March</v>
      </c>
      <c r="AB1274" s="8" t="str">
        <f>TEXT(Table1[[#This Row],[Order Date]],"yyyy")</f>
        <v>2015</v>
      </c>
      <c r="AC1274" s="13">
        <v>42089</v>
      </c>
      <c r="AD1274" s="12">
        <v>122.508</v>
      </c>
      <c r="AE1274" s="12">
        <v>6</v>
      </c>
      <c r="AF1274" s="12">
        <v>72.739999999999995</v>
      </c>
      <c r="AG1274" s="12">
        <v>90146</v>
      </c>
      <c r="AH1274" s="7" t="str">
        <f>IF(COUNTIF(Returns!$A$2:$A$1635,Orders!AG1274)&gt;0,"Returned","Not Returned")</f>
        <v>Not Returned</v>
      </c>
    </row>
    <row r="1275" spans="5:34" ht="12.75" customHeight="1" thickTop="1" thickBot="1" x14ac:dyDescent="0.3">
      <c r="E1275" s="9">
        <v>25185</v>
      </c>
      <c r="F1275" s="2" t="s">
        <v>37</v>
      </c>
      <c r="G1275" s="2">
        <v>0.05</v>
      </c>
      <c r="H1275" s="2">
        <v>34.99</v>
      </c>
      <c r="I1275" s="2">
        <v>7.73</v>
      </c>
      <c r="J1275" s="2">
        <v>2287</v>
      </c>
      <c r="K1275" s="7" t="str">
        <f>IF(COUNTIF(Table1[Customer ID],Table1[[#This Row],[Customer ID]])&gt;1,"Repeat Customer","One-Time Customer")</f>
        <v>Repeat Customer</v>
      </c>
      <c r="L1275" s="2" t="s">
        <v>2179</v>
      </c>
      <c r="M1275" s="2" t="s">
        <v>27</v>
      </c>
      <c r="N1275" s="2" t="s">
        <v>28</v>
      </c>
      <c r="O1275" s="2" t="s">
        <v>29</v>
      </c>
      <c r="P1275" s="2" t="s">
        <v>30</v>
      </c>
      <c r="Q1275" s="2" t="s">
        <v>59</v>
      </c>
      <c r="R1275" s="2" t="s">
        <v>101</v>
      </c>
      <c r="S1275" s="2">
        <v>0.59</v>
      </c>
      <c r="T1275" s="7">
        <f>Table1[[#This Row],[Profit]]/Table1[[#This Row],[Sales]]</f>
        <v>-2.8720477611940295E-2</v>
      </c>
      <c r="U1275" s="2" t="s">
        <v>33</v>
      </c>
      <c r="V1275" s="2" t="s">
        <v>136</v>
      </c>
      <c r="W1275" s="2" t="s">
        <v>932</v>
      </c>
      <c r="X1275" s="2" t="s">
        <v>2180</v>
      </c>
      <c r="Y1275" s="2">
        <v>29483</v>
      </c>
      <c r="Z1275" s="10">
        <v>42088</v>
      </c>
      <c r="AA1275" s="14" t="str">
        <f>TEXT(Table1[[#This Row],[Order Date]],"mmmm")</f>
        <v>March</v>
      </c>
      <c r="AB1275" s="8" t="str">
        <f>TEXT(Table1[[#This Row],[Order Date]],"yyyy")</f>
        <v>2015</v>
      </c>
      <c r="AC1275" s="10">
        <v>42090</v>
      </c>
      <c r="AD1275" s="2">
        <v>-12.026699999999998</v>
      </c>
      <c r="AE1275" s="2">
        <v>12</v>
      </c>
      <c r="AF1275" s="2">
        <v>418.75</v>
      </c>
      <c r="AG1275" s="2">
        <v>90146</v>
      </c>
      <c r="AH1275" s="7" t="str">
        <f>IF(COUNTIF(Returns!$A$2:$A$1635,Orders!AG1275)&gt;0,"Returned","Not Returned")</f>
        <v>Not Returned</v>
      </c>
    </row>
    <row r="1276" spans="5:34" ht="12.75" customHeight="1" thickTop="1" thickBot="1" x14ac:dyDescent="0.3">
      <c r="E1276" s="11">
        <v>24396</v>
      </c>
      <c r="F1276" s="12" t="s">
        <v>106</v>
      </c>
      <c r="G1276" s="12">
        <v>0.1</v>
      </c>
      <c r="H1276" s="12">
        <v>54.1</v>
      </c>
      <c r="I1276" s="12">
        <v>19.989999999999998</v>
      </c>
      <c r="J1276" s="12">
        <v>2287</v>
      </c>
      <c r="K1276" s="7" t="str">
        <f>IF(COUNTIF(Table1[Customer ID],Table1[[#This Row],[Customer ID]])&gt;1,"Repeat Customer","One-Time Customer")</f>
        <v>Repeat Customer</v>
      </c>
      <c r="L1276" s="12" t="s">
        <v>2179</v>
      </c>
      <c r="M1276" s="12" t="s">
        <v>49</v>
      </c>
      <c r="N1276" s="12" t="s">
        <v>28</v>
      </c>
      <c r="O1276" s="12" t="s">
        <v>29</v>
      </c>
      <c r="P1276" s="12" t="s">
        <v>141</v>
      </c>
      <c r="Q1276" s="12" t="s">
        <v>59</v>
      </c>
      <c r="R1276" s="12" t="s">
        <v>2181</v>
      </c>
      <c r="S1276" s="12">
        <v>0.59</v>
      </c>
      <c r="T1276" s="7">
        <f>Table1[[#This Row],[Profit]]/Table1[[#This Row],[Sales]]</f>
        <v>7.2548393279243589E-2</v>
      </c>
      <c r="U1276" s="12" t="s">
        <v>33</v>
      </c>
      <c r="V1276" s="12" t="s">
        <v>136</v>
      </c>
      <c r="W1276" s="12" t="s">
        <v>932</v>
      </c>
      <c r="X1276" s="12" t="s">
        <v>2180</v>
      </c>
      <c r="Y1276" s="12">
        <v>29483</v>
      </c>
      <c r="Z1276" s="13">
        <v>42054</v>
      </c>
      <c r="AA1276" s="14" t="str">
        <f>TEXT(Table1[[#This Row],[Order Date]],"mmmm")</f>
        <v>February</v>
      </c>
      <c r="AB1276" s="8" t="str">
        <f>TEXT(Table1[[#This Row],[Order Date]],"yyyy")</f>
        <v>2015</v>
      </c>
      <c r="AC1276" s="13">
        <v>42059</v>
      </c>
      <c r="AD1276" s="12">
        <v>34.067999999999998</v>
      </c>
      <c r="AE1276" s="12">
        <v>9</v>
      </c>
      <c r="AF1276" s="12">
        <v>469.59</v>
      </c>
      <c r="AG1276" s="12">
        <v>90147</v>
      </c>
      <c r="AH1276" s="7" t="str">
        <f>IF(COUNTIF(Returns!$A$2:$A$1635,Orders!AG1276)&gt;0,"Returned","Not Returned")</f>
        <v>Not Returned</v>
      </c>
    </row>
    <row r="1277" spans="5:34" ht="12.75" customHeight="1" thickTop="1" thickBot="1" x14ac:dyDescent="0.3">
      <c r="E1277" s="9">
        <v>19243</v>
      </c>
      <c r="F1277" s="2" t="s">
        <v>47</v>
      </c>
      <c r="G1277" s="2">
        <v>0.01</v>
      </c>
      <c r="H1277" s="2">
        <v>7.59</v>
      </c>
      <c r="I1277" s="2">
        <v>4</v>
      </c>
      <c r="J1277" s="2">
        <v>2289</v>
      </c>
      <c r="K1277" s="7" t="str">
        <f>IF(COUNTIF(Table1[Customer ID],Table1[[#This Row],[Customer ID]])&gt;1,"Repeat Customer","One-Time Customer")</f>
        <v>One-Time Customer</v>
      </c>
      <c r="L1277" s="2" t="s">
        <v>2182</v>
      </c>
      <c r="M1277" s="2" t="s">
        <v>49</v>
      </c>
      <c r="N1277" s="2" t="s">
        <v>40</v>
      </c>
      <c r="O1277" s="2" t="s">
        <v>41</v>
      </c>
      <c r="P1277" s="2" t="s">
        <v>50</v>
      </c>
      <c r="Q1277" s="2" t="s">
        <v>31</v>
      </c>
      <c r="R1277" s="2" t="s">
        <v>444</v>
      </c>
      <c r="S1277" s="2">
        <v>0.42</v>
      </c>
      <c r="T1277" s="7">
        <f>Table1[[#This Row],[Profit]]/Table1[[#This Row],[Sales]]</f>
        <v>2.1798165137614685E-2</v>
      </c>
      <c r="U1277" s="2" t="s">
        <v>33</v>
      </c>
      <c r="V1277" s="2" t="s">
        <v>61</v>
      </c>
      <c r="W1277" s="2" t="s">
        <v>62</v>
      </c>
      <c r="X1277" s="2" t="s">
        <v>2104</v>
      </c>
      <c r="Y1277" s="2">
        <v>55337</v>
      </c>
      <c r="Z1277" s="10">
        <v>42128</v>
      </c>
      <c r="AA1277" s="14" t="str">
        <f>TEXT(Table1[[#This Row],[Order Date]],"mmmm")</f>
        <v>May</v>
      </c>
      <c r="AB1277" s="8" t="str">
        <f>TEXT(Table1[[#This Row],[Order Date]],"yyyy")</f>
        <v>2015</v>
      </c>
      <c r="AC1277" s="10">
        <v>42128</v>
      </c>
      <c r="AD1277" s="2">
        <v>2.9700000000000006</v>
      </c>
      <c r="AE1277" s="2">
        <v>17</v>
      </c>
      <c r="AF1277" s="2">
        <v>136.25</v>
      </c>
      <c r="AG1277" s="2">
        <v>88165</v>
      </c>
      <c r="AH1277" s="7" t="str">
        <f>IF(COUNTIF(Returns!$A$2:$A$1635,Orders!AG1277)&gt;0,"Returned","Not Returned")</f>
        <v>Not Returned</v>
      </c>
    </row>
    <row r="1278" spans="5:34" ht="12.75" customHeight="1" thickTop="1" thickBot="1" x14ac:dyDescent="0.3">
      <c r="E1278" s="11">
        <v>21334</v>
      </c>
      <c r="F1278" s="12" t="s">
        <v>37</v>
      </c>
      <c r="G1278" s="12">
        <v>0</v>
      </c>
      <c r="H1278" s="12">
        <v>42.98</v>
      </c>
      <c r="I1278" s="12">
        <v>4.62</v>
      </c>
      <c r="J1278" s="12">
        <v>2290</v>
      </c>
      <c r="K1278" s="7" t="str">
        <f>IF(COUNTIF(Table1[Customer ID],Table1[[#This Row],[Customer ID]])&gt;1,"Repeat Customer","One-Time Customer")</f>
        <v>Repeat Customer</v>
      </c>
      <c r="L1278" s="12" t="s">
        <v>2183</v>
      </c>
      <c r="M1278" s="12" t="s">
        <v>49</v>
      </c>
      <c r="N1278" s="12" t="s">
        <v>40</v>
      </c>
      <c r="O1278" s="12" t="s">
        <v>29</v>
      </c>
      <c r="P1278" s="12" t="s">
        <v>257</v>
      </c>
      <c r="Q1278" s="12" t="s">
        <v>59</v>
      </c>
      <c r="R1278" s="12" t="s">
        <v>1888</v>
      </c>
      <c r="S1278" s="12">
        <v>0.56000000000000005</v>
      </c>
      <c r="T1278" s="7">
        <f>Table1[[#This Row],[Profit]]/Table1[[#This Row],[Sales]]</f>
        <v>0.69</v>
      </c>
      <c r="U1278" s="12" t="s">
        <v>33</v>
      </c>
      <c r="V1278" s="12" t="s">
        <v>61</v>
      </c>
      <c r="W1278" s="12" t="s">
        <v>62</v>
      </c>
      <c r="X1278" s="12" t="s">
        <v>2184</v>
      </c>
      <c r="Y1278" s="12">
        <v>55433</v>
      </c>
      <c r="Z1278" s="13">
        <v>42010</v>
      </c>
      <c r="AA1278" s="14" t="str">
        <f>TEXT(Table1[[#This Row],[Order Date]],"mmmm")</f>
        <v>January</v>
      </c>
      <c r="AB1278" s="8" t="str">
        <f>TEXT(Table1[[#This Row],[Order Date]],"yyyy")</f>
        <v>2015</v>
      </c>
      <c r="AC1278" s="13">
        <v>42012</v>
      </c>
      <c r="AD1278" s="12">
        <v>385.30289999999997</v>
      </c>
      <c r="AE1278" s="12">
        <v>12</v>
      </c>
      <c r="AF1278" s="12">
        <v>558.41</v>
      </c>
      <c r="AG1278" s="12">
        <v>88163</v>
      </c>
      <c r="AH1278" s="7" t="str">
        <f>IF(COUNTIF(Returns!$A$2:$A$1635,Orders!AG1278)&gt;0,"Returned","Not Returned")</f>
        <v>Not Returned</v>
      </c>
    </row>
    <row r="1279" spans="5:34" ht="12.75" customHeight="1" thickTop="1" thickBot="1" x14ac:dyDescent="0.3">
      <c r="E1279" s="9">
        <v>21335</v>
      </c>
      <c r="F1279" s="2" t="s">
        <v>37</v>
      </c>
      <c r="G1279" s="2">
        <v>0.03</v>
      </c>
      <c r="H1279" s="2">
        <v>21.78</v>
      </c>
      <c r="I1279" s="2">
        <v>5.94</v>
      </c>
      <c r="J1279" s="2">
        <v>2290</v>
      </c>
      <c r="K1279" s="7" t="str">
        <f>IF(COUNTIF(Table1[Customer ID],Table1[[#This Row],[Customer ID]])&gt;1,"Repeat Customer","One-Time Customer")</f>
        <v>Repeat Customer</v>
      </c>
      <c r="L1279" s="2" t="s">
        <v>2183</v>
      </c>
      <c r="M1279" s="2" t="s">
        <v>49</v>
      </c>
      <c r="N1279" s="2" t="s">
        <v>40</v>
      </c>
      <c r="O1279" s="2" t="s">
        <v>29</v>
      </c>
      <c r="P1279" s="2" t="s">
        <v>257</v>
      </c>
      <c r="Q1279" s="2" t="s">
        <v>86</v>
      </c>
      <c r="R1279" s="2" t="s">
        <v>2185</v>
      </c>
      <c r="S1279" s="2">
        <v>0.5</v>
      </c>
      <c r="T1279" s="7">
        <f>Table1[[#This Row],[Profit]]/Table1[[#This Row],[Sales]]</f>
        <v>0.64502790986148428</v>
      </c>
      <c r="U1279" s="2" t="s">
        <v>33</v>
      </c>
      <c r="V1279" s="2" t="s">
        <v>61</v>
      </c>
      <c r="W1279" s="2" t="s">
        <v>62</v>
      </c>
      <c r="X1279" s="2" t="s">
        <v>2184</v>
      </c>
      <c r="Y1279" s="2">
        <v>55433</v>
      </c>
      <c r="Z1279" s="10">
        <v>42010</v>
      </c>
      <c r="AA1279" s="14" t="str">
        <f>TEXT(Table1[[#This Row],[Order Date]],"mmmm")</f>
        <v>January</v>
      </c>
      <c r="AB1279" s="8" t="str">
        <f>TEXT(Table1[[#This Row],[Order Date]],"yyyy")</f>
        <v>2015</v>
      </c>
      <c r="AC1279" s="10">
        <v>42012</v>
      </c>
      <c r="AD1279" s="2">
        <v>187.2</v>
      </c>
      <c r="AE1279" s="2">
        <v>13</v>
      </c>
      <c r="AF1279" s="2">
        <v>290.22000000000003</v>
      </c>
      <c r="AG1279" s="2">
        <v>88163</v>
      </c>
      <c r="AH1279" s="7" t="str">
        <f>IF(COUNTIF(Returns!$A$2:$A$1635,Orders!AG1279)&gt;0,"Returned","Not Returned")</f>
        <v>Not Returned</v>
      </c>
    </row>
    <row r="1280" spans="5:34" ht="12.75" customHeight="1" thickTop="1" thickBot="1" x14ac:dyDescent="0.3">
      <c r="E1280" s="11">
        <v>19723</v>
      </c>
      <c r="F1280" s="12" t="s">
        <v>56</v>
      </c>
      <c r="G1280" s="12">
        <v>7.0000000000000007E-2</v>
      </c>
      <c r="H1280" s="12">
        <v>80.98</v>
      </c>
      <c r="I1280" s="12">
        <v>7.18</v>
      </c>
      <c r="J1280" s="12">
        <v>2290</v>
      </c>
      <c r="K1280" s="7" t="str">
        <f>IF(COUNTIF(Table1[Customer ID],Table1[[#This Row],[Customer ID]])&gt;1,"Repeat Customer","One-Time Customer")</f>
        <v>Repeat Customer</v>
      </c>
      <c r="L1280" s="12" t="s">
        <v>2183</v>
      </c>
      <c r="M1280" s="12" t="s">
        <v>49</v>
      </c>
      <c r="N1280" s="12" t="s">
        <v>28</v>
      </c>
      <c r="O1280" s="12" t="s">
        <v>77</v>
      </c>
      <c r="P1280" s="12" t="s">
        <v>180</v>
      </c>
      <c r="Q1280" s="12" t="s">
        <v>59</v>
      </c>
      <c r="R1280" s="12" t="s">
        <v>2186</v>
      </c>
      <c r="S1280" s="12">
        <v>0.48</v>
      </c>
      <c r="T1280" s="7">
        <f>Table1[[#This Row],[Profit]]/Table1[[#This Row],[Sales]]</f>
        <v>0.69</v>
      </c>
      <c r="U1280" s="12" t="s">
        <v>33</v>
      </c>
      <c r="V1280" s="12" t="s">
        <v>61</v>
      </c>
      <c r="W1280" s="12" t="s">
        <v>62</v>
      </c>
      <c r="X1280" s="12" t="s">
        <v>2184</v>
      </c>
      <c r="Y1280" s="12">
        <v>55433</v>
      </c>
      <c r="Z1280" s="13">
        <v>42039</v>
      </c>
      <c r="AA1280" s="14" t="str">
        <f>TEXT(Table1[[#This Row],[Order Date]],"mmmm")</f>
        <v>February</v>
      </c>
      <c r="AB1280" s="8" t="str">
        <f>TEXT(Table1[[#This Row],[Order Date]],"yyyy")</f>
        <v>2015</v>
      </c>
      <c r="AC1280" s="13">
        <v>42041</v>
      </c>
      <c r="AD1280" s="12">
        <v>779.47230000000002</v>
      </c>
      <c r="AE1280" s="12">
        <v>15</v>
      </c>
      <c r="AF1280" s="12">
        <v>1129.67</v>
      </c>
      <c r="AG1280" s="12">
        <v>88164</v>
      </c>
      <c r="AH1280" s="7" t="str">
        <f>IF(COUNTIF(Returns!$A$2:$A$1635,Orders!AG1280)&gt;0,"Returned","Not Returned")</f>
        <v>Not Returned</v>
      </c>
    </row>
    <row r="1281" spans="5:34" ht="12.75" customHeight="1" thickTop="1" thickBot="1" x14ac:dyDescent="0.3">
      <c r="E1281" s="9">
        <v>24673</v>
      </c>
      <c r="F1281" s="2" t="s">
        <v>47</v>
      </c>
      <c r="G1281" s="2">
        <v>7.0000000000000007E-2</v>
      </c>
      <c r="H1281" s="2">
        <v>270.98</v>
      </c>
      <c r="I1281" s="2">
        <v>50</v>
      </c>
      <c r="J1281" s="2">
        <v>2302</v>
      </c>
      <c r="K1281" s="7" t="str">
        <f>IF(COUNTIF(Table1[Customer ID],Table1[[#This Row],[Customer ID]])&gt;1,"Repeat Customer","One-Time Customer")</f>
        <v>Repeat Customer</v>
      </c>
      <c r="L1281" s="2" t="s">
        <v>2187</v>
      </c>
      <c r="M1281" s="2" t="s">
        <v>39</v>
      </c>
      <c r="N1281" s="2" t="s">
        <v>28</v>
      </c>
      <c r="O1281" s="2" t="s">
        <v>41</v>
      </c>
      <c r="P1281" s="2" t="s">
        <v>42</v>
      </c>
      <c r="Q1281" s="2" t="s">
        <v>43</v>
      </c>
      <c r="R1281" s="2" t="s">
        <v>2188</v>
      </c>
      <c r="S1281" s="2">
        <v>0.77</v>
      </c>
      <c r="T1281" s="7">
        <f>Table1[[#This Row],[Profit]]/Table1[[#This Row],[Sales]]</f>
        <v>1.1366049430795656E-2</v>
      </c>
      <c r="U1281" s="2" t="s">
        <v>33</v>
      </c>
      <c r="V1281" s="2" t="s">
        <v>136</v>
      </c>
      <c r="W1281" s="2" t="s">
        <v>362</v>
      </c>
      <c r="X1281" s="2" t="s">
        <v>2189</v>
      </c>
      <c r="Y1281" s="2">
        <v>32404</v>
      </c>
      <c r="Z1281" s="10">
        <v>42046</v>
      </c>
      <c r="AA1281" s="14" t="str">
        <f>TEXT(Table1[[#This Row],[Order Date]],"mmmm")</f>
        <v>February</v>
      </c>
      <c r="AB1281" s="8" t="str">
        <f>TEXT(Table1[[#This Row],[Order Date]],"yyyy")</f>
        <v>2015</v>
      </c>
      <c r="AC1281" s="10">
        <v>42048</v>
      </c>
      <c r="AD1281" s="2">
        <v>27.725999999999999</v>
      </c>
      <c r="AE1281" s="2">
        <v>9</v>
      </c>
      <c r="AF1281" s="2">
        <v>2439.37</v>
      </c>
      <c r="AG1281" s="2">
        <v>87695</v>
      </c>
      <c r="AH1281" s="7" t="str">
        <f>IF(COUNTIF(Returns!$A$2:$A$1635,Orders!AG1281)&gt;0,"Returned","Not Returned")</f>
        <v>Not Returned</v>
      </c>
    </row>
    <row r="1282" spans="5:34" ht="12.75" customHeight="1" thickTop="1" thickBot="1" x14ac:dyDescent="0.3">
      <c r="E1282" s="11">
        <v>23344</v>
      </c>
      <c r="F1282" s="12" t="s">
        <v>25</v>
      </c>
      <c r="G1282" s="12">
        <v>0.1</v>
      </c>
      <c r="H1282" s="12">
        <v>12.53</v>
      </c>
      <c r="I1282" s="12">
        <v>0.49</v>
      </c>
      <c r="J1282" s="12">
        <v>2302</v>
      </c>
      <c r="K1282" s="7" t="str">
        <f>IF(COUNTIF(Table1[Customer ID],Table1[[#This Row],[Customer ID]])&gt;1,"Repeat Customer","One-Time Customer")</f>
        <v>Repeat Customer</v>
      </c>
      <c r="L1282" s="12" t="s">
        <v>2187</v>
      </c>
      <c r="M1282" s="12" t="s">
        <v>49</v>
      </c>
      <c r="N1282" s="12" t="s">
        <v>28</v>
      </c>
      <c r="O1282" s="12" t="s">
        <v>29</v>
      </c>
      <c r="P1282" s="12" t="s">
        <v>134</v>
      </c>
      <c r="Q1282" s="12" t="s">
        <v>59</v>
      </c>
      <c r="R1282" s="12" t="s">
        <v>1016</v>
      </c>
      <c r="S1282" s="12">
        <v>0.38</v>
      </c>
      <c r="T1282" s="7">
        <f>Table1[[#This Row],[Profit]]/Table1[[#This Row],[Sales]]</f>
        <v>2.6566398608998045</v>
      </c>
      <c r="U1282" s="12" t="s">
        <v>33</v>
      </c>
      <c r="V1282" s="12" t="s">
        <v>136</v>
      </c>
      <c r="W1282" s="12" t="s">
        <v>362</v>
      </c>
      <c r="X1282" s="12" t="s">
        <v>2189</v>
      </c>
      <c r="Y1282" s="12">
        <v>32404</v>
      </c>
      <c r="Z1282" s="13">
        <v>42007</v>
      </c>
      <c r="AA1282" s="14" t="str">
        <f>TEXT(Table1[[#This Row],[Order Date]],"mmmm")</f>
        <v>January</v>
      </c>
      <c r="AB1282" s="8" t="str">
        <f>TEXT(Table1[[#This Row],[Order Date]],"yyyy")</f>
        <v>2015</v>
      </c>
      <c r="AC1282" s="13">
        <v>42008</v>
      </c>
      <c r="AD1282" s="12">
        <v>244.464</v>
      </c>
      <c r="AE1282" s="12">
        <v>8</v>
      </c>
      <c r="AF1282" s="12">
        <v>92.02</v>
      </c>
      <c r="AG1282" s="12">
        <v>87696</v>
      </c>
      <c r="AH1282" s="7" t="str">
        <f>IF(COUNTIF(Returns!$A$2:$A$1635,Orders!AG1282)&gt;0,"Returned","Not Returned")</f>
        <v>Not Returned</v>
      </c>
    </row>
    <row r="1283" spans="5:34" ht="12.75" customHeight="1" thickTop="1" thickBot="1" x14ac:dyDescent="0.3">
      <c r="E1283" s="9">
        <v>23345</v>
      </c>
      <c r="F1283" s="2" t="s">
        <v>25</v>
      </c>
      <c r="G1283" s="2">
        <v>0.1</v>
      </c>
      <c r="H1283" s="2">
        <v>146.34</v>
      </c>
      <c r="I1283" s="2">
        <v>43.75</v>
      </c>
      <c r="J1283" s="2">
        <v>2302</v>
      </c>
      <c r="K1283" s="7" t="str">
        <f>IF(COUNTIF(Table1[Customer ID],Table1[[#This Row],[Customer ID]])&gt;1,"Repeat Customer","One-Time Customer")</f>
        <v>Repeat Customer</v>
      </c>
      <c r="L1283" s="2" t="s">
        <v>2187</v>
      </c>
      <c r="M1283" s="2" t="s">
        <v>39</v>
      </c>
      <c r="N1283" s="2" t="s">
        <v>28</v>
      </c>
      <c r="O1283" s="2" t="s">
        <v>41</v>
      </c>
      <c r="P1283" s="2" t="s">
        <v>152</v>
      </c>
      <c r="Q1283" s="2" t="s">
        <v>121</v>
      </c>
      <c r="R1283" s="2" t="s">
        <v>2190</v>
      </c>
      <c r="S1283" s="2">
        <v>0.64</v>
      </c>
      <c r="T1283" s="7">
        <f>Table1[[#This Row],[Profit]]/Table1[[#This Row],[Sales]]</f>
        <v>-1.6701745723858223</v>
      </c>
      <c r="U1283" s="2" t="s">
        <v>33</v>
      </c>
      <c r="V1283" s="2" t="s">
        <v>136</v>
      </c>
      <c r="W1283" s="2" t="s">
        <v>362</v>
      </c>
      <c r="X1283" s="2" t="s">
        <v>2189</v>
      </c>
      <c r="Y1283" s="2">
        <v>32404</v>
      </c>
      <c r="Z1283" s="10">
        <v>42007</v>
      </c>
      <c r="AA1283" s="14" t="str">
        <f>TEXT(Table1[[#This Row],[Order Date]],"mmmm")</f>
        <v>January</v>
      </c>
      <c r="AB1283" s="8" t="str">
        <f>TEXT(Table1[[#This Row],[Order Date]],"yyyy")</f>
        <v>2015</v>
      </c>
      <c r="AC1283" s="10">
        <v>42008</v>
      </c>
      <c r="AD1283" s="2">
        <v>-473.57799999999997</v>
      </c>
      <c r="AE1283" s="2">
        <v>2</v>
      </c>
      <c r="AF1283" s="2">
        <v>283.55</v>
      </c>
      <c r="AG1283" s="2">
        <v>87696</v>
      </c>
      <c r="AH1283" s="7" t="str">
        <f>IF(COUNTIF(Returns!$A$2:$A$1635,Orders!AG1283)&gt;0,"Returned","Not Returned")</f>
        <v>Not Returned</v>
      </c>
    </row>
    <row r="1284" spans="5:34" ht="12.75" customHeight="1" thickTop="1" thickBot="1" x14ac:dyDescent="0.3">
      <c r="E1284" s="11">
        <v>6673</v>
      </c>
      <c r="F1284" s="12" t="s">
        <v>47</v>
      </c>
      <c r="G1284" s="12">
        <v>7.0000000000000007E-2</v>
      </c>
      <c r="H1284" s="12">
        <v>270.98</v>
      </c>
      <c r="I1284" s="12">
        <v>50</v>
      </c>
      <c r="J1284" s="12">
        <v>2303</v>
      </c>
      <c r="K1284" s="7" t="str">
        <f>IF(COUNTIF(Table1[Customer ID],Table1[[#This Row],[Customer ID]])&gt;1,"Repeat Customer","One-Time Customer")</f>
        <v>Repeat Customer</v>
      </c>
      <c r="L1284" s="12" t="s">
        <v>2191</v>
      </c>
      <c r="M1284" s="12" t="s">
        <v>39</v>
      </c>
      <c r="N1284" s="12" t="s">
        <v>28</v>
      </c>
      <c r="O1284" s="12" t="s">
        <v>41</v>
      </c>
      <c r="P1284" s="12" t="s">
        <v>42</v>
      </c>
      <c r="Q1284" s="12" t="s">
        <v>43</v>
      </c>
      <c r="R1284" s="12" t="s">
        <v>2188</v>
      </c>
      <c r="S1284" s="12">
        <v>0.77</v>
      </c>
      <c r="T1284" s="7">
        <f>Table1[[#This Row],[Profit]]/Table1[[#This Row],[Sales]]</f>
        <v>-9.8437301434386743E-3</v>
      </c>
      <c r="U1284" s="12" t="s">
        <v>33</v>
      </c>
      <c r="V1284" s="12" t="s">
        <v>53</v>
      </c>
      <c r="W1284" s="12" t="s">
        <v>71</v>
      </c>
      <c r="X1284" s="12" t="s">
        <v>90</v>
      </c>
      <c r="Y1284" s="12">
        <v>10011</v>
      </c>
      <c r="Z1284" s="13">
        <v>42046</v>
      </c>
      <c r="AA1284" s="14" t="str">
        <f>TEXT(Table1[[#This Row],[Order Date]],"mmmm")</f>
        <v>February</v>
      </c>
      <c r="AB1284" s="8" t="str">
        <f>TEXT(Table1[[#This Row],[Order Date]],"yyyy")</f>
        <v>2015</v>
      </c>
      <c r="AC1284" s="13">
        <v>42048</v>
      </c>
      <c r="AD1284" s="12">
        <v>-96.05</v>
      </c>
      <c r="AE1284" s="12">
        <v>36</v>
      </c>
      <c r="AF1284" s="12">
        <v>9757.48</v>
      </c>
      <c r="AG1284" s="12">
        <v>47493</v>
      </c>
      <c r="AH1284" s="7" t="str">
        <f>IF(COUNTIF(Returns!$A$2:$A$1635,Orders!AG1284)&gt;0,"Returned","Not Returned")</f>
        <v>Not Returned</v>
      </c>
    </row>
    <row r="1285" spans="5:34" ht="12.75" customHeight="1" thickTop="1" thickBot="1" x14ac:dyDescent="0.3">
      <c r="E1285" s="9">
        <v>5345</v>
      </c>
      <c r="F1285" s="2" t="s">
        <v>25</v>
      </c>
      <c r="G1285" s="2">
        <v>0.1</v>
      </c>
      <c r="H1285" s="2">
        <v>146.34</v>
      </c>
      <c r="I1285" s="2">
        <v>43.75</v>
      </c>
      <c r="J1285" s="2">
        <v>2303</v>
      </c>
      <c r="K1285" s="7" t="str">
        <f>IF(COUNTIF(Table1[Customer ID],Table1[[#This Row],[Customer ID]])&gt;1,"Repeat Customer","One-Time Customer")</f>
        <v>Repeat Customer</v>
      </c>
      <c r="L1285" s="2" t="s">
        <v>2191</v>
      </c>
      <c r="M1285" s="2" t="s">
        <v>39</v>
      </c>
      <c r="N1285" s="2" t="s">
        <v>28</v>
      </c>
      <c r="O1285" s="2" t="s">
        <v>41</v>
      </c>
      <c r="P1285" s="2" t="s">
        <v>152</v>
      </c>
      <c r="Q1285" s="2" t="s">
        <v>121</v>
      </c>
      <c r="R1285" s="2" t="s">
        <v>2190</v>
      </c>
      <c r="S1285" s="2">
        <v>0.64</v>
      </c>
      <c r="T1285" s="7">
        <f>Table1[[#This Row],[Profit]]/Table1[[#This Row],[Sales]]</f>
        <v>-0.31840731684378826</v>
      </c>
      <c r="U1285" s="2" t="s">
        <v>33</v>
      </c>
      <c r="V1285" s="2" t="s">
        <v>53</v>
      </c>
      <c r="W1285" s="2" t="s">
        <v>71</v>
      </c>
      <c r="X1285" s="2" t="s">
        <v>90</v>
      </c>
      <c r="Y1285" s="2">
        <v>10011</v>
      </c>
      <c r="Z1285" s="10">
        <v>42007</v>
      </c>
      <c r="AA1285" s="14" t="str">
        <f>TEXT(Table1[[#This Row],[Order Date]],"mmmm")</f>
        <v>January</v>
      </c>
      <c r="AB1285" s="8" t="str">
        <f>TEXT(Table1[[#This Row],[Order Date]],"yyyy")</f>
        <v>2015</v>
      </c>
      <c r="AC1285" s="10">
        <v>42008</v>
      </c>
      <c r="AD1285" s="2">
        <v>-270.85000000000002</v>
      </c>
      <c r="AE1285" s="2">
        <v>6</v>
      </c>
      <c r="AF1285" s="2">
        <v>850.64</v>
      </c>
      <c r="AG1285" s="2">
        <v>37987</v>
      </c>
      <c r="AH1285" s="7" t="str">
        <f>IF(COUNTIF(Returns!$A$2:$A$1635,Orders!AG1285)&gt;0,"Returned","Not Returned")</f>
        <v>Not Returned</v>
      </c>
    </row>
    <row r="1286" spans="5:34" ht="12.75" customHeight="1" thickTop="1" thickBot="1" x14ac:dyDescent="0.3">
      <c r="E1286" s="11">
        <v>19934</v>
      </c>
      <c r="F1286" s="12" t="s">
        <v>25</v>
      </c>
      <c r="G1286" s="12">
        <v>0</v>
      </c>
      <c r="H1286" s="12">
        <v>90.48</v>
      </c>
      <c r="I1286" s="12">
        <v>19.989999999999998</v>
      </c>
      <c r="J1286" s="12">
        <v>2305</v>
      </c>
      <c r="K1286" s="7" t="str">
        <f>IF(COUNTIF(Table1[Customer ID],Table1[[#This Row],[Customer ID]])&gt;1,"Repeat Customer","One-Time Customer")</f>
        <v>One-Time Customer</v>
      </c>
      <c r="L1286" s="12" t="s">
        <v>2192</v>
      </c>
      <c r="M1286" s="12" t="s">
        <v>49</v>
      </c>
      <c r="N1286" s="12" t="s">
        <v>58</v>
      </c>
      <c r="O1286" s="12" t="s">
        <v>29</v>
      </c>
      <c r="P1286" s="12" t="s">
        <v>69</v>
      </c>
      <c r="Q1286" s="12" t="s">
        <v>59</v>
      </c>
      <c r="R1286" s="12" t="s">
        <v>1840</v>
      </c>
      <c r="S1286" s="12">
        <v>0.4</v>
      </c>
      <c r="T1286" s="7">
        <f>Table1[[#This Row],[Profit]]/Table1[[#This Row],[Sales]]</f>
        <v>0.69</v>
      </c>
      <c r="U1286" s="12" t="s">
        <v>33</v>
      </c>
      <c r="V1286" s="12" t="s">
        <v>61</v>
      </c>
      <c r="W1286" s="12" t="s">
        <v>2193</v>
      </c>
      <c r="X1286" s="12" t="s">
        <v>456</v>
      </c>
      <c r="Y1286" s="12">
        <v>57201</v>
      </c>
      <c r="Z1286" s="13">
        <v>42176</v>
      </c>
      <c r="AA1286" s="14" t="str">
        <f>TEXT(Table1[[#This Row],[Order Date]],"mmmm")</f>
        <v>June</v>
      </c>
      <c r="AB1286" s="8" t="str">
        <f>TEXT(Table1[[#This Row],[Order Date]],"yyyy")</f>
        <v>2015</v>
      </c>
      <c r="AC1286" s="13">
        <v>42179</v>
      </c>
      <c r="AD1286" s="12">
        <v>800.25509999999986</v>
      </c>
      <c r="AE1286" s="12">
        <v>12</v>
      </c>
      <c r="AF1286" s="12">
        <v>1159.79</v>
      </c>
      <c r="AG1286" s="12">
        <v>89869</v>
      </c>
      <c r="AH1286" s="7" t="str">
        <f>IF(COUNTIF(Returns!$A$2:$A$1635,Orders!AG1286)&gt;0,"Returned","Not Returned")</f>
        <v>Not Returned</v>
      </c>
    </row>
    <row r="1287" spans="5:34" ht="12.75" customHeight="1" thickTop="1" thickBot="1" x14ac:dyDescent="0.3">
      <c r="E1287" s="9">
        <v>23313</v>
      </c>
      <c r="F1287" s="2" t="s">
        <v>106</v>
      </c>
      <c r="G1287" s="2">
        <v>0.08</v>
      </c>
      <c r="H1287" s="2">
        <v>9.48</v>
      </c>
      <c r="I1287" s="2">
        <v>7.29</v>
      </c>
      <c r="J1287" s="2">
        <v>2308</v>
      </c>
      <c r="K1287" s="7" t="str">
        <f>IF(COUNTIF(Table1[Customer ID],Table1[[#This Row],[Customer ID]])&gt;1,"Repeat Customer","One-Time Customer")</f>
        <v>Repeat Customer</v>
      </c>
      <c r="L1287" s="2" t="s">
        <v>2194</v>
      </c>
      <c r="M1287" s="2" t="s">
        <v>49</v>
      </c>
      <c r="N1287" s="2" t="s">
        <v>58</v>
      </c>
      <c r="O1287" s="2" t="s">
        <v>41</v>
      </c>
      <c r="P1287" s="2" t="s">
        <v>50</v>
      </c>
      <c r="Q1287" s="2" t="s">
        <v>51</v>
      </c>
      <c r="R1287" s="2" t="s">
        <v>52</v>
      </c>
      <c r="S1287" s="2">
        <v>0.45</v>
      </c>
      <c r="T1287" s="7">
        <f>Table1[[#This Row],[Profit]]/Table1[[#This Row],[Sales]]</f>
        <v>-2.4925816023738872</v>
      </c>
      <c r="U1287" s="2" t="s">
        <v>33</v>
      </c>
      <c r="V1287" s="2" t="s">
        <v>136</v>
      </c>
      <c r="W1287" s="2" t="s">
        <v>362</v>
      </c>
      <c r="X1287" s="2" t="s">
        <v>2195</v>
      </c>
      <c r="Y1287" s="2">
        <v>33971</v>
      </c>
      <c r="Z1287" s="10">
        <v>42087</v>
      </c>
      <c r="AA1287" s="14" t="str">
        <f>TEXT(Table1[[#This Row],[Order Date]],"mmmm")</f>
        <v>March</v>
      </c>
      <c r="AB1287" s="8" t="str">
        <f>TEXT(Table1[[#This Row],[Order Date]],"yyyy")</f>
        <v>2015</v>
      </c>
      <c r="AC1287" s="10">
        <v>42089</v>
      </c>
      <c r="AD1287" s="2">
        <v>-50.4</v>
      </c>
      <c r="AE1287" s="2">
        <v>2</v>
      </c>
      <c r="AF1287" s="2">
        <v>20.22</v>
      </c>
      <c r="AG1287" s="2">
        <v>90557</v>
      </c>
      <c r="AH1287" s="7" t="str">
        <f>IF(COUNTIF(Returns!$A$2:$A$1635,Orders!AG1287)&gt;0,"Returned","Not Returned")</f>
        <v>Not Returned</v>
      </c>
    </row>
    <row r="1288" spans="5:34" ht="12.75" customHeight="1" thickTop="1" thickBot="1" x14ac:dyDescent="0.3">
      <c r="E1288" s="11">
        <v>23314</v>
      </c>
      <c r="F1288" s="12" t="s">
        <v>106</v>
      </c>
      <c r="G1288" s="12">
        <v>0.03</v>
      </c>
      <c r="H1288" s="12">
        <v>193.17</v>
      </c>
      <c r="I1288" s="12">
        <v>19.989999999999998</v>
      </c>
      <c r="J1288" s="12">
        <v>2308</v>
      </c>
      <c r="K1288" s="7" t="str">
        <f>IF(COUNTIF(Table1[Customer ID],Table1[[#This Row],[Customer ID]])&gt;1,"Repeat Customer","One-Time Customer")</f>
        <v>Repeat Customer</v>
      </c>
      <c r="L1288" s="12" t="s">
        <v>2194</v>
      </c>
      <c r="M1288" s="12" t="s">
        <v>49</v>
      </c>
      <c r="N1288" s="12" t="s">
        <v>58</v>
      </c>
      <c r="O1288" s="12" t="s">
        <v>29</v>
      </c>
      <c r="P1288" s="12" t="s">
        <v>141</v>
      </c>
      <c r="Q1288" s="12" t="s">
        <v>59</v>
      </c>
      <c r="R1288" s="12" t="s">
        <v>1523</v>
      </c>
      <c r="S1288" s="12">
        <v>0.71</v>
      </c>
      <c r="T1288" s="7">
        <f>Table1[[#This Row],[Profit]]/Table1[[#This Row],[Sales]]</f>
        <v>-0.22515219791216098</v>
      </c>
      <c r="U1288" s="12" t="s">
        <v>33</v>
      </c>
      <c r="V1288" s="12" t="s">
        <v>136</v>
      </c>
      <c r="W1288" s="12" t="s">
        <v>362</v>
      </c>
      <c r="X1288" s="12" t="s">
        <v>2195</v>
      </c>
      <c r="Y1288" s="12">
        <v>33971</v>
      </c>
      <c r="Z1288" s="13">
        <v>42087</v>
      </c>
      <c r="AA1288" s="14" t="str">
        <f>TEXT(Table1[[#This Row],[Order Date]],"mmmm")</f>
        <v>March</v>
      </c>
      <c r="AB1288" s="8" t="str">
        <f>TEXT(Table1[[#This Row],[Order Date]],"yyyy")</f>
        <v>2015</v>
      </c>
      <c r="AC1288" s="13">
        <v>42091</v>
      </c>
      <c r="AD1288" s="12">
        <v>-348.75400000000002</v>
      </c>
      <c r="AE1288" s="12">
        <v>8</v>
      </c>
      <c r="AF1288" s="12">
        <v>1548.97</v>
      </c>
      <c r="AG1288" s="12">
        <v>90557</v>
      </c>
      <c r="AH1288" s="7" t="str">
        <f>IF(COUNTIF(Returns!$A$2:$A$1635,Orders!AG1288)&gt;0,"Returned","Not Returned")</f>
        <v>Not Returned</v>
      </c>
    </row>
    <row r="1289" spans="5:34" ht="12.75" customHeight="1" thickTop="1" thickBot="1" x14ac:dyDescent="0.3">
      <c r="E1289" s="9">
        <v>26048</v>
      </c>
      <c r="F1289" s="2" t="s">
        <v>25</v>
      </c>
      <c r="G1289" s="2">
        <v>0.08</v>
      </c>
      <c r="H1289" s="2">
        <v>68.81</v>
      </c>
      <c r="I1289" s="2">
        <v>60</v>
      </c>
      <c r="J1289" s="2">
        <v>2323</v>
      </c>
      <c r="K1289" s="7" t="str">
        <f>IF(COUNTIF(Table1[Customer ID],Table1[[#This Row],[Customer ID]])&gt;1,"Repeat Customer","One-Time Customer")</f>
        <v>Repeat Customer</v>
      </c>
      <c r="L1289" s="2" t="s">
        <v>2196</v>
      </c>
      <c r="M1289" s="2" t="s">
        <v>39</v>
      </c>
      <c r="N1289" s="2" t="s">
        <v>58</v>
      </c>
      <c r="O1289" s="2" t="s">
        <v>29</v>
      </c>
      <c r="P1289" s="2" t="s">
        <v>257</v>
      </c>
      <c r="Q1289" s="2" t="s">
        <v>43</v>
      </c>
      <c r="R1289" s="2" t="s">
        <v>2197</v>
      </c>
      <c r="S1289" s="2">
        <v>0.41</v>
      </c>
      <c r="T1289" s="7">
        <f>Table1[[#This Row],[Profit]]/Table1[[#This Row],[Sales]]</f>
        <v>-1.6291659267152072</v>
      </c>
      <c r="U1289" s="2" t="s">
        <v>33</v>
      </c>
      <c r="V1289" s="2" t="s">
        <v>34</v>
      </c>
      <c r="W1289" s="2" t="s">
        <v>45</v>
      </c>
      <c r="X1289" s="2" t="s">
        <v>2198</v>
      </c>
      <c r="Y1289" s="2">
        <v>92236</v>
      </c>
      <c r="Z1289" s="10">
        <v>42079</v>
      </c>
      <c r="AA1289" s="14" t="str">
        <f>TEXT(Table1[[#This Row],[Order Date]],"mmmm")</f>
        <v>March</v>
      </c>
      <c r="AB1289" s="8" t="str">
        <f>TEXT(Table1[[#This Row],[Order Date]],"yyyy")</f>
        <v>2015</v>
      </c>
      <c r="AC1289" s="10">
        <v>42080</v>
      </c>
      <c r="AD1289" s="2">
        <v>-550.42999999999995</v>
      </c>
      <c r="AE1289" s="2">
        <v>5</v>
      </c>
      <c r="AF1289" s="2">
        <v>337.86</v>
      </c>
      <c r="AG1289" s="2">
        <v>88721</v>
      </c>
      <c r="AH1289" s="7" t="str">
        <f>IF(COUNTIF(Returns!$A$2:$A$1635,Orders!AG1289)&gt;0,"Returned","Not Returned")</f>
        <v>Not Returned</v>
      </c>
    </row>
    <row r="1290" spans="5:34" ht="12.75" customHeight="1" thickTop="1" thickBot="1" x14ac:dyDescent="0.3">
      <c r="E1290" s="11">
        <v>26049</v>
      </c>
      <c r="F1290" s="12" t="s">
        <v>25</v>
      </c>
      <c r="G1290" s="12">
        <v>0.04</v>
      </c>
      <c r="H1290" s="12">
        <v>21.38</v>
      </c>
      <c r="I1290" s="12">
        <v>8.99</v>
      </c>
      <c r="J1290" s="12">
        <v>2323</v>
      </c>
      <c r="K1290" s="7" t="str">
        <f>IF(COUNTIF(Table1[Customer ID],Table1[[#This Row],[Customer ID]])&gt;1,"Repeat Customer","One-Time Customer")</f>
        <v>Repeat Customer</v>
      </c>
      <c r="L1290" s="12" t="s">
        <v>2196</v>
      </c>
      <c r="M1290" s="12" t="s">
        <v>49</v>
      </c>
      <c r="N1290" s="12" t="s">
        <v>58</v>
      </c>
      <c r="O1290" s="12" t="s">
        <v>29</v>
      </c>
      <c r="P1290" s="12" t="s">
        <v>30</v>
      </c>
      <c r="Q1290" s="12" t="s">
        <v>51</v>
      </c>
      <c r="R1290" s="12" t="s">
        <v>2199</v>
      </c>
      <c r="S1290" s="12">
        <v>0.59</v>
      </c>
      <c r="T1290" s="7">
        <f>Table1[[#This Row],[Profit]]/Table1[[#This Row],[Sales]]</f>
        <v>-0.61892886830542693</v>
      </c>
      <c r="U1290" s="12" t="s">
        <v>33</v>
      </c>
      <c r="V1290" s="12" t="s">
        <v>34</v>
      </c>
      <c r="W1290" s="12" t="s">
        <v>45</v>
      </c>
      <c r="X1290" s="12" t="s">
        <v>2198</v>
      </c>
      <c r="Y1290" s="12">
        <v>92236</v>
      </c>
      <c r="Z1290" s="13">
        <v>42079</v>
      </c>
      <c r="AA1290" s="14" t="str">
        <f>TEXT(Table1[[#This Row],[Order Date]],"mmmm")</f>
        <v>March</v>
      </c>
      <c r="AB1290" s="8" t="str">
        <f>TEXT(Table1[[#This Row],[Order Date]],"yyyy")</f>
        <v>2015</v>
      </c>
      <c r="AC1290" s="13">
        <v>42081</v>
      </c>
      <c r="AD1290" s="12">
        <v>-52.12</v>
      </c>
      <c r="AE1290" s="12">
        <v>4</v>
      </c>
      <c r="AF1290" s="12">
        <v>84.21</v>
      </c>
      <c r="AG1290" s="12">
        <v>88721</v>
      </c>
      <c r="AH1290" s="7" t="str">
        <f>IF(COUNTIF(Returns!$A$2:$A$1635,Orders!AG1290)&gt;0,"Returned","Not Returned")</f>
        <v>Not Returned</v>
      </c>
    </row>
    <row r="1291" spans="5:34" ht="12.75" customHeight="1" thickTop="1" thickBot="1" x14ac:dyDescent="0.3">
      <c r="E1291" s="9">
        <v>23053</v>
      </c>
      <c r="F1291" s="2" t="s">
        <v>37</v>
      </c>
      <c r="G1291" s="2">
        <v>0.06</v>
      </c>
      <c r="H1291" s="2">
        <v>4.9800000000000004</v>
      </c>
      <c r="I1291" s="2">
        <v>4.62</v>
      </c>
      <c r="J1291" s="2">
        <v>2323</v>
      </c>
      <c r="K1291" s="7" t="str">
        <f>IF(COUNTIF(Table1[Customer ID],Table1[[#This Row],[Customer ID]])&gt;1,"Repeat Customer","One-Time Customer")</f>
        <v>Repeat Customer</v>
      </c>
      <c r="L1291" s="2" t="s">
        <v>2196</v>
      </c>
      <c r="M1291" s="2" t="s">
        <v>27</v>
      </c>
      <c r="N1291" s="2" t="s">
        <v>58</v>
      </c>
      <c r="O1291" s="2" t="s">
        <v>77</v>
      </c>
      <c r="P1291" s="2" t="s">
        <v>180</v>
      </c>
      <c r="Q1291" s="2" t="s">
        <v>51</v>
      </c>
      <c r="R1291" s="2" t="s">
        <v>411</v>
      </c>
      <c r="S1291" s="2">
        <v>0.64</v>
      </c>
      <c r="T1291" s="7">
        <f>Table1[[#This Row],[Profit]]/Table1[[#This Row],[Sales]]</f>
        <v>-0.69708311822405777</v>
      </c>
      <c r="U1291" s="2" t="s">
        <v>33</v>
      </c>
      <c r="V1291" s="2" t="s">
        <v>34</v>
      </c>
      <c r="W1291" s="2" t="s">
        <v>45</v>
      </c>
      <c r="X1291" s="2" t="s">
        <v>2198</v>
      </c>
      <c r="Y1291" s="2">
        <v>92236</v>
      </c>
      <c r="Z1291" s="10">
        <v>42174</v>
      </c>
      <c r="AA1291" s="14" t="str">
        <f>TEXT(Table1[[#This Row],[Order Date]],"mmmm")</f>
        <v>June</v>
      </c>
      <c r="AB1291" s="8" t="str">
        <f>TEXT(Table1[[#This Row],[Order Date]],"yyyy")</f>
        <v>2015</v>
      </c>
      <c r="AC1291" s="10">
        <v>42174</v>
      </c>
      <c r="AD1291" s="2">
        <v>-27.004999999999999</v>
      </c>
      <c r="AE1291" s="2">
        <v>7</v>
      </c>
      <c r="AF1291" s="2">
        <v>38.74</v>
      </c>
      <c r="AG1291" s="2">
        <v>88722</v>
      </c>
      <c r="AH1291" s="7" t="str">
        <f>IF(COUNTIF(Returns!$A$2:$A$1635,Orders!AG1291)&gt;0,"Returned","Not Returned")</f>
        <v>Not Returned</v>
      </c>
    </row>
    <row r="1292" spans="5:34" ht="12.75" customHeight="1" thickTop="1" thickBot="1" x14ac:dyDescent="0.3">
      <c r="E1292" s="11">
        <v>25456</v>
      </c>
      <c r="F1292" s="12" t="s">
        <v>56</v>
      </c>
      <c r="G1292" s="12">
        <v>0.06</v>
      </c>
      <c r="H1292" s="12">
        <v>28.53</v>
      </c>
      <c r="I1292" s="12">
        <v>1.49</v>
      </c>
      <c r="J1292" s="12">
        <v>2330</v>
      </c>
      <c r="K1292" s="7" t="str">
        <f>IF(COUNTIF(Table1[Customer ID],Table1[[#This Row],[Customer ID]])&gt;1,"Repeat Customer","One-Time Customer")</f>
        <v>One-Time Customer</v>
      </c>
      <c r="L1292" s="12" t="s">
        <v>2200</v>
      </c>
      <c r="M1292" s="12" t="s">
        <v>49</v>
      </c>
      <c r="N1292" s="12" t="s">
        <v>40</v>
      </c>
      <c r="O1292" s="12" t="s">
        <v>29</v>
      </c>
      <c r="P1292" s="12" t="s">
        <v>109</v>
      </c>
      <c r="Q1292" s="12" t="s">
        <v>59</v>
      </c>
      <c r="R1292" s="12" t="s">
        <v>332</v>
      </c>
      <c r="S1292" s="12">
        <v>0.38</v>
      </c>
      <c r="T1292" s="7">
        <f>Table1[[#This Row],[Profit]]/Table1[[#This Row],[Sales]]</f>
        <v>0.55662987545678277</v>
      </c>
      <c r="U1292" s="12" t="s">
        <v>33</v>
      </c>
      <c r="V1292" s="12" t="s">
        <v>61</v>
      </c>
      <c r="W1292" s="12" t="s">
        <v>330</v>
      </c>
      <c r="X1292" s="12" t="s">
        <v>2201</v>
      </c>
      <c r="Y1292" s="12">
        <v>52302</v>
      </c>
      <c r="Z1292" s="13">
        <v>42087</v>
      </c>
      <c r="AA1292" s="14" t="str">
        <f>TEXT(Table1[[#This Row],[Order Date]],"mmmm")</f>
        <v>March</v>
      </c>
      <c r="AB1292" s="8" t="str">
        <f>TEXT(Table1[[#This Row],[Order Date]],"yyyy")</f>
        <v>2015</v>
      </c>
      <c r="AC1292" s="13">
        <v>42090</v>
      </c>
      <c r="AD1292" s="12">
        <v>74.638500000000008</v>
      </c>
      <c r="AE1292" s="12">
        <v>5</v>
      </c>
      <c r="AF1292" s="12">
        <v>134.09</v>
      </c>
      <c r="AG1292" s="12">
        <v>90964</v>
      </c>
      <c r="AH1292" s="7" t="str">
        <f>IF(COUNTIF(Returns!$A$2:$A$1635,Orders!AG1292)&gt;0,"Returned","Not Returned")</f>
        <v>Not Returned</v>
      </c>
    </row>
    <row r="1293" spans="5:34" ht="12.75" customHeight="1" thickTop="1" thickBot="1" x14ac:dyDescent="0.3">
      <c r="E1293" s="9">
        <v>19441</v>
      </c>
      <c r="F1293" s="2" t="s">
        <v>25</v>
      </c>
      <c r="G1293" s="2">
        <v>0.06</v>
      </c>
      <c r="H1293" s="2">
        <v>180.98</v>
      </c>
      <c r="I1293" s="2">
        <v>26.2</v>
      </c>
      <c r="J1293" s="2">
        <v>2333</v>
      </c>
      <c r="K1293" s="7" t="str">
        <f>IF(COUNTIF(Table1[Customer ID],Table1[[#This Row],[Customer ID]])&gt;1,"Repeat Customer","One-Time Customer")</f>
        <v>One-Time Customer</v>
      </c>
      <c r="L1293" s="2" t="s">
        <v>2202</v>
      </c>
      <c r="M1293" s="2" t="s">
        <v>39</v>
      </c>
      <c r="N1293" s="2" t="s">
        <v>58</v>
      </c>
      <c r="O1293" s="2" t="s">
        <v>41</v>
      </c>
      <c r="P1293" s="2" t="s">
        <v>42</v>
      </c>
      <c r="Q1293" s="2" t="s">
        <v>43</v>
      </c>
      <c r="R1293" s="2" t="s">
        <v>241</v>
      </c>
      <c r="S1293" s="2">
        <v>0.59</v>
      </c>
      <c r="T1293" s="7">
        <f>Table1[[#This Row],[Profit]]/Table1[[#This Row],[Sales]]</f>
        <v>-0.63753716163354723</v>
      </c>
      <c r="U1293" s="2" t="s">
        <v>33</v>
      </c>
      <c r="V1293" s="2" t="s">
        <v>61</v>
      </c>
      <c r="W1293" s="2" t="s">
        <v>1858</v>
      </c>
      <c r="X1293" s="2" t="s">
        <v>2203</v>
      </c>
      <c r="Y1293" s="2">
        <v>54302</v>
      </c>
      <c r="Z1293" s="10">
        <v>42178</v>
      </c>
      <c r="AA1293" s="14" t="str">
        <f>TEXT(Table1[[#This Row],[Order Date]],"mmmm")</f>
        <v>June</v>
      </c>
      <c r="AB1293" s="8" t="str">
        <f>TEXT(Table1[[#This Row],[Order Date]],"yyyy")</f>
        <v>2015</v>
      </c>
      <c r="AC1293" s="10">
        <v>42179</v>
      </c>
      <c r="AD1293" s="2">
        <v>-122.235</v>
      </c>
      <c r="AE1293" s="2">
        <v>1</v>
      </c>
      <c r="AF1293" s="2">
        <v>191.73</v>
      </c>
      <c r="AG1293" s="2">
        <v>89611</v>
      </c>
      <c r="AH1293" s="7" t="str">
        <f>IF(COUNTIF(Returns!$A$2:$A$1635,Orders!AG1293)&gt;0,"Returned","Not Returned")</f>
        <v>Not Returned</v>
      </c>
    </row>
    <row r="1294" spans="5:34" ht="12.75" customHeight="1" thickTop="1" thickBot="1" x14ac:dyDescent="0.3">
      <c r="E1294" s="11">
        <v>23721</v>
      </c>
      <c r="F1294" s="12" t="s">
        <v>106</v>
      </c>
      <c r="G1294" s="12">
        <v>0.06</v>
      </c>
      <c r="H1294" s="12">
        <v>60.65</v>
      </c>
      <c r="I1294" s="12">
        <v>12.23</v>
      </c>
      <c r="J1294" s="12">
        <v>2334</v>
      </c>
      <c r="K1294" s="7" t="str">
        <f>IF(COUNTIF(Table1[Customer ID],Table1[[#This Row],[Customer ID]])&gt;1,"Repeat Customer","One-Time Customer")</f>
        <v>Repeat Customer</v>
      </c>
      <c r="L1294" s="12" t="s">
        <v>2204</v>
      </c>
      <c r="M1294" s="12" t="s">
        <v>49</v>
      </c>
      <c r="N1294" s="12" t="s">
        <v>114</v>
      </c>
      <c r="O1294" s="12" t="s">
        <v>41</v>
      </c>
      <c r="P1294" s="12" t="s">
        <v>50</v>
      </c>
      <c r="Q1294" s="12" t="s">
        <v>86</v>
      </c>
      <c r="R1294" s="12" t="s">
        <v>1761</v>
      </c>
      <c r="S1294" s="12">
        <v>0.64</v>
      </c>
      <c r="T1294" s="7">
        <f>Table1[[#This Row],[Profit]]/Table1[[#This Row],[Sales]]</f>
        <v>0.69</v>
      </c>
      <c r="U1294" s="12" t="s">
        <v>33</v>
      </c>
      <c r="V1294" s="12" t="s">
        <v>61</v>
      </c>
      <c r="W1294" s="12" t="s">
        <v>1858</v>
      </c>
      <c r="X1294" s="12" t="s">
        <v>2205</v>
      </c>
      <c r="Y1294" s="12">
        <v>53220</v>
      </c>
      <c r="Z1294" s="13">
        <v>42100</v>
      </c>
      <c r="AA1294" s="14" t="str">
        <f>TEXT(Table1[[#This Row],[Order Date]],"mmmm")</f>
        <v>April</v>
      </c>
      <c r="AB1294" s="8" t="str">
        <f>TEXT(Table1[[#This Row],[Order Date]],"yyyy")</f>
        <v>2015</v>
      </c>
      <c r="AC1294" s="13">
        <v>42102</v>
      </c>
      <c r="AD1294" s="12">
        <v>427.00649999999996</v>
      </c>
      <c r="AE1294" s="12">
        <v>10</v>
      </c>
      <c r="AF1294" s="12">
        <v>618.85</v>
      </c>
      <c r="AG1294" s="12">
        <v>89608</v>
      </c>
      <c r="AH1294" s="7" t="str">
        <f>IF(COUNTIF(Returns!$A$2:$A$1635,Orders!AG1294)&gt;0,"Returned","Not Returned")</f>
        <v>Not Returned</v>
      </c>
    </row>
    <row r="1295" spans="5:34" ht="12.75" customHeight="1" thickTop="1" thickBot="1" x14ac:dyDescent="0.3">
      <c r="E1295" s="9">
        <v>23693</v>
      </c>
      <c r="F1295" s="2" t="s">
        <v>37</v>
      </c>
      <c r="G1295" s="2">
        <v>0.05</v>
      </c>
      <c r="H1295" s="2">
        <v>14.81</v>
      </c>
      <c r="I1295" s="2">
        <v>13.32</v>
      </c>
      <c r="J1295" s="2">
        <v>2334</v>
      </c>
      <c r="K1295" s="7" t="str">
        <f>IF(COUNTIF(Table1[Customer ID],Table1[[#This Row],[Customer ID]])&gt;1,"Repeat Customer","One-Time Customer")</f>
        <v>Repeat Customer</v>
      </c>
      <c r="L1295" s="2" t="s">
        <v>2204</v>
      </c>
      <c r="M1295" s="2" t="s">
        <v>49</v>
      </c>
      <c r="N1295" s="2" t="s">
        <v>58</v>
      </c>
      <c r="O1295" s="2" t="s">
        <v>29</v>
      </c>
      <c r="P1295" s="2" t="s">
        <v>257</v>
      </c>
      <c r="Q1295" s="2" t="s">
        <v>59</v>
      </c>
      <c r="R1295" s="2" t="s">
        <v>833</v>
      </c>
      <c r="S1295" s="2">
        <v>0.43</v>
      </c>
      <c r="T1295" s="7">
        <f>Table1[[#This Row],[Profit]]/Table1[[#This Row],[Sales]]</f>
        <v>-1.6422967497198036</v>
      </c>
      <c r="U1295" s="2" t="s">
        <v>33</v>
      </c>
      <c r="V1295" s="2" t="s">
        <v>61</v>
      </c>
      <c r="W1295" s="2" t="s">
        <v>1858</v>
      </c>
      <c r="X1295" s="2" t="s">
        <v>2205</v>
      </c>
      <c r="Y1295" s="2">
        <v>53220</v>
      </c>
      <c r="Z1295" s="10">
        <v>42103</v>
      </c>
      <c r="AA1295" s="14" t="str">
        <f>TEXT(Table1[[#This Row],[Order Date]],"mmmm")</f>
        <v>April</v>
      </c>
      <c r="AB1295" s="8" t="str">
        <f>TEXT(Table1[[#This Row],[Order Date]],"yyyy")</f>
        <v>2015</v>
      </c>
      <c r="AC1295" s="10">
        <v>42105</v>
      </c>
      <c r="AD1295" s="2">
        <v>-190.49</v>
      </c>
      <c r="AE1295" s="2">
        <v>8</v>
      </c>
      <c r="AF1295" s="2">
        <v>115.99</v>
      </c>
      <c r="AG1295" s="2">
        <v>89609</v>
      </c>
      <c r="AH1295" s="7" t="str">
        <f>IF(COUNTIF(Returns!$A$2:$A$1635,Orders!AG1295)&gt;0,"Returned","Not Returned")</f>
        <v>Not Returned</v>
      </c>
    </row>
    <row r="1296" spans="5:34" ht="12.75" customHeight="1" thickTop="1" thickBot="1" x14ac:dyDescent="0.3">
      <c r="E1296" s="11">
        <v>23694</v>
      </c>
      <c r="F1296" s="12" t="s">
        <v>37</v>
      </c>
      <c r="G1296" s="12">
        <v>0.08</v>
      </c>
      <c r="H1296" s="12">
        <v>2.78</v>
      </c>
      <c r="I1296" s="12">
        <v>1.25</v>
      </c>
      <c r="J1296" s="12">
        <v>2334</v>
      </c>
      <c r="K1296" s="7" t="str">
        <f>IF(COUNTIF(Table1[Customer ID],Table1[[#This Row],[Customer ID]])&gt;1,"Repeat Customer","One-Time Customer")</f>
        <v>Repeat Customer</v>
      </c>
      <c r="L1296" s="12" t="s">
        <v>2204</v>
      </c>
      <c r="M1296" s="12" t="s">
        <v>49</v>
      </c>
      <c r="N1296" s="12" t="s">
        <v>58</v>
      </c>
      <c r="O1296" s="12" t="s">
        <v>29</v>
      </c>
      <c r="P1296" s="12" t="s">
        <v>30</v>
      </c>
      <c r="Q1296" s="12" t="s">
        <v>31</v>
      </c>
      <c r="R1296" s="12" t="s">
        <v>2206</v>
      </c>
      <c r="S1296" s="12">
        <v>0.59</v>
      </c>
      <c r="T1296" s="7">
        <f>Table1[[#This Row],[Profit]]/Table1[[#This Row],[Sales]]</f>
        <v>-0.45066803699897223</v>
      </c>
      <c r="U1296" s="12" t="s">
        <v>33</v>
      </c>
      <c r="V1296" s="12" t="s">
        <v>61</v>
      </c>
      <c r="W1296" s="12" t="s">
        <v>1858</v>
      </c>
      <c r="X1296" s="12" t="s">
        <v>2205</v>
      </c>
      <c r="Y1296" s="12">
        <v>53220</v>
      </c>
      <c r="Z1296" s="13">
        <v>42103</v>
      </c>
      <c r="AA1296" s="14" t="str">
        <f>TEXT(Table1[[#This Row],[Order Date]],"mmmm")</f>
        <v>April</v>
      </c>
      <c r="AB1296" s="8" t="str">
        <f>TEXT(Table1[[#This Row],[Order Date]],"yyyy")</f>
        <v>2015</v>
      </c>
      <c r="AC1296" s="13">
        <v>42104</v>
      </c>
      <c r="AD1296" s="12">
        <v>-8.77</v>
      </c>
      <c r="AE1296" s="12">
        <v>7</v>
      </c>
      <c r="AF1296" s="12">
        <v>19.46</v>
      </c>
      <c r="AG1296" s="12">
        <v>89609</v>
      </c>
      <c r="AH1296" s="7" t="str">
        <f>IF(COUNTIF(Returns!$A$2:$A$1635,Orders!AG1296)&gt;0,"Returned","Not Returned")</f>
        <v>Not Returned</v>
      </c>
    </row>
    <row r="1297" spans="5:34" ht="12.75" customHeight="1" thickTop="1" thickBot="1" x14ac:dyDescent="0.3">
      <c r="E1297" s="9">
        <v>24952</v>
      </c>
      <c r="F1297" s="2" t="s">
        <v>106</v>
      </c>
      <c r="G1297" s="2">
        <v>0.06</v>
      </c>
      <c r="H1297" s="2">
        <v>3.74</v>
      </c>
      <c r="I1297" s="2">
        <v>0.94</v>
      </c>
      <c r="J1297" s="2">
        <v>2334</v>
      </c>
      <c r="K1297" s="7" t="str">
        <f>IF(COUNTIF(Table1[Customer ID],Table1[[#This Row],[Customer ID]])&gt;1,"Repeat Customer","One-Time Customer")</f>
        <v>Repeat Customer</v>
      </c>
      <c r="L1297" s="2" t="s">
        <v>2204</v>
      </c>
      <c r="M1297" s="2" t="s">
        <v>49</v>
      </c>
      <c r="N1297" s="2" t="s">
        <v>40</v>
      </c>
      <c r="O1297" s="2" t="s">
        <v>29</v>
      </c>
      <c r="P1297" s="2" t="s">
        <v>66</v>
      </c>
      <c r="Q1297" s="2" t="s">
        <v>31</v>
      </c>
      <c r="R1297" s="2" t="s">
        <v>2207</v>
      </c>
      <c r="S1297" s="2">
        <v>0.83</v>
      </c>
      <c r="T1297" s="7">
        <f>Table1[[#This Row],[Profit]]/Table1[[#This Row],[Sales]]</f>
        <v>-0.17173184357541899</v>
      </c>
      <c r="U1297" s="2" t="s">
        <v>33</v>
      </c>
      <c r="V1297" s="2" t="s">
        <v>61</v>
      </c>
      <c r="W1297" s="2" t="s">
        <v>1858</v>
      </c>
      <c r="X1297" s="2" t="s">
        <v>2205</v>
      </c>
      <c r="Y1297" s="2">
        <v>53220</v>
      </c>
      <c r="Z1297" s="10">
        <v>42157</v>
      </c>
      <c r="AA1297" s="14" t="str">
        <f>TEXT(Table1[[#This Row],[Order Date]],"mmmm")</f>
        <v>June</v>
      </c>
      <c r="AB1297" s="8" t="str">
        <f>TEXT(Table1[[#This Row],[Order Date]],"yyyy")</f>
        <v>2015</v>
      </c>
      <c r="AC1297" s="10">
        <v>42164</v>
      </c>
      <c r="AD1297" s="2">
        <v>-7.6849999999999996</v>
      </c>
      <c r="AE1297" s="2">
        <v>12</v>
      </c>
      <c r="AF1297" s="2">
        <v>44.75</v>
      </c>
      <c r="AG1297" s="2">
        <v>89610</v>
      </c>
      <c r="AH1297" s="7" t="str">
        <f>IF(COUNTIF(Returns!$A$2:$A$1635,Orders!AG1297)&gt;0,"Returned","Not Returned")</f>
        <v>Not Returned</v>
      </c>
    </row>
    <row r="1298" spans="5:34" ht="12.75" customHeight="1" thickTop="1" thickBot="1" x14ac:dyDescent="0.3">
      <c r="E1298" s="11">
        <v>25241</v>
      </c>
      <c r="F1298" s="12" t="s">
        <v>47</v>
      </c>
      <c r="G1298" s="12">
        <v>0.06</v>
      </c>
      <c r="H1298" s="12">
        <v>2.08</v>
      </c>
      <c r="I1298" s="12">
        <v>5.33</v>
      </c>
      <c r="J1298" s="12">
        <v>2338</v>
      </c>
      <c r="K1298" s="7" t="str">
        <f>IF(COUNTIF(Table1[Customer ID],Table1[[#This Row],[Customer ID]])&gt;1,"Repeat Customer","One-Time Customer")</f>
        <v>Repeat Customer</v>
      </c>
      <c r="L1298" s="12" t="s">
        <v>2208</v>
      </c>
      <c r="M1298" s="12" t="s">
        <v>49</v>
      </c>
      <c r="N1298" s="12" t="s">
        <v>40</v>
      </c>
      <c r="O1298" s="12" t="s">
        <v>41</v>
      </c>
      <c r="P1298" s="12" t="s">
        <v>50</v>
      </c>
      <c r="Q1298" s="12" t="s">
        <v>59</v>
      </c>
      <c r="R1298" s="12" t="s">
        <v>744</v>
      </c>
      <c r="S1298" s="12">
        <v>0.43</v>
      </c>
      <c r="T1298" s="7">
        <f>Table1[[#This Row],[Profit]]/Table1[[#This Row],[Sales]]</f>
        <v>-8.9446587215601294</v>
      </c>
      <c r="U1298" s="12" t="s">
        <v>33</v>
      </c>
      <c r="V1298" s="12" t="s">
        <v>53</v>
      </c>
      <c r="W1298" s="12" t="s">
        <v>415</v>
      </c>
      <c r="X1298" s="12" t="s">
        <v>2109</v>
      </c>
      <c r="Y1298" s="12">
        <v>20740</v>
      </c>
      <c r="Z1298" s="13">
        <v>42017</v>
      </c>
      <c r="AA1298" s="14" t="str">
        <f>TEXT(Table1[[#This Row],[Order Date]],"mmmm")</f>
        <v>January</v>
      </c>
      <c r="AB1298" s="8" t="str">
        <f>TEXT(Table1[[#This Row],[Order Date]],"yyyy")</f>
        <v>2015</v>
      </c>
      <c r="AC1298" s="13">
        <v>42017</v>
      </c>
      <c r="AD1298" s="12">
        <v>-82.559200000000004</v>
      </c>
      <c r="AE1298" s="12">
        <v>4</v>
      </c>
      <c r="AF1298" s="12">
        <v>9.23</v>
      </c>
      <c r="AG1298" s="12">
        <v>91480</v>
      </c>
      <c r="AH1298" s="7" t="str">
        <f>IF(COUNTIF(Returns!$A$2:$A$1635,Orders!AG1298)&gt;0,"Returned","Not Returned")</f>
        <v>Not Returned</v>
      </c>
    </row>
    <row r="1299" spans="5:34" ht="12.75" customHeight="1" thickTop="1" thickBot="1" x14ac:dyDescent="0.3">
      <c r="E1299" s="9">
        <v>26137</v>
      </c>
      <c r="F1299" s="2" t="s">
        <v>25</v>
      </c>
      <c r="G1299" s="2">
        <v>0.1</v>
      </c>
      <c r="H1299" s="2">
        <v>6.75</v>
      </c>
      <c r="I1299" s="2">
        <v>2.99</v>
      </c>
      <c r="J1299" s="2">
        <v>2338</v>
      </c>
      <c r="K1299" s="7" t="str">
        <f>IF(COUNTIF(Table1[Customer ID],Table1[[#This Row],[Customer ID]])&gt;1,"Repeat Customer","One-Time Customer")</f>
        <v>Repeat Customer</v>
      </c>
      <c r="L1299" s="2" t="s">
        <v>2208</v>
      </c>
      <c r="M1299" s="2" t="s">
        <v>49</v>
      </c>
      <c r="N1299" s="2" t="s">
        <v>40</v>
      </c>
      <c r="O1299" s="2" t="s">
        <v>29</v>
      </c>
      <c r="P1299" s="2" t="s">
        <v>109</v>
      </c>
      <c r="Q1299" s="2" t="s">
        <v>59</v>
      </c>
      <c r="R1299" s="2" t="s">
        <v>2209</v>
      </c>
      <c r="S1299" s="2">
        <v>0.35</v>
      </c>
      <c r="T1299" s="7">
        <f>Table1[[#This Row],[Profit]]/Table1[[#This Row],[Sales]]</f>
        <v>0.18878081764277543</v>
      </c>
      <c r="U1299" s="2" t="s">
        <v>33</v>
      </c>
      <c r="V1299" s="2" t="s">
        <v>53</v>
      </c>
      <c r="W1299" s="2" t="s">
        <v>415</v>
      </c>
      <c r="X1299" s="2" t="s">
        <v>2109</v>
      </c>
      <c r="Y1299" s="2">
        <v>20740</v>
      </c>
      <c r="Z1299" s="10">
        <v>42092</v>
      </c>
      <c r="AA1299" s="14" t="str">
        <f>TEXT(Table1[[#This Row],[Order Date]],"mmmm")</f>
        <v>March</v>
      </c>
      <c r="AB1299" s="8" t="str">
        <f>TEXT(Table1[[#This Row],[Order Date]],"yyyy")</f>
        <v>2015</v>
      </c>
      <c r="AC1299" s="10">
        <v>42092</v>
      </c>
      <c r="AD1299" s="2">
        <v>18.147500000000001</v>
      </c>
      <c r="AE1299" s="2">
        <v>15</v>
      </c>
      <c r="AF1299" s="2">
        <v>96.13</v>
      </c>
      <c r="AG1299" s="2">
        <v>91481</v>
      </c>
      <c r="AH1299" s="7" t="str">
        <f>IF(COUNTIF(Returns!$A$2:$A$1635,Orders!AG1299)&gt;0,"Returned","Not Returned")</f>
        <v>Not Returned</v>
      </c>
    </row>
    <row r="1300" spans="5:34" ht="12.75" customHeight="1" thickTop="1" thickBot="1" x14ac:dyDescent="0.3">
      <c r="E1300" s="11">
        <v>22526</v>
      </c>
      <c r="F1300" s="12" t="s">
        <v>56</v>
      </c>
      <c r="G1300" s="12">
        <v>0.05</v>
      </c>
      <c r="H1300" s="12">
        <v>11.58</v>
      </c>
      <c r="I1300" s="12">
        <v>6.97</v>
      </c>
      <c r="J1300" s="12">
        <v>2339</v>
      </c>
      <c r="K1300" s="7" t="str">
        <f>IF(COUNTIF(Table1[Customer ID],Table1[[#This Row],[Customer ID]])&gt;1,"Repeat Customer","One-Time Customer")</f>
        <v>One-Time Customer</v>
      </c>
      <c r="L1300" s="12" t="s">
        <v>2210</v>
      </c>
      <c r="M1300" s="12" t="s">
        <v>49</v>
      </c>
      <c r="N1300" s="12" t="s">
        <v>40</v>
      </c>
      <c r="O1300" s="12" t="s">
        <v>29</v>
      </c>
      <c r="P1300" s="12" t="s">
        <v>69</v>
      </c>
      <c r="Q1300" s="12" t="s">
        <v>59</v>
      </c>
      <c r="R1300" s="12" t="s">
        <v>686</v>
      </c>
      <c r="S1300" s="12">
        <v>0.35</v>
      </c>
      <c r="T1300" s="7">
        <f>Table1[[#This Row],[Profit]]/Table1[[#This Row],[Sales]]</f>
        <v>3.7939426717144439E-2</v>
      </c>
      <c r="U1300" s="12" t="s">
        <v>33</v>
      </c>
      <c r="V1300" s="12" t="s">
        <v>61</v>
      </c>
      <c r="W1300" s="12" t="s">
        <v>130</v>
      </c>
      <c r="X1300" s="12" t="s">
        <v>2211</v>
      </c>
      <c r="Y1300" s="12">
        <v>77015</v>
      </c>
      <c r="Z1300" s="13">
        <v>42149</v>
      </c>
      <c r="AA1300" s="14" t="str">
        <f>TEXT(Table1[[#This Row],[Order Date]],"mmmm")</f>
        <v>May</v>
      </c>
      <c r="AB1300" s="8" t="str">
        <f>TEXT(Table1[[#This Row],[Order Date]],"yyyy")</f>
        <v>2015</v>
      </c>
      <c r="AC1300" s="13">
        <v>42152</v>
      </c>
      <c r="AD1300" s="12">
        <v>2.8060000000000027</v>
      </c>
      <c r="AE1300" s="12">
        <v>6</v>
      </c>
      <c r="AF1300" s="12">
        <v>73.959999999999994</v>
      </c>
      <c r="AG1300" s="12">
        <v>91482</v>
      </c>
      <c r="AH1300" s="7" t="str">
        <f>IF(COUNTIF(Returns!$A$2:$A$1635,Orders!AG1300)&gt;0,"Returned","Not Returned")</f>
        <v>Not Returned</v>
      </c>
    </row>
    <row r="1301" spans="5:34" ht="12.75" customHeight="1" thickTop="1" thickBot="1" x14ac:dyDescent="0.3">
      <c r="E1301" s="9">
        <v>19052</v>
      </c>
      <c r="F1301" s="2" t="s">
        <v>56</v>
      </c>
      <c r="G1301" s="2">
        <v>7.0000000000000007E-2</v>
      </c>
      <c r="H1301" s="2">
        <v>200.98</v>
      </c>
      <c r="I1301" s="2">
        <v>23.76</v>
      </c>
      <c r="J1301" s="2">
        <v>2345</v>
      </c>
      <c r="K1301" s="7" t="str">
        <f>IF(COUNTIF(Table1[Customer ID],Table1[[#This Row],[Customer ID]])&gt;1,"Repeat Customer","One-Time Customer")</f>
        <v>Repeat Customer</v>
      </c>
      <c r="L1301" s="2" t="s">
        <v>2212</v>
      </c>
      <c r="M1301" s="2" t="s">
        <v>39</v>
      </c>
      <c r="N1301" s="2" t="s">
        <v>28</v>
      </c>
      <c r="O1301" s="2" t="s">
        <v>41</v>
      </c>
      <c r="P1301" s="2" t="s">
        <v>42</v>
      </c>
      <c r="Q1301" s="2" t="s">
        <v>43</v>
      </c>
      <c r="R1301" s="2" t="s">
        <v>2213</v>
      </c>
      <c r="S1301" s="2">
        <v>0.57999999999999996</v>
      </c>
      <c r="T1301" s="7">
        <f>Table1[[#This Row],[Profit]]/Table1[[#This Row],[Sales]]</f>
        <v>-7.3329641729885375E-2</v>
      </c>
      <c r="U1301" s="2" t="s">
        <v>33</v>
      </c>
      <c r="V1301" s="2" t="s">
        <v>136</v>
      </c>
      <c r="W1301" s="2" t="s">
        <v>613</v>
      </c>
      <c r="X1301" s="2" t="s">
        <v>2129</v>
      </c>
      <c r="Y1301" s="2">
        <v>42003</v>
      </c>
      <c r="Z1301" s="10">
        <v>42077</v>
      </c>
      <c r="AA1301" s="14" t="str">
        <f>TEXT(Table1[[#This Row],[Order Date]],"mmmm")</f>
        <v>March</v>
      </c>
      <c r="AB1301" s="8" t="str">
        <f>TEXT(Table1[[#This Row],[Order Date]],"yyyy")</f>
        <v>2015</v>
      </c>
      <c r="AC1301" s="10">
        <v>42078</v>
      </c>
      <c r="AD1301" s="2">
        <v>-132.42600000000002</v>
      </c>
      <c r="AE1301" s="2">
        <v>9</v>
      </c>
      <c r="AF1301" s="2">
        <v>1805.9</v>
      </c>
      <c r="AG1301" s="2">
        <v>89504</v>
      </c>
      <c r="AH1301" s="7" t="str">
        <f>IF(COUNTIF(Returns!$A$2:$A$1635,Orders!AG1301)&gt;0,"Returned","Not Returned")</f>
        <v>Not Returned</v>
      </c>
    </row>
    <row r="1302" spans="5:34" ht="12.75" customHeight="1" thickTop="1" thickBot="1" x14ac:dyDescent="0.3">
      <c r="E1302" s="11">
        <v>19053</v>
      </c>
      <c r="F1302" s="12" t="s">
        <v>56</v>
      </c>
      <c r="G1302" s="12">
        <v>0.02</v>
      </c>
      <c r="H1302" s="12">
        <v>179.29</v>
      </c>
      <c r="I1302" s="12">
        <v>29.21</v>
      </c>
      <c r="J1302" s="12">
        <v>2345</v>
      </c>
      <c r="K1302" s="7" t="str">
        <f>IF(COUNTIF(Table1[Customer ID],Table1[[#This Row],[Customer ID]])&gt;1,"Repeat Customer","One-Time Customer")</f>
        <v>Repeat Customer</v>
      </c>
      <c r="L1302" s="12" t="s">
        <v>2212</v>
      </c>
      <c r="M1302" s="12" t="s">
        <v>39</v>
      </c>
      <c r="N1302" s="12" t="s">
        <v>28</v>
      </c>
      <c r="O1302" s="12" t="s">
        <v>41</v>
      </c>
      <c r="P1302" s="12" t="s">
        <v>152</v>
      </c>
      <c r="Q1302" s="12" t="s">
        <v>121</v>
      </c>
      <c r="R1302" s="12" t="s">
        <v>629</v>
      </c>
      <c r="S1302" s="12">
        <v>0.76</v>
      </c>
      <c r="T1302" s="7">
        <f>Table1[[#This Row],[Profit]]/Table1[[#This Row],[Sales]]</f>
        <v>-1.3205613178767539</v>
      </c>
      <c r="U1302" s="12" t="s">
        <v>33</v>
      </c>
      <c r="V1302" s="12" t="s">
        <v>136</v>
      </c>
      <c r="W1302" s="12" t="s">
        <v>613</v>
      </c>
      <c r="X1302" s="12" t="s">
        <v>2129</v>
      </c>
      <c r="Y1302" s="12">
        <v>42003</v>
      </c>
      <c r="Z1302" s="13">
        <v>42077</v>
      </c>
      <c r="AA1302" s="14" t="str">
        <f>TEXT(Table1[[#This Row],[Order Date]],"mmmm")</f>
        <v>March</v>
      </c>
      <c r="AB1302" s="8" t="str">
        <f>TEXT(Table1[[#This Row],[Order Date]],"yyyy")</f>
        <v>2015</v>
      </c>
      <c r="AC1302" s="13">
        <v>42077</v>
      </c>
      <c r="AD1302" s="12">
        <v>-411.23599999999999</v>
      </c>
      <c r="AE1302" s="12">
        <v>2</v>
      </c>
      <c r="AF1302" s="12">
        <v>311.41000000000003</v>
      </c>
      <c r="AG1302" s="12">
        <v>89504</v>
      </c>
      <c r="AH1302" s="7" t="str">
        <f>IF(COUNTIF(Returns!$A$2:$A$1635,Orders!AG1302)&gt;0,"Returned","Not Returned")</f>
        <v>Not Returned</v>
      </c>
    </row>
    <row r="1303" spans="5:34" ht="12.75" customHeight="1" thickTop="1" thickBot="1" x14ac:dyDescent="0.3">
      <c r="E1303" s="9">
        <v>20776</v>
      </c>
      <c r="F1303" s="2" t="s">
        <v>106</v>
      </c>
      <c r="G1303" s="2">
        <v>0.03</v>
      </c>
      <c r="H1303" s="2">
        <v>297.64</v>
      </c>
      <c r="I1303" s="2">
        <v>14.7</v>
      </c>
      <c r="J1303" s="2">
        <v>2346</v>
      </c>
      <c r="K1303" s="7" t="str">
        <f>IF(COUNTIF(Table1[Customer ID],Table1[[#This Row],[Customer ID]])&gt;1,"Repeat Customer","One-Time Customer")</f>
        <v>Repeat Customer</v>
      </c>
      <c r="L1303" s="2" t="s">
        <v>2214</v>
      </c>
      <c r="M1303" s="2" t="s">
        <v>39</v>
      </c>
      <c r="N1303" s="2" t="s">
        <v>28</v>
      </c>
      <c r="O1303" s="2" t="s">
        <v>77</v>
      </c>
      <c r="P1303" s="2" t="s">
        <v>85</v>
      </c>
      <c r="Q1303" s="2" t="s">
        <v>43</v>
      </c>
      <c r="R1303" s="2" t="s">
        <v>565</v>
      </c>
      <c r="S1303" s="2">
        <v>0.56999999999999995</v>
      </c>
      <c r="T1303" s="7">
        <f>Table1[[#This Row],[Profit]]/Table1[[#This Row],[Sales]]</f>
        <v>-1.3210504309356495E-2</v>
      </c>
      <c r="U1303" s="2" t="s">
        <v>33</v>
      </c>
      <c r="V1303" s="2" t="s">
        <v>136</v>
      </c>
      <c r="W1303" s="2" t="s">
        <v>613</v>
      </c>
      <c r="X1303" s="2" t="s">
        <v>2215</v>
      </c>
      <c r="Y1303" s="2">
        <v>40258</v>
      </c>
      <c r="Z1303" s="10">
        <v>42014</v>
      </c>
      <c r="AA1303" s="14" t="str">
        <f>TEXT(Table1[[#This Row],[Order Date]],"mmmm")</f>
        <v>January</v>
      </c>
      <c r="AB1303" s="8" t="str">
        <f>TEXT(Table1[[#This Row],[Order Date]],"yyyy")</f>
        <v>2015</v>
      </c>
      <c r="AC1303" s="10">
        <v>42019</v>
      </c>
      <c r="AD1303" s="2">
        <v>-48.971999999999994</v>
      </c>
      <c r="AE1303" s="2">
        <v>12</v>
      </c>
      <c r="AF1303" s="2">
        <v>3707.05</v>
      </c>
      <c r="AG1303" s="2">
        <v>89503</v>
      </c>
      <c r="AH1303" s="7" t="str">
        <f>IF(COUNTIF(Returns!$A$2:$A$1635,Orders!AG1303)&gt;0,"Returned","Not Returned")</f>
        <v>Not Returned</v>
      </c>
    </row>
    <row r="1304" spans="5:34" ht="12.75" customHeight="1" thickTop="1" thickBot="1" x14ac:dyDescent="0.3">
      <c r="E1304" s="11">
        <v>21627</v>
      </c>
      <c r="F1304" s="12" t="s">
        <v>25</v>
      </c>
      <c r="G1304" s="12">
        <v>0.1</v>
      </c>
      <c r="H1304" s="12">
        <v>218.75</v>
      </c>
      <c r="I1304" s="12">
        <v>69.64</v>
      </c>
      <c r="J1304" s="12">
        <v>2346</v>
      </c>
      <c r="K1304" s="7" t="str">
        <f>IF(COUNTIF(Table1[Customer ID],Table1[[#This Row],[Customer ID]])&gt;1,"Repeat Customer","One-Time Customer")</f>
        <v>Repeat Customer</v>
      </c>
      <c r="L1304" s="12" t="s">
        <v>2214</v>
      </c>
      <c r="M1304" s="12" t="s">
        <v>39</v>
      </c>
      <c r="N1304" s="12" t="s">
        <v>28</v>
      </c>
      <c r="O1304" s="12" t="s">
        <v>41</v>
      </c>
      <c r="P1304" s="12" t="s">
        <v>152</v>
      </c>
      <c r="Q1304" s="12" t="s">
        <v>121</v>
      </c>
      <c r="R1304" s="12" t="s">
        <v>655</v>
      </c>
      <c r="S1304" s="12">
        <v>0.77</v>
      </c>
      <c r="T1304" s="7">
        <f>Table1[[#This Row],[Profit]]/Table1[[#This Row],[Sales]]</f>
        <v>2.2208200543280644E-2</v>
      </c>
      <c r="U1304" s="12" t="s">
        <v>33</v>
      </c>
      <c r="V1304" s="12" t="s">
        <v>136</v>
      </c>
      <c r="W1304" s="12" t="s">
        <v>613</v>
      </c>
      <c r="X1304" s="12" t="s">
        <v>2215</v>
      </c>
      <c r="Y1304" s="12">
        <v>40258</v>
      </c>
      <c r="Z1304" s="13">
        <v>42144</v>
      </c>
      <c r="AA1304" s="14" t="str">
        <f>TEXT(Table1[[#This Row],[Order Date]],"mmmm")</f>
        <v>May</v>
      </c>
      <c r="AB1304" s="8" t="str">
        <f>TEXT(Table1[[#This Row],[Order Date]],"yyyy")</f>
        <v>2015</v>
      </c>
      <c r="AC1304" s="13">
        <v>42145</v>
      </c>
      <c r="AD1304" s="12">
        <v>62.297999999999995</v>
      </c>
      <c r="AE1304" s="12">
        <v>17</v>
      </c>
      <c r="AF1304" s="12">
        <v>2805.18</v>
      </c>
      <c r="AG1304" s="12">
        <v>89505</v>
      </c>
      <c r="AH1304" s="7" t="str">
        <f>IF(COUNTIF(Returns!$A$2:$A$1635,Orders!AG1304)&gt;0,"Returned","Not Returned")</f>
        <v>Not Returned</v>
      </c>
    </row>
    <row r="1305" spans="5:34" ht="12.75" customHeight="1" thickTop="1" thickBot="1" x14ac:dyDescent="0.3">
      <c r="E1305" s="9">
        <v>18675</v>
      </c>
      <c r="F1305" s="2" t="s">
        <v>47</v>
      </c>
      <c r="G1305" s="2">
        <v>0.08</v>
      </c>
      <c r="H1305" s="2">
        <v>6.48</v>
      </c>
      <c r="I1305" s="2">
        <v>7.49</v>
      </c>
      <c r="J1305" s="2">
        <v>2351</v>
      </c>
      <c r="K1305" s="7" t="str">
        <f>IF(COUNTIF(Table1[Customer ID],Table1[[#This Row],[Customer ID]])&gt;1,"Repeat Customer","One-Time Customer")</f>
        <v>One-Time Customer</v>
      </c>
      <c r="L1305" s="2" t="s">
        <v>2216</v>
      </c>
      <c r="M1305" s="2" t="s">
        <v>49</v>
      </c>
      <c r="N1305" s="2" t="s">
        <v>28</v>
      </c>
      <c r="O1305" s="2" t="s">
        <v>29</v>
      </c>
      <c r="P1305" s="2" t="s">
        <v>93</v>
      </c>
      <c r="Q1305" s="2" t="s">
        <v>59</v>
      </c>
      <c r="R1305" s="2" t="s">
        <v>1950</v>
      </c>
      <c r="S1305" s="2">
        <v>0.37</v>
      </c>
      <c r="T1305" s="7">
        <f>Table1[[#This Row],[Profit]]/Table1[[#This Row],[Sales]]</f>
        <v>-1.4756369032896364</v>
      </c>
      <c r="U1305" s="2" t="s">
        <v>33</v>
      </c>
      <c r="V1305" s="2" t="s">
        <v>53</v>
      </c>
      <c r="W1305" s="2" t="s">
        <v>415</v>
      </c>
      <c r="X1305" s="2" t="s">
        <v>2217</v>
      </c>
      <c r="Y1305" s="2">
        <v>21114</v>
      </c>
      <c r="Z1305" s="10">
        <v>42093</v>
      </c>
      <c r="AA1305" s="14" t="str">
        <f>TEXT(Table1[[#This Row],[Order Date]],"mmmm")</f>
        <v>March</v>
      </c>
      <c r="AB1305" s="8" t="str">
        <f>TEXT(Table1[[#This Row],[Order Date]],"yyyy")</f>
        <v>2015</v>
      </c>
      <c r="AC1305" s="10">
        <v>42096</v>
      </c>
      <c r="AD1305" s="2">
        <v>-119.32</v>
      </c>
      <c r="AE1305" s="2">
        <v>13</v>
      </c>
      <c r="AF1305" s="2">
        <v>80.86</v>
      </c>
      <c r="AG1305" s="2">
        <v>86163</v>
      </c>
      <c r="AH1305" s="7" t="str">
        <f>IF(COUNTIF(Returns!$A$2:$A$1635,Orders!AG1305)&gt;0,"Returned","Not Returned")</f>
        <v>Not Returned</v>
      </c>
    </row>
    <row r="1306" spans="5:34" ht="12.75" customHeight="1" thickTop="1" thickBot="1" x14ac:dyDescent="0.3">
      <c r="E1306" s="11">
        <v>20904</v>
      </c>
      <c r="F1306" s="12" t="s">
        <v>47</v>
      </c>
      <c r="G1306" s="12">
        <v>0.06</v>
      </c>
      <c r="H1306" s="12">
        <v>59.76</v>
      </c>
      <c r="I1306" s="12">
        <v>9.7100000000000009</v>
      </c>
      <c r="J1306" s="12">
        <v>2352</v>
      </c>
      <c r="K1306" s="7" t="str">
        <f>IF(COUNTIF(Table1[Customer ID],Table1[[#This Row],[Customer ID]])&gt;1,"Repeat Customer","One-Time Customer")</f>
        <v>Repeat Customer</v>
      </c>
      <c r="L1306" s="12" t="s">
        <v>2218</v>
      </c>
      <c r="M1306" s="12" t="s">
        <v>49</v>
      </c>
      <c r="N1306" s="12" t="s">
        <v>114</v>
      </c>
      <c r="O1306" s="12" t="s">
        <v>29</v>
      </c>
      <c r="P1306" s="12" t="s">
        <v>141</v>
      </c>
      <c r="Q1306" s="12" t="s">
        <v>59</v>
      </c>
      <c r="R1306" s="12" t="s">
        <v>1028</v>
      </c>
      <c r="S1306" s="12">
        <v>0.56999999999999995</v>
      </c>
      <c r="T1306" s="7">
        <f>Table1[[#This Row],[Profit]]/Table1[[#This Row],[Sales]]</f>
        <v>0.69</v>
      </c>
      <c r="U1306" s="12" t="s">
        <v>33</v>
      </c>
      <c r="V1306" s="12" t="s">
        <v>53</v>
      </c>
      <c r="W1306" s="12" t="s">
        <v>415</v>
      </c>
      <c r="X1306" s="12" t="s">
        <v>2219</v>
      </c>
      <c r="Y1306" s="12">
        <v>21501</v>
      </c>
      <c r="Z1306" s="13">
        <v>42175</v>
      </c>
      <c r="AA1306" s="14" t="str">
        <f>TEXT(Table1[[#This Row],[Order Date]],"mmmm")</f>
        <v>June</v>
      </c>
      <c r="AB1306" s="8" t="str">
        <f>TEXT(Table1[[#This Row],[Order Date]],"yyyy")</f>
        <v>2015</v>
      </c>
      <c r="AC1306" s="13">
        <v>42178</v>
      </c>
      <c r="AD1306" s="12">
        <v>756.67470000000003</v>
      </c>
      <c r="AE1306" s="12">
        <v>18</v>
      </c>
      <c r="AF1306" s="12">
        <v>1096.6300000000001</v>
      </c>
      <c r="AG1306" s="12">
        <v>86165</v>
      </c>
      <c r="AH1306" s="7" t="str">
        <f>IF(COUNTIF(Returns!$A$2:$A$1635,Orders!AG1306)&gt;0,"Returned","Not Returned")</f>
        <v>Not Returned</v>
      </c>
    </row>
    <row r="1307" spans="5:34" ht="12.75" customHeight="1" thickTop="1" thickBot="1" x14ac:dyDescent="0.3">
      <c r="E1307" s="9">
        <v>20905</v>
      </c>
      <c r="F1307" s="2" t="s">
        <v>47</v>
      </c>
      <c r="G1307" s="2">
        <v>7.0000000000000007E-2</v>
      </c>
      <c r="H1307" s="2">
        <v>195.99</v>
      </c>
      <c r="I1307" s="2">
        <v>4.2</v>
      </c>
      <c r="J1307" s="2">
        <v>2352</v>
      </c>
      <c r="K1307" s="7" t="str">
        <f>IF(COUNTIF(Table1[Customer ID],Table1[[#This Row],[Customer ID]])&gt;1,"Repeat Customer","One-Time Customer")</f>
        <v>Repeat Customer</v>
      </c>
      <c r="L1307" s="2" t="s">
        <v>2218</v>
      </c>
      <c r="M1307" s="2" t="s">
        <v>49</v>
      </c>
      <c r="N1307" s="2" t="s">
        <v>114</v>
      </c>
      <c r="O1307" s="2" t="s">
        <v>77</v>
      </c>
      <c r="P1307" s="2" t="s">
        <v>78</v>
      </c>
      <c r="Q1307" s="2" t="s">
        <v>59</v>
      </c>
      <c r="R1307" s="2" t="s">
        <v>2220</v>
      </c>
      <c r="S1307" s="2">
        <v>0.56000000000000005</v>
      </c>
      <c r="T1307" s="7">
        <f>Table1[[#This Row],[Profit]]/Table1[[#This Row],[Sales]]</f>
        <v>-0.35174175789407075</v>
      </c>
      <c r="U1307" s="2" t="s">
        <v>33</v>
      </c>
      <c r="V1307" s="2" t="s">
        <v>53</v>
      </c>
      <c r="W1307" s="2" t="s">
        <v>415</v>
      </c>
      <c r="X1307" s="2" t="s">
        <v>2219</v>
      </c>
      <c r="Y1307" s="2">
        <v>21501</v>
      </c>
      <c r="Z1307" s="10">
        <v>42175</v>
      </c>
      <c r="AA1307" s="14" t="str">
        <f>TEXT(Table1[[#This Row],[Order Date]],"mmmm")</f>
        <v>June</v>
      </c>
      <c r="AB1307" s="8" t="str">
        <f>TEXT(Table1[[#This Row],[Order Date]],"yyyy")</f>
        <v>2015</v>
      </c>
      <c r="AC1307" s="10">
        <v>42178</v>
      </c>
      <c r="AD1307" s="2">
        <v>-222.34299999999999</v>
      </c>
      <c r="AE1307" s="2">
        <v>4</v>
      </c>
      <c r="AF1307" s="2">
        <v>632.12</v>
      </c>
      <c r="AG1307" s="2">
        <v>86165</v>
      </c>
      <c r="AH1307" s="7" t="str">
        <f>IF(COUNTIF(Returns!$A$2:$A$1635,Orders!AG1307)&gt;0,"Returned","Not Returned")</f>
        <v>Not Returned</v>
      </c>
    </row>
    <row r="1308" spans="5:34" ht="12.75" customHeight="1" thickTop="1" thickBot="1" x14ac:dyDescent="0.3">
      <c r="E1308" s="11">
        <v>19270</v>
      </c>
      <c r="F1308" s="12" t="s">
        <v>37</v>
      </c>
      <c r="G1308" s="12">
        <v>0.09</v>
      </c>
      <c r="H1308" s="12">
        <v>71.37</v>
      </c>
      <c r="I1308" s="12">
        <v>69</v>
      </c>
      <c r="J1308" s="12">
        <v>2352</v>
      </c>
      <c r="K1308" s="7" t="str">
        <f>IF(COUNTIF(Table1[Customer ID],Table1[[#This Row],[Customer ID]])&gt;1,"Repeat Customer","One-Time Customer")</f>
        <v>Repeat Customer</v>
      </c>
      <c r="L1308" s="12" t="s">
        <v>2218</v>
      </c>
      <c r="M1308" s="12" t="s">
        <v>49</v>
      </c>
      <c r="N1308" s="12" t="s">
        <v>40</v>
      </c>
      <c r="O1308" s="12" t="s">
        <v>41</v>
      </c>
      <c r="P1308" s="12" t="s">
        <v>152</v>
      </c>
      <c r="Q1308" s="12" t="s">
        <v>236</v>
      </c>
      <c r="R1308" s="12" t="s">
        <v>2221</v>
      </c>
      <c r="S1308" s="12">
        <v>0.68</v>
      </c>
      <c r="T1308" s="7">
        <f>Table1[[#This Row],[Profit]]/Table1[[#This Row],[Sales]]</f>
        <v>-1.1797077468572044</v>
      </c>
      <c r="U1308" s="12" t="s">
        <v>33</v>
      </c>
      <c r="V1308" s="12" t="s">
        <v>53</v>
      </c>
      <c r="W1308" s="12" t="s">
        <v>415</v>
      </c>
      <c r="X1308" s="12" t="s">
        <v>2219</v>
      </c>
      <c r="Y1308" s="12">
        <v>21501</v>
      </c>
      <c r="Z1308" s="13">
        <v>42178</v>
      </c>
      <c r="AA1308" s="14" t="str">
        <f>TEXT(Table1[[#This Row],[Order Date]],"mmmm")</f>
        <v>June</v>
      </c>
      <c r="AB1308" s="8" t="str">
        <f>TEXT(Table1[[#This Row],[Order Date]],"yyyy")</f>
        <v>2015</v>
      </c>
      <c r="AC1308" s="13">
        <v>42179</v>
      </c>
      <c r="AD1308" s="12">
        <v>-1537.1356000000003</v>
      </c>
      <c r="AE1308" s="12">
        <v>19</v>
      </c>
      <c r="AF1308" s="12">
        <v>1302.98</v>
      </c>
      <c r="AG1308" s="12">
        <v>86166</v>
      </c>
      <c r="AH1308" s="7" t="str">
        <f>IF(COUNTIF(Returns!$A$2:$A$1635,Orders!AG1308)&gt;0,"Returned","Not Returned")</f>
        <v>Not Returned</v>
      </c>
    </row>
    <row r="1309" spans="5:34" ht="12.75" customHeight="1" thickTop="1" thickBot="1" x14ac:dyDescent="0.3">
      <c r="E1309" s="9">
        <v>25338</v>
      </c>
      <c r="F1309" s="2" t="s">
        <v>47</v>
      </c>
      <c r="G1309" s="2">
        <v>0.04</v>
      </c>
      <c r="H1309" s="2">
        <v>5.98</v>
      </c>
      <c r="I1309" s="2">
        <v>0.96</v>
      </c>
      <c r="J1309" s="2">
        <v>2353</v>
      </c>
      <c r="K1309" s="7" t="str">
        <f>IF(COUNTIF(Table1[Customer ID],Table1[[#This Row],[Customer ID]])&gt;1,"Repeat Customer","One-Time Customer")</f>
        <v>Repeat Customer</v>
      </c>
      <c r="L1309" s="2" t="s">
        <v>2222</v>
      </c>
      <c r="M1309" s="2" t="s">
        <v>49</v>
      </c>
      <c r="N1309" s="2" t="s">
        <v>28</v>
      </c>
      <c r="O1309" s="2" t="s">
        <v>29</v>
      </c>
      <c r="P1309" s="2" t="s">
        <v>30</v>
      </c>
      <c r="Q1309" s="2" t="s">
        <v>31</v>
      </c>
      <c r="R1309" s="2" t="s">
        <v>1819</v>
      </c>
      <c r="S1309" s="2">
        <v>0.6</v>
      </c>
      <c r="T1309" s="7">
        <f>Table1[[#This Row],[Profit]]/Table1[[#This Row],[Sales]]</f>
        <v>0.39986038394415363</v>
      </c>
      <c r="U1309" s="2" t="s">
        <v>33</v>
      </c>
      <c r="V1309" s="2" t="s">
        <v>53</v>
      </c>
      <c r="W1309" s="2" t="s">
        <v>415</v>
      </c>
      <c r="X1309" s="2" t="s">
        <v>2223</v>
      </c>
      <c r="Y1309" s="2">
        <v>21040</v>
      </c>
      <c r="Z1309" s="10">
        <v>42123</v>
      </c>
      <c r="AA1309" s="14" t="str">
        <f>TEXT(Table1[[#This Row],[Order Date]],"mmmm")</f>
        <v>April</v>
      </c>
      <c r="AB1309" s="8" t="str">
        <f>TEXT(Table1[[#This Row],[Order Date]],"yyyy")</f>
        <v>2015</v>
      </c>
      <c r="AC1309" s="10">
        <v>42124</v>
      </c>
      <c r="AD1309" s="2">
        <v>52.697600000000001</v>
      </c>
      <c r="AE1309" s="2">
        <v>22</v>
      </c>
      <c r="AF1309" s="2">
        <v>131.79</v>
      </c>
      <c r="AG1309" s="2">
        <v>86164</v>
      </c>
      <c r="AH1309" s="7" t="str">
        <f>IF(COUNTIF(Returns!$A$2:$A$1635,Orders!AG1309)&gt;0,"Returned","Not Returned")</f>
        <v>Not Returned</v>
      </c>
    </row>
    <row r="1310" spans="5:34" ht="12.75" customHeight="1" thickTop="1" thickBot="1" x14ac:dyDescent="0.3">
      <c r="E1310" s="11">
        <v>25339</v>
      </c>
      <c r="F1310" s="12" t="s">
        <v>47</v>
      </c>
      <c r="G1310" s="12">
        <v>0.01</v>
      </c>
      <c r="H1310" s="12">
        <v>20.99</v>
      </c>
      <c r="I1310" s="12">
        <v>0.99</v>
      </c>
      <c r="J1310" s="12">
        <v>2353</v>
      </c>
      <c r="K1310" s="7" t="str">
        <f>IF(COUNTIF(Table1[Customer ID],Table1[[#This Row],[Customer ID]])&gt;1,"Repeat Customer","One-Time Customer")</f>
        <v>Repeat Customer</v>
      </c>
      <c r="L1310" s="12" t="s">
        <v>2222</v>
      </c>
      <c r="M1310" s="12" t="s">
        <v>49</v>
      </c>
      <c r="N1310" s="12" t="s">
        <v>28</v>
      </c>
      <c r="O1310" s="12" t="s">
        <v>77</v>
      </c>
      <c r="P1310" s="12" t="s">
        <v>78</v>
      </c>
      <c r="Q1310" s="12" t="s">
        <v>31</v>
      </c>
      <c r="R1310" s="12" t="s">
        <v>596</v>
      </c>
      <c r="S1310" s="12">
        <v>0.56999999999999995</v>
      </c>
      <c r="T1310" s="7">
        <f>Table1[[#This Row],[Profit]]/Table1[[#This Row],[Sales]]</f>
        <v>-2.2132510614208885</v>
      </c>
      <c r="U1310" s="12" t="s">
        <v>33</v>
      </c>
      <c r="V1310" s="12" t="s">
        <v>53</v>
      </c>
      <c r="W1310" s="12" t="s">
        <v>415</v>
      </c>
      <c r="X1310" s="12" t="s">
        <v>2223</v>
      </c>
      <c r="Y1310" s="12">
        <v>21040</v>
      </c>
      <c r="Z1310" s="13">
        <v>42123</v>
      </c>
      <c r="AA1310" s="14" t="str">
        <f>TEXT(Table1[[#This Row],[Order Date]],"mmmm")</f>
        <v>April</v>
      </c>
      <c r="AB1310" s="8" t="str">
        <f>TEXT(Table1[[#This Row],[Order Date]],"yyyy")</f>
        <v>2015</v>
      </c>
      <c r="AC1310" s="13">
        <v>42124</v>
      </c>
      <c r="AD1310" s="12">
        <v>-78.194159999999982</v>
      </c>
      <c r="AE1310" s="12">
        <v>2</v>
      </c>
      <c r="AF1310" s="12">
        <v>35.33</v>
      </c>
      <c r="AG1310" s="12">
        <v>86164</v>
      </c>
      <c r="AH1310" s="7" t="str">
        <f>IF(COUNTIF(Returns!$A$2:$A$1635,Orders!AG1310)&gt;0,"Returned","Not Returned")</f>
        <v>Not Returned</v>
      </c>
    </row>
    <row r="1311" spans="5:34" ht="12.75" customHeight="1" thickTop="1" thickBot="1" x14ac:dyDescent="0.3">
      <c r="E1311" s="9">
        <v>22649</v>
      </c>
      <c r="F1311" s="2" t="s">
        <v>37</v>
      </c>
      <c r="G1311" s="2">
        <v>0.1</v>
      </c>
      <c r="H1311" s="2">
        <v>78.69</v>
      </c>
      <c r="I1311" s="2">
        <v>19.989999999999998</v>
      </c>
      <c r="J1311" s="2">
        <v>2355</v>
      </c>
      <c r="K1311" s="7" t="str">
        <f>IF(COUNTIF(Table1[Customer ID],Table1[[#This Row],[Customer ID]])&gt;1,"Repeat Customer","One-Time Customer")</f>
        <v>Repeat Customer</v>
      </c>
      <c r="L1311" s="2" t="s">
        <v>2224</v>
      </c>
      <c r="M1311" s="2" t="s">
        <v>49</v>
      </c>
      <c r="N1311" s="2" t="s">
        <v>114</v>
      </c>
      <c r="O1311" s="2" t="s">
        <v>41</v>
      </c>
      <c r="P1311" s="2" t="s">
        <v>50</v>
      </c>
      <c r="Q1311" s="2" t="s">
        <v>59</v>
      </c>
      <c r="R1311" s="2" t="s">
        <v>60</v>
      </c>
      <c r="S1311" s="2">
        <v>0.43</v>
      </c>
      <c r="T1311" s="7">
        <f>Table1[[#This Row],[Profit]]/Table1[[#This Row],[Sales]]</f>
        <v>0.69</v>
      </c>
      <c r="U1311" s="2" t="s">
        <v>33</v>
      </c>
      <c r="V1311" s="2" t="s">
        <v>34</v>
      </c>
      <c r="W1311" s="2" t="s">
        <v>45</v>
      </c>
      <c r="X1311" s="2" t="s">
        <v>2198</v>
      </c>
      <c r="Y1311" s="2">
        <v>92236</v>
      </c>
      <c r="Z1311" s="10">
        <v>42050</v>
      </c>
      <c r="AA1311" s="14" t="str">
        <f>TEXT(Table1[[#This Row],[Order Date]],"mmmm")</f>
        <v>February</v>
      </c>
      <c r="AB1311" s="8" t="str">
        <f>TEXT(Table1[[#This Row],[Order Date]],"yyyy")</f>
        <v>2015</v>
      </c>
      <c r="AC1311" s="10">
        <v>42051</v>
      </c>
      <c r="AD1311" s="2">
        <v>465.43949999999995</v>
      </c>
      <c r="AE1311" s="2">
        <v>9</v>
      </c>
      <c r="AF1311" s="2">
        <v>674.55</v>
      </c>
      <c r="AG1311" s="2">
        <v>91304</v>
      </c>
      <c r="AH1311" s="7" t="str">
        <f>IF(COUNTIF(Returns!$A$2:$A$1635,Orders!AG1311)&gt;0,"Returned","Not Returned")</f>
        <v>Not Returned</v>
      </c>
    </row>
    <row r="1312" spans="5:34" ht="12.75" customHeight="1" thickTop="1" thickBot="1" x14ac:dyDescent="0.3">
      <c r="E1312" s="11">
        <v>21511</v>
      </c>
      <c r="F1312" s="12" t="s">
        <v>56</v>
      </c>
      <c r="G1312" s="12">
        <v>0.06</v>
      </c>
      <c r="H1312" s="12">
        <v>146.34</v>
      </c>
      <c r="I1312" s="12">
        <v>43.75</v>
      </c>
      <c r="J1312" s="12">
        <v>2355</v>
      </c>
      <c r="K1312" s="7" t="str">
        <f>IF(COUNTIF(Table1[Customer ID],Table1[[#This Row],[Customer ID]])&gt;1,"Repeat Customer","One-Time Customer")</f>
        <v>Repeat Customer</v>
      </c>
      <c r="L1312" s="12" t="s">
        <v>2224</v>
      </c>
      <c r="M1312" s="12" t="s">
        <v>39</v>
      </c>
      <c r="N1312" s="12" t="s">
        <v>114</v>
      </c>
      <c r="O1312" s="12" t="s">
        <v>41</v>
      </c>
      <c r="P1312" s="12" t="s">
        <v>152</v>
      </c>
      <c r="Q1312" s="12" t="s">
        <v>121</v>
      </c>
      <c r="R1312" s="12" t="s">
        <v>2190</v>
      </c>
      <c r="S1312" s="12">
        <v>0.65</v>
      </c>
      <c r="T1312" s="7">
        <f>Table1[[#This Row],[Profit]]/Table1[[#This Row],[Sales]]</f>
        <v>-5.1863772629034882E-2</v>
      </c>
      <c r="U1312" s="12" t="s">
        <v>33</v>
      </c>
      <c r="V1312" s="12" t="s">
        <v>34</v>
      </c>
      <c r="W1312" s="12" t="s">
        <v>45</v>
      </c>
      <c r="X1312" s="12" t="s">
        <v>2198</v>
      </c>
      <c r="Y1312" s="12">
        <v>92236</v>
      </c>
      <c r="Z1312" s="13">
        <v>42171</v>
      </c>
      <c r="AA1312" s="14" t="str">
        <f>TEXT(Table1[[#This Row],[Order Date]],"mmmm")</f>
        <v>June</v>
      </c>
      <c r="AB1312" s="8" t="str">
        <f>TEXT(Table1[[#This Row],[Order Date]],"yyyy")</f>
        <v>2015</v>
      </c>
      <c r="AC1312" s="13">
        <v>42173</v>
      </c>
      <c r="AD1312" s="12">
        <v>-89.27</v>
      </c>
      <c r="AE1312" s="12">
        <v>12</v>
      </c>
      <c r="AF1312" s="12">
        <v>1721.24</v>
      </c>
      <c r="AG1312" s="12">
        <v>91306</v>
      </c>
      <c r="AH1312" s="7" t="str">
        <f>IF(COUNTIF(Returns!$A$2:$A$1635,Orders!AG1312)&gt;0,"Returned","Not Returned")</f>
        <v>Not Returned</v>
      </c>
    </row>
    <row r="1313" spans="5:34" ht="12.75" customHeight="1" thickTop="1" thickBot="1" x14ac:dyDescent="0.3">
      <c r="E1313" s="9">
        <v>24526</v>
      </c>
      <c r="F1313" s="2" t="s">
        <v>56</v>
      </c>
      <c r="G1313" s="2">
        <v>0</v>
      </c>
      <c r="H1313" s="2">
        <v>29.34</v>
      </c>
      <c r="I1313" s="2">
        <v>7.87</v>
      </c>
      <c r="J1313" s="2">
        <v>2356</v>
      </c>
      <c r="K1313" s="7" t="str">
        <f>IF(COUNTIF(Table1[Customer ID],Table1[[#This Row],[Customer ID]])&gt;1,"Repeat Customer","One-Time Customer")</f>
        <v>One-Time Customer</v>
      </c>
      <c r="L1313" s="2" t="s">
        <v>2225</v>
      </c>
      <c r="M1313" s="2" t="s">
        <v>49</v>
      </c>
      <c r="N1313" s="2" t="s">
        <v>114</v>
      </c>
      <c r="O1313" s="2" t="s">
        <v>41</v>
      </c>
      <c r="P1313" s="2" t="s">
        <v>50</v>
      </c>
      <c r="Q1313" s="2" t="s">
        <v>59</v>
      </c>
      <c r="R1313" s="2" t="s">
        <v>556</v>
      </c>
      <c r="S1313" s="2">
        <v>0.54</v>
      </c>
      <c r="T1313" s="7">
        <f>Table1[[#This Row],[Profit]]/Table1[[#This Row],[Sales]]</f>
        <v>0.57657320685837399</v>
      </c>
      <c r="U1313" s="2" t="s">
        <v>33</v>
      </c>
      <c r="V1313" s="2" t="s">
        <v>34</v>
      </c>
      <c r="W1313" s="2" t="s">
        <v>2226</v>
      </c>
      <c r="X1313" s="2" t="s">
        <v>2227</v>
      </c>
      <c r="Y1313" s="2">
        <v>82901</v>
      </c>
      <c r="Z1313" s="10">
        <v>42078</v>
      </c>
      <c r="AA1313" s="14" t="str">
        <f>TEXT(Table1[[#This Row],[Order Date]],"mmmm")</f>
        <v>March</v>
      </c>
      <c r="AB1313" s="8" t="str">
        <f>TEXT(Table1[[#This Row],[Order Date]],"yyyy")</f>
        <v>2015</v>
      </c>
      <c r="AC1313" s="10">
        <v>42080</v>
      </c>
      <c r="AD1313" s="2">
        <v>385.37</v>
      </c>
      <c r="AE1313" s="2">
        <v>22</v>
      </c>
      <c r="AF1313" s="2">
        <v>668.38</v>
      </c>
      <c r="AG1313" s="2">
        <v>91305</v>
      </c>
      <c r="AH1313" s="7" t="str">
        <f>IF(COUNTIF(Returns!$A$2:$A$1635,Orders!AG1313)&gt;0,"Returned","Not Returned")</f>
        <v>Not Returned</v>
      </c>
    </row>
    <row r="1314" spans="5:34" ht="12.75" customHeight="1" thickTop="1" thickBot="1" x14ac:dyDescent="0.3">
      <c r="E1314" s="11">
        <v>20798</v>
      </c>
      <c r="F1314" s="12" t="s">
        <v>106</v>
      </c>
      <c r="G1314" s="12">
        <v>0.1</v>
      </c>
      <c r="H1314" s="12">
        <v>205.99</v>
      </c>
      <c r="I1314" s="12">
        <v>8.99</v>
      </c>
      <c r="J1314" s="12">
        <v>2358</v>
      </c>
      <c r="K1314" s="7" t="str">
        <f>IF(COUNTIF(Table1[Customer ID],Table1[[#This Row],[Customer ID]])&gt;1,"Repeat Customer","One-Time Customer")</f>
        <v>Repeat Customer</v>
      </c>
      <c r="L1314" s="12" t="s">
        <v>2228</v>
      </c>
      <c r="M1314" s="12" t="s">
        <v>49</v>
      </c>
      <c r="N1314" s="12" t="s">
        <v>28</v>
      </c>
      <c r="O1314" s="12" t="s">
        <v>77</v>
      </c>
      <c r="P1314" s="12" t="s">
        <v>78</v>
      </c>
      <c r="Q1314" s="12" t="s">
        <v>59</v>
      </c>
      <c r="R1314" s="12" t="s">
        <v>107</v>
      </c>
      <c r="S1314" s="12">
        <v>0.56000000000000005</v>
      </c>
      <c r="T1314" s="7">
        <f>Table1[[#This Row],[Profit]]/Table1[[#This Row],[Sales]]</f>
        <v>0.45283716345265235</v>
      </c>
      <c r="U1314" s="12" t="s">
        <v>33</v>
      </c>
      <c r="V1314" s="12" t="s">
        <v>136</v>
      </c>
      <c r="W1314" s="12" t="s">
        <v>362</v>
      </c>
      <c r="X1314" s="12" t="s">
        <v>2056</v>
      </c>
      <c r="Y1314" s="12">
        <v>33311</v>
      </c>
      <c r="Z1314" s="13">
        <v>42067</v>
      </c>
      <c r="AA1314" s="14" t="str">
        <f>TEXT(Table1[[#This Row],[Order Date]],"mmmm")</f>
        <v>March</v>
      </c>
      <c r="AB1314" s="8" t="str">
        <f>TEXT(Table1[[#This Row],[Order Date]],"yyyy")</f>
        <v>2015</v>
      </c>
      <c r="AC1314" s="13">
        <v>42071</v>
      </c>
      <c r="AD1314" s="12">
        <v>147</v>
      </c>
      <c r="AE1314" s="12">
        <v>2</v>
      </c>
      <c r="AF1314" s="12">
        <v>324.62</v>
      </c>
      <c r="AG1314" s="12">
        <v>88267</v>
      </c>
      <c r="AH1314" s="7" t="str">
        <f>IF(COUNTIF(Returns!$A$2:$A$1635,Orders!AG1314)&gt;0,"Returned","Not Returned")</f>
        <v>Not Returned</v>
      </c>
    </row>
    <row r="1315" spans="5:34" ht="12.75" customHeight="1" thickTop="1" thickBot="1" x14ac:dyDescent="0.3">
      <c r="E1315" s="9">
        <v>18892</v>
      </c>
      <c r="F1315" s="2" t="s">
        <v>47</v>
      </c>
      <c r="G1315" s="2">
        <v>0.05</v>
      </c>
      <c r="H1315" s="2">
        <v>2.08</v>
      </c>
      <c r="I1315" s="2">
        <v>2.56</v>
      </c>
      <c r="J1315" s="2">
        <v>2358</v>
      </c>
      <c r="K1315" s="7" t="str">
        <f>IF(COUNTIF(Table1[Customer ID],Table1[[#This Row],[Customer ID]])&gt;1,"Repeat Customer","One-Time Customer")</f>
        <v>Repeat Customer</v>
      </c>
      <c r="L1315" s="2" t="s">
        <v>2228</v>
      </c>
      <c r="M1315" s="2" t="s">
        <v>49</v>
      </c>
      <c r="N1315" s="2" t="s">
        <v>40</v>
      </c>
      <c r="O1315" s="2" t="s">
        <v>29</v>
      </c>
      <c r="P1315" s="2" t="s">
        <v>174</v>
      </c>
      <c r="Q1315" s="2" t="s">
        <v>51</v>
      </c>
      <c r="R1315" s="2" t="s">
        <v>316</v>
      </c>
      <c r="S1315" s="2">
        <v>0.55000000000000004</v>
      </c>
      <c r="T1315" s="7">
        <f>Table1[[#This Row],[Profit]]/Table1[[#This Row],[Sales]]</f>
        <v>-25.531785976056685</v>
      </c>
      <c r="U1315" s="2" t="s">
        <v>33</v>
      </c>
      <c r="V1315" s="2" t="s">
        <v>136</v>
      </c>
      <c r="W1315" s="2" t="s">
        <v>362</v>
      </c>
      <c r="X1315" s="2" t="s">
        <v>2056</v>
      </c>
      <c r="Y1315" s="2">
        <v>33311</v>
      </c>
      <c r="Z1315" s="10">
        <v>42049</v>
      </c>
      <c r="AA1315" s="14" t="str">
        <f>TEXT(Table1[[#This Row],[Order Date]],"mmmm")</f>
        <v>February</v>
      </c>
      <c r="AB1315" s="8" t="str">
        <f>TEXT(Table1[[#This Row],[Order Date]],"yyyy")</f>
        <v>2015</v>
      </c>
      <c r="AC1315" s="10">
        <v>42051</v>
      </c>
      <c r="AD1315" s="2">
        <v>-1045.0160000000001</v>
      </c>
      <c r="AE1315" s="2">
        <v>19</v>
      </c>
      <c r="AF1315" s="2">
        <v>40.93</v>
      </c>
      <c r="AG1315" s="2">
        <v>88268</v>
      </c>
      <c r="AH1315" s="7" t="str">
        <f>IF(COUNTIF(Returns!$A$2:$A$1635,Orders!AG1315)&gt;0,"Returned","Not Returned")</f>
        <v>Not Returned</v>
      </c>
    </row>
    <row r="1316" spans="5:34" ht="12.75" customHeight="1" thickTop="1" thickBot="1" x14ac:dyDescent="0.3">
      <c r="E1316" s="11">
        <v>21772</v>
      </c>
      <c r="F1316" s="12" t="s">
        <v>47</v>
      </c>
      <c r="G1316" s="12">
        <v>0</v>
      </c>
      <c r="H1316" s="12">
        <v>7.28</v>
      </c>
      <c r="I1316" s="12">
        <v>1.77</v>
      </c>
      <c r="J1316" s="12">
        <v>2359</v>
      </c>
      <c r="K1316" s="7" t="str">
        <f>IF(COUNTIF(Table1[Customer ID],Table1[[#This Row],[Customer ID]])&gt;1,"Repeat Customer","One-Time Customer")</f>
        <v>One-Time Customer</v>
      </c>
      <c r="L1316" s="12" t="s">
        <v>2229</v>
      </c>
      <c r="M1316" s="12" t="s">
        <v>49</v>
      </c>
      <c r="N1316" s="12" t="s">
        <v>40</v>
      </c>
      <c r="O1316" s="12" t="s">
        <v>29</v>
      </c>
      <c r="P1316" s="12" t="s">
        <v>93</v>
      </c>
      <c r="Q1316" s="12" t="s">
        <v>31</v>
      </c>
      <c r="R1316" s="12" t="s">
        <v>2230</v>
      </c>
      <c r="S1316" s="12">
        <v>0.37</v>
      </c>
      <c r="T1316" s="7">
        <f>Table1[[#This Row],[Profit]]/Table1[[#This Row],[Sales]]</f>
        <v>3.1291651067016102</v>
      </c>
      <c r="U1316" s="12" t="s">
        <v>33</v>
      </c>
      <c r="V1316" s="12" t="s">
        <v>136</v>
      </c>
      <c r="W1316" s="12" t="s">
        <v>362</v>
      </c>
      <c r="X1316" s="12" t="s">
        <v>2231</v>
      </c>
      <c r="Y1316" s="12">
        <v>33917</v>
      </c>
      <c r="Z1316" s="13">
        <v>42040</v>
      </c>
      <c r="AA1316" s="14" t="str">
        <f>TEXT(Table1[[#This Row],[Order Date]],"mmmm")</f>
        <v>February</v>
      </c>
      <c r="AB1316" s="8" t="str">
        <f>TEXT(Table1[[#This Row],[Order Date]],"yyyy")</f>
        <v>2015</v>
      </c>
      <c r="AC1316" s="13">
        <v>42040</v>
      </c>
      <c r="AD1316" s="12">
        <v>167.16000000000003</v>
      </c>
      <c r="AE1316" s="12">
        <v>7</v>
      </c>
      <c r="AF1316" s="12">
        <v>53.42</v>
      </c>
      <c r="AG1316" s="12">
        <v>88265</v>
      </c>
      <c r="AH1316" s="7" t="str">
        <f>IF(COUNTIF(Returns!$A$2:$A$1635,Orders!AG1316)&gt;0,"Returned","Not Returned")</f>
        <v>Not Returned</v>
      </c>
    </row>
    <row r="1317" spans="5:34" ht="12.75" customHeight="1" thickTop="1" thickBot="1" x14ac:dyDescent="0.3">
      <c r="E1317" s="9">
        <v>24890</v>
      </c>
      <c r="F1317" s="2" t="s">
        <v>25</v>
      </c>
      <c r="G1317" s="2">
        <v>0.06</v>
      </c>
      <c r="H1317" s="2">
        <v>8.33</v>
      </c>
      <c r="I1317" s="2">
        <v>1.99</v>
      </c>
      <c r="J1317" s="2">
        <v>2361</v>
      </c>
      <c r="K1317" s="7" t="str">
        <f>IF(COUNTIF(Table1[Customer ID],Table1[[#This Row],[Customer ID]])&gt;1,"Repeat Customer","One-Time Customer")</f>
        <v>One-Time Customer</v>
      </c>
      <c r="L1317" s="2" t="s">
        <v>2232</v>
      </c>
      <c r="M1317" s="2" t="s">
        <v>49</v>
      </c>
      <c r="N1317" s="2" t="s">
        <v>28</v>
      </c>
      <c r="O1317" s="2" t="s">
        <v>77</v>
      </c>
      <c r="P1317" s="2" t="s">
        <v>180</v>
      </c>
      <c r="Q1317" s="2" t="s">
        <v>51</v>
      </c>
      <c r="R1317" s="2" t="s">
        <v>414</v>
      </c>
      <c r="S1317" s="2">
        <v>0.52</v>
      </c>
      <c r="T1317" s="7">
        <f>Table1[[#This Row],[Profit]]/Table1[[#This Row],[Sales]]</f>
        <v>-40.614840989399298</v>
      </c>
      <c r="U1317" s="2" t="s">
        <v>33</v>
      </c>
      <c r="V1317" s="2" t="s">
        <v>136</v>
      </c>
      <c r="W1317" s="2" t="s">
        <v>362</v>
      </c>
      <c r="X1317" s="2" t="s">
        <v>2233</v>
      </c>
      <c r="Y1317" s="2">
        <v>32259</v>
      </c>
      <c r="Z1317" s="10">
        <v>42060</v>
      </c>
      <c r="AA1317" s="14" t="str">
        <f>TEXT(Table1[[#This Row],[Order Date]],"mmmm")</f>
        <v>February</v>
      </c>
      <c r="AB1317" s="8" t="str">
        <f>TEXT(Table1[[#This Row],[Order Date]],"yyyy")</f>
        <v>2015</v>
      </c>
      <c r="AC1317" s="10">
        <v>42061</v>
      </c>
      <c r="AD1317" s="2">
        <v>-344.82000000000005</v>
      </c>
      <c r="AE1317" s="2">
        <v>1</v>
      </c>
      <c r="AF1317" s="2">
        <v>8.49</v>
      </c>
      <c r="AG1317" s="2">
        <v>88266</v>
      </c>
      <c r="AH1317" s="7" t="str">
        <f>IF(COUNTIF(Returns!$A$2:$A$1635,Orders!AG1317)&gt;0,"Returned","Not Returned")</f>
        <v>Not Returned</v>
      </c>
    </row>
    <row r="1318" spans="5:34" ht="12.75" customHeight="1" thickTop="1" thickBot="1" x14ac:dyDescent="0.3">
      <c r="E1318" s="11">
        <v>19369</v>
      </c>
      <c r="F1318" s="12" t="s">
        <v>25</v>
      </c>
      <c r="G1318" s="12">
        <v>0</v>
      </c>
      <c r="H1318" s="12">
        <v>5.77</v>
      </c>
      <c r="I1318" s="12">
        <v>5.92</v>
      </c>
      <c r="J1318" s="12">
        <v>2363</v>
      </c>
      <c r="K1318" s="7" t="str">
        <f>IF(COUNTIF(Table1[Customer ID],Table1[[#This Row],[Customer ID]])&gt;1,"Repeat Customer","One-Time Customer")</f>
        <v>One-Time Customer</v>
      </c>
      <c r="L1318" s="12" t="s">
        <v>2234</v>
      </c>
      <c r="M1318" s="12" t="s">
        <v>49</v>
      </c>
      <c r="N1318" s="12" t="s">
        <v>40</v>
      </c>
      <c r="O1318" s="12" t="s">
        <v>41</v>
      </c>
      <c r="P1318" s="12" t="s">
        <v>50</v>
      </c>
      <c r="Q1318" s="12" t="s">
        <v>86</v>
      </c>
      <c r="R1318" s="12" t="s">
        <v>2235</v>
      </c>
      <c r="S1318" s="12">
        <v>0.55000000000000004</v>
      </c>
      <c r="T1318" s="7">
        <f>Table1[[#This Row],[Profit]]/Table1[[#This Row],[Sales]]</f>
        <v>-0.88034912004578625</v>
      </c>
      <c r="U1318" s="12" t="s">
        <v>33</v>
      </c>
      <c r="V1318" s="12" t="s">
        <v>53</v>
      </c>
      <c r="W1318" s="12" t="s">
        <v>154</v>
      </c>
      <c r="X1318" s="12" t="s">
        <v>2118</v>
      </c>
      <c r="Y1318" s="12">
        <v>44256</v>
      </c>
      <c r="Z1318" s="13">
        <v>42105</v>
      </c>
      <c r="AA1318" s="14" t="str">
        <f>TEXT(Table1[[#This Row],[Order Date]],"mmmm")</f>
        <v>April</v>
      </c>
      <c r="AB1318" s="8" t="str">
        <f>TEXT(Table1[[#This Row],[Order Date]],"yyyy")</f>
        <v>2015</v>
      </c>
      <c r="AC1318" s="13">
        <v>42107</v>
      </c>
      <c r="AD1318" s="12">
        <v>-61.5276</v>
      </c>
      <c r="AE1318" s="12">
        <v>11</v>
      </c>
      <c r="AF1318" s="12">
        <v>69.89</v>
      </c>
      <c r="AG1318" s="12">
        <v>90040</v>
      </c>
      <c r="AH1318" s="7" t="str">
        <f>IF(COUNTIF(Returns!$A$2:$A$1635,Orders!AG1318)&gt;0,"Returned","Not Returned")</f>
        <v>Not Returned</v>
      </c>
    </row>
    <row r="1319" spans="5:34" ht="12.75" customHeight="1" thickTop="1" thickBot="1" x14ac:dyDescent="0.3">
      <c r="E1319" s="9">
        <v>21582</v>
      </c>
      <c r="F1319" s="2" t="s">
        <v>106</v>
      </c>
      <c r="G1319" s="2">
        <v>7.0000000000000007E-2</v>
      </c>
      <c r="H1319" s="2">
        <v>5.98</v>
      </c>
      <c r="I1319" s="2">
        <v>5.79</v>
      </c>
      <c r="J1319" s="2">
        <v>2369</v>
      </c>
      <c r="K1319" s="7" t="str">
        <f>IF(COUNTIF(Table1[Customer ID],Table1[[#This Row],[Customer ID]])&gt;1,"Repeat Customer","One-Time Customer")</f>
        <v>One-Time Customer</v>
      </c>
      <c r="L1319" s="2" t="s">
        <v>2236</v>
      </c>
      <c r="M1319" s="2" t="s">
        <v>49</v>
      </c>
      <c r="N1319" s="2" t="s">
        <v>114</v>
      </c>
      <c r="O1319" s="2" t="s">
        <v>29</v>
      </c>
      <c r="P1319" s="2" t="s">
        <v>93</v>
      </c>
      <c r="Q1319" s="2" t="s">
        <v>59</v>
      </c>
      <c r="R1319" s="2" t="s">
        <v>123</v>
      </c>
      <c r="S1319" s="2">
        <v>0.36</v>
      </c>
      <c r="T1319" s="7">
        <f>Table1[[#This Row],[Profit]]/Table1[[#This Row],[Sales]]</f>
        <v>-0.54214285714285715</v>
      </c>
      <c r="U1319" s="2" t="s">
        <v>33</v>
      </c>
      <c r="V1319" s="2" t="s">
        <v>136</v>
      </c>
      <c r="W1319" s="2" t="s">
        <v>362</v>
      </c>
      <c r="X1319" s="2" t="s">
        <v>2237</v>
      </c>
      <c r="Y1319" s="2">
        <v>33024</v>
      </c>
      <c r="Z1319" s="10">
        <v>42017</v>
      </c>
      <c r="AA1319" s="14" t="str">
        <f>TEXT(Table1[[#This Row],[Order Date]],"mmmm")</f>
        <v>January</v>
      </c>
      <c r="AB1319" s="8" t="str">
        <f>TEXT(Table1[[#This Row],[Order Date]],"yyyy")</f>
        <v>2015</v>
      </c>
      <c r="AC1319" s="10">
        <v>42019</v>
      </c>
      <c r="AD1319" s="2">
        <v>-41.972700000000003</v>
      </c>
      <c r="AE1319" s="2">
        <v>13</v>
      </c>
      <c r="AF1319" s="2">
        <v>77.42</v>
      </c>
      <c r="AG1319" s="2">
        <v>90408</v>
      </c>
      <c r="AH1319" s="7" t="str">
        <f>IF(COUNTIF(Returns!$A$2:$A$1635,Orders!AG1319)&gt;0,"Returned","Not Returned")</f>
        <v>Not Returned</v>
      </c>
    </row>
    <row r="1320" spans="5:34" ht="12.75" customHeight="1" thickTop="1" thickBot="1" x14ac:dyDescent="0.3">
      <c r="E1320" s="11">
        <v>21988</v>
      </c>
      <c r="F1320" s="12" t="s">
        <v>56</v>
      </c>
      <c r="G1320" s="12">
        <v>0.01</v>
      </c>
      <c r="H1320" s="12">
        <v>1.76</v>
      </c>
      <c r="I1320" s="12">
        <v>0.7</v>
      </c>
      <c r="J1320" s="12">
        <v>2372</v>
      </c>
      <c r="K1320" s="7" t="str">
        <f>IF(COUNTIF(Table1[Customer ID],Table1[[#This Row],[Customer ID]])&gt;1,"Repeat Customer","One-Time Customer")</f>
        <v>One-Time Customer</v>
      </c>
      <c r="L1320" s="12" t="s">
        <v>2238</v>
      </c>
      <c r="M1320" s="12" t="s">
        <v>49</v>
      </c>
      <c r="N1320" s="12" t="s">
        <v>28</v>
      </c>
      <c r="O1320" s="12" t="s">
        <v>29</v>
      </c>
      <c r="P1320" s="12" t="s">
        <v>30</v>
      </c>
      <c r="Q1320" s="12" t="s">
        <v>31</v>
      </c>
      <c r="R1320" s="12" t="s">
        <v>127</v>
      </c>
      <c r="S1320" s="12">
        <v>0.56000000000000005</v>
      </c>
      <c r="T1320" s="7">
        <f>Table1[[#This Row],[Profit]]/Table1[[#This Row],[Sales]]</f>
        <v>-0.21666666666666667</v>
      </c>
      <c r="U1320" s="12" t="s">
        <v>33</v>
      </c>
      <c r="V1320" s="12" t="s">
        <v>61</v>
      </c>
      <c r="W1320" s="12" t="s">
        <v>62</v>
      </c>
      <c r="X1320" s="12" t="s">
        <v>2239</v>
      </c>
      <c r="Y1320" s="12">
        <v>55803</v>
      </c>
      <c r="Z1320" s="13">
        <v>42078</v>
      </c>
      <c r="AA1320" s="14" t="str">
        <f>TEXT(Table1[[#This Row],[Order Date]],"mmmm")</f>
        <v>March</v>
      </c>
      <c r="AB1320" s="8" t="str">
        <f>TEXT(Table1[[#This Row],[Order Date]],"yyyy")</f>
        <v>2015</v>
      </c>
      <c r="AC1320" s="13">
        <v>42079</v>
      </c>
      <c r="AD1320" s="12">
        <v>-1.56</v>
      </c>
      <c r="AE1320" s="12">
        <v>4</v>
      </c>
      <c r="AF1320" s="12">
        <v>7.2</v>
      </c>
      <c r="AG1320" s="12">
        <v>90714</v>
      </c>
      <c r="AH1320" s="7" t="str">
        <f>IF(COUNTIF(Returns!$A$2:$A$1635,Orders!AG1320)&gt;0,"Returned","Not Returned")</f>
        <v>Not Returned</v>
      </c>
    </row>
    <row r="1321" spans="5:34" ht="12.75" customHeight="1" thickTop="1" thickBot="1" x14ac:dyDescent="0.3">
      <c r="E1321" s="9">
        <v>22827</v>
      </c>
      <c r="F1321" s="2" t="s">
        <v>25</v>
      </c>
      <c r="G1321" s="2">
        <v>0.05</v>
      </c>
      <c r="H1321" s="2">
        <v>3.28</v>
      </c>
      <c r="I1321" s="2">
        <v>3.97</v>
      </c>
      <c r="J1321" s="2">
        <v>2376</v>
      </c>
      <c r="K1321" s="7" t="str">
        <f>IF(COUNTIF(Table1[Customer ID],Table1[[#This Row],[Customer ID]])&gt;1,"Repeat Customer","One-Time Customer")</f>
        <v>Repeat Customer</v>
      </c>
      <c r="L1321" s="2" t="s">
        <v>2240</v>
      </c>
      <c r="M1321" s="2" t="s">
        <v>49</v>
      </c>
      <c r="N1321" s="2" t="s">
        <v>28</v>
      </c>
      <c r="O1321" s="2" t="s">
        <v>29</v>
      </c>
      <c r="P1321" s="2" t="s">
        <v>30</v>
      </c>
      <c r="Q1321" s="2" t="s">
        <v>31</v>
      </c>
      <c r="R1321" s="2" t="s">
        <v>1793</v>
      </c>
      <c r="S1321" s="2">
        <v>0.56000000000000005</v>
      </c>
      <c r="T1321" s="7">
        <f>Table1[[#This Row],[Profit]]/Table1[[#This Row],[Sales]]</f>
        <v>-1.635503344754446</v>
      </c>
      <c r="U1321" s="2" t="s">
        <v>33</v>
      </c>
      <c r="V1321" s="2" t="s">
        <v>34</v>
      </c>
      <c r="W1321" s="2" t="s">
        <v>1741</v>
      </c>
      <c r="X1321" s="2" t="s">
        <v>1742</v>
      </c>
      <c r="Y1321" s="2">
        <v>83843</v>
      </c>
      <c r="Z1321" s="10">
        <v>42068</v>
      </c>
      <c r="AA1321" s="14" t="str">
        <f>TEXT(Table1[[#This Row],[Order Date]],"mmmm")</f>
        <v>March</v>
      </c>
      <c r="AB1321" s="8" t="str">
        <f>TEXT(Table1[[#This Row],[Order Date]],"yyyy")</f>
        <v>2015</v>
      </c>
      <c r="AC1321" s="10">
        <v>42069</v>
      </c>
      <c r="AD1321" s="2">
        <v>-100.24</v>
      </c>
      <c r="AE1321" s="2">
        <v>18</v>
      </c>
      <c r="AF1321" s="2">
        <v>61.29</v>
      </c>
      <c r="AG1321" s="2">
        <v>91321</v>
      </c>
      <c r="AH1321" s="7" t="str">
        <f>IF(COUNTIF(Returns!$A$2:$A$1635,Orders!AG1321)&gt;0,"Returned","Not Returned")</f>
        <v>Not Returned</v>
      </c>
    </row>
    <row r="1322" spans="5:34" ht="12.75" customHeight="1" thickTop="1" thickBot="1" x14ac:dyDescent="0.3">
      <c r="E1322" s="11">
        <v>22828</v>
      </c>
      <c r="F1322" s="12" t="s">
        <v>25</v>
      </c>
      <c r="G1322" s="12">
        <v>0.03</v>
      </c>
      <c r="H1322" s="12">
        <v>6.98</v>
      </c>
      <c r="I1322" s="12">
        <v>9.69</v>
      </c>
      <c r="J1322" s="12">
        <v>2376</v>
      </c>
      <c r="K1322" s="7" t="str">
        <f>IF(COUNTIF(Table1[Customer ID],Table1[[#This Row],[Customer ID]])&gt;1,"Repeat Customer","One-Time Customer")</f>
        <v>Repeat Customer</v>
      </c>
      <c r="L1322" s="12" t="s">
        <v>2240</v>
      </c>
      <c r="M1322" s="12" t="s">
        <v>49</v>
      </c>
      <c r="N1322" s="12" t="s">
        <v>28</v>
      </c>
      <c r="O1322" s="12" t="s">
        <v>29</v>
      </c>
      <c r="P1322" s="12" t="s">
        <v>141</v>
      </c>
      <c r="Q1322" s="12" t="s">
        <v>59</v>
      </c>
      <c r="R1322" s="12" t="s">
        <v>2241</v>
      </c>
      <c r="S1322" s="12">
        <v>0.83</v>
      </c>
      <c r="T1322" s="7">
        <f>Table1[[#This Row],[Profit]]/Table1[[#This Row],[Sales]]</f>
        <v>-2.4060467246907926</v>
      </c>
      <c r="U1322" s="12" t="s">
        <v>33</v>
      </c>
      <c r="V1322" s="12" t="s">
        <v>34</v>
      </c>
      <c r="W1322" s="12" t="s">
        <v>1741</v>
      </c>
      <c r="X1322" s="12" t="s">
        <v>1742</v>
      </c>
      <c r="Y1322" s="12">
        <v>83843</v>
      </c>
      <c r="Z1322" s="13">
        <v>42068</v>
      </c>
      <c r="AA1322" s="14" t="str">
        <f>TEXT(Table1[[#This Row],[Order Date]],"mmmm")</f>
        <v>March</v>
      </c>
      <c r="AB1322" s="8" t="str">
        <f>TEXT(Table1[[#This Row],[Order Date]],"yyyy")</f>
        <v>2015</v>
      </c>
      <c r="AC1322" s="13">
        <v>42070</v>
      </c>
      <c r="AD1322" s="12">
        <v>-262.62</v>
      </c>
      <c r="AE1322" s="12">
        <v>15</v>
      </c>
      <c r="AF1322" s="12">
        <v>109.15</v>
      </c>
      <c r="AG1322" s="12">
        <v>91321</v>
      </c>
      <c r="AH1322" s="7" t="str">
        <f>IF(COUNTIF(Returns!$A$2:$A$1635,Orders!AG1322)&gt;0,"Returned","Not Returned")</f>
        <v>Not Returned</v>
      </c>
    </row>
    <row r="1323" spans="5:34" ht="12.75" customHeight="1" thickTop="1" thickBot="1" x14ac:dyDescent="0.3">
      <c r="E1323" s="9">
        <v>18151</v>
      </c>
      <c r="F1323" s="2" t="s">
        <v>106</v>
      </c>
      <c r="G1323" s="2">
        <v>0.06</v>
      </c>
      <c r="H1323" s="2">
        <v>122.99</v>
      </c>
      <c r="I1323" s="2">
        <v>19.989999999999998</v>
      </c>
      <c r="J1323" s="2">
        <v>2379</v>
      </c>
      <c r="K1323" s="7" t="str">
        <f>IF(COUNTIF(Table1[Customer ID],Table1[[#This Row],[Customer ID]])&gt;1,"Repeat Customer","One-Time Customer")</f>
        <v>One-Time Customer</v>
      </c>
      <c r="L1323" s="2" t="s">
        <v>2242</v>
      </c>
      <c r="M1323" s="2" t="s">
        <v>49</v>
      </c>
      <c r="N1323" s="2" t="s">
        <v>58</v>
      </c>
      <c r="O1323" s="2" t="s">
        <v>29</v>
      </c>
      <c r="P1323" s="2" t="s">
        <v>109</v>
      </c>
      <c r="Q1323" s="2" t="s">
        <v>59</v>
      </c>
      <c r="R1323" s="2" t="s">
        <v>2243</v>
      </c>
      <c r="S1323" s="2">
        <v>0.37</v>
      </c>
      <c r="T1323" s="7">
        <f>Table1[[#This Row],[Profit]]/Table1[[#This Row],[Sales]]</f>
        <v>0.69</v>
      </c>
      <c r="U1323" s="2" t="s">
        <v>33</v>
      </c>
      <c r="V1323" s="2" t="s">
        <v>61</v>
      </c>
      <c r="W1323" s="2" t="s">
        <v>300</v>
      </c>
      <c r="X1323" s="2" t="s">
        <v>2001</v>
      </c>
      <c r="Y1323" s="2">
        <v>48135</v>
      </c>
      <c r="Z1323" s="10">
        <v>42129</v>
      </c>
      <c r="AA1323" s="14" t="str">
        <f>TEXT(Table1[[#This Row],[Order Date]],"mmmm")</f>
        <v>May</v>
      </c>
      <c r="AB1323" s="8" t="str">
        <f>TEXT(Table1[[#This Row],[Order Date]],"yyyy")</f>
        <v>2015</v>
      </c>
      <c r="AC1323" s="10">
        <v>42131</v>
      </c>
      <c r="AD1323" s="2">
        <v>1019.7095999999999</v>
      </c>
      <c r="AE1323" s="2">
        <v>12</v>
      </c>
      <c r="AF1323" s="2">
        <v>1477.84</v>
      </c>
      <c r="AG1323" s="2">
        <v>86655</v>
      </c>
      <c r="AH1323" s="7" t="str">
        <f>IF(COUNTIF(Returns!$A$2:$A$1635,Orders!AG1323)&gt;0,"Returned","Not Returned")</f>
        <v>Not Returned</v>
      </c>
    </row>
    <row r="1324" spans="5:34" ht="12.75" customHeight="1" thickTop="1" thickBot="1" x14ac:dyDescent="0.3">
      <c r="E1324" s="11">
        <v>19898</v>
      </c>
      <c r="F1324" s="12" t="s">
        <v>37</v>
      </c>
      <c r="G1324" s="12">
        <v>7.0000000000000007E-2</v>
      </c>
      <c r="H1324" s="12">
        <v>3.38</v>
      </c>
      <c r="I1324" s="12">
        <v>0.85</v>
      </c>
      <c r="J1324" s="12">
        <v>2380</v>
      </c>
      <c r="K1324" s="7" t="str">
        <f>IF(COUNTIF(Table1[Customer ID],Table1[[#This Row],[Customer ID]])&gt;1,"Repeat Customer","One-Time Customer")</f>
        <v>Repeat Customer</v>
      </c>
      <c r="L1324" s="12" t="s">
        <v>2244</v>
      </c>
      <c r="M1324" s="12" t="s">
        <v>49</v>
      </c>
      <c r="N1324" s="12" t="s">
        <v>58</v>
      </c>
      <c r="O1324" s="12" t="s">
        <v>29</v>
      </c>
      <c r="P1324" s="12" t="s">
        <v>30</v>
      </c>
      <c r="Q1324" s="12" t="s">
        <v>31</v>
      </c>
      <c r="R1324" s="12" t="s">
        <v>1469</v>
      </c>
      <c r="S1324" s="12">
        <v>0.48</v>
      </c>
      <c r="T1324" s="7">
        <f>Table1[[#This Row],[Profit]]/Table1[[#This Row],[Sales]]</f>
        <v>0.65474552957359011</v>
      </c>
      <c r="U1324" s="12" t="s">
        <v>33</v>
      </c>
      <c r="V1324" s="12" t="s">
        <v>61</v>
      </c>
      <c r="W1324" s="12" t="s">
        <v>300</v>
      </c>
      <c r="X1324" s="12" t="s">
        <v>2245</v>
      </c>
      <c r="Y1324" s="12">
        <v>49505</v>
      </c>
      <c r="Z1324" s="13">
        <v>42120</v>
      </c>
      <c r="AA1324" s="14" t="str">
        <f>TEXT(Table1[[#This Row],[Order Date]],"mmmm")</f>
        <v>April</v>
      </c>
      <c r="AB1324" s="8" t="str">
        <f>TEXT(Table1[[#This Row],[Order Date]],"yyyy")</f>
        <v>2015</v>
      </c>
      <c r="AC1324" s="13">
        <v>42122</v>
      </c>
      <c r="AD1324" s="12">
        <v>19.04</v>
      </c>
      <c r="AE1324" s="12">
        <v>9</v>
      </c>
      <c r="AF1324" s="12">
        <v>29.08</v>
      </c>
      <c r="AG1324" s="12">
        <v>86654</v>
      </c>
      <c r="AH1324" s="7" t="str">
        <f>IF(COUNTIF(Returns!$A$2:$A$1635,Orders!AG1324)&gt;0,"Returned","Not Returned")</f>
        <v>Not Returned</v>
      </c>
    </row>
    <row r="1325" spans="5:34" ht="12.75" customHeight="1" thickTop="1" thickBot="1" x14ac:dyDescent="0.3">
      <c r="E1325" s="9">
        <v>18152</v>
      </c>
      <c r="F1325" s="2" t="s">
        <v>106</v>
      </c>
      <c r="G1325" s="2">
        <v>0.08</v>
      </c>
      <c r="H1325" s="2">
        <v>68.81</v>
      </c>
      <c r="I1325" s="2">
        <v>60</v>
      </c>
      <c r="J1325" s="2">
        <v>2380</v>
      </c>
      <c r="K1325" s="7" t="str">
        <f>IF(COUNTIF(Table1[Customer ID],Table1[[#This Row],[Customer ID]])&gt;1,"Repeat Customer","One-Time Customer")</f>
        <v>Repeat Customer</v>
      </c>
      <c r="L1325" s="2" t="s">
        <v>2244</v>
      </c>
      <c r="M1325" s="2" t="s">
        <v>39</v>
      </c>
      <c r="N1325" s="2" t="s">
        <v>58</v>
      </c>
      <c r="O1325" s="2" t="s">
        <v>29</v>
      </c>
      <c r="P1325" s="2" t="s">
        <v>257</v>
      </c>
      <c r="Q1325" s="2" t="s">
        <v>43</v>
      </c>
      <c r="R1325" s="2" t="s">
        <v>2197</v>
      </c>
      <c r="S1325" s="2">
        <v>0.41</v>
      </c>
      <c r="T1325" s="7">
        <f>Table1[[#This Row],[Profit]]/Table1[[#This Row],[Sales]]</f>
        <v>-0.92022091082703916</v>
      </c>
      <c r="U1325" s="2" t="s">
        <v>33</v>
      </c>
      <c r="V1325" s="2" t="s">
        <v>61</v>
      </c>
      <c r="W1325" s="2" t="s">
        <v>300</v>
      </c>
      <c r="X1325" s="2" t="s">
        <v>2245</v>
      </c>
      <c r="Y1325" s="2">
        <v>49505</v>
      </c>
      <c r="Z1325" s="10">
        <v>42129</v>
      </c>
      <c r="AA1325" s="14" t="str">
        <f>TEXT(Table1[[#This Row],[Order Date]],"mmmm")</f>
        <v>May</v>
      </c>
      <c r="AB1325" s="8" t="str">
        <f>TEXT(Table1[[#This Row],[Order Date]],"yyyy")</f>
        <v>2015</v>
      </c>
      <c r="AC1325" s="10">
        <v>42131</v>
      </c>
      <c r="AD1325" s="2">
        <v>-1069.72</v>
      </c>
      <c r="AE1325" s="2">
        <v>17</v>
      </c>
      <c r="AF1325" s="2">
        <v>1162.46</v>
      </c>
      <c r="AG1325" s="2">
        <v>86655</v>
      </c>
      <c r="AH1325" s="7" t="str">
        <f>IF(COUNTIF(Returns!$A$2:$A$1635,Orders!AG1325)&gt;0,"Returned","Not Returned")</f>
        <v>Not Returned</v>
      </c>
    </row>
    <row r="1326" spans="5:34" ht="12.75" customHeight="1" thickTop="1" thickBot="1" x14ac:dyDescent="0.3">
      <c r="E1326" s="11">
        <v>1898</v>
      </c>
      <c r="F1326" s="12" t="s">
        <v>37</v>
      </c>
      <c r="G1326" s="12">
        <v>7.0000000000000007E-2</v>
      </c>
      <c r="H1326" s="12">
        <v>3.38</v>
      </c>
      <c r="I1326" s="12">
        <v>0.85</v>
      </c>
      <c r="J1326" s="12">
        <v>2382</v>
      </c>
      <c r="K1326" s="7" t="str">
        <f>IF(COUNTIF(Table1[Customer ID],Table1[[#This Row],[Customer ID]])&gt;1,"Repeat Customer","One-Time Customer")</f>
        <v>Repeat Customer</v>
      </c>
      <c r="L1326" s="12" t="s">
        <v>2246</v>
      </c>
      <c r="M1326" s="12" t="s">
        <v>49</v>
      </c>
      <c r="N1326" s="12" t="s">
        <v>58</v>
      </c>
      <c r="O1326" s="12" t="s">
        <v>29</v>
      </c>
      <c r="P1326" s="12" t="s">
        <v>30</v>
      </c>
      <c r="Q1326" s="12" t="s">
        <v>31</v>
      </c>
      <c r="R1326" s="12" t="s">
        <v>1469</v>
      </c>
      <c r="S1326" s="12">
        <v>0.48</v>
      </c>
      <c r="T1326" s="7">
        <f>Table1[[#This Row],[Profit]]/Table1[[#This Row],[Sales]]</f>
        <v>0.17331148734753321</v>
      </c>
      <c r="U1326" s="12" t="s">
        <v>33</v>
      </c>
      <c r="V1326" s="12" t="s">
        <v>53</v>
      </c>
      <c r="W1326" s="12" t="s">
        <v>71</v>
      </c>
      <c r="X1326" s="12" t="s">
        <v>90</v>
      </c>
      <c r="Y1326" s="12">
        <v>10024</v>
      </c>
      <c r="Z1326" s="13">
        <v>42120</v>
      </c>
      <c r="AA1326" s="14" t="str">
        <f>TEXT(Table1[[#This Row],[Order Date]],"mmmm")</f>
        <v>April</v>
      </c>
      <c r="AB1326" s="8" t="str">
        <f>TEXT(Table1[[#This Row],[Order Date]],"yyyy")</f>
        <v>2015</v>
      </c>
      <c r="AC1326" s="13">
        <v>42122</v>
      </c>
      <c r="AD1326" s="12">
        <v>19.04</v>
      </c>
      <c r="AE1326" s="12">
        <v>34</v>
      </c>
      <c r="AF1326" s="12">
        <v>109.86</v>
      </c>
      <c r="AG1326" s="12">
        <v>13606</v>
      </c>
      <c r="AH1326" s="7" t="str">
        <f>IF(COUNTIF(Returns!$A$2:$A$1635,Orders!AG1326)&gt;0,"Returned","Not Returned")</f>
        <v>Not Returned</v>
      </c>
    </row>
    <row r="1327" spans="5:34" ht="12.75" customHeight="1" thickTop="1" thickBot="1" x14ac:dyDescent="0.3">
      <c r="E1327" s="9">
        <v>151</v>
      </c>
      <c r="F1327" s="2" t="s">
        <v>106</v>
      </c>
      <c r="G1327" s="2">
        <v>0.06</v>
      </c>
      <c r="H1327" s="2">
        <v>122.99</v>
      </c>
      <c r="I1327" s="2">
        <v>19.989999999999998</v>
      </c>
      <c r="J1327" s="2">
        <v>2382</v>
      </c>
      <c r="K1327" s="7" t="str">
        <f>IF(COUNTIF(Table1[Customer ID],Table1[[#This Row],[Customer ID]])&gt;1,"Repeat Customer","One-Time Customer")</f>
        <v>Repeat Customer</v>
      </c>
      <c r="L1327" s="2" t="s">
        <v>2246</v>
      </c>
      <c r="M1327" s="2" t="s">
        <v>49</v>
      </c>
      <c r="N1327" s="2" t="s">
        <v>58</v>
      </c>
      <c r="O1327" s="2" t="s">
        <v>29</v>
      </c>
      <c r="P1327" s="2" t="s">
        <v>109</v>
      </c>
      <c r="Q1327" s="2" t="s">
        <v>59</v>
      </c>
      <c r="R1327" s="2" t="s">
        <v>2243</v>
      </c>
      <c r="S1327" s="2">
        <v>0.37</v>
      </c>
      <c r="T1327" s="7">
        <f>Table1[[#This Row],[Profit]]/Table1[[#This Row],[Sales]]</f>
        <v>0.23821741226623358</v>
      </c>
      <c r="U1327" s="2" t="s">
        <v>33</v>
      </c>
      <c r="V1327" s="2" t="s">
        <v>53</v>
      </c>
      <c r="W1327" s="2" t="s">
        <v>71</v>
      </c>
      <c r="X1327" s="2" t="s">
        <v>90</v>
      </c>
      <c r="Y1327" s="2">
        <v>10024</v>
      </c>
      <c r="Z1327" s="10">
        <v>42129</v>
      </c>
      <c r="AA1327" s="14" t="str">
        <f>TEXT(Table1[[#This Row],[Order Date]],"mmmm")</f>
        <v>May</v>
      </c>
      <c r="AB1327" s="8" t="str">
        <f>TEXT(Table1[[#This Row],[Order Date]],"yyyy")</f>
        <v>2015</v>
      </c>
      <c r="AC1327" s="10">
        <v>42131</v>
      </c>
      <c r="AD1327" s="2">
        <v>1408.1865</v>
      </c>
      <c r="AE1327" s="2">
        <v>48</v>
      </c>
      <c r="AF1327" s="2">
        <v>5911.35</v>
      </c>
      <c r="AG1327" s="2">
        <v>962</v>
      </c>
      <c r="AH1327" s="7" t="str">
        <f>IF(COUNTIF(Returns!$A$2:$A$1635,Orders!AG1327)&gt;0,"Returned","Not Returned")</f>
        <v>Not Returned</v>
      </c>
    </row>
    <row r="1328" spans="5:34" ht="12.75" customHeight="1" thickTop="1" thickBot="1" x14ac:dyDescent="0.3">
      <c r="E1328" s="11">
        <v>152</v>
      </c>
      <c r="F1328" s="12" t="s">
        <v>106</v>
      </c>
      <c r="G1328" s="12">
        <v>0.08</v>
      </c>
      <c r="H1328" s="12">
        <v>68.81</v>
      </c>
      <c r="I1328" s="12">
        <v>60</v>
      </c>
      <c r="J1328" s="12">
        <v>2382</v>
      </c>
      <c r="K1328" s="7" t="str">
        <f>IF(COUNTIF(Table1[Customer ID],Table1[[#This Row],[Customer ID]])&gt;1,"Repeat Customer","One-Time Customer")</f>
        <v>Repeat Customer</v>
      </c>
      <c r="L1328" s="12" t="s">
        <v>2246</v>
      </c>
      <c r="M1328" s="12" t="s">
        <v>39</v>
      </c>
      <c r="N1328" s="12" t="s">
        <v>58</v>
      </c>
      <c r="O1328" s="12" t="s">
        <v>29</v>
      </c>
      <c r="P1328" s="12" t="s">
        <v>257</v>
      </c>
      <c r="Q1328" s="12" t="s">
        <v>43</v>
      </c>
      <c r="R1328" s="12" t="s">
        <v>2197</v>
      </c>
      <c r="S1328" s="12">
        <v>0.41</v>
      </c>
      <c r="T1328" s="7">
        <f>Table1[[#This Row],[Profit]]/Table1[[#This Row],[Sales]]</f>
        <v>-0.23005473294837467</v>
      </c>
      <c r="U1328" s="12" t="s">
        <v>33</v>
      </c>
      <c r="V1328" s="12" t="s">
        <v>53</v>
      </c>
      <c r="W1328" s="12" t="s">
        <v>71</v>
      </c>
      <c r="X1328" s="12" t="s">
        <v>90</v>
      </c>
      <c r="Y1328" s="12">
        <v>10024</v>
      </c>
      <c r="Z1328" s="13">
        <v>42129</v>
      </c>
      <c r="AA1328" s="14" t="str">
        <f>TEXT(Table1[[#This Row],[Order Date]],"mmmm")</f>
        <v>May</v>
      </c>
      <c r="AB1328" s="8" t="str">
        <f>TEXT(Table1[[#This Row],[Order Date]],"yyyy")</f>
        <v>2015</v>
      </c>
      <c r="AC1328" s="13">
        <v>42131</v>
      </c>
      <c r="AD1328" s="12">
        <v>-1069.72</v>
      </c>
      <c r="AE1328" s="12">
        <v>68</v>
      </c>
      <c r="AF1328" s="12">
        <v>4649.8500000000004</v>
      </c>
      <c r="AG1328" s="12">
        <v>962</v>
      </c>
      <c r="AH1328" s="7" t="str">
        <f>IF(COUNTIF(Returns!$A$2:$A$1635,Orders!AG1328)&gt;0,"Returned","Not Returned")</f>
        <v>Not Returned</v>
      </c>
    </row>
    <row r="1329" spans="5:34" ht="12.75" customHeight="1" thickTop="1" thickBot="1" x14ac:dyDescent="0.3">
      <c r="E1329" s="9">
        <v>21171</v>
      </c>
      <c r="F1329" s="2" t="s">
        <v>47</v>
      </c>
      <c r="G1329" s="2">
        <v>0.1</v>
      </c>
      <c r="H1329" s="2">
        <v>130.97999999999999</v>
      </c>
      <c r="I1329" s="2">
        <v>30</v>
      </c>
      <c r="J1329" s="2">
        <v>2385</v>
      </c>
      <c r="K1329" s="7" t="str">
        <f>IF(COUNTIF(Table1[Customer ID],Table1[[#This Row],[Customer ID]])&gt;1,"Repeat Customer","One-Time Customer")</f>
        <v>One-Time Customer</v>
      </c>
      <c r="L1329" s="2" t="s">
        <v>2247</v>
      </c>
      <c r="M1329" s="2" t="s">
        <v>39</v>
      </c>
      <c r="N1329" s="2" t="s">
        <v>58</v>
      </c>
      <c r="O1329" s="2" t="s">
        <v>41</v>
      </c>
      <c r="P1329" s="2" t="s">
        <v>42</v>
      </c>
      <c r="Q1329" s="2" t="s">
        <v>43</v>
      </c>
      <c r="R1329" s="2" t="s">
        <v>546</v>
      </c>
      <c r="S1329" s="2">
        <v>0.78</v>
      </c>
      <c r="T1329" s="7">
        <f>Table1[[#This Row],[Profit]]/Table1[[#This Row],[Sales]]</f>
        <v>0.88500834074487056</v>
      </c>
      <c r="U1329" s="2" t="s">
        <v>33</v>
      </c>
      <c r="V1329" s="2" t="s">
        <v>34</v>
      </c>
      <c r="W1329" s="2" t="s">
        <v>366</v>
      </c>
      <c r="X1329" s="2" t="s">
        <v>2248</v>
      </c>
      <c r="Y1329" s="2">
        <v>88001</v>
      </c>
      <c r="Z1329" s="10">
        <v>42146</v>
      </c>
      <c r="AA1329" s="14" t="str">
        <f>TEXT(Table1[[#This Row],[Order Date]],"mmmm")</f>
        <v>May</v>
      </c>
      <c r="AB1329" s="8" t="str">
        <f>TEXT(Table1[[#This Row],[Order Date]],"yyyy")</f>
        <v>2015</v>
      </c>
      <c r="AC1329" s="10">
        <v>42148</v>
      </c>
      <c r="AD1329" s="2">
        <v>2000.11</v>
      </c>
      <c r="AE1329" s="2">
        <v>18</v>
      </c>
      <c r="AF1329" s="2">
        <v>2259.9899999999998</v>
      </c>
      <c r="AG1329" s="2">
        <v>89184</v>
      </c>
      <c r="AH1329" s="7" t="str">
        <f>IF(COUNTIF(Returns!$A$2:$A$1635,Orders!AG1329)&gt;0,"Returned","Not Returned")</f>
        <v>Not Returned</v>
      </c>
    </row>
    <row r="1330" spans="5:34" ht="12.75" customHeight="1" thickTop="1" thickBot="1" x14ac:dyDescent="0.3">
      <c r="E1330" s="11">
        <v>23557</v>
      </c>
      <c r="F1330" s="12" t="s">
        <v>37</v>
      </c>
      <c r="G1330" s="12">
        <v>0.06</v>
      </c>
      <c r="H1330" s="12">
        <v>4.7699999999999996</v>
      </c>
      <c r="I1330" s="12">
        <v>2.39</v>
      </c>
      <c r="J1330" s="12">
        <v>2391</v>
      </c>
      <c r="K1330" s="7" t="str">
        <f>IF(COUNTIF(Table1[Customer ID],Table1[[#This Row],[Customer ID]])&gt;1,"Repeat Customer","One-Time Customer")</f>
        <v>Repeat Customer</v>
      </c>
      <c r="L1330" s="12" t="s">
        <v>2249</v>
      </c>
      <c r="M1330" s="12" t="s">
        <v>49</v>
      </c>
      <c r="N1330" s="12" t="s">
        <v>28</v>
      </c>
      <c r="O1330" s="12" t="s">
        <v>77</v>
      </c>
      <c r="P1330" s="12" t="s">
        <v>180</v>
      </c>
      <c r="Q1330" s="12" t="s">
        <v>51</v>
      </c>
      <c r="R1330" s="12" t="s">
        <v>2250</v>
      </c>
      <c r="S1330" s="12">
        <v>0.72</v>
      </c>
      <c r="T1330" s="7">
        <f>Table1[[#This Row],[Profit]]/Table1[[#This Row],[Sales]]</f>
        <v>-1.0748940178991993</v>
      </c>
      <c r="U1330" s="12" t="s">
        <v>33</v>
      </c>
      <c r="V1330" s="12" t="s">
        <v>53</v>
      </c>
      <c r="W1330" s="12" t="s">
        <v>71</v>
      </c>
      <c r="X1330" s="12" t="s">
        <v>2251</v>
      </c>
      <c r="Y1330" s="12">
        <v>11572</v>
      </c>
      <c r="Z1330" s="13">
        <v>42149</v>
      </c>
      <c r="AA1330" s="14" t="str">
        <f>TEXT(Table1[[#This Row],[Order Date]],"mmmm")</f>
        <v>May</v>
      </c>
      <c r="AB1330" s="8" t="str">
        <f>TEXT(Table1[[#This Row],[Order Date]],"yyyy")</f>
        <v>2015</v>
      </c>
      <c r="AC1330" s="13">
        <v>42150</v>
      </c>
      <c r="AD1330" s="12">
        <v>-45.64</v>
      </c>
      <c r="AE1330" s="12">
        <v>9</v>
      </c>
      <c r="AF1330" s="12">
        <v>42.46</v>
      </c>
      <c r="AG1330" s="12">
        <v>91122</v>
      </c>
      <c r="AH1330" s="7" t="str">
        <f>IF(COUNTIF(Returns!$A$2:$A$1635,Orders!AG1330)&gt;0,"Returned","Not Returned")</f>
        <v>Not Returned</v>
      </c>
    </row>
    <row r="1331" spans="5:34" ht="12.75" customHeight="1" thickTop="1" thickBot="1" x14ac:dyDescent="0.3">
      <c r="E1331" s="9">
        <v>23558</v>
      </c>
      <c r="F1331" s="2" t="s">
        <v>37</v>
      </c>
      <c r="G1331" s="2">
        <v>0.1</v>
      </c>
      <c r="H1331" s="2">
        <v>27.18</v>
      </c>
      <c r="I1331" s="2">
        <v>8.23</v>
      </c>
      <c r="J1331" s="2">
        <v>2391</v>
      </c>
      <c r="K1331" s="7" t="str">
        <f>IF(COUNTIF(Table1[Customer ID],Table1[[#This Row],[Customer ID]])&gt;1,"Repeat Customer","One-Time Customer")</f>
        <v>Repeat Customer</v>
      </c>
      <c r="L1331" s="2" t="s">
        <v>2249</v>
      </c>
      <c r="M1331" s="2" t="s">
        <v>49</v>
      </c>
      <c r="N1331" s="2" t="s">
        <v>28</v>
      </c>
      <c r="O1331" s="2" t="s">
        <v>29</v>
      </c>
      <c r="P1331" s="2" t="s">
        <v>69</v>
      </c>
      <c r="Q1331" s="2" t="s">
        <v>59</v>
      </c>
      <c r="R1331" s="2" t="s">
        <v>2252</v>
      </c>
      <c r="S1331" s="2">
        <v>0.38</v>
      </c>
      <c r="T1331" s="7">
        <f>Table1[[#This Row],[Profit]]/Table1[[#This Row],[Sales]]</f>
        <v>0.65111762083678282</v>
      </c>
      <c r="U1331" s="2" t="s">
        <v>33</v>
      </c>
      <c r="V1331" s="2" t="s">
        <v>53</v>
      </c>
      <c r="W1331" s="2" t="s">
        <v>71</v>
      </c>
      <c r="X1331" s="2" t="s">
        <v>2251</v>
      </c>
      <c r="Y1331" s="2">
        <v>11572</v>
      </c>
      <c r="Z1331" s="10">
        <v>42149</v>
      </c>
      <c r="AA1331" s="14" t="str">
        <f>TEXT(Table1[[#This Row],[Order Date]],"mmmm")</f>
        <v>May</v>
      </c>
      <c r="AB1331" s="8" t="str">
        <f>TEXT(Table1[[#This Row],[Order Date]],"yyyy")</f>
        <v>2015</v>
      </c>
      <c r="AC1331" s="10">
        <v>42151</v>
      </c>
      <c r="AD1331" s="2">
        <v>204.49</v>
      </c>
      <c r="AE1331" s="2">
        <v>12</v>
      </c>
      <c r="AF1331" s="2">
        <v>314.06</v>
      </c>
      <c r="AG1331" s="2">
        <v>91122</v>
      </c>
      <c r="AH1331" s="7" t="str">
        <f>IF(COUNTIF(Returns!$A$2:$A$1635,Orders!AG1331)&gt;0,"Returned","Not Returned")</f>
        <v>Not Returned</v>
      </c>
    </row>
    <row r="1332" spans="5:34" ht="12.75" customHeight="1" thickTop="1" thickBot="1" x14ac:dyDescent="0.3">
      <c r="E1332" s="11">
        <v>21462</v>
      </c>
      <c r="F1332" s="12" t="s">
        <v>37</v>
      </c>
      <c r="G1332" s="12">
        <v>0</v>
      </c>
      <c r="H1332" s="12">
        <v>999.99</v>
      </c>
      <c r="I1332" s="12">
        <v>13.99</v>
      </c>
      <c r="J1332" s="12">
        <v>2391</v>
      </c>
      <c r="K1332" s="7" t="str">
        <f>IF(COUNTIF(Table1[Customer ID],Table1[[#This Row],[Customer ID]])&gt;1,"Repeat Customer","One-Time Customer")</f>
        <v>Repeat Customer</v>
      </c>
      <c r="L1332" s="12" t="s">
        <v>2249</v>
      </c>
      <c r="M1332" s="12" t="s">
        <v>49</v>
      </c>
      <c r="N1332" s="12" t="s">
        <v>28</v>
      </c>
      <c r="O1332" s="12" t="s">
        <v>77</v>
      </c>
      <c r="P1332" s="12" t="s">
        <v>85</v>
      </c>
      <c r="Q1332" s="12" t="s">
        <v>86</v>
      </c>
      <c r="R1332" s="12" t="s">
        <v>530</v>
      </c>
      <c r="S1332" s="12">
        <v>0.36</v>
      </c>
      <c r="T1332" s="7">
        <f>Table1[[#This Row],[Profit]]/Table1[[#This Row],[Sales]]</f>
        <v>-1.4415956593629637</v>
      </c>
      <c r="U1332" s="12" t="s">
        <v>33</v>
      </c>
      <c r="V1332" s="12" t="s">
        <v>53</v>
      </c>
      <c r="W1332" s="12" t="s">
        <v>71</v>
      </c>
      <c r="X1332" s="12" t="s">
        <v>2251</v>
      </c>
      <c r="Y1332" s="12">
        <v>11572</v>
      </c>
      <c r="Z1332" s="13">
        <v>42159</v>
      </c>
      <c r="AA1332" s="14" t="str">
        <f>TEXT(Table1[[#This Row],[Order Date]],"mmmm")</f>
        <v>June</v>
      </c>
      <c r="AB1332" s="8" t="str">
        <f>TEXT(Table1[[#This Row],[Order Date]],"yyyy")</f>
        <v>2015</v>
      </c>
      <c r="AC1332" s="13">
        <v>42161</v>
      </c>
      <c r="AD1332" s="12">
        <v>-1455.9971999999998</v>
      </c>
      <c r="AE1332" s="12">
        <v>1</v>
      </c>
      <c r="AF1332" s="12">
        <v>1009.99</v>
      </c>
      <c r="AG1332" s="12">
        <v>91123</v>
      </c>
      <c r="AH1332" s="7" t="str">
        <f>IF(COUNTIF(Returns!$A$2:$A$1635,Orders!AG1332)&gt;0,"Returned","Not Returned")</f>
        <v>Not Returned</v>
      </c>
    </row>
    <row r="1333" spans="5:34" ht="12.75" customHeight="1" thickTop="1" thickBot="1" x14ac:dyDescent="0.3">
      <c r="E1333" s="9">
        <v>21463</v>
      </c>
      <c r="F1333" s="2" t="s">
        <v>37</v>
      </c>
      <c r="G1333" s="2">
        <v>0.05</v>
      </c>
      <c r="H1333" s="2">
        <v>6.48</v>
      </c>
      <c r="I1333" s="2">
        <v>5.14</v>
      </c>
      <c r="J1333" s="2">
        <v>2391</v>
      </c>
      <c r="K1333" s="7" t="str">
        <f>IF(COUNTIF(Table1[Customer ID],Table1[[#This Row],[Customer ID]])&gt;1,"Repeat Customer","One-Time Customer")</f>
        <v>Repeat Customer</v>
      </c>
      <c r="L1333" s="2" t="s">
        <v>2249</v>
      </c>
      <c r="M1333" s="2" t="s">
        <v>27</v>
      </c>
      <c r="N1333" s="2" t="s">
        <v>28</v>
      </c>
      <c r="O1333" s="2" t="s">
        <v>29</v>
      </c>
      <c r="P1333" s="2" t="s">
        <v>93</v>
      </c>
      <c r="Q1333" s="2" t="s">
        <v>59</v>
      </c>
      <c r="R1333" s="2" t="s">
        <v>938</v>
      </c>
      <c r="S1333" s="2">
        <v>0.37</v>
      </c>
      <c r="T1333" s="7">
        <f>Table1[[#This Row],[Profit]]/Table1[[#This Row],[Sales]]</f>
        <v>-0.24479166666666666</v>
      </c>
      <c r="U1333" s="2" t="s">
        <v>33</v>
      </c>
      <c r="V1333" s="2" t="s">
        <v>53</v>
      </c>
      <c r="W1333" s="2" t="s">
        <v>71</v>
      </c>
      <c r="X1333" s="2" t="s">
        <v>2251</v>
      </c>
      <c r="Y1333" s="2">
        <v>11572</v>
      </c>
      <c r="Z1333" s="10">
        <v>42159</v>
      </c>
      <c r="AA1333" s="14" t="str">
        <f>TEXT(Table1[[#This Row],[Order Date]],"mmmm")</f>
        <v>June</v>
      </c>
      <c r="AB1333" s="8" t="str">
        <f>TEXT(Table1[[#This Row],[Order Date]],"yyyy")</f>
        <v>2015</v>
      </c>
      <c r="AC1333" s="10">
        <v>42160</v>
      </c>
      <c r="AD1333" s="2">
        <v>-22.56</v>
      </c>
      <c r="AE1333" s="2">
        <v>13</v>
      </c>
      <c r="AF1333" s="2">
        <v>92.16</v>
      </c>
      <c r="AG1333" s="2">
        <v>91123</v>
      </c>
      <c r="AH1333" s="7" t="str">
        <f>IF(COUNTIF(Returns!$A$2:$A$1635,Orders!AG1333)&gt;0,"Returned","Not Returned")</f>
        <v>Not Returned</v>
      </c>
    </row>
    <row r="1334" spans="5:34" ht="12.75" customHeight="1" thickTop="1" thickBot="1" x14ac:dyDescent="0.3">
      <c r="E1334" s="11">
        <v>18277</v>
      </c>
      <c r="F1334" s="12" t="s">
        <v>56</v>
      </c>
      <c r="G1334" s="12">
        <v>0.02</v>
      </c>
      <c r="H1334" s="12">
        <v>6.48</v>
      </c>
      <c r="I1334" s="12">
        <v>7.91</v>
      </c>
      <c r="J1334" s="12">
        <v>2393</v>
      </c>
      <c r="K1334" s="7" t="str">
        <f>IF(COUNTIF(Table1[Customer ID],Table1[[#This Row],[Customer ID]])&gt;1,"Repeat Customer","One-Time Customer")</f>
        <v>Repeat Customer</v>
      </c>
      <c r="L1334" s="12" t="s">
        <v>2253</v>
      </c>
      <c r="M1334" s="12" t="s">
        <v>49</v>
      </c>
      <c r="N1334" s="12" t="s">
        <v>28</v>
      </c>
      <c r="O1334" s="12" t="s">
        <v>29</v>
      </c>
      <c r="P1334" s="12" t="s">
        <v>93</v>
      </c>
      <c r="Q1334" s="12" t="s">
        <v>59</v>
      </c>
      <c r="R1334" s="12" t="s">
        <v>2254</v>
      </c>
      <c r="S1334" s="12">
        <v>0.37</v>
      </c>
      <c r="T1334" s="7">
        <f>Table1[[#This Row],[Profit]]/Table1[[#This Row],[Sales]]</f>
        <v>-72.213696969696969</v>
      </c>
      <c r="U1334" s="12" t="s">
        <v>33</v>
      </c>
      <c r="V1334" s="12" t="s">
        <v>136</v>
      </c>
      <c r="W1334" s="12" t="s">
        <v>387</v>
      </c>
      <c r="X1334" s="12" t="s">
        <v>652</v>
      </c>
      <c r="Y1334" s="12">
        <v>30076</v>
      </c>
      <c r="Z1334" s="13">
        <v>42153</v>
      </c>
      <c r="AA1334" s="14" t="str">
        <f>TEXT(Table1[[#This Row],[Order Date]],"mmmm")</f>
        <v>May</v>
      </c>
      <c r="AB1334" s="8" t="str">
        <f>TEXT(Table1[[#This Row],[Order Date]],"yyyy")</f>
        <v>2015</v>
      </c>
      <c r="AC1334" s="13">
        <v>42155</v>
      </c>
      <c r="AD1334" s="12">
        <v>-1191.5260000000001</v>
      </c>
      <c r="AE1334" s="12">
        <v>2</v>
      </c>
      <c r="AF1334" s="12">
        <v>16.5</v>
      </c>
      <c r="AG1334" s="12">
        <v>86950</v>
      </c>
      <c r="AH1334" s="7" t="str">
        <f>IF(COUNTIF(Returns!$A$2:$A$1635,Orders!AG1334)&gt;0,"Returned","Not Returned")</f>
        <v>Not Returned</v>
      </c>
    </row>
    <row r="1335" spans="5:34" ht="12.75" customHeight="1" thickTop="1" thickBot="1" x14ac:dyDescent="0.3">
      <c r="E1335" s="9">
        <v>18197</v>
      </c>
      <c r="F1335" s="2" t="s">
        <v>25</v>
      </c>
      <c r="G1335" s="2">
        <v>0.06</v>
      </c>
      <c r="H1335" s="2">
        <v>105.29</v>
      </c>
      <c r="I1335" s="2">
        <v>10.119999999999999</v>
      </c>
      <c r="J1335" s="2">
        <v>2393</v>
      </c>
      <c r="K1335" s="7" t="str">
        <f>IF(COUNTIF(Table1[Customer ID],Table1[[#This Row],[Customer ID]])&gt;1,"Repeat Customer","One-Time Customer")</f>
        <v>Repeat Customer</v>
      </c>
      <c r="L1335" s="2" t="s">
        <v>2253</v>
      </c>
      <c r="M1335" s="2" t="s">
        <v>49</v>
      </c>
      <c r="N1335" s="2" t="s">
        <v>28</v>
      </c>
      <c r="O1335" s="2" t="s">
        <v>41</v>
      </c>
      <c r="P1335" s="2" t="s">
        <v>50</v>
      </c>
      <c r="Q1335" s="2" t="s">
        <v>236</v>
      </c>
      <c r="R1335" s="2" t="s">
        <v>1507</v>
      </c>
      <c r="S1335" s="2">
        <v>0.79</v>
      </c>
      <c r="T1335" s="7">
        <f>Table1[[#This Row],[Profit]]/Table1[[#This Row],[Sales]]</f>
        <v>-3.7425373754843429E-2</v>
      </c>
      <c r="U1335" s="2" t="s">
        <v>33</v>
      </c>
      <c r="V1335" s="2" t="s">
        <v>136</v>
      </c>
      <c r="W1335" s="2" t="s">
        <v>387</v>
      </c>
      <c r="X1335" s="2" t="s">
        <v>652</v>
      </c>
      <c r="Y1335" s="2">
        <v>30076</v>
      </c>
      <c r="Z1335" s="10">
        <v>42008</v>
      </c>
      <c r="AA1335" s="14" t="str">
        <f>TEXT(Table1[[#This Row],[Order Date]],"mmmm")</f>
        <v>January</v>
      </c>
      <c r="AB1335" s="8" t="str">
        <f>TEXT(Table1[[#This Row],[Order Date]],"yyyy")</f>
        <v>2015</v>
      </c>
      <c r="AC1335" s="10">
        <v>42010</v>
      </c>
      <c r="AD1335" s="2">
        <v>-45.01</v>
      </c>
      <c r="AE1335" s="2">
        <v>12</v>
      </c>
      <c r="AF1335" s="2">
        <v>1202.6600000000001</v>
      </c>
      <c r="AG1335" s="2">
        <v>86951</v>
      </c>
      <c r="AH1335" s="7" t="str">
        <f>IF(COUNTIF(Returns!$A$2:$A$1635,Orders!AG1335)&gt;0,"Returned","Not Returned")</f>
        <v>Not Returned</v>
      </c>
    </row>
    <row r="1336" spans="5:34" ht="12.75" customHeight="1" thickTop="1" thickBot="1" x14ac:dyDescent="0.3">
      <c r="E1336" s="11">
        <v>20197</v>
      </c>
      <c r="F1336" s="12" t="s">
        <v>47</v>
      </c>
      <c r="G1336" s="12">
        <v>0.01</v>
      </c>
      <c r="H1336" s="12">
        <v>11.7</v>
      </c>
      <c r="I1336" s="12">
        <v>5.63</v>
      </c>
      <c r="J1336" s="12">
        <v>2394</v>
      </c>
      <c r="K1336" s="7" t="str">
        <f>IF(COUNTIF(Table1[Customer ID],Table1[[#This Row],[Customer ID]])&gt;1,"Repeat Customer","One-Time Customer")</f>
        <v>Repeat Customer</v>
      </c>
      <c r="L1336" s="12" t="s">
        <v>2255</v>
      </c>
      <c r="M1336" s="12" t="s">
        <v>49</v>
      </c>
      <c r="N1336" s="12" t="s">
        <v>28</v>
      </c>
      <c r="O1336" s="12" t="s">
        <v>29</v>
      </c>
      <c r="P1336" s="12" t="s">
        <v>109</v>
      </c>
      <c r="Q1336" s="12" t="s">
        <v>59</v>
      </c>
      <c r="R1336" s="12" t="s">
        <v>2256</v>
      </c>
      <c r="S1336" s="12">
        <v>0.4</v>
      </c>
      <c r="T1336" s="7">
        <f>Table1[[#This Row],[Profit]]/Table1[[#This Row],[Sales]]</f>
        <v>0.19934922975240224</v>
      </c>
      <c r="U1336" s="12" t="s">
        <v>33</v>
      </c>
      <c r="V1336" s="12" t="s">
        <v>136</v>
      </c>
      <c r="W1336" s="12" t="s">
        <v>387</v>
      </c>
      <c r="X1336" s="12" t="s">
        <v>2257</v>
      </c>
      <c r="Y1336" s="12">
        <v>30328</v>
      </c>
      <c r="Z1336" s="13">
        <v>42125</v>
      </c>
      <c r="AA1336" s="14" t="str">
        <f>TEXT(Table1[[#This Row],[Order Date]],"mmmm")</f>
        <v>May</v>
      </c>
      <c r="AB1336" s="8" t="str">
        <f>TEXT(Table1[[#This Row],[Order Date]],"yyyy")</f>
        <v>2015</v>
      </c>
      <c r="AC1336" s="13">
        <v>42127</v>
      </c>
      <c r="AD1336" s="12">
        <v>39.209999999999994</v>
      </c>
      <c r="AE1336" s="12">
        <v>16</v>
      </c>
      <c r="AF1336" s="12">
        <v>196.69</v>
      </c>
      <c r="AG1336" s="12">
        <v>86949</v>
      </c>
      <c r="AH1336" s="7" t="str">
        <f>IF(COUNTIF(Returns!$A$2:$A$1635,Orders!AG1336)&gt;0,"Returned","Not Returned")</f>
        <v>Not Returned</v>
      </c>
    </row>
    <row r="1337" spans="5:34" ht="12.75" customHeight="1" thickTop="1" thickBot="1" x14ac:dyDescent="0.3">
      <c r="E1337" s="9">
        <v>20198</v>
      </c>
      <c r="F1337" s="2" t="s">
        <v>47</v>
      </c>
      <c r="G1337" s="2">
        <v>0.03</v>
      </c>
      <c r="H1337" s="2">
        <v>4.55</v>
      </c>
      <c r="I1337" s="2">
        <v>1.49</v>
      </c>
      <c r="J1337" s="2">
        <v>2394</v>
      </c>
      <c r="K1337" s="7" t="str">
        <f>IF(COUNTIF(Table1[Customer ID],Table1[[#This Row],[Customer ID]])&gt;1,"Repeat Customer","One-Time Customer")</f>
        <v>Repeat Customer</v>
      </c>
      <c r="L1337" s="2" t="s">
        <v>2255</v>
      </c>
      <c r="M1337" s="2" t="s">
        <v>49</v>
      </c>
      <c r="N1337" s="2" t="s">
        <v>28</v>
      </c>
      <c r="O1337" s="2" t="s">
        <v>29</v>
      </c>
      <c r="P1337" s="2" t="s">
        <v>109</v>
      </c>
      <c r="Q1337" s="2" t="s">
        <v>59</v>
      </c>
      <c r="R1337" s="2" t="s">
        <v>1441</v>
      </c>
      <c r="S1337" s="2">
        <v>0.35</v>
      </c>
      <c r="T1337" s="7">
        <f>Table1[[#This Row],[Profit]]/Table1[[#This Row],[Sales]]</f>
        <v>2.4920556107249259</v>
      </c>
      <c r="U1337" s="2" t="s">
        <v>33</v>
      </c>
      <c r="V1337" s="2" t="s">
        <v>136</v>
      </c>
      <c r="W1337" s="2" t="s">
        <v>387</v>
      </c>
      <c r="X1337" s="2" t="s">
        <v>2257</v>
      </c>
      <c r="Y1337" s="2">
        <v>30328</v>
      </c>
      <c r="Z1337" s="10">
        <v>42125</v>
      </c>
      <c r="AA1337" s="14" t="str">
        <f>TEXT(Table1[[#This Row],[Order Date]],"mmmm")</f>
        <v>May</v>
      </c>
      <c r="AB1337" s="8" t="str">
        <f>TEXT(Table1[[#This Row],[Order Date]],"yyyy")</f>
        <v>2015</v>
      </c>
      <c r="AC1337" s="10">
        <v>42125</v>
      </c>
      <c r="AD1337" s="2">
        <v>100.38000000000001</v>
      </c>
      <c r="AE1337" s="2">
        <v>9</v>
      </c>
      <c r="AF1337" s="2">
        <v>40.28</v>
      </c>
      <c r="AG1337" s="2">
        <v>86949</v>
      </c>
      <c r="AH1337" s="7" t="str">
        <f>IF(COUNTIF(Returns!$A$2:$A$1635,Orders!AG1337)&gt;0,"Returned","Not Returned")</f>
        <v>Not Returned</v>
      </c>
    </row>
    <row r="1338" spans="5:34" ht="12.75" customHeight="1" thickTop="1" thickBot="1" x14ac:dyDescent="0.3">
      <c r="E1338" s="11">
        <v>24954</v>
      </c>
      <c r="F1338" s="12" t="s">
        <v>37</v>
      </c>
      <c r="G1338" s="12">
        <v>0.04</v>
      </c>
      <c r="H1338" s="12">
        <v>60.97</v>
      </c>
      <c r="I1338" s="12">
        <v>4.5</v>
      </c>
      <c r="J1338" s="12">
        <v>2395</v>
      </c>
      <c r="K1338" s="7" t="str">
        <f>IF(COUNTIF(Table1[Customer ID],Table1[[#This Row],[Customer ID]])&gt;1,"Repeat Customer","One-Time Customer")</f>
        <v>One-Time Customer</v>
      </c>
      <c r="L1338" s="12" t="s">
        <v>2258</v>
      </c>
      <c r="M1338" s="12" t="s">
        <v>49</v>
      </c>
      <c r="N1338" s="12" t="s">
        <v>28</v>
      </c>
      <c r="O1338" s="12" t="s">
        <v>29</v>
      </c>
      <c r="P1338" s="12" t="s">
        <v>257</v>
      </c>
      <c r="Q1338" s="12" t="s">
        <v>59</v>
      </c>
      <c r="R1338" s="12" t="s">
        <v>2132</v>
      </c>
      <c r="S1338" s="12">
        <v>0.56000000000000005</v>
      </c>
      <c r="T1338" s="7">
        <f>Table1[[#This Row],[Profit]]/Table1[[#This Row],[Sales]]</f>
        <v>8.7827404319315294E-2</v>
      </c>
      <c r="U1338" s="12" t="s">
        <v>33</v>
      </c>
      <c r="V1338" s="12" t="s">
        <v>136</v>
      </c>
      <c r="W1338" s="12" t="s">
        <v>387</v>
      </c>
      <c r="X1338" s="12" t="s">
        <v>2259</v>
      </c>
      <c r="Y1338" s="12">
        <v>31401</v>
      </c>
      <c r="Z1338" s="13">
        <v>42086</v>
      </c>
      <c r="AA1338" s="14" t="str">
        <f>TEXT(Table1[[#This Row],[Order Date]],"mmmm")</f>
        <v>March</v>
      </c>
      <c r="AB1338" s="8" t="str">
        <f>TEXT(Table1[[#This Row],[Order Date]],"yyyy")</f>
        <v>2015</v>
      </c>
      <c r="AC1338" s="13">
        <v>42087</v>
      </c>
      <c r="AD1338" s="12">
        <v>79.423200000000008</v>
      </c>
      <c r="AE1338" s="12">
        <v>15</v>
      </c>
      <c r="AF1338" s="12">
        <v>904.31</v>
      </c>
      <c r="AG1338" s="12">
        <v>86952</v>
      </c>
      <c r="AH1338" s="7" t="str">
        <f>IF(COUNTIF(Returns!$A$2:$A$1635,Orders!AG1338)&gt;0,"Returned","Not Returned")</f>
        <v>Not Returned</v>
      </c>
    </row>
    <row r="1339" spans="5:34" ht="12.75" customHeight="1" thickTop="1" thickBot="1" x14ac:dyDescent="0.3">
      <c r="E1339" s="9">
        <v>22369</v>
      </c>
      <c r="F1339" s="2" t="s">
        <v>37</v>
      </c>
      <c r="G1339" s="2">
        <v>0.03</v>
      </c>
      <c r="H1339" s="2">
        <v>7.64</v>
      </c>
      <c r="I1339" s="2">
        <v>5.83</v>
      </c>
      <c r="J1339" s="2">
        <v>2398</v>
      </c>
      <c r="K1339" s="7" t="str">
        <f>IF(COUNTIF(Table1[Customer ID],Table1[[#This Row],[Customer ID]])&gt;1,"Repeat Customer","One-Time Customer")</f>
        <v>One-Time Customer</v>
      </c>
      <c r="L1339" s="2" t="s">
        <v>2260</v>
      </c>
      <c r="M1339" s="2" t="s">
        <v>49</v>
      </c>
      <c r="N1339" s="2" t="s">
        <v>28</v>
      </c>
      <c r="O1339" s="2" t="s">
        <v>29</v>
      </c>
      <c r="P1339" s="2" t="s">
        <v>93</v>
      </c>
      <c r="Q1339" s="2" t="s">
        <v>31</v>
      </c>
      <c r="R1339" s="2" t="s">
        <v>1026</v>
      </c>
      <c r="S1339" s="2">
        <v>0.36</v>
      </c>
      <c r="T1339" s="7">
        <f>Table1[[#This Row],[Profit]]/Table1[[#This Row],[Sales]]</f>
        <v>-0.15579599421845963</v>
      </c>
      <c r="U1339" s="2" t="s">
        <v>33</v>
      </c>
      <c r="V1339" s="2" t="s">
        <v>61</v>
      </c>
      <c r="W1339" s="2" t="s">
        <v>178</v>
      </c>
      <c r="X1339" s="2" t="s">
        <v>2261</v>
      </c>
      <c r="Y1339" s="2">
        <v>60103</v>
      </c>
      <c r="Z1339" s="10">
        <v>42059</v>
      </c>
      <c r="AA1339" s="14" t="str">
        <f>TEXT(Table1[[#This Row],[Order Date]],"mmmm")</f>
        <v>February</v>
      </c>
      <c r="AB1339" s="8" t="str">
        <f>TEXT(Table1[[#This Row],[Order Date]],"yyyy")</f>
        <v>2015</v>
      </c>
      <c r="AC1339" s="10">
        <v>42061</v>
      </c>
      <c r="AD1339" s="2">
        <v>-15.090400000000001</v>
      </c>
      <c r="AE1339" s="2">
        <v>12</v>
      </c>
      <c r="AF1339" s="2">
        <v>96.86</v>
      </c>
      <c r="AG1339" s="2">
        <v>86373</v>
      </c>
      <c r="AH1339" s="7" t="str">
        <f>IF(COUNTIF(Returns!$A$2:$A$1635,Orders!AG1339)&gt;0,"Returned","Not Returned")</f>
        <v>Not Returned</v>
      </c>
    </row>
    <row r="1340" spans="5:34" ht="12.75" customHeight="1" thickTop="1" thickBot="1" x14ac:dyDescent="0.3">
      <c r="E1340" s="11">
        <v>19001</v>
      </c>
      <c r="F1340" s="12" t="s">
        <v>56</v>
      </c>
      <c r="G1340" s="12">
        <v>0</v>
      </c>
      <c r="H1340" s="12">
        <v>65.989999999999995</v>
      </c>
      <c r="I1340" s="12">
        <v>3.99</v>
      </c>
      <c r="J1340" s="12">
        <v>2417</v>
      </c>
      <c r="K1340" s="7" t="str">
        <f>IF(COUNTIF(Table1[Customer ID],Table1[[#This Row],[Customer ID]])&gt;1,"Repeat Customer","One-Time Customer")</f>
        <v>One-Time Customer</v>
      </c>
      <c r="L1340" s="12" t="s">
        <v>2262</v>
      </c>
      <c r="M1340" s="12" t="s">
        <v>49</v>
      </c>
      <c r="N1340" s="12" t="s">
        <v>114</v>
      </c>
      <c r="O1340" s="12" t="s">
        <v>77</v>
      </c>
      <c r="P1340" s="12" t="s">
        <v>78</v>
      </c>
      <c r="Q1340" s="12" t="s">
        <v>59</v>
      </c>
      <c r="R1340" s="12" t="s">
        <v>1053</v>
      </c>
      <c r="S1340" s="12">
        <v>0.59</v>
      </c>
      <c r="T1340" s="7">
        <f>Table1[[#This Row],[Profit]]/Table1[[#This Row],[Sales]]</f>
        <v>-7.9101417096584595E-2</v>
      </c>
      <c r="U1340" s="12" t="s">
        <v>33</v>
      </c>
      <c r="V1340" s="12" t="s">
        <v>136</v>
      </c>
      <c r="W1340" s="12" t="s">
        <v>137</v>
      </c>
      <c r="X1340" s="12" t="s">
        <v>2027</v>
      </c>
      <c r="Y1340" s="12">
        <v>22124</v>
      </c>
      <c r="Z1340" s="13">
        <v>42077</v>
      </c>
      <c r="AA1340" s="14" t="str">
        <f>TEXT(Table1[[#This Row],[Order Date]],"mmmm")</f>
        <v>March</v>
      </c>
      <c r="AB1340" s="8" t="str">
        <f>TEXT(Table1[[#This Row],[Order Date]],"yyyy")</f>
        <v>2015</v>
      </c>
      <c r="AC1340" s="13">
        <v>42078</v>
      </c>
      <c r="AD1340" s="12">
        <v>-60.563999999999993</v>
      </c>
      <c r="AE1340" s="12">
        <v>13</v>
      </c>
      <c r="AF1340" s="12">
        <v>765.65</v>
      </c>
      <c r="AG1340" s="12">
        <v>86754</v>
      </c>
      <c r="AH1340" s="7" t="str">
        <f>IF(COUNTIF(Returns!$A$2:$A$1635,Orders!AG1340)&gt;0,"Returned","Not Returned")</f>
        <v>Not Returned</v>
      </c>
    </row>
    <row r="1341" spans="5:34" ht="12.75" customHeight="1" thickTop="1" thickBot="1" x14ac:dyDescent="0.3">
      <c r="E1341" s="9">
        <v>20325</v>
      </c>
      <c r="F1341" s="2" t="s">
        <v>47</v>
      </c>
      <c r="G1341" s="2">
        <v>0.03</v>
      </c>
      <c r="H1341" s="2">
        <v>2.1</v>
      </c>
      <c r="I1341" s="2">
        <v>0.7</v>
      </c>
      <c r="J1341" s="2">
        <v>2418</v>
      </c>
      <c r="K1341" s="7" t="str">
        <f>IF(COUNTIF(Table1[Customer ID],Table1[[#This Row],[Customer ID]])&gt;1,"Repeat Customer","One-Time Customer")</f>
        <v>Repeat Customer</v>
      </c>
      <c r="L1341" s="2" t="s">
        <v>2263</v>
      </c>
      <c r="M1341" s="2" t="s">
        <v>49</v>
      </c>
      <c r="N1341" s="2" t="s">
        <v>114</v>
      </c>
      <c r="O1341" s="2" t="s">
        <v>29</v>
      </c>
      <c r="P1341" s="2" t="s">
        <v>30</v>
      </c>
      <c r="Q1341" s="2" t="s">
        <v>31</v>
      </c>
      <c r="R1341" s="2" t="s">
        <v>2264</v>
      </c>
      <c r="S1341" s="2">
        <v>0.56999999999999995</v>
      </c>
      <c r="T1341" s="7">
        <f>Table1[[#This Row],[Profit]]/Table1[[#This Row],[Sales]]</f>
        <v>-169.02591743119265</v>
      </c>
      <c r="U1341" s="2" t="s">
        <v>33</v>
      </c>
      <c r="V1341" s="2" t="s">
        <v>136</v>
      </c>
      <c r="W1341" s="2" t="s">
        <v>137</v>
      </c>
      <c r="X1341" s="2" t="s">
        <v>2265</v>
      </c>
      <c r="Y1341" s="2">
        <v>23805</v>
      </c>
      <c r="Z1341" s="10">
        <v>42010</v>
      </c>
      <c r="AA1341" s="14" t="str">
        <f>TEXT(Table1[[#This Row],[Order Date]],"mmmm")</f>
        <v>January</v>
      </c>
      <c r="AB1341" s="8" t="str">
        <f>TEXT(Table1[[#This Row],[Order Date]],"yyyy")</f>
        <v>2015</v>
      </c>
      <c r="AC1341" s="10">
        <v>42011</v>
      </c>
      <c r="AD1341" s="2">
        <v>-1473.9059999999999</v>
      </c>
      <c r="AE1341" s="2">
        <v>4</v>
      </c>
      <c r="AF1341" s="2">
        <v>8.7200000000000006</v>
      </c>
      <c r="AG1341" s="2">
        <v>86750</v>
      </c>
      <c r="AH1341" s="7" t="str">
        <f>IF(COUNTIF(Returns!$A$2:$A$1635,Orders!AG1341)&gt;0,"Returned","Not Returned")</f>
        <v>Not Returned</v>
      </c>
    </row>
    <row r="1342" spans="5:34" ht="12.75" customHeight="1" thickTop="1" thickBot="1" x14ac:dyDescent="0.3">
      <c r="E1342" s="11">
        <v>21724</v>
      </c>
      <c r="F1342" s="12" t="s">
        <v>25</v>
      </c>
      <c r="G1342" s="12">
        <v>0.1</v>
      </c>
      <c r="H1342" s="12">
        <v>599.99</v>
      </c>
      <c r="I1342" s="12">
        <v>24.49</v>
      </c>
      <c r="J1342" s="12">
        <v>2418</v>
      </c>
      <c r="K1342" s="7" t="str">
        <f>IF(COUNTIF(Table1[Customer ID],Table1[[#This Row],[Customer ID]])&gt;1,"Repeat Customer","One-Time Customer")</f>
        <v>Repeat Customer</v>
      </c>
      <c r="L1342" s="12" t="s">
        <v>2263</v>
      </c>
      <c r="M1342" s="12" t="s">
        <v>49</v>
      </c>
      <c r="N1342" s="12" t="s">
        <v>114</v>
      </c>
      <c r="O1342" s="12" t="s">
        <v>77</v>
      </c>
      <c r="P1342" s="12" t="s">
        <v>587</v>
      </c>
      <c r="Q1342" s="12" t="s">
        <v>236</v>
      </c>
      <c r="R1342" s="12" t="s">
        <v>2266</v>
      </c>
      <c r="S1342" s="12">
        <v>0.5</v>
      </c>
      <c r="T1342" s="7">
        <f>Table1[[#This Row],[Profit]]/Table1[[#This Row],[Sales]]</f>
        <v>-5.3987214606124594E-2</v>
      </c>
      <c r="U1342" s="12" t="s">
        <v>33</v>
      </c>
      <c r="V1342" s="12" t="s">
        <v>136</v>
      </c>
      <c r="W1342" s="12" t="s">
        <v>137</v>
      </c>
      <c r="X1342" s="12" t="s">
        <v>2265</v>
      </c>
      <c r="Y1342" s="12">
        <v>23805</v>
      </c>
      <c r="Z1342" s="13">
        <v>42014</v>
      </c>
      <c r="AA1342" s="14" t="str">
        <f>TEXT(Table1[[#This Row],[Order Date]],"mmmm")</f>
        <v>January</v>
      </c>
      <c r="AB1342" s="8" t="str">
        <f>TEXT(Table1[[#This Row],[Order Date]],"yyyy")</f>
        <v>2015</v>
      </c>
      <c r="AC1342" s="13">
        <v>42015</v>
      </c>
      <c r="AD1342" s="12">
        <v>-343.12599999999998</v>
      </c>
      <c r="AE1342" s="12">
        <v>11</v>
      </c>
      <c r="AF1342" s="12">
        <v>6355.69</v>
      </c>
      <c r="AG1342" s="12">
        <v>86753</v>
      </c>
      <c r="AH1342" s="7" t="str">
        <f>IF(COUNTIF(Returns!$A$2:$A$1635,Orders!AG1342)&gt;0,"Returned","Not Returned")</f>
        <v>Not Returned</v>
      </c>
    </row>
    <row r="1343" spans="5:34" ht="12.75" customHeight="1" thickTop="1" thickBot="1" x14ac:dyDescent="0.3">
      <c r="E1343" s="9">
        <v>21725</v>
      </c>
      <c r="F1343" s="2" t="s">
        <v>25</v>
      </c>
      <c r="G1343" s="2">
        <v>0.06</v>
      </c>
      <c r="H1343" s="2">
        <v>2.78</v>
      </c>
      <c r="I1343" s="2">
        <v>1.25</v>
      </c>
      <c r="J1343" s="2">
        <v>2418</v>
      </c>
      <c r="K1343" s="7" t="str">
        <f>IF(COUNTIF(Table1[Customer ID],Table1[[#This Row],[Customer ID]])&gt;1,"Repeat Customer","One-Time Customer")</f>
        <v>Repeat Customer</v>
      </c>
      <c r="L1343" s="2" t="s">
        <v>2263</v>
      </c>
      <c r="M1343" s="2" t="s">
        <v>49</v>
      </c>
      <c r="N1343" s="2" t="s">
        <v>114</v>
      </c>
      <c r="O1343" s="2" t="s">
        <v>29</v>
      </c>
      <c r="P1343" s="2" t="s">
        <v>30</v>
      </c>
      <c r="Q1343" s="2" t="s">
        <v>31</v>
      </c>
      <c r="R1343" s="2" t="s">
        <v>2206</v>
      </c>
      <c r="S1343" s="2">
        <v>0.59</v>
      </c>
      <c r="T1343" s="7">
        <f>Table1[[#This Row],[Profit]]/Table1[[#This Row],[Sales]]</f>
        <v>2.3624065503737981</v>
      </c>
      <c r="U1343" s="2" t="s">
        <v>33</v>
      </c>
      <c r="V1343" s="2" t="s">
        <v>136</v>
      </c>
      <c r="W1343" s="2" t="s">
        <v>137</v>
      </c>
      <c r="X1343" s="2" t="s">
        <v>2265</v>
      </c>
      <c r="Y1343" s="2">
        <v>23805</v>
      </c>
      <c r="Z1343" s="10">
        <v>42014</v>
      </c>
      <c r="AA1343" s="14" t="str">
        <f>TEXT(Table1[[#This Row],[Order Date]],"mmmm")</f>
        <v>January</v>
      </c>
      <c r="AB1343" s="8" t="str">
        <f>TEXT(Table1[[#This Row],[Order Date]],"yyyy")</f>
        <v>2015</v>
      </c>
      <c r="AC1343" s="10">
        <v>42016</v>
      </c>
      <c r="AD1343" s="2">
        <v>66.359999999999985</v>
      </c>
      <c r="AE1343" s="2">
        <v>10</v>
      </c>
      <c r="AF1343" s="2">
        <v>28.09</v>
      </c>
      <c r="AG1343" s="2">
        <v>86753</v>
      </c>
      <c r="AH1343" s="7" t="str">
        <f>IF(COUNTIF(Returns!$A$2:$A$1635,Orders!AG1343)&gt;0,"Returned","Not Returned")</f>
        <v>Not Returned</v>
      </c>
    </row>
    <row r="1344" spans="5:34" ht="12.75" customHeight="1" thickTop="1" thickBot="1" x14ac:dyDescent="0.3">
      <c r="E1344" s="11">
        <v>22376</v>
      </c>
      <c r="F1344" s="12" t="s">
        <v>37</v>
      </c>
      <c r="G1344" s="12">
        <v>7.0000000000000007E-2</v>
      </c>
      <c r="H1344" s="12">
        <v>225.04</v>
      </c>
      <c r="I1344" s="12">
        <v>11.79</v>
      </c>
      <c r="J1344" s="12">
        <v>2419</v>
      </c>
      <c r="K1344" s="7" t="str">
        <f>IF(COUNTIF(Table1[Customer ID],Table1[[#This Row],[Customer ID]])&gt;1,"Repeat Customer","One-Time Customer")</f>
        <v>Repeat Customer</v>
      </c>
      <c r="L1344" s="12" t="s">
        <v>2267</v>
      </c>
      <c r="M1344" s="12" t="s">
        <v>49</v>
      </c>
      <c r="N1344" s="12" t="s">
        <v>114</v>
      </c>
      <c r="O1344" s="12" t="s">
        <v>29</v>
      </c>
      <c r="P1344" s="12" t="s">
        <v>257</v>
      </c>
      <c r="Q1344" s="12" t="s">
        <v>86</v>
      </c>
      <c r="R1344" s="12" t="s">
        <v>2268</v>
      </c>
      <c r="S1344" s="12">
        <v>0.42</v>
      </c>
      <c r="T1344" s="7">
        <f>Table1[[#This Row],[Profit]]/Table1[[#This Row],[Sales]]</f>
        <v>-0.14415608547537936</v>
      </c>
      <c r="U1344" s="12" t="s">
        <v>33</v>
      </c>
      <c r="V1344" s="12" t="s">
        <v>136</v>
      </c>
      <c r="W1344" s="12" t="s">
        <v>137</v>
      </c>
      <c r="X1344" s="12" t="s">
        <v>1449</v>
      </c>
      <c r="Y1344" s="12">
        <v>23701</v>
      </c>
      <c r="Z1344" s="13">
        <v>42089</v>
      </c>
      <c r="AA1344" s="14" t="str">
        <f>TEXT(Table1[[#This Row],[Order Date]],"mmmm")</f>
        <v>March</v>
      </c>
      <c r="AB1344" s="8" t="str">
        <f>TEXT(Table1[[#This Row],[Order Date]],"yyyy")</f>
        <v>2015</v>
      </c>
      <c r="AC1344" s="13">
        <v>42089</v>
      </c>
      <c r="AD1344" s="12">
        <v>-162.91800000000001</v>
      </c>
      <c r="AE1344" s="12">
        <v>5</v>
      </c>
      <c r="AF1344" s="12">
        <v>1130.1500000000001</v>
      </c>
      <c r="AG1344" s="12">
        <v>86751</v>
      </c>
      <c r="AH1344" s="7" t="str">
        <f>IF(COUNTIF(Returns!$A$2:$A$1635,Orders!AG1344)&gt;0,"Returned","Not Returned")</f>
        <v>Not Returned</v>
      </c>
    </row>
    <row r="1345" spans="5:34" ht="12.75" customHeight="1" thickTop="1" thickBot="1" x14ac:dyDescent="0.3">
      <c r="E1345" s="9">
        <v>22377</v>
      </c>
      <c r="F1345" s="2" t="s">
        <v>37</v>
      </c>
      <c r="G1345" s="2">
        <v>0.03</v>
      </c>
      <c r="H1345" s="2">
        <v>7.84</v>
      </c>
      <c r="I1345" s="2">
        <v>4.71</v>
      </c>
      <c r="J1345" s="2">
        <v>2419</v>
      </c>
      <c r="K1345" s="7" t="str">
        <f>IF(COUNTIF(Table1[Customer ID],Table1[[#This Row],[Customer ID]])&gt;1,"Repeat Customer","One-Time Customer")</f>
        <v>Repeat Customer</v>
      </c>
      <c r="L1345" s="2" t="s">
        <v>2267</v>
      </c>
      <c r="M1345" s="2" t="s">
        <v>49</v>
      </c>
      <c r="N1345" s="2" t="s">
        <v>114</v>
      </c>
      <c r="O1345" s="2" t="s">
        <v>29</v>
      </c>
      <c r="P1345" s="2" t="s">
        <v>109</v>
      </c>
      <c r="Q1345" s="2" t="s">
        <v>59</v>
      </c>
      <c r="R1345" s="2" t="s">
        <v>2269</v>
      </c>
      <c r="S1345" s="2">
        <v>0.35</v>
      </c>
      <c r="T1345" s="7">
        <f>Table1[[#This Row],[Profit]]/Table1[[#This Row],[Sales]]</f>
        <v>15.812356078719882</v>
      </c>
      <c r="U1345" s="2" t="s">
        <v>33</v>
      </c>
      <c r="V1345" s="2" t="s">
        <v>136</v>
      </c>
      <c r="W1345" s="2" t="s">
        <v>137</v>
      </c>
      <c r="X1345" s="2" t="s">
        <v>1449</v>
      </c>
      <c r="Y1345" s="2">
        <v>23701</v>
      </c>
      <c r="Z1345" s="10">
        <v>42089</v>
      </c>
      <c r="AA1345" s="14" t="str">
        <f>TEXT(Table1[[#This Row],[Order Date]],"mmmm")</f>
        <v>March</v>
      </c>
      <c r="AB1345" s="8" t="str">
        <f>TEXT(Table1[[#This Row],[Order Date]],"yyyy")</f>
        <v>2015</v>
      </c>
      <c r="AC1345" s="10">
        <v>42092</v>
      </c>
      <c r="AD1345" s="2">
        <v>859.7177999999999</v>
      </c>
      <c r="AE1345" s="2">
        <v>7</v>
      </c>
      <c r="AF1345" s="2">
        <v>54.37</v>
      </c>
      <c r="AG1345" s="2">
        <v>86751</v>
      </c>
      <c r="AH1345" s="7" t="str">
        <f>IF(COUNTIF(Returns!$A$2:$A$1635,Orders!AG1345)&gt;0,"Returned","Not Returned")</f>
        <v>Not Returned</v>
      </c>
    </row>
    <row r="1346" spans="5:34" ht="12.75" customHeight="1" thickTop="1" thickBot="1" x14ac:dyDescent="0.3">
      <c r="E1346" s="11">
        <v>25271</v>
      </c>
      <c r="F1346" s="12" t="s">
        <v>25</v>
      </c>
      <c r="G1346" s="12">
        <v>0.04</v>
      </c>
      <c r="H1346" s="12">
        <v>9.11</v>
      </c>
      <c r="I1346" s="12">
        <v>2.15</v>
      </c>
      <c r="J1346" s="12">
        <v>2420</v>
      </c>
      <c r="K1346" s="7" t="str">
        <f>IF(COUNTIF(Table1[Customer ID],Table1[[#This Row],[Customer ID]])&gt;1,"Repeat Customer","One-Time Customer")</f>
        <v>One-Time Customer</v>
      </c>
      <c r="L1346" s="12" t="s">
        <v>2270</v>
      </c>
      <c r="M1346" s="12" t="s">
        <v>49</v>
      </c>
      <c r="N1346" s="12" t="s">
        <v>114</v>
      </c>
      <c r="O1346" s="12" t="s">
        <v>29</v>
      </c>
      <c r="P1346" s="12" t="s">
        <v>93</v>
      </c>
      <c r="Q1346" s="12" t="s">
        <v>31</v>
      </c>
      <c r="R1346" s="12" t="s">
        <v>1258</v>
      </c>
      <c r="S1346" s="12">
        <v>0.4</v>
      </c>
      <c r="T1346" s="7">
        <f>Table1[[#This Row],[Profit]]/Table1[[#This Row],[Sales]]</f>
        <v>-0.22873004857737683</v>
      </c>
      <c r="U1346" s="12" t="s">
        <v>33</v>
      </c>
      <c r="V1346" s="12" t="s">
        <v>136</v>
      </c>
      <c r="W1346" s="12" t="s">
        <v>137</v>
      </c>
      <c r="X1346" s="12" t="s">
        <v>1567</v>
      </c>
      <c r="Y1346" s="12">
        <v>23223</v>
      </c>
      <c r="Z1346" s="13">
        <v>42130</v>
      </c>
      <c r="AA1346" s="14" t="str">
        <f>TEXT(Table1[[#This Row],[Order Date]],"mmmm")</f>
        <v>May</v>
      </c>
      <c r="AB1346" s="8" t="str">
        <f>TEXT(Table1[[#This Row],[Order Date]],"yyyy")</f>
        <v>2015</v>
      </c>
      <c r="AC1346" s="13">
        <v>42130</v>
      </c>
      <c r="AD1346" s="12">
        <v>-23.072000000000003</v>
      </c>
      <c r="AE1346" s="12">
        <v>11</v>
      </c>
      <c r="AF1346" s="12">
        <v>100.87</v>
      </c>
      <c r="AG1346" s="12">
        <v>86752</v>
      </c>
      <c r="AH1346" s="7" t="str">
        <f>IF(COUNTIF(Returns!$A$2:$A$1635,Orders!AG1346)&gt;0,"Returned","Not Returned")</f>
        <v>Not Returned</v>
      </c>
    </row>
    <row r="1347" spans="5:34" ht="12.75" customHeight="1" thickTop="1" thickBot="1" x14ac:dyDescent="0.3">
      <c r="E1347" s="9">
        <v>18802</v>
      </c>
      <c r="F1347" s="2" t="s">
        <v>37</v>
      </c>
      <c r="G1347" s="2">
        <v>0.05</v>
      </c>
      <c r="H1347" s="2">
        <v>150.97999999999999</v>
      </c>
      <c r="I1347" s="2">
        <v>43.71</v>
      </c>
      <c r="J1347" s="2">
        <v>2422</v>
      </c>
      <c r="K1347" s="7" t="str">
        <f>IF(COUNTIF(Table1[Customer ID],Table1[[#This Row],[Customer ID]])&gt;1,"Repeat Customer","One-Time Customer")</f>
        <v>Repeat Customer</v>
      </c>
      <c r="L1347" s="2" t="s">
        <v>2271</v>
      </c>
      <c r="M1347" s="2" t="s">
        <v>39</v>
      </c>
      <c r="N1347" s="2" t="s">
        <v>40</v>
      </c>
      <c r="O1347" s="2" t="s">
        <v>41</v>
      </c>
      <c r="P1347" s="2" t="s">
        <v>42</v>
      </c>
      <c r="Q1347" s="2" t="s">
        <v>43</v>
      </c>
      <c r="R1347" s="2" t="s">
        <v>2272</v>
      </c>
      <c r="S1347" s="2">
        <v>0.55000000000000004</v>
      </c>
      <c r="T1347" s="7">
        <f>Table1[[#This Row],[Profit]]/Table1[[#This Row],[Sales]]</f>
        <v>0.3501733904839856</v>
      </c>
      <c r="U1347" s="2" t="s">
        <v>33</v>
      </c>
      <c r="V1347" s="2" t="s">
        <v>61</v>
      </c>
      <c r="W1347" s="2" t="s">
        <v>130</v>
      </c>
      <c r="X1347" s="2" t="s">
        <v>2273</v>
      </c>
      <c r="Y1347" s="2">
        <v>77340</v>
      </c>
      <c r="Z1347" s="10">
        <v>42148</v>
      </c>
      <c r="AA1347" s="14" t="str">
        <f>TEXT(Table1[[#This Row],[Order Date]],"mmmm")</f>
        <v>May</v>
      </c>
      <c r="AB1347" s="8" t="str">
        <f>TEXT(Table1[[#This Row],[Order Date]],"yyyy")</f>
        <v>2015</v>
      </c>
      <c r="AC1347" s="10">
        <v>42149</v>
      </c>
      <c r="AD1347" s="2">
        <v>650.29999999999995</v>
      </c>
      <c r="AE1347" s="2">
        <v>12</v>
      </c>
      <c r="AF1347" s="2">
        <v>1857.08</v>
      </c>
      <c r="AG1347" s="2">
        <v>89053</v>
      </c>
      <c r="AH1347" s="7" t="str">
        <f>IF(COUNTIF(Returns!$A$2:$A$1635,Orders!AG1347)&gt;0,"Returned","Not Returned")</f>
        <v>Not Returned</v>
      </c>
    </row>
    <row r="1348" spans="5:34" ht="12.75" customHeight="1" thickTop="1" thickBot="1" x14ac:dyDescent="0.3">
      <c r="E1348" s="11">
        <v>19817</v>
      </c>
      <c r="F1348" s="12" t="s">
        <v>56</v>
      </c>
      <c r="G1348" s="12">
        <v>0.09</v>
      </c>
      <c r="H1348" s="12">
        <v>3.89</v>
      </c>
      <c r="I1348" s="12">
        <v>7.01</v>
      </c>
      <c r="J1348" s="12">
        <v>2422</v>
      </c>
      <c r="K1348" s="7" t="str">
        <f>IF(COUNTIF(Table1[Customer ID],Table1[[#This Row],[Customer ID]])&gt;1,"Repeat Customer","One-Time Customer")</f>
        <v>Repeat Customer</v>
      </c>
      <c r="L1348" s="12" t="s">
        <v>2271</v>
      </c>
      <c r="M1348" s="12" t="s">
        <v>27</v>
      </c>
      <c r="N1348" s="12" t="s">
        <v>40</v>
      </c>
      <c r="O1348" s="12" t="s">
        <v>29</v>
      </c>
      <c r="P1348" s="12" t="s">
        <v>109</v>
      </c>
      <c r="Q1348" s="12" t="s">
        <v>59</v>
      </c>
      <c r="R1348" s="12" t="s">
        <v>1340</v>
      </c>
      <c r="S1348" s="12">
        <v>0.37</v>
      </c>
      <c r="T1348" s="7">
        <f>Table1[[#This Row],[Profit]]/Table1[[#This Row],[Sales]]</f>
        <v>-3.6256343984962407</v>
      </c>
      <c r="U1348" s="12" t="s">
        <v>33</v>
      </c>
      <c r="V1348" s="12" t="s">
        <v>61</v>
      </c>
      <c r="W1348" s="12" t="s">
        <v>130</v>
      </c>
      <c r="X1348" s="12" t="s">
        <v>2273</v>
      </c>
      <c r="Y1348" s="12">
        <v>77340</v>
      </c>
      <c r="Z1348" s="13">
        <v>42026</v>
      </c>
      <c r="AA1348" s="14" t="str">
        <f>TEXT(Table1[[#This Row],[Order Date]],"mmmm")</f>
        <v>January</v>
      </c>
      <c r="AB1348" s="8" t="str">
        <f>TEXT(Table1[[#This Row],[Order Date]],"yyyy")</f>
        <v>2015</v>
      </c>
      <c r="AC1348" s="13">
        <v>42028</v>
      </c>
      <c r="AD1348" s="12">
        <v>-154.30700000000002</v>
      </c>
      <c r="AE1348" s="12">
        <v>10</v>
      </c>
      <c r="AF1348" s="12">
        <v>42.56</v>
      </c>
      <c r="AG1348" s="12">
        <v>89055</v>
      </c>
      <c r="AH1348" s="7" t="str">
        <f>IF(COUNTIF(Returns!$A$2:$A$1635,Orders!AG1348)&gt;0,"Returned","Not Returned")</f>
        <v>Not Returned</v>
      </c>
    </row>
    <row r="1349" spans="5:34" ht="12.75" customHeight="1" thickTop="1" thickBot="1" x14ac:dyDescent="0.3">
      <c r="E1349" s="9">
        <v>25126</v>
      </c>
      <c r="F1349" s="2" t="s">
        <v>106</v>
      </c>
      <c r="G1349" s="2">
        <v>0.04</v>
      </c>
      <c r="H1349" s="2">
        <v>100.98</v>
      </c>
      <c r="I1349" s="2">
        <v>7.18</v>
      </c>
      <c r="J1349" s="2">
        <v>2423</v>
      </c>
      <c r="K1349" s="7" t="str">
        <f>IF(COUNTIF(Table1[Customer ID],Table1[[#This Row],[Customer ID]])&gt;1,"Repeat Customer","One-Time Customer")</f>
        <v>One-Time Customer</v>
      </c>
      <c r="L1349" s="2" t="s">
        <v>2274</v>
      </c>
      <c r="M1349" s="2" t="s">
        <v>49</v>
      </c>
      <c r="N1349" s="2" t="s">
        <v>40</v>
      </c>
      <c r="O1349" s="2" t="s">
        <v>77</v>
      </c>
      <c r="P1349" s="2" t="s">
        <v>180</v>
      </c>
      <c r="Q1349" s="2" t="s">
        <v>59</v>
      </c>
      <c r="R1349" s="2" t="s">
        <v>2275</v>
      </c>
      <c r="S1349" s="2">
        <v>0.4</v>
      </c>
      <c r="T1349" s="7">
        <f>Table1[[#This Row],[Profit]]/Table1[[#This Row],[Sales]]</f>
        <v>0.65059892506808703</v>
      </c>
      <c r="U1349" s="2" t="s">
        <v>33</v>
      </c>
      <c r="V1349" s="2" t="s">
        <v>61</v>
      </c>
      <c r="W1349" s="2" t="s">
        <v>130</v>
      </c>
      <c r="X1349" s="2" t="s">
        <v>2276</v>
      </c>
      <c r="Y1349" s="2">
        <v>76053</v>
      </c>
      <c r="Z1349" s="10">
        <v>42025</v>
      </c>
      <c r="AA1349" s="14" t="str">
        <f>TEXT(Table1[[#This Row],[Order Date]],"mmmm")</f>
        <v>January</v>
      </c>
      <c r="AB1349" s="8" t="str">
        <f>TEXT(Table1[[#This Row],[Order Date]],"yyyy")</f>
        <v>2015</v>
      </c>
      <c r="AC1349" s="10">
        <v>42030</v>
      </c>
      <c r="AD1349" s="2">
        <v>269.94</v>
      </c>
      <c r="AE1349" s="2">
        <v>4</v>
      </c>
      <c r="AF1349" s="2">
        <v>414.91</v>
      </c>
      <c r="AG1349" s="2">
        <v>89054</v>
      </c>
      <c r="AH1349" s="7" t="str">
        <f>IF(COUNTIF(Returns!$A$2:$A$1635,Orders!AG1349)&gt;0,"Returned","Not Returned")</f>
        <v>Not Returned</v>
      </c>
    </row>
    <row r="1350" spans="5:34" ht="12.75" customHeight="1" thickTop="1" thickBot="1" x14ac:dyDescent="0.3">
      <c r="E1350" s="11">
        <v>21761</v>
      </c>
      <c r="F1350" s="12" t="s">
        <v>25</v>
      </c>
      <c r="G1350" s="12">
        <v>0.08</v>
      </c>
      <c r="H1350" s="12">
        <v>30.93</v>
      </c>
      <c r="I1350" s="12">
        <v>3.92</v>
      </c>
      <c r="J1350" s="12">
        <v>2426</v>
      </c>
      <c r="K1350" s="7" t="str">
        <f>IF(COUNTIF(Table1[Customer ID],Table1[[#This Row],[Customer ID]])&gt;1,"Repeat Customer","One-Time Customer")</f>
        <v>Repeat Customer</v>
      </c>
      <c r="L1350" s="12" t="s">
        <v>2277</v>
      </c>
      <c r="M1350" s="12" t="s">
        <v>49</v>
      </c>
      <c r="N1350" s="12" t="s">
        <v>58</v>
      </c>
      <c r="O1350" s="12" t="s">
        <v>41</v>
      </c>
      <c r="P1350" s="12" t="s">
        <v>50</v>
      </c>
      <c r="Q1350" s="12" t="s">
        <v>51</v>
      </c>
      <c r="R1350" s="12" t="s">
        <v>1750</v>
      </c>
      <c r="S1350" s="12">
        <v>0.44</v>
      </c>
      <c r="T1350" s="7">
        <f>Table1[[#This Row],[Profit]]/Table1[[#This Row],[Sales]]</f>
        <v>0.69</v>
      </c>
      <c r="U1350" s="12" t="s">
        <v>33</v>
      </c>
      <c r="V1350" s="12" t="s">
        <v>61</v>
      </c>
      <c r="W1350" s="12" t="s">
        <v>130</v>
      </c>
      <c r="X1350" s="12" t="s">
        <v>2278</v>
      </c>
      <c r="Y1350" s="12">
        <v>75061</v>
      </c>
      <c r="Z1350" s="13">
        <v>42078</v>
      </c>
      <c r="AA1350" s="14" t="str">
        <f>TEXT(Table1[[#This Row],[Order Date]],"mmmm")</f>
        <v>March</v>
      </c>
      <c r="AB1350" s="8" t="str">
        <f>TEXT(Table1[[#This Row],[Order Date]],"yyyy")</f>
        <v>2015</v>
      </c>
      <c r="AC1350" s="13">
        <v>42079</v>
      </c>
      <c r="AD1350" s="12">
        <v>63.059099999999994</v>
      </c>
      <c r="AE1350" s="12">
        <v>3</v>
      </c>
      <c r="AF1350" s="12">
        <v>91.39</v>
      </c>
      <c r="AG1350" s="12">
        <v>90859</v>
      </c>
      <c r="AH1350" s="7" t="str">
        <f>IF(COUNTIF(Returns!$A$2:$A$1635,Orders!AG1350)&gt;0,"Returned","Not Returned")</f>
        <v>Not Returned</v>
      </c>
    </row>
    <row r="1351" spans="5:34" ht="12.75" customHeight="1" thickTop="1" thickBot="1" x14ac:dyDescent="0.3">
      <c r="E1351" s="9">
        <v>20496</v>
      </c>
      <c r="F1351" s="2" t="s">
        <v>106</v>
      </c>
      <c r="G1351" s="2">
        <v>0.08</v>
      </c>
      <c r="H1351" s="2">
        <v>4.4800000000000004</v>
      </c>
      <c r="I1351" s="2">
        <v>49</v>
      </c>
      <c r="J1351" s="2">
        <v>2426</v>
      </c>
      <c r="K1351" s="7" t="str">
        <f>IF(COUNTIF(Table1[Customer ID],Table1[[#This Row],[Customer ID]])&gt;1,"Repeat Customer","One-Time Customer")</f>
        <v>Repeat Customer</v>
      </c>
      <c r="L1351" s="2" t="s">
        <v>2277</v>
      </c>
      <c r="M1351" s="2" t="s">
        <v>49</v>
      </c>
      <c r="N1351" s="2" t="s">
        <v>58</v>
      </c>
      <c r="O1351" s="2" t="s">
        <v>29</v>
      </c>
      <c r="P1351" s="2" t="s">
        <v>257</v>
      </c>
      <c r="Q1351" s="2" t="s">
        <v>236</v>
      </c>
      <c r="R1351" s="2" t="s">
        <v>680</v>
      </c>
      <c r="S1351" s="2">
        <v>0.6</v>
      </c>
      <c r="T1351" s="7">
        <f>Table1[[#This Row],[Profit]]/Table1[[#This Row],[Sales]]</f>
        <v>0.69</v>
      </c>
      <c r="U1351" s="2" t="s">
        <v>33</v>
      </c>
      <c r="V1351" s="2" t="s">
        <v>61</v>
      </c>
      <c r="W1351" s="2" t="s">
        <v>130</v>
      </c>
      <c r="X1351" s="2" t="s">
        <v>2278</v>
      </c>
      <c r="Y1351" s="2">
        <v>75061</v>
      </c>
      <c r="Z1351" s="10">
        <v>42126</v>
      </c>
      <c r="AA1351" s="14" t="str">
        <f>TEXT(Table1[[#This Row],[Order Date]],"mmmm")</f>
        <v>May</v>
      </c>
      <c r="AB1351" s="8" t="str">
        <f>TEXT(Table1[[#This Row],[Order Date]],"yyyy")</f>
        <v>2015</v>
      </c>
      <c r="AC1351" s="10">
        <v>42126</v>
      </c>
      <c r="AD1351" s="2">
        <v>139.58009999999999</v>
      </c>
      <c r="AE1351" s="2">
        <v>37</v>
      </c>
      <c r="AF1351" s="2">
        <v>202.29</v>
      </c>
      <c r="AG1351" s="2">
        <v>90861</v>
      </c>
      <c r="AH1351" s="7" t="str">
        <f>IF(COUNTIF(Returns!$A$2:$A$1635,Orders!AG1351)&gt;0,"Returned","Not Returned")</f>
        <v>Not Returned</v>
      </c>
    </row>
    <row r="1352" spans="5:34" ht="12.75" customHeight="1" thickTop="1" thickBot="1" x14ac:dyDescent="0.3">
      <c r="E1352" s="11">
        <v>20497</v>
      </c>
      <c r="F1352" s="12" t="s">
        <v>106</v>
      </c>
      <c r="G1352" s="12">
        <v>0</v>
      </c>
      <c r="H1352" s="12">
        <v>17.670000000000002</v>
      </c>
      <c r="I1352" s="12">
        <v>8.99</v>
      </c>
      <c r="J1352" s="12">
        <v>2426</v>
      </c>
      <c r="K1352" s="7" t="str">
        <f>IF(COUNTIF(Table1[Customer ID],Table1[[#This Row],[Customer ID]])&gt;1,"Repeat Customer","One-Time Customer")</f>
        <v>Repeat Customer</v>
      </c>
      <c r="L1352" s="12" t="s">
        <v>2277</v>
      </c>
      <c r="M1352" s="12" t="s">
        <v>49</v>
      </c>
      <c r="N1352" s="12" t="s">
        <v>58</v>
      </c>
      <c r="O1352" s="12" t="s">
        <v>41</v>
      </c>
      <c r="P1352" s="12" t="s">
        <v>50</v>
      </c>
      <c r="Q1352" s="12" t="s">
        <v>51</v>
      </c>
      <c r="R1352" s="12" t="s">
        <v>807</v>
      </c>
      <c r="S1352" s="12">
        <v>0.47</v>
      </c>
      <c r="T1352" s="7">
        <f>Table1[[#This Row],[Profit]]/Table1[[#This Row],[Sales]]</f>
        <v>0.65005038231284462</v>
      </c>
      <c r="U1352" s="12" t="s">
        <v>33</v>
      </c>
      <c r="V1352" s="12" t="s">
        <v>61</v>
      </c>
      <c r="W1352" s="12" t="s">
        <v>130</v>
      </c>
      <c r="X1352" s="12" t="s">
        <v>2278</v>
      </c>
      <c r="Y1352" s="12">
        <v>75061</v>
      </c>
      <c r="Z1352" s="13">
        <v>42126</v>
      </c>
      <c r="AA1352" s="14" t="str">
        <f>TEXT(Table1[[#This Row],[Order Date]],"mmmm")</f>
        <v>May</v>
      </c>
      <c r="AB1352" s="8" t="str">
        <f>TEXT(Table1[[#This Row],[Order Date]],"yyyy")</f>
        <v>2015</v>
      </c>
      <c r="AC1352" s="13">
        <v>42133</v>
      </c>
      <c r="AD1352" s="12">
        <v>109.67000000000002</v>
      </c>
      <c r="AE1352" s="12">
        <v>9</v>
      </c>
      <c r="AF1352" s="12">
        <v>168.71</v>
      </c>
      <c r="AG1352" s="12">
        <v>90861</v>
      </c>
      <c r="AH1352" s="7" t="str">
        <f>IF(COUNTIF(Returns!$A$2:$A$1635,Orders!AG1352)&gt;0,"Returned","Not Returned")</f>
        <v>Not Returned</v>
      </c>
    </row>
    <row r="1353" spans="5:34" ht="12.75" customHeight="1" thickTop="1" thickBot="1" x14ac:dyDescent="0.3">
      <c r="E1353" s="9">
        <v>23729</v>
      </c>
      <c r="F1353" s="2" t="s">
        <v>25</v>
      </c>
      <c r="G1353" s="2">
        <v>0.03</v>
      </c>
      <c r="H1353" s="2">
        <v>40.99</v>
      </c>
      <c r="I1353" s="2">
        <v>19.989999999999998</v>
      </c>
      <c r="J1353" s="2">
        <v>2427</v>
      </c>
      <c r="K1353" s="7" t="str">
        <f>IF(COUNTIF(Table1[Customer ID],Table1[[#This Row],[Customer ID]])&gt;1,"Repeat Customer","One-Time Customer")</f>
        <v>One-Time Customer</v>
      </c>
      <c r="L1353" s="2" t="s">
        <v>2279</v>
      </c>
      <c r="M1353" s="2" t="s">
        <v>49</v>
      </c>
      <c r="N1353" s="2" t="s">
        <v>28</v>
      </c>
      <c r="O1353" s="2" t="s">
        <v>29</v>
      </c>
      <c r="P1353" s="2" t="s">
        <v>93</v>
      </c>
      <c r="Q1353" s="2" t="s">
        <v>59</v>
      </c>
      <c r="R1353" s="2" t="s">
        <v>1934</v>
      </c>
      <c r="S1353" s="2">
        <v>0.36</v>
      </c>
      <c r="T1353" s="7">
        <f>Table1[[#This Row],[Profit]]/Table1[[#This Row],[Sales]]</f>
        <v>0.44634788008807091</v>
      </c>
      <c r="U1353" s="2" t="s">
        <v>33</v>
      </c>
      <c r="V1353" s="2" t="s">
        <v>61</v>
      </c>
      <c r="W1353" s="2" t="s">
        <v>130</v>
      </c>
      <c r="X1353" s="2" t="s">
        <v>2280</v>
      </c>
      <c r="Y1353" s="2">
        <v>76248</v>
      </c>
      <c r="Z1353" s="10">
        <v>42052</v>
      </c>
      <c r="AA1353" s="14" t="str">
        <f>TEXT(Table1[[#This Row],[Order Date]],"mmmm")</f>
        <v>February</v>
      </c>
      <c r="AB1353" s="8" t="str">
        <f>TEXT(Table1[[#This Row],[Order Date]],"yyyy")</f>
        <v>2015</v>
      </c>
      <c r="AC1353" s="10">
        <v>42053</v>
      </c>
      <c r="AD1353" s="2">
        <v>395.30799999999999</v>
      </c>
      <c r="AE1353" s="2">
        <v>21</v>
      </c>
      <c r="AF1353" s="2">
        <v>885.65</v>
      </c>
      <c r="AG1353" s="2">
        <v>90860</v>
      </c>
      <c r="AH1353" s="7" t="str">
        <f>IF(COUNTIF(Returns!$A$2:$A$1635,Orders!AG1353)&gt;0,"Returned","Not Returned")</f>
        <v>Not Returned</v>
      </c>
    </row>
    <row r="1354" spans="5:34" ht="12.75" customHeight="1" thickTop="1" thickBot="1" x14ac:dyDescent="0.3">
      <c r="E1354" s="11">
        <v>22562</v>
      </c>
      <c r="F1354" s="12" t="s">
        <v>37</v>
      </c>
      <c r="G1354" s="12">
        <v>0.1</v>
      </c>
      <c r="H1354" s="12">
        <v>14.28</v>
      </c>
      <c r="I1354" s="12">
        <v>2.99</v>
      </c>
      <c r="J1354" s="12">
        <v>2430</v>
      </c>
      <c r="K1354" s="7" t="str">
        <f>IF(COUNTIF(Table1[Customer ID],Table1[[#This Row],[Customer ID]])&gt;1,"Repeat Customer","One-Time Customer")</f>
        <v>Repeat Customer</v>
      </c>
      <c r="L1354" s="12" t="s">
        <v>2281</v>
      </c>
      <c r="M1354" s="12" t="s">
        <v>49</v>
      </c>
      <c r="N1354" s="12" t="s">
        <v>40</v>
      </c>
      <c r="O1354" s="12" t="s">
        <v>29</v>
      </c>
      <c r="P1354" s="12" t="s">
        <v>109</v>
      </c>
      <c r="Q1354" s="12" t="s">
        <v>59</v>
      </c>
      <c r="R1354" s="12" t="s">
        <v>1713</v>
      </c>
      <c r="S1354" s="12">
        <v>0.39</v>
      </c>
      <c r="T1354" s="7">
        <f>Table1[[#This Row],[Profit]]/Table1[[#This Row],[Sales]]</f>
        <v>0.69</v>
      </c>
      <c r="U1354" s="12" t="s">
        <v>33</v>
      </c>
      <c r="V1354" s="12" t="s">
        <v>61</v>
      </c>
      <c r="W1354" s="12" t="s">
        <v>130</v>
      </c>
      <c r="X1354" s="12" t="s">
        <v>2282</v>
      </c>
      <c r="Y1354" s="12">
        <v>76541</v>
      </c>
      <c r="Z1354" s="13">
        <v>42087</v>
      </c>
      <c r="AA1354" s="14" t="str">
        <f>TEXT(Table1[[#This Row],[Order Date]],"mmmm")</f>
        <v>March</v>
      </c>
      <c r="AB1354" s="8" t="str">
        <f>TEXT(Table1[[#This Row],[Order Date]],"yyyy")</f>
        <v>2015</v>
      </c>
      <c r="AC1354" s="13">
        <v>42088</v>
      </c>
      <c r="AD1354" s="12">
        <v>104.9145</v>
      </c>
      <c r="AE1354" s="12">
        <v>11</v>
      </c>
      <c r="AF1354" s="12">
        <v>152.05000000000001</v>
      </c>
      <c r="AG1354" s="12">
        <v>91108</v>
      </c>
      <c r="AH1354" s="7" t="str">
        <f>IF(COUNTIF(Returns!$A$2:$A$1635,Orders!AG1354)&gt;0,"Returned","Not Returned")</f>
        <v>Not Returned</v>
      </c>
    </row>
    <row r="1355" spans="5:34" ht="12.75" customHeight="1" thickTop="1" thickBot="1" x14ac:dyDescent="0.3">
      <c r="E1355" s="9">
        <v>22105</v>
      </c>
      <c r="F1355" s="2" t="s">
        <v>37</v>
      </c>
      <c r="G1355" s="2">
        <v>0.04</v>
      </c>
      <c r="H1355" s="2">
        <v>7.08</v>
      </c>
      <c r="I1355" s="2">
        <v>2.35</v>
      </c>
      <c r="J1355" s="2">
        <v>2430</v>
      </c>
      <c r="K1355" s="7" t="str">
        <f>IF(COUNTIF(Table1[Customer ID],Table1[[#This Row],[Customer ID]])&gt;1,"Repeat Customer","One-Time Customer")</f>
        <v>Repeat Customer</v>
      </c>
      <c r="L1355" s="2" t="s">
        <v>2281</v>
      </c>
      <c r="M1355" s="2" t="s">
        <v>49</v>
      </c>
      <c r="N1355" s="2" t="s">
        <v>40</v>
      </c>
      <c r="O1355" s="2" t="s">
        <v>29</v>
      </c>
      <c r="P1355" s="2" t="s">
        <v>30</v>
      </c>
      <c r="Q1355" s="2" t="s">
        <v>31</v>
      </c>
      <c r="R1355" s="2" t="s">
        <v>1144</v>
      </c>
      <c r="S1355" s="2">
        <v>0.47</v>
      </c>
      <c r="T1355" s="7">
        <f>Table1[[#This Row],[Profit]]/Table1[[#This Row],[Sales]]</f>
        <v>0.50081466395112018</v>
      </c>
      <c r="U1355" s="2" t="s">
        <v>33</v>
      </c>
      <c r="V1355" s="2" t="s">
        <v>61</v>
      </c>
      <c r="W1355" s="2" t="s">
        <v>130</v>
      </c>
      <c r="X1355" s="2" t="s">
        <v>2282</v>
      </c>
      <c r="Y1355" s="2">
        <v>76541</v>
      </c>
      <c r="Z1355" s="10">
        <v>42104</v>
      </c>
      <c r="AA1355" s="14" t="str">
        <f>TEXT(Table1[[#This Row],[Order Date]],"mmmm")</f>
        <v>April</v>
      </c>
      <c r="AB1355" s="8" t="str">
        <f>TEXT(Table1[[#This Row],[Order Date]],"yyyy")</f>
        <v>2015</v>
      </c>
      <c r="AC1355" s="10">
        <v>42105</v>
      </c>
      <c r="AD1355" s="2">
        <v>24.59</v>
      </c>
      <c r="AE1355" s="2">
        <v>7</v>
      </c>
      <c r="AF1355" s="2">
        <v>49.1</v>
      </c>
      <c r="AG1355" s="2">
        <v>91109</v>
      </c>
      <c r="AH1355" s="7" t="str">
        <f>IF(COUNTIF(Returns!$A$2:$A$1635,Orders!AG1355)&gt;0,"Returned","Not Returned")</f>
        <v>Not Returned</v>
      </c>
    </row>
    <row r="1356" spans="5:34" ht="12.75" customHeight="1" thickTop="1" thickBot="1" x14ac:dyDescent="0.3">
      <c r="E1356" s="11">
        <v>20731</v>
      </c>
      <c r="F1356" s="12" t="s">
        <v>106</v>
      </c>
      <c r="G1356" s="12">
        <v>0.03</v>
      </c>
      <c r="H1356" s="12">
        <v>140.99</v>
      </c>
      <c r="I1356" s="12">
        <v>4.2</v>
      </c>
      <c r="J1356" s="12">
        <v>2430</v>
      </c>
      <c r="K1356" s="7" t="str">
        <f>IF(COUNTIF(Table1[Customer ID],Table1[[#This Row],[Customer ID]])&gt;1,"Repeat Customer","One-Time Customer")</f>
        <v>Repeat Customer</v>
      </c>
      <c r="L1356" s="12" t="s">
        <v>2281</v>
      </c>
      <c r="M1356" s="12" t="s">
        <v>49</v>
      </c>
      <c r="N1356" s="12" t="s">
        <v>40</v>
      </c>
      <c r="O1356" s="12" t="s">
        <v>77</v>
      </c>
      <c r="P1356" s="12" t="s">
        <v>78</v>
      </c>
      <c r="Q1356" s="12" t="s">
        <v>59</v>
      </c>
      <c r="R1356" s="12" t="s">
        <v>2283</v>
      </c>
      <c r="S1356" s="12">
        <v>0.59</v>
      </c>
      <c r="T1356" s="7">
        <f>Table1[[#This Row],[Profit]]/Table1[[#This Row],[Sales]]</f>
        <v>-1.8614835254017206</v>
      </c>
      <c r="U1356" s="12" t="s">
        <v>33</v>
      </c>
      <c r="V1356" s="12" t="s">
        <v>61</v>
      </c>
      <c r="W1356" s="12" t="s">
        <v>130</v>
      </c>
      <c r="X1356" s="12" t="s">
        <v>2282</v>
      </c>
      <c r="Y1356" s="12">
        <v>76541</v>
      </c>
      <c r="Z1356" s="13">
        <v>42092</v>
      </c>
      <c r="AA1356" s="14" t="str">
        <f>TEXT(Table1[[#This Row],[Order Date]],"mmmm")</f>
        <v>March</v>
      </c>
      <c r="AB1356" s="8" t="str">
        <f>TEXT(Table1[[#This Row],[Order Date]],"yyyy")</f>
        <v>2015</v>
      </c>
      <c r="AC1356" s="13">
        <v>42100</v>
      </c>
      <c r="AD1356" s="12">
        <v>-458.74400000000003</v>
      </c>
      <c r="AE1356" s="12">
        <v>2</v>
      </c>
      <c r="AF1356" s="12">
        <v>246.44</v>
      </c>
      <c r="AG1356" s="12">
        <v>91110</v>
      </c>
      <c r="AH1356" s="7" t="str">
        <f>IF(COUNTIF(Returns!$A$2:$A$1635,Orders!AG1356)&gt;0,"Returned","Not Returned")</f>
        <v>Not Returned</v>
      </c>
    </row>
    <row r="1357" spans="5:34" ht="12.75" customHeight="1" thickTop="1" thickBot="1" x14ac:dyDescent="0.3">
      <c r="E1357" s="9">
        <v>3490</v>
      </c>
      <c r="F1357" s="2" t="s">
        <v>37</v>
      </c>
      <c r="G1357" s="2">
        <v>0.05</v>
      </c>
      <c r="H1357" s="2">
        <v>8.85</v>
      </c>
      <c r="I1357" s="2">
        <v>5.6</v>
      </c>
      <c r="J1357" s="2">
        <v>2431</v>
      </c>
      <c r="K1357" s="7" t="str">
        <f>IF(COUNTIF(Table1[Customer ID],Table1[[#This Row],[Customer ID]])&gt;1,"Repeat Customer","One-Time Customer")</f>
        <v>Repeat Customer</v>
      </c>
      <c r="L1357" s="2" t="s">
        <v>2284</v>
      </c>
      <c r="M1357" s="2" t="s">
        <v>49</v>
      </c>
      <c r="N1357" s="2" t="s">
        <v>114</v>
      </c>
      <c r="O1357" s="2" t="s">
        <v>29</v>
      </c>
      <c r="P1357" s="2" t="s">
        <v>109</v>
      </c>
      <c r="Q1357" s="2" t="s">
        <v>59</v>
      </c>
      <c r="R1357" s="2" t="s">
        <v>2285</v>
      </c>
      <c r="S1357" s="2">
        <v>0.36</v>
      </c>
      <c r="T1357" s="7">
        <f>Table1[[#This Row],[Profit]]/Table1[[#This Row],[Sales]]</f>
        <v>-4.6097046413502103E-2</v>
      </c>
      <c r="U1357" s="2" t="s">
        <v>33</v>
      </c>
      <c r="V1357" s="2" t="s">
        <v>34</v>
      </c>
      <c r="W1357" s="2" t="s">
        <v>45</v>
      </c>
      <c r="X1357" s="2" t="s">
        <v>663</v>
      </c>
      <c r="Y1357" s="2">
        <v>90004</v>
      </c>
      <c r="Z1357" s="10">
        <v>42165</v>
      </c>
      <c r="AA1357" s="14" t="str">
        <f>TEXT(Table1[[#This Row],[Order Date]],"mmmm")</f>
        <v>June</v>
      </c>
      <c r="AB1357" s="8" t="str">
        <f>TEXT(Table1[[#This Row],[Order Date]],"yyyy")</f>
        <v>2015</v>
      </c>
      <c r="AC1357" s="10">
        <v>42166</v>
      </c>
      <c r="AD1357" s="2">
        <v>-9.1769999999999996</v>
      </c>
      <c r="AE1357" s="2">
        <v>21</v>
      </c>
      <c r="AF1357" s="2">
        <v>199.08</v>
      </c>
      <c r="AG1357" s="2">
        <v>24869</v>
      </c>
      <c r="AH1357" s="7" t="str">
        <f>IF(COUNTIF(Returns!$A$2:$A$1635,Orders!AG1357)&gt;0,"Returned","Not Returned")</f>
        <v>Not Returned</v>
      </c>
    </row>
    <row r="1358" spans="5:34" ht="12.75" customHeight="1" thickTop="1" thickBot="1" x14ac:dyDescent="0.3">
      <c r="E1358" s="11">
        <v>819</v>
      </c>
      <c r="F1358" s="12" t="s">
        <v>25</v>
      </c>
      <c r="G1358" s="12">
        <v>7.0000000000000007E-2</v>
      </c>
      <c r="H1358" s="12">
        <v>155.06</v>
      </c>
      <c r="I1358" s="12">
        <v>7.07</v>
      </c>
      <c r="J1358" s="12">
        <v>2431</v>
      </c>
      <c r="K1358" s="7" t="str">
        <f>IF(COUNTIF(Table1[Customer ID],Table1[[#This Row],[Customer ID]])&gt;1,"Repeat Customer","One-Time Customer")</f>
        <v>Repeat Customer</v>
      </c>
      <c r="L1358" s="12" t="s">
        <v>2284</v>
      </c>
      <c r="M1358" s="12" t="s">
        <v>49</v>
      </c>
      <c r="N1358" s="12" t="s">
        <v>114</v>
      </c>
      <c r="O1358" s="12" t="s">
        <v>29</v>
      </c>
      <c r="P1358" s="12" t="s">
        <v>141</v>
      </c>
      <c r="Q1358" s="12" t="s">
        <v>59</v>
      </c>
      <c r="R1358" s="12" t="s">
        <v>142</v>
      </c>
      <c r="S1358" s="12">
        <v>0.59</v>
      </c>
      <c r="T1358" s="7">
        <f>Table1[[#This Row],[Profit]]/Table1[[#This Row],[Sales]]</f>
        <v>-5.9708592642724378E-2</v>
      </c>
      <c r="U1358" s="12" t="s">
        <v>33</v>
      </c>
      <c r="V1358" s="12" t="s">
        <v>34</v>
      </c>
      <c r="W1358" s="12" t="s">
        <v>45</v>
      </c>
      <c r="X1358" s="12" t="s">
        <v>663</v>
      </c>
      <c r="Y1358" s="12">
        <v>90004</v>
      </c>
      <c r="Z1358" s="13">
        <v>42143</v>
      </c>
      <c r="AA1358" s="14" t="str">
        <f>TEXT(Table1[[#This Row],[Order Date]],"mmmm")</f>
        <v>May</v>
      </c>
      <c r="AB1358" s="8" t="str">
        <f>TEXT(Table1[[#This Row],[Order Date]],"yyyy")</f>
        <v>2015</v>
      </c>
      <c r="AC1358" s="13">
        <v>42143</v>
      </c>
      <c r="AD1358" s="12">
        <v>-121.75</v>
      </c>
      <c r="AE1358" s="12">
        <v>14</v>
      </c>
      <c r="AF1358" s="12">
        <v>2039.07</v>
      </c>
      <c r="AG1358" s="12">
        <v>5920</v>
      </c>
      <c r="AH1358" s="7" t="str">
        <f>IF(COUNTIF(Returns!$A$2:$A$1635,Orders!AG1358)&gt;0,"Returned","Not Returned")</f>
        <v>Not Returned</v>
      </c>
    </row>
    <row r="1359" spans="5:34" ht="12.75" customHeight="1" thickTop="1" thickBot="1" x14ac:dyDescent="0.3">
      <c r="E1359" s="9">
        <v>18819</v>
      </c>
      <c r="F1359" s="2" t="s">
        <v>25</v>
      </c>
      <c r="G1359" s="2">
        <v>7.0000000000000007E-2</v>
      </c>
      <c r="H1359" s="2">
        <v>155.06</v>
      </c>
      <c r="I1359" s="2">
        <v>7.07</v>
      </c>
      <c r="J1359" s="2">
        <v>2432</v>
      </c>
      <c r="K1359" s="7" t="str">
        <f>IF(COUNTIF(Table1[Customer ID],Table1[[#This Row],[Customer ID]])&gt;1,"Repeat Customer","One-Time Customer")</f>
        <v>Repeat Customer</v>
      </c>
      <c r="L1359" s="2" t="s">
        <v>2286</v>
      </c>
      <c r="M1359" s="2" t="s">
        <v>49</v>
      </c>
      <c r="N1359" s="2" t="s">
        <v>114</v>
      </c>
      <c r="O1359" s="2" t="s">
        <v>29</v>
      </c>
      <c r="P1359" s="2" t="s">
        <v>141</v>
      </c>
      <c r="Q1359" s="2" t="s">
        <v>59</v>
      </c>
      <c r="R1359" s="2" t="s">
        <v>142</v>
      </c>
      <c r="S1359" s="2">
        <v>0.59</v>
      </c>
      <c r="T1359" s="7">
        <f>Table1[[#This Row],[Profit]]/Table1[[#This Row],[Sales]]</f>
        <v>5.5728475305533993E-2</v>
      </c>
      <c r="U1359" s="2" t="s">
        <v>33</v>
      </c>
      <c r="V1359" s="2" t="s">
        <v>61</v>
      </c>
      <c r="W1359" s="2" t="s">
        <v>304</v>
      </c>
      <c r="X1359" s="2" t="s">
        <v>2287</v>
      </c>
      <c r="Y1359" s="2">
        <v>73110</v>
      </c>
      <c r="Z1359" s="10">
        <v>42143</v>
      </c>
      <c r="AA1359" s="14" t="str">
        <f>TEXT(Table1[[#This Row],[Order Date]],"mmmm")</f>
        <v>May</v>
      </c>
      <c r="AB1359" s="8" t="str">
        <f>TEXT(Table1[[#This Row],[Order Date]],"yyyy")</f>
        <v>2015</v>
      </c>
      <c r="AC1359" s="10">
        <v>42143</v>
      </c>
      <c r="AD1359" s="2">
        <v>24.350000000000023</v>
      </c>
      <c r="AE1359" s="2">
        <v>3</v>
      </c>
      <c r="AF1359" s="2">
        <v>436.94</v>
      </c>
      <c r="AG1359" s="2">
        <v>89096</v>
      </c>
      <c r="AH1359" s="7" t="str">
        <f>IF(COUNTIF(Returns!$A$2:$A$1635,Orders!AG1359)&gt;0,"Returned","Not Returned")</f>
        <v>Not Returned</v>
      </c>
    </row>
    <row r="1360" spans="5:34" ht="12.75" customHeight="1" thickTop="1" thickBot="1" x14ac:dyDescent="0.3">
      <c r="E1360" s="11">
        <v>20286</v>
      </c>
      <c r="F1360" s="12" t="s">
        <v>37</v>
      </c>
      <c r="G1360" s="12">
        <v>0.09</v>
      </c>
      <c r="H1360" s="12">
        <v>5.4</v>
      </c>
      <c r="I1360" s="12">
        <v>7.78</v>
      </c>
      <c r="J1360" s="12">
        <v>2432</v>
      </c>
      <c r="K1360" s="7" t="str">
        <f>IF(COUNTIF(Table1[Customer ID],Table1[[#This Row],[Customer ID]])&gt;1,"Repeat Customer","One-Time Customer")</f>
        <v>Repeat Customer</v>
      </c>
      <c r="L1360" s="12" t="s">
        <v>2286</v>
      </c>
      <c r="M1360" s="12" t="s">
        <v>27</v>
      </c>
      <c r="N1360" s="12" t="s">
        <v>114</v>
      </c>
      <c r="O1360" s="12" t="s">
        <v>29</v>
      </c>
      <c r="P1360" s="12" t="s">
        <v>109</v>
      </c>
      <c r="Q1360" s="12" t="s">
        <v>59</v>
      </c>
      <c r="R1360" s="12" t="s">
        <v>310</v>
      </c>
      <c r="S1360" s="12">
        <v>0.37</v>
      </c>
      <c r="T1360" s="7">
        <f>Table1[[#This Row],[Profit]]/Table1[[#This Row],[Sales]]</f>
        <v>-0.93002942750133755</v>
      </c>
      <c r="U1360" s="12" t="s">
        <v>33</v>
      </c>
      <c r="V1360" s="12" t="s">
        <v>61</v>
      </c>
      <c r="W1360" s="12" t="s">
        <v>304</v>
      </c>
      <c r="X1360" s="12" t="s">
        <v>2287</v>
      </c>
      <c r="Y1360" s="12">
        <v>73110</v>
      </c>
      <c r="Z1360" s="13">
        <v>42161</v>
      </c>
      <c r="AA1360" s="14" t="str">
        <f>TEXT(Table1[[#This Row],[Order Date]],"mmmm")</f>
        <v>June</v>
      </c>
      <c r="AB1360" s="8" t="str">
        <f>TEXT(Table1[[#This Row],[Order Date]],"yyyy")</f>
        <v>2015</v>
      </c>
      <c r="AC1360" s="13">
        <v>42163</v>
      </c>
      <c r="AD1360" s="12">
        <v>-34.764499999999998</v>
      </c>
      <c r="AE1360" s="12">
        <v>6</v>
      </c>
      <c r="AF1360" s="12">
        <v>37.380000000000003</v>
      </c>
      <c r="AG1360" s="12">
        <v>89097</v>
      </c>
      <c r="AH1360" s="7" t="str">
        <f>IF(COUNTIF(Returns!$A$2:$A$1635,Orders!AG1360)&gt;0,"Returned","Not Returned")</f>
        <v>Not Returned</v>
      </c>
    </row>
    <row r="1361" spans="5:34" ht="12.75" customHeight="1" thickTop="1" thickBot="1" x14ac:dyDescent="0.3">
      <c r="E1361" s="9">
        <v>21490</v>
      </c>
      <c r="F1361" s="2" t="s">
        <v>37</v>
      </c>
      <c r="G1361" s="2">
        <v>0.05</v>
      </c>
      <c r="H1361" s="2">
        <v>8.85</v>
      </c>
      <c r="I1361" s="2">
        <v>5.6</v>
      </c>
      <c r="J1361" s="2">
        <v>2433</v>
      </c>
      <c r="K1361" s="7" t="str">
        <f>IF(COUNTIF(Table1[Customer ID],Table1[[#This Row],[Customer ID]])&gt;1,"Repeat Customer","One-Time Customer")</f>
        <v>One-Time Customer</v>
      </c>
      <c r="L1361" s="2" t="s">
        <v>2288</v>
      </c>
      <c r="M1361" s="2" t="s">
        <v>49</v>
      </c>
      <c r="N1361" s="2" t="s">
        <v>114</v>
      </c>
      <c r="O1361" s="2" t="s">
        <v>29</v>
      </c>
      <c r="P1361" s="2" t="s">
        <v>109</v>
      </c>
      <c r="Q1361" s="2" t="s">
        <v>59</v>
      </c>
      <c r="R1361" s="2" t="s">
        <v>2285</v>
      </c>
      <c r="S1361" s="2">
        <v>0.36</v>
      </c>
      <c r="T1361" s="7">
        <f>Table1[[#This Row],[Profit]]/Table1[[#This Row],[Sales]]</f>
        <v>-0.1548860759493671</v>
      </c>
      <c r="U1361" s="2" t="s">
        <v>33</v>
      </c>
      <c r="V1361" s="2" t="s">
        <v>61</v>
      </c>
      <c r="W1361" s="2" t="s">
        <v>304</v>
      </c>
      <c r="X1361" s="2" t="s">
        <v>2289</v>
      </c>
      <c r="Y1361" s="2">
        <v>73160</v>
      </c>
      <c r="Z1361" s="10">
        <v>42165</v>
      </c>
      <c r="AA1361" s="14" t="str">
        <f>TEXT(Table1[[#This Row],[Order Date]],"mmmm")</f>
        <v>June</v>
      </c>
      <c r="AB1361" s="8" t="str">
        <f>TEXT(Table1[[#This Row],[Order Date]],"yyyy")</f>
        <v>2015</v>
      </c>
      <c r="AC1361" s="10">
        <v>42166</v>
      </c>
      <c r="AD1361" s="2">
        <v>-7.3415999999999997</v>
      </c>
      <c r="AE1361" s="2">
        <v>5</v>
      </c>
      <c r="AF1361" s="2">
        <v>47.4</v>
      </c>
      <c r="AG1361" s="2">
        <v>89095</v>
      </c>
      <c r="AH1361" s="7" t="str">
        <f>IF(COUNTIF(Returns!$A$2:$A$1635,Orders!AG1361)&gt;0,"Returned","Not Returned")</f>
        <v>Not Returned</v>
      </c>
    </row>
    <row r="1362" spans="5:34" ht="12.75" customHeight="1" thickTop="1" thickBot="1" x14ac:dyDescent="0.3">
      <c r="E1362" s="11">
        <v>19566</v>
      </c>
      <c r="F1362" s="12" t="s">
        <v>106</v>
      </c>
      <c r="G1362" s="12">
        <v>0.09</v>
      </c>
      <c r="H1362" s="12">
        <v>90.97</v>
      </c>
      <c r="I1362" s="12">
        <v>14</v>
      </c>
      <c r="J1362" s="12">
        <v>2437</v>
      </c>
      <c r="K1362" s="7" t="str">
        <f>IF(COUNTIF(Table1[Customer ID],Table1[[#This Row],[Customer ID]])&gt;1,"Repeat Customer","One-Time Customer")</f>
        <v>One-Time Customer</v>
      </c>
      <c r="L1362" s="12" t="s">
        <v>2290</v>
      </c>
      <c r="M1362" s="12" t="s">
        <v>39</v>
      </c>
      <c r="N1362" s="12" t="s">
        <v>40</v>
      </c>
      <c r="O1362" s="12" t="s">
        <v>77</v>
      </c>
      <c r="P1362" s="12" t="s">
        <v>85</v>
      </c>
      <c r="Q1362" s="12" t="s">
        <v>43</v>
      </c>
      <c r="R1362" s="12" t="s">
        <v>1805</v>
      </c>
      <c r="S1362" s="12">
        <v>0.36</v>
      </c>
      <c r="T1362" s="7">
        <f>Table1[[#This Row],[Profit]]/Table1[[#This Row],[Sales]]</f>
        <v>0.13573076923076943</v>
      </c>
      <c r="U1362" s="12" t="s">
        <v>33</v>
      </c>
      <c r="V1362" s="12" t="s">
        <v>61</v>
      </c>
      <c r="W1362" s="12" t="s">
        <v>1858</v>
      </c>
      <c r="X1362" s="12" t="s">
        <v>2291</v>
      </c>
      <c r="Y1362" s="12">
        <v>53150</v>
      </c>
      <c r="Z1362" s="13">
        <v>42064</v>
      </c>
      <c r="AA1362" s="14" t="str">
        <f>TEXT(Table1[[#This Row],[Order Date]],"mmmm")</f>
        <v>March</v>
      </c>
      <c r="AB1362" s="8" t="str">
        <f>TEXT(Table1[[#This Row],[Order Date]],"yyyy")</f>
        <v>2015</v>
      </c>
      <c r="AC1362" s="13">
        <v>42066</v>
      </c>
      <c r="AD1362" s="12">
        <v>35.290000000000049</v>
      </c>
      <c r="AE1362" s="12">
        <v>3</v>
      </c>
      <c r="AF1362" s="12">
        <v>260</v>
      </c>
      <c r="AG1362" s="12">
        <v>90301</v>
      </c>
      <c r="AH1362" s="7" t="str">
        <f>IF(COUNTIF(Returns!$A$2:$A$1635,Orders!AG1362)&gt;0,"Returned","Not Returned")</f>
        <v>Not Returned</v>
      </c>
    </row>
    <row r="1363" spans="5:34" ht="12.75" customHeight="1" thickTop="1" thickBot="1" x14ac:dyDescent="0.3">
      <c r="E1363" s="9">
        <v>20157</v>
      </c>
      <c r="F1363" s="2" t="s">
        <v>56</v>
      </c>
      <c r="G1363" s="2">
        <v>0.02</v>
      </c>
      <c r="H1363" s="2">
        <v>63.94</v>
      </c>
      <c r="I1363" s="2">
        <v>14.48</v>
      </c>
      <c r="J1363" s="2">
        <v>2441</v>
      </c>
      <c r="K1363" s="7" t="str">
        <f>IF(COUNTIF(Table1[Customer ID],Table1[[#This Row],[Customer ID]])&gt;1,"Repeat Customer","One-Time Customer")</f>
        <v>One-Time Customer</v>
      </c>
      <c r="L1363" s="2" t="s">
        <v>2292</v>
      </c>
      <c r="M1363" s="2" t="s">
        <v>49</v>
      </c>
      <c r="N1363" s="2" t="s">
        <v>114</v>
      </c>
      <c r="O1363" s="2" t="s">
        <v>41</v>
      </c>
      <c r="P1363" s="2" t="s">
        <v>50</v>
      </c>
      <c r="Q1363" s="2" t="s">
        <v>59</v>
      </c>
      <c r="R1363" s="2" t="s">
        <v>519</v>
      </c>
      <c r="S1363" s="2">
        <v>0.46</v>
      </c>
      <c r="T1363" s="7">
        <f>Table1[[#This Row],[Profit]]/Table1[[#This Row],[Sales]]</f>
        <v>-0.14114414541355502</v>
      </c>
      <c r="U1363" s="2" t="s">
        <v>33</v>
      </c>
      <c r="V1363" s="2" t="s">
        <v>136</v>
      </c>
      <c r="W1363" s="2" t="s">
        <v>362</v>
      </c>
      <c r="X1363" s="2" t="s">
        <v>2293</v>
      </c>
      <c r="Y1363" s="2">
        <v>32935</v>
      </c>
      <c r="Z1363" s="10">
        <v>42098</v>
      </c>
      <c r="AA1363" s="14" t="str">
        <f>TEXT(Table1[[#This Row],[Order Date]],"mmmm")</f>
        <v>April</v>
      </c>
      <c r="AB1363" s="8" t="str">
        <f>TEXT(Table1[[#This Row],[Order Date]],"yyyy")</f>
        <v>2015</v>
      </c>
      <c r="AC1363" s="10">
        <v>42098</v>
      </c>
      <c r="AD1363" s="2">
        <v>-100.17</v>
      </c>
      <c r="AE1363" s="2">
        <v>11</v>
      </c>
      <c r="AF1363" s="2">
        <v>709.7</v>
      </c>
      <c r="AG1363" s="2">
        <v>89300</v>
      </c>
      <c r="AH1363" s="7" t="str">
        <f>IF(COUNTIF(Returns!$A$2:$A$1635,Orders!AG1363)&gt;0,"Returned","Not Returned")</f>
        <v>Not Returned</v>
      </c>
    </row>
    <row r="1364" spans="5:34" ht="12.75" customHeight="1" thickTop="1" thickBot="1" x14ac:dyDescent="0.3">
      <c r="E1364" s="11">
        <v>20158</v>
      </c>
      <c r="F1364" s="12" t="s">
        <v>56</v>
      </c>
      <c r="G1364" s="12">
        <v>0.01</v>
      </c>
      <c r="H1364" s="12">
        <v>5.0199999999999996</v>
      </c>
      <c r="I1364" s="12">
        <v>5.14</v>
      </c>
      <c r="J1364" s="12">
        <v>2442</v>
      </c>
      <c r="K1364" s="7" t="str">
        <f>IF(COUNTIF(Table1[Customer ID],Table1[[#This Row],[Customer ID]])&gt;1,"Repeat Customer","One-Time Customer")</f>
        <v>One-Time Customer</v>
      </c>
      <c r="L1364" s="12" t="s">
        <v>2294</v>
      </c>
      <c r="M1364" s="12" t="s">
        <v>49</v>
      </c>
      <c r="N1364" s="12" t="s">
        <v>114</v>
      </c>
      <c r="O1364" s="12" t="s">
        <v>77</v>
      </c>
      <c r="P1364" s="12" t="s">
        <v>180</v>
      </c>
      <c r="Q1364" s="12" t="s">
        <v>51</v>
      </c>
      <c r="R1364" s="12" t="s">
        <v>840</v>
      </c>
      <c r="S1364" s="12">
        <v>0.79</v>
      </c>
      <c r="T1364" s="7">
        <f>Table1[[#This Row],[Profit]]/Table1[[#This Row],[Sales]]</f>
        <v>-0.14398249452954046</v>
      </c>
      <c r="U1364" s="12" t="s">
        <v>33</v>
      </c>
      <c r="V1364" s="12" t="s">
        <v>136</v>
      </c>
      <c r="W1364" s="12" t="s">
        <v>362</v>
      </c>
      <c r="X1364" s="12" t="s">
        <v>2295</v>
      </c>
      <c r="Y1364" s="12">
        <v>32953</v>
      </c>
      <c r="Z1364" s="13">
        <v>42098</v>
      </c>
      <c r="AA1364" s="14" t="str">
        <f>TEXT(Table1[[#This Row],[Order Date]],"mmmm")</f>
        <v>April</v>
      </c>
      <c r="AB1364" s="8" t="str">
        <f>TEXT(Table1[[#This Row],[Order Date]],"yyyy")</f>
        <v>2015</v>
      </c>
      <c r="AC1364" s="13">
        <v>42100</v>
      </c>
      <c r="AD1364" s="12">
        <v>-3.9479999999999995</v>
      </c>
      <c r="AE1364" s="12">
        <v>5</v>
      </c>
      <c r="AF1364" s="12">
        <v>27.42</v>
      </c>
      <c r="AG1364" s="12">
        <v>89300</v>
      </c>
      <c r="AH1364" s="7" t="str">
        <f>IF(COUNTIF(Returns!$A$2:$A$1635,Orders!AG1364)&gt;0,"Returned","Not Returned")</f>
        <v>Not Returned</v>
      </c>
    </row>
    <row r="1365" spans="5:34" ht="12.75" customHeight="1" thickTop="1" thickBot="1" x14ac:dyDescent="0.3">
      <c r="E1365" s="9">
        <v>21084</v>
      </c>
      <c r="F1365" s="2" t="s">
        <v>25</v>
      </c>
      <c r="G1365" s="2">
        <v>0.05</v>
      </c>
      <c r="H1365" s="2">
        <v>58.1</v>
      </c>
      <c r="I1365" s="2">
        <v>1.49</v>
      </c>
      <c r="J1365" s="2">
        <v>2443</v>
      </c>
      <c r="K1365" s="7" t="str">
        <f>IF(COUNTIF(Table1[Customer ID],Table1[[#This Row],[Customer ID]])&gt;1,"Repeat Customer","One-Time Customer")</f>
        <v>Repeat Customer</v>
      </c>
      <c r="L1365" s="2" t="s">
        <v>2296</v>
      </c>
      <c r="M1365" s="2" t="s">
        <v>49</v>
      </c>
      <c r="N1365" s="2" t="s">
        <v>28</v>
      </c>
      <c r="O1365" s="2" t="s">
        <v>29</v>
      </c>
      <c r="P1365" s="2" t="s">
        <v>109</v>
      </c>
      <c r="Q1365" s="2" t="s">
        <v>59</v>
      </c>
      <c r="R1365" s="2" t="s">
        <v>283</v>
      </c>
      <c r="S1365" s="2">
        <v>0.38</v>
      </c>
      <c r="T1365" s="7">
        <f>Table1[[#This Row],[Profit]]/Table1[[#This Row],[Sales]]</f>
        <v>2.2108976267150164</v>
      </c>
      <c r="U1365" s="2" t="s">
        <v>33</v>
      </c>
      <c r="V1365" s="2" t="s">
        <v>136</v>
      </c>
      <c r="W1365" s="2" t="s">
        <v>362</v>
      </c>
      <c r="X1365" s="2" t="s">
        <v>447</v>
      </c>
      <c r="Y1365" s="2">
        <v>33142</v>
      </c>
      <c r="Z1365" s="10">
        <v>42022</v>
      </c>
      <c r="AA1365" s="14" t="str">
        <f>TEXT(Table1[[#This Row],[Order Date]],"mmmm")</f>
        <v>January</v>
      </c>
      <c r="AB1365" s="8" t="str">
        <f>TEXT(Table1[[#This Row],[Order Date]],"yyyy")</f>
        <v>2015</v>
      </c>
      <c r="AC1365" s="10">
        <v>42022</v>
      </c>
      <c r="AD1365" s="2">
        <v>1633.9859999999999</v>
      </c>
      <c r="AE1365" s="2">
        <v>13</v>
      </c>
      <c r="AF1365" s="2">
        <v>739.06</v>
      </c>
      <c r="AG1365" s="2">
        <v>89299</v>
      </c>
      <c r="AH1365" s="7" t="str">
        <f>IF(COUNTIF(Returns!$A$2:$A$1635,Orders!AG1365)&gt;0,"Returned","Not Returned")</f>
        <v>Not Returned</v>
      </c>
    </row>
    <row r="1366" spans="5:34" ht="12.75" customHeight="1" thickTop="1" thickBot="1" x14ac:dyDescent="0.3">
      <c r="E1366" s="11">
        <v>25304</v>
      </c>
      <c r="F1366" s="12" t="s">
        <v>37</v>
      </c>
      <c r="G1366" s="12">
        <v>0.06</v>
      </c>
      <c r="H1366" s="12">
        <v>2.2799999999999998</v>
      </c>
      <c r="I1366" s="12">
        <v>5.2</v>
      </c>
      <c r="J1366" s="12">
        <v>2443</v>
      </c>
      <c r="K1366" s="7" t="str">
        <f>IF(COUNTIF(Table1[Customer ID],Table1[[#This Row],[Customer ID]])&gt;1,"Repeat Customer","One-Time Customer")</f>
        <v>Repeat Customer</v>
      </c>
      <c r="L1366" s="12" t="s">
        <v>2296</v>
      </c>
      <c r="M1366" s="12" t="s">
        <v>49</v>
      </c>
      <c r="N1366" s="12" t="s">
        <v>28</v>
      </c>
      <c r="O1366" s="12" t="s">
        <v>29</v>
      </c>
      <c r="P1366" s="12" t="s">
        <v>30</v>
      </c>
      <c r="Q1366" s="12" t="s">
        <v>31</v>
      </c>
      <c r="R1366" s="12" t="s">
        <v>2297</v>
      </c>
      <c r="S1366" s="12">
        <v>0.41</v>
      </c>
      <c r="T1366" s="7">
        <f>Table1[[#This Row],[Profit]]/Table1[[#This Row],[Sales]]</f>
        <v>-65.72469314079423</v>
      </c>
      <c r="U1366" s="12" t="s">
        <v>33</v>
      </c>
      <c r="V1366" s="12" t="s">
        <v>136</v>
      </c>
      <c r="W1366" s="12" t="s">
        <v>362</v>
      </c>
      <c r="X1366" s="12" t="s">
        <v>447</v>
      </c>
      <c r="Y1366" s="12">
        <v>33142</v>
      </c>
      <c r="Z1366" s="13">
        <v>42156</v>
      </c>
      <c r="AA1366" s="14" t="str">
        <f>TEXT(Table1[[#This Row],[Order Date]],"mmmm")</f>
        <v>June</v>
      </c>
      <c r="AB1366" s="8" t="str">
        <f>TEXT(Table1[[#This Row],[Order Date]],"yyyy")</f>
        <v>2015</v>
      </c>
      <c r="AC1366" s="13">
        <v>42158</v>
      </c>
      <c r="AD1366" s="12">
        <v>-2002.6314000000002</v>
      </c>
      <c r="AE1366" s="12">
        <v>13</v>
      </c>
      <c r="AF1366" s="12">
        <v>30.47</v>
      </c>
      <c r="AG1366" s="12">
        <v>89301</v>
      </c>
      <c r="AH1366" s="7" t="str">
        <f>IF(COUNTIF(Returns!$A$2:$A$1635,Orders!AG1366)&gt;0,"Returned","Not Returned")</f>
        <v>Not Returned</v>
      </c>
    </row>
    <row r="1367" spans="5:34" ht="12.75" customHeight="1" thickTop="1" thickBot="1" x14ac:dyDescent="0.3">
      <c r="E1367" s="9">
        <v>25742</v>
      </c>
      <c r="F1367" s="2" t="s">
        <v>25</v>
      </c>
      <c r="G1367" s="2">
        <v>0.09</v>
      </c>
      <c r="H1367" s="2">
        <v>6.48</v>
      </c>
      <c r="I1367" s="2">
        <v>7.03</v>
      </c>
      <c r="J1367" s="2">
        <v>2448</v>
      </c>
      <c r="K1367" s="7" t="str">
        <f>IF(COUNTIF(Table1[Customer ID],Table1[[#This Row],[Customer ID]])&gt;1,"Repeat Customer","One-Time Customer")</f>
        <v>One-Time Customer</v>
      </c>
      <c r="L1367" s="2" t="s">
        <v>2298</v>
      </c>
      <c r="M1367" s="2" t="s">
        <v>49</v>
      </c>
      <c r="N1367" s="2" t="s">
        <v>114</v>
      </c>
      <c r="O1367" s="2" t="s">
        <v>29</v>
      </c>
      <c r="P1367" s="2" t="s">
        <v>93</v>
      </c>
      <c r="Q1367" s="2" t="s">
        <v>59</v>
      </c>
      <c r="R1367" s="2" t="s">
        <v>374</v>
      </c>
      <c r="S1367" s="2">
        <v>0.37</v>
      </c>
      <c r="T1367" s="7">
        <f>Table1[[#This Row],[Profit]]/Table1[[#This Row],[Sales]]</f>
        <v>-1.3016501650165018</v>
      </c>
      <c r="U1367" s="2" t="s">
        <v>33</v>
      </c>
      <c r="V1367" s="2" t="s">
        <v>61</v>
      </c>
      <c r="W1367" s="2" t="s">
        <v>62</v>
      </c>
      <c r="X1367" s="2" t="s">
        <v>2299</v>
      </c>
      <c r="Y1367" s="2">
        <v>55410</v>
      </c>
      <c r="Z1367" s="10">
        <v>42184</v>
      </c>
      <c r="AA1367" s="14" t="str">
        <f>TEXT(Table1[[#This Row],[Order Date]],"mmmm")</f>
        <v>June</v>
      </c>
      <c r="AB1367" s="8" t="str">
        <f>TEXT(Table1[[#This Row],[Order Date]],"yyyy")</f>
        <v>2015</v>
      </c>
      <c r="AC1367" s="10">
        <v>42186</v>
      </c>
      <c r="AD1367" s="2">
        <v>-126.208</v>
      </c>
      <c r="AE1367" s="2">
        <v>16</v>
      </c>
      <c r="AF1367" s="2">
        <v>96.96</v>
      </c>
      <c r="AG1367" s="2">
        <v>87790</v>
      </c>
      <c r="AH1367" s="7" t="str">
        <f>IF(COUNTIF(Returns!$A$2:$A$1635,Orders!AG1367)&gt;0,"Returned","Not Returned")</f>
        <v>Not Returned</v>
      </c>
    </row>
    <row r="1368" spans="5:34" ht="12.75" customHeight="1" thickTop="1" thickBot="1" x14ac:dyDescent="0.3">
      <c r="E1368" s="11">
        <v>20687</v>
      </c>
      <c r="F1368" s="12" t="s">
        <v>37</v>
      </c>
      <c r="G1368" s="12">
        <v>0.08</v>
      </c>
      <c r="H1368" s="12">
        <v>4.13</v>
      </c>
      <c r="I1368" s="12">
        <v>1.17</v>
      </c>
      <c r="J1368" s="12">
        <v>2450</v>
      </c>
      <c r="K1368" s="7" t="str">
        <f>IF(COUNTIF(Table1[Customer ID],Table1[[#This Row],[Customer ID]])&gt;1,"Repeat Customer","One-Time Customer")</f>
        <v>One-Time Customer</v>
      </c>
      <c r="L1368" s="12" t="s">
        <v>2300</v>
      </c>
      <c r="M1368" s="12" t="s">
        <v>49</v>
      </c>
      <c r="N1368" s="12" t="s">
        <v>40</v>
      </c>
      <c r="O1368" s="12" t="s">
        <v>29</v>
      </c>
      <c r="P1368" s="12" t="s">
        <v>30</v>
      </c>
      <c r="Q1368" s="12" t="s">
        <v>31</v>
      </c>
      <c r="R1368" s="12" t="s">
        <v>2301</v>
      </c>
      <c r="S1368" s="12">
        <v>0.56999999999999995</v>
      </c>
      <c r="T1368" s="7">
        <f>Table1[[#This Row],[Profit]]/Table1[[#This Row],[Sales]]</f>
        <v>-1.3159144893111638</v>
      </c>
      <c r="U1368" s="12" t="s">
        <v>33</v>
      </c>
      <c r="V1368" s="12" t="s">
        <v>61</v>
      </c>
      <c r="W1368" s="12" t="s">
        <v>1858</v>
      </c>
      <c r="X1368" s="12" t="s">
        <v>2302</v>
      </c>
      <c r="Y1368" s="12">
        <v>53545</v>
      </c>
      <c r="Z1368" s="13">
        <v>42147</v>
      </c>
      <c r="AA1368" s="14" t="str">
        <f>TEXT(Table1[[#This Row],[Order Date]],"mmmm")</f>
        <v>May</v>
      </c>
      <c r="AB1368" s="8" t="str">
        <f>TEXT(Table1[[#This Row],[Order Date]],"yyyy")</f>
        <v>2015</v>
      </c>
      <c r="AC1368" s="13">
        <v>42149</v>
      </c>
      <c r="AD1368" s="12">
        <v>-5.54</v>
      </c>
      <c r="AE1368" s="12">
        <v>1</v>
      </c>
      <c r="AF1368" s="12">
        <v>4.21</v>
      </c>
      <c r="AG1368" s="12">
        <v>90322</v>
      </c>
      <c r="AH1368" s="7" t="str">
        <f>IF(COUNTIF(Returns!$A$2:$A$1635,Orders!AG1368)&gt;0,"Returned","Not Returned")</f>
        <v>Not Returned</v>
      </c>
    </row>
    <row r="1369" spans="5:34" ht="12.75" customHeight="1" thickTop="1" thickBot="1" x14ac:dyDescent="0.3">
      <c r="E1369" s="9">
        <v>21198</v>
      </c>
      <c r="F1369" s="2" t="s">
        <v>56</v>
      </c>
      <c r="G1369" s="2">
        <v>0.06</v>
      </c>
      <c r="H1369" s="2">
        <v>3499.99</v>
      </c>
      <c r="I1369" s="2">
        <v>24.49</v>
      </c>
      <c r="J1369" s="2">
        <v>2454</v>
      </c>
      <c r="K1369" s="7" t="str">
        <f>IF(COUNTIF(Table1[Customer ID],Table1[[#This Row],[Customer ID]])&gt;1,"Repeat Customer","One-Time Customer")</f>
        <v>One-Time Customer</v>
      </c>
      <c r="L1369" s="2" t="s">
        <v>2303</v>
      </c>
      <c r="M1369" s="2" t="s">
        <v>27</v>
      </c>
      <c r="N1369" s="2" t="s">
        <v>28</v>
      </c>
      <c r="O1369" s="2" t="s">
        <v>77</v>
      </c>
      <c r="P1369" s="2" t="s">
        <v>587</v>
      </c>
      <c r="Q1369" s="2" t="s">
        <v>236</v>
      </c>
      <c r="R1369" s="2" t="s">
        <v>1309</v>
      </c>
      <c r="S1369" s="2">
        <v>0.37</v>
      </c>
      <c r="T1369" s="7">
        <f>Table1[[#This Row],[Profit]]/Table1[[#This Row],[Sales]]</f>
        <v>-1.9275099428777448E-2</v>
      </c>
      <c r="U1369" s="2" t="s">
        <v>33</v>
      </c>
      <c r="V1369" s="2" t="s">
        <v>136</v>
      </c>
      <c r="W1369" s="2" t="s">
        <v>1278</v>
      </c>
      <c r="X1369" s="2" t="s">
        <v>2304</v>
      </c>
      <c r="Y1369" s="2">
        <v>35244</v>
      </c>
      <c r="Z1369" s="10">
        <v>42064</v>
      </c>
      <c r="AA1369" s="14" t="str">
        <f>TEXT(Table1[[#This Row],[Order Date]],"mmmm")</f>
        <v>March</v>
      </c>
      <c r="AB1369" s="8" t="str">
        <f>TEXT(Table1[[#This Row],[Order Date]],"yyyy")</f>
        <v>2015</v>
      </c>
      <c r="AC1369" s="10">
        <v>42067</v>
      </c>
      <c r="AD1369" s="2">
        <v>-68.432000000000002</v>
      </c>
      <c r="AE1369" s="2">
        <v>1</v>
      </c>
      <c r="AF1369" s="2">
        <v>3550.28</v>
      </c>
      <c r="AG1369" s="2">
        <v>89219</v>
      </c>
      <c r="AH1369" s="7" t="str">
        <f>IF(COUNTIF(Returns!$A$2:$A$1635,Orders!AG1369)&gt;0,"Returned","Not Returned")</f>
        <v>Not Returned</v>
      </c>
    </row>
    <row r="1370" spans="5:34" ht="12.75" customHeight="1" thickTop="1" thickBot="1" x14ac:dyDescent="0.3">
      <c r="E1370" s="11">
        <v>25536</v>
      </c>
      <c r="F1370" s="12" t="s">
        <v>25</v>
      </c>
      <c r="G1370" s="12">
        <v>7.0000000000000007E-2</v>
      </c>
      <c r="H1370" s="12">
        <v>179.99</v>
      </c>
      <c r="I1370" s="12">
        <v>19.989999999999998</v>
      </c>
      <c r="J1370" s="12">
        <v>2456</v>
      </c>
      <c r="K1370" s="7" t="str">
        <f>IF(COUNTIF(Table1[Customer ID],Table1[[#This Row],[Customer ID]])&gt;1,"Repeat Customer","One-Time Customer")</f>
        <v>Repeat Customer</v>
      </c>
      <c r="L1370" s="12" t="s">
        <v>2305</v>
      </c>
      <c r="M1370" s="12" t="s">
        <v>49</v>
      </c>
      <c r="N1370" s="12" t="s">
        <v>40</v>
      </c>
      <c r="O1370" s="12" t="s">
        <v>77</v>
      </c>
      <c r="P1370" s="12" t="s">
        <v>180</v>
      </c>
      <c r="Q1370" s="12" t="s">
        <v>59</v>
      </c>
      <c r="R1370" s="12" t="s">
        <v>579</v>
      </c>
      <c r="S1370" s="12">
        <v>0.48</v>
      </c>
      <c r="T1370" s="7">
        <f>Table1[[#This Row],[Profit]]/Table1[[#This Row],[Sales]]</f>
        <v>0.61691375785568259</v>
      </c>
      <c r="U1370" s="12" t="s">
        <v>33</v>
      </c>
      <c r="V1370" s="12" t="s">
        <v>136</v>
      </c>
      <c r="W1370" s="12" t="s">
        <v>1278</v>
      </c>
      <c r="X1370" s="12" t="s">
        <v>2306</v>
      </c>
      <c r="Y1370" s="12">
        <v>36608</v>
      </c>
      <c r="Z1370" s="13">
        <v>42026</v>
      </c>
      <c r="AA1370" s="14" t="str">
        <f>TEXT(Table1[[#This Row],[Order Date]],"mmmm")</f>
        <v>January</v>
      </c>
      <c r="AB1370" s="8" t="str">
        <f>TEXT(Table1[[#This Row],[Order Date]],"yyyy")</f>
        <v>2015</v>
      </c>
      <c r="AC1370" s="13">
        <v>42027</v>
      </c>
      <c r="AD1370" s="12">
        <v>733.2822000000001</v>
      </c>
      <c r="AE1370" s="12">
        <v>7</v>
      </c>
      <c r="AF1370" s="12">
        <v>1188.6300000000001</v>
      </c>
      <c r="AG1370" s="12">
        <v>89218</v>
      </c>
      <c r="AH1370" s="7" t="str">
        <f>IF(COUNTIF(Returns!$A$2:$A$1635,Orders!AG1370)&gt;0,"Returned","Not Returned")</f>
        <v>Not Returned</v>
      </c>
    </row>
    <row r="1371" spans="5:34" ht="12.75" customHeight="1" thickTop="1" thickBot="1" x14ac:dyDescent="0.3">
      <c r="E1371" s="9">
        <v>25537</v>
      </c>
      <c r="F1371" s="2" t="s">
        <v>25</v>
      </c>
      <c r="G1371" s="2">
        <v>0.02</v>
      </c>
      <c r="H1371" s="2">
        <v>92.23</v>
      </c>
      <c r="I1371" s="2">
        <v>39.61</v>
      </c>
      <c r="J1371" s="2">
        <v>2456</v>
      </c>
      <c r="K1371" s="7" t="str">
        <f>IF(COUNTIF(Table1[Customer ID],Table1[[#This Row],[Customer ID]])&gt;1,"Repeat Customer","One-Time Customer")</f>
        <v>Repeat Customer</v>
      </c>
      <c r="L1371" s="2" t="s">
        <v>2305</v>
      </c>
      <c r="M1371" s="2" t="s">
        <v>27</v>
      </c>
      <c r="N1371" s="2" t="s">
        <v>40</v>
      </c>
      <c r="O1371" s="2" t="s">
        <v>41</v>
      </c>
      <c r="P1371" s="2" t="s">
        <v>50</v>
      </c>
      <c r="Q1371" s="2" t="s">
        <v>86</v>
      </c>
      <c r="R1371" s="2" t="s">
        <v>2307</v>
      </c>
      <c r="S1371" s="2">
        <v>0.67</v>
      </c>
      <c r="T1371" s="7">
        <f>Table1[[#This Row],[Profit]]/Table1[[#This Row],[Sales]]</f>
        <v>-0.89708237204558727</v>
      </c>
      <c r="U1371" s="2" t="s">
        <v>33</v>
      </c>
      <c r="V1371" s="2" t="s">
        <v>136</v>
      </c>
      <c r="W1371" s="2" t="s">
        <v>1278</v>
      </c>
      <c r="X1371" s="2" t="s">
        <v>2306</v>
      </c>
      <c r="Y1371" s="2">
        <v>36608</v>
      </c>
      <c r="Z1371" s="10">
        <v>42026</v>
      </c>
      <c r="AA1371" s="14" t="str">
        <f>TEXT(Table1[[#This Row],[Order Date]],"mmmm")</f>
        <v>January</v>
      </c>
      <c r="AB1371" s="8" t="str">
        <f>TEXT(Table1[[#This Row],[Order Date]],"yyyy")</f>
        <v>2015</v>
      </c>
      <c r="AC1371" s="10">
        <v>42027</v>
      </c>
      <c r="AD1371" s="2">
        <v>-905.99039999999991</v>
      </c>
      <c r="AE1371" s="2">
        <v>11</v>
      </c>
      <c r="AF1371" s="2">
        <v>1009.93</v>
      </c>
      <c r="AG1371" s="2">
        <v>89218</v>
      </c>
      <c r="AH1371" s="7" t="str">
        <f>IF(COUNTIF(Returns!$A$2:$A$1635,Orders!AG1371)&gt;0,"Returned","Not Returned")</f>
        <v>Not Returned</v>
      </c>
    </row>
    <row r="1372" spans="5:34" ht="12.75" customHeight="1" thickTop="1" thickBot="1" x14ac:dyDescent="0.3">
      <c r="E1372" s="11">
        <v>25535</v>
      </c>
      <c r="F1372" s="12" t="s">
        <v>25</v>
      </c>
      <c r="G1372" s="12">
        <v>0.02</v>
      </c>
      <c r="H1372" s="12">
        <v>15.22</v>
      </c>
      <c r="I1372" s="12">
        <v>9.73</v>
      </c>
      <c r="J1372" s="12">
        <v>2457</v>
      </c>
      <c r="K1372" s="7" t="str">
        <f>IF(COUNTIF(Table1[Customer ID],Table1[[#This Row],[Customer ID]])&gt;1,"Repeat Customer","One-Time Customer")</f>
        <v>One-Time Customer</v>
      </c>
      <c r="L1372" s="12" t="s">
        <v>2308</v>
      </c>
      <c r="M1372" s="12" t="s">
        <v>49</v>
      </c>
      <c r="N1372" s="12" t="s">
        <v>40</v>
      </c>
      <c r="O1372" s="12" t="s">
        <v>29</v>
      </c>
      <c r="P1372" s="12" t="s">
        <v>109</v>
      </c>
      <c r="Q1372" s="12" t="s">
        <v>59</v>
      </c>
      <c r="R1372" s="12" t="s">
        <v>2309</v>
      </c>
      <c r="S1372" s="12">
        <v>0.36</v>
      </c>
      <c r="T1372" s="7">
        <f>Table1[[#This Row],[Profit]]/Table1[[#This Row],[Sales]]</f>
        <v>-0.15374854299928928</v>
      </c>
      <c r="U1372" s="12" t="s">
        <v>33</v>
      </c>
      <c r="V1372" s="12" t="s">
        <v>61</v>
      </c>
      <c r="W1372" s="12" t="s">
        <v>62</v>
      </c>
      <c r="X1372" s="12" t="s">
        <v>2310</v>
      </c>
      <c r="Y1372" s="12">
        <v>55014</v>
      </c>
      <c r="Z1372" s="13">
        <v>42026</v>
      </c>
      <c r="AA1372" s="14" t="str">
        <f>TEXT(Table1[[#This Row],[Order Date]],"mmmm")</f>
        <v>January</v>
      </c>
      <c r="AB1372" s="8" t="str">
        <f>TEXT(Table1[[#This Row],[Order Date]],"yyyy")</f>
        <v>2015</v>
      </c>
      <c r="AC1372" s="13">
        <v>42026</v>
      </c>
      <c r="AD1372" s="12">
        <v>-21.63242</v>
      </c>
      <c r="AE1372" s="12">
        <v>9</v>
      </c>
      <c r="AF1372" s="12">
        <v>140.69999999999999</v>
      </c>
      <c r="AG1372" s="12">
        <v>89218</v>
      </c>
      <c r="AH1372" s="7" t="str">
        <f>IF(COUNTIF(Returns!$A$2:$A$1635,Orders!AG1372)&gt;0,"Returned","Not Returned")</f>
        <v>Not Returned</v>
      </c>
    </row>
    <row r="1373" spans="5:34" ht="12.75" customHeight="1" thickTop="1" thickBot="1" x14ac:dyDescent="0.3">
      <c r="E1373" s="9">
        <v>22321</v>
      </c>
      <c r="F1373" s="2" t="s">
        <v>25</v>
      </c>
      <c r="G1373" s="2">
        <v>0.03</v>
      </c>
      <c r="H1373" s="2">
        <v>6.48</v>
      </c>
      <c r="I1373" s="2">
        <v>8.73</v>
      </c>
      <c r="J1373" s="2">
        <v>2458</v>
      </c>
      <c r="K1373" s="7" t="str">
        <f>IF(COUNTIF(Table1[Customer ID],Table1[[#This Row],[Customer ID]])&gt;1,"Repeat Customer","One-Time Customer")</f>
        <v>Repeat Customer</v>
      </c>
      <c r="L1373" s="2" t="s">
        <v>2311</v>
      </c>
      <c r="M1373" s="2" t="s">
        <v>49</v>
      </c>
      <c r="N1373" s="2" t="s">
        <v>40</v>
      </c>
      <c r="O1373" s="2" t="s">
        <v>29</v>
      </c>
      <c r="P1373" s="2" t="s">
        <v>93</v>
      </c>
      <c r="Q1373" s="2" t="s">
        <v>59</v>
      </c>
      <c r="R1373" s="2" t="s">
        <v>2312</v>
      </c>
      <c r="S1373" s="2">
        <v>0.37</v>
      </c>
      <c r="T1373" s="7">
        <f>Table1[[#This Row],[Profit]]/Table1[[#This Row],[Sales]]</f>
        <v>-2.1968652037617553</v>
      </c>
      <c r="U1373" s="2" t="s">
        <v>33</v>
      </c>
      <c r="V1373" s="2" t="s">
        <v>61</v>
      </c>
      <c r="W1373" s="2" t="s">
        <v>62</v>
      </c>
      <c r="X1373" s="2" t="s">
        <v>2299</v>
      </c>
      <c r="Y1373" s="2">
        <v>55410</v>
      </c>
      <c r="Z1373" s="10">
        <v>42007</v>
      </c>
      <c r="AA1373" s="14" t="str">
        <f>TEXT(Table1[[#This Row],[Order Date]],"mmmm")</f>
        <v>January</v>
      </c>
      <c r="AB1373" s="8" t="str">
        <f>TEXT(Table1[[#This Row],[Order Date]],"yyyy")</f>
        <v>2015</v>
      </c>
      <c r="AC1373" s="10">
        <v>42009</v>
      </c>
      <c r="AD1373" s="2">
        <v>-35.04</v>
      </c>
      <c r="AE1373" s="2">
        <v>2</v>
      </c>
      <c r="AF1373" s="2">
        <v>15.95</v>
      </c>
      <c r="AG1373" s="2">
        <v>91285</v>
      </c>
      <c r="AH1373" s="7" t="str">
        <f>IF(COUNTIF(Returns!$A$2:$A$1635,Orders!AG1373)&gt;0,"Returned","Not Returned")</f>
        <v>Not Returned</v>
      </c>
    </row>
    <row r="1374" spans="5:34" ht="12.75" customHeight="1" thickTop="1" thickBot="1" x14ac:dyDescent="0.3">
      <c r="E1374" s="11">
        <v>21190</v>
      </c>
      <c r="F1374" s="12" t="s">
        <v>56</v>
      </c>
      <c r="G1374" s="12">
        <v>0.05</v>
      </c>
      <c r="H1374" s="12">
        <v>12.88</v>
      </c>
      <c r="I1374" s="12">
        <v>4.59</v>
      </c>
      <c r="J1374" s="12">
        <v>2458</v>
      </c>
      <c r="K1374" s="7" t="str">
        <f>IF(COUNTIF(Table1[Customer ID],Table1[[#This Row],[Customer ID]])&gt;1,"Repeat Customer","One-Time Customer")</f>
        <v>Repeat Customer</v>
      </c>
      <c r="L1374" s="12" t="s">
        <v>2311</v>
      </c>
      <c r="M1374" s="12" t="s">
        <v>49</v>
      </c>
      <c r="N1374" s="12" t="s">
        <v>40</v>
      </c>
      <c r="O1374" s="12" t="s">
        <v>29</v>
      </c>
      <c r="P1374" s="12" t="s">
        <v>174</v>
      </c>
      <c r="Q1374" s="12" t="s">
        <v>31</v>
      </c>
      <c r="R1374" s="12" t="s">
        <v>1622</v>
      </c>
      <c r="S1374" s="12">
        <v>0.82</v>
      </c>
      <c r="T1374" s="7">
        <f>Table1[[#This Row],[Profit]]/Table1[[#This Row],[Sales]]</f>
        <v>0.14120425029515948</v>
      </c>
      <c r="U1374" s="12" t="s">
        <v>33</v>
      </c>
      <c r="V1374" s="12" t="s">
        <v>61</v>
      </c>
      <c r="W1374" s="12" t="s">
        <v>62</v>
      </c>
      <c r="X1374" s="12" t="s">
        <v>2299</v>
      </c>
      <c r="Y1374" s="12">
        <v>55410</v>
      </c>
      <c r="Z1374" s="13">
        <v>42147</v>
      </c>
      <c r="AA1374" s="14" t="str">
        <f>TEXT(Table1[[#This Row],[Order Date]],"mmmm")</f>
        <v>May</v>
      </c>
      <c r="AB1374" s="8" t="str">
        <f>TEXT(Table1[[#This Row],[Order Date]],"yyyy")</f>
        <v>2015</v>
      </c>
      <c r="AC1374" s="13">
        <v>42149</v>
      </c>
      <c r="AD1374" s="12">
        <v>5.980000000000004</v>
      </c>
      <c r="AE1374" s="12">
        <v>3</v>
      </c>
      <c r="AF1374" s="12">
        <v>42.35</v>
      </c>
      <c r="AG1374" s="12">
        <v>91286</v>
      </c>
      <c r="AH1374" s="7" t="str">
        <f>IF(COUNTIF(Returns!$A$2:$A$1635,Orders!AG1374)&gt;0,"Returned","Not Returned")</f>
        <v>Not Returned</v>
      </c>
    </row>
    <row r="1375" spans="5:34" ht="12.75" customHeight="1" thickTop="1" thickBot="1" x14ac:dyDescent="0.3">
      <c r="E1375" s="9">
        <v>4321</v>
      </c>
      <c r="F1375" s="2" t="s">
        <v>25</v>
      </c>
      <c r="G1375" s="2">
        <v>0.03</v>
      </c>
      <c r="H1375" s="2">
        <v>6.48</v>
      </c>
      <c r="I1375" s="2">
        <v>8.73</v>
      </c>
      <c r="J1375" s="2">
        <v>2460</v>
      </c>
      <c r="K1375" s="7" t="str">
        <f>IF(COUNTIF(Table1[Customer ID],Table1[[#This Row],[Customer ID]])&gt;1,"Repeat Customer","One-Time Customer")</f>
        <v>Repeat Customer</v>
      </c>
      <c r="L1375" s="2" t="s">
        <v>2313</v>
      </c>
      <c r="M1375" s="2" t="s">
        <v>49</v>
      </c>
      <c r="N1375" s="2" t="s">
        <v>40</v>
      </c>
      <c r="O1375" s="2" t="s">
        <v>29</v>
      </c>
      <c r="P1375" s="2" t="s">
        <v>93</v>
      </c>
      <c r="Q1375" s="2" t="s">
        <v>59</v>
      </c>
      <c r="R1375" s="2" t="s">
        <v>2312</v>
      </c>
      <c r="S1375" s="2">
        <v>0.37</v>
      </c>
      <c r="T1375" s="7">
        <f>Table1[[#This Row],[Profit]]/Table1[[#This Row],[Sales]]</f>
        <v>-0.54938852304797736</v>
      </c>
      <c r="U1375" s="2" t="s">
        <v>33</v>
      </c>
      <c r="V1375" s="2" t="s">
        <v>53</v>
      </c>
      <c r="W1375" s="2" t="s">
        <v>71</v>
      </c>
      <c r="X1375" s="2" t="s">
        <v>90</v>
      </c>
      <c r="Y1375" s="2">
        <v>10035</v>
      </c>
      <c r="Z1375" s="10">
        <v>42007</v>
      </c>
      <c r="AA1375" s="14" t="str">
        <f>TEXT(Table1[[#This Row],[Order Date]],"mmmm")</f>
        <v>January</v>
      </c>
      <c r="AB1375" s="8" t="str">
        <f>TEXT(Table1[[#This Row],[Order Date]],"yyyy")</f>
        <v>2015</v>
      </c>
      <c r="AC1375" s="10">
        <v>42009</v>
      </c>
      <c r="AD1375" s="2">
        <v>-35.04</v>
      </c>
      <c r="AE1375" s="2">
        <v>8</v>
      </c>
      <c r="AF1375" s="2">
        <v>63.78</v>
      </c>
      <c r="AG1375" s="2">
        <v>30785</v>
      </c>
      <c r="AH1375" s="7" t="str">
        <f>IF(COUNTIF(Returns!$A$2:$A$1635,Orders!AG1375)&gt;0,"Returned","Not Returned")</f>
        <v>Not Returned</v>
      </c>
    </row>
    <row r="1376" spans="5:34" ht="12.75" customHeight="1" thickTop="1" thickBot="1" x14ac:dyDescent="0.3">
      <c r="E1376" s="11">
        <v>4322</v>
      </c>
      <c r="F1376" s="12" t="s">
        <v>25</v>
      </c>
      <c r="G1376" s="12">
        <v>7.0000000000000007E-2</v>
      </c>
      <c r="H1376" s="12">
        <v>9.93</v>
      </c>
      <c r="I1376" s="12">
        <v>1.0900000000000001</v>
      </c>
      <c r="J1376" s="12">
        <v>2460</v>
      </c>
      <c r="K1376" s="7" t="str">
        <f>IF(COUNTIF(Table1[Customer ID],Table1[[#This Row],[Customer ID]])&gt;1,"Repeat Customer","One-Time Customer")</f>
        <v>Repeat Customer</v>
      </c>
      <c r="L1376" s="12" t="s">
        <v>2313</v>
      </c>
      <c r="M1376" s="12" t="s">
        <v>49</v>
      </c>
      <c r="N1376" s="12" t="s">
        <v>40</v>
      </c>
      <c r="O1376" s="12" t="s">
        <v>29</v>
      </c>
      <c r="P1376" s="12" t="s">
        <v>30</v>
      </c>
      <c r="Q1376" s="12" t="s">
        <v>31</v>
      </c>
      <c r="R1376" s="12" t="s">
        <v>2314</v>
      </c>
      <c r="S1376" s="12">
        <v>0.43</v>
      </c>
      <c r="T1376" s="7">
        <f>Table1[[#This Row],[Profit]]/Table1[[#This Row],[Sales]]</f>
        <v>0.33110427138460174</v>
      </c>
      <c r="U1376" s="12" t="s">
        <v>33</v>
      </c>
      <c r="V1376" s="12" t="s">
        <v>53</v>
      </c>
      <c r="W1376" s="12" t="s">
        <v>71</v>
      </c>
      <c r="X1376" s="12" t="s">
        <v>90</v>
      </c>
      <c r="Y1376" s="12">
        <v>10035</v>
      </c>
      <c r="Z1376" s="13">
        <v>42007</v>
      </c>
      <c r="AA1376" s="14" t="str">
        <f>TEXT(Table1[[#This Row],[Order Date]],"mmmm")</f>
        <v>January</v>
      </c>
      <c r="AB1376" s="8" t="str">
        <f>TEXT(Table1[[#This Row],[Order Date]],"yyyy")</f>
        <v>2015</v>
      </c>
      <c r="AC1376" s="13">
        <v>42010</v>
      </c>
      <c r="AD1376" s="12">
        <v>149.53</v>
      </c>
      <c r="AE1376" s="12">
        <v>46</v>
      </c>
      <c r="AF1376" s="12">
        <v>451.61</v>
      </c>
      <c r="AG1376" s="12">
        <v>30785</v>
      </c>
      <c r="AH1376" s="7" t="str">
        <f>IF(COUNTIF(Returns!$A$2:$A$1635,Orders!AG1376)&gt;0,"Returned","Not Returned")</f>
        <v>Not Returned</v>
      </c>
    </row>
    <row r="1377" spans="5:34" ht="12.75" customHeight="1" thickTop="1" thickBot="1" x14ac:dyDescent="0.3">
      <c r="E1377" s="9">
        <v>25859</v>
      </c>
      <c r="F1377" s="2" t="s">
        <v>25</v>
      </c>
      <c r="G1377" s="2">
        <v>0.09</v>
      </c>
      <c r="H1377" s="2">
        <v>1.74</v>
      </c>
      <c r="I1377" s="2">
        <v>4.08</v>
      </c>
      <c r="J1377" s="2">
        <v>2464</v>
      </c>
      <c r="K1377" s="7" t="str">
        <f>IF(COUNTIF(Table1[Customer ID],Table1[[#This Row],[Customer ID]])&gt;1,"Repeat Customer","One-Time Customer")</f>
        <v>Repeat Customer</v>
      </c>
      <c r="L1377" s="2" t="s">
        <v>2315</v>
      </c>
      <c r="M1377" s="2" t="s">
        <v>27</v>
      </c>
      <c r="N1377" s="2" t="s">
        <v>114</v>
      </c>
      <c r="O1377" s="2" t="s">
        <v>41</v>
      </c>
      <c r="P1377" s="2" t="s">
        <v>50</v>
      </c>
      <c r="Q1377" s="2" t="s">
        <v>51</v>
      </c>
      <c r="R1377" s="2" t="s">
        <v>219</v>
      </c>
      <c r="S1377" s="2">
        <v>0.53</v>
      </c>
      <c r="T1377" s="7">
        <f>Table1[[#This Row],[Profit]]/Table1[[#This Row],[Sales]]</f>
        <v>58.430547550432273</v>
      </c>
      <c r="U1377" s="2" t="s">
        <v>33</v>
      </c>
      <c r="V1377" s="2" t="s">
        <v>136</v>
      </c>
      <c r="W1377" s="2" t="s">
        <v>171</v>
      </c>
      <c r="X1377" s="2" t="s">
        <v>2316</v>
      </c>
      <c r="Y1377" s="2">
        <v>71111</v>
      </c>
      <c r="Z1377" s="10">
        <v>42135</v>
      </c>
      <c r="AA1377" s="14" t="str">
        <f>TEXT(Table1[[#This Row],[Order Date]],"mmmm")</f>
        <v>May</v>
      </c>
      <c r="AB1377" s="8" t="str">
        <f>TEXT(Table1[[#This Row],[Order Date]],"yyyy")</f>
        <v>2015</v>
      </c>
      <c r="AC1377" s="10">
        <v>42137</v>
      </c>
      <c r="AD1377" s="2">
        <v>608.26199999999994</v>
      </c>
      <c r="AE1377" s="2">
        <v>4</v>
      </c>
      <c r="AF1377" s="2">
        <v>10.41</v>
      </c>
      <c r="AG1377" s="2">
        <v>88713</v>
      </c>
      <c r="AH1377" s="7" t="str">
        <f>IF(COUNTIF(Returns!$A$2:$A$1635,Orders!AG1377)&gt;0,"Returned","Not Returned")</f>
        <v>Not Returned</v>
      </c>
    </row>
    <row r="1378" spans="5:34" ht="12.75" customHeight="1" thickTop="1" thickBot="1" x14ac:dyDescent="0.3">
      <c r="E1378" s="11">
        <v>25860</v>
      </c>
      <c r="F1378" s="12" t="s">
        <v>25</v>
      </c>
      <c r="G1378" s="12">
        <v>0.08</v>
      </c>
      <c r="H1378" s="12">
        <v>227.55</v>
      </c>
      <c r="I1378" s="12">
        <v>32.479999999999997</v>
      </c>
      <c r="J1378" s="12">
        <v>2464</v>
      </c>
      <c r="K1378" s="7" t="str">
        <f>IF(COUNTIF(Table1[Customer ID],Table1[[#This Row],[Customer ID]])&gt;1,"Repeat Customer","One-Time Customer")</f>
        <v>Repeat Customer</v>
      </c>
      <c r="L1378" s="12" t="s">
        <v>2315</v>
      </c>
      <c r="M1378" s="12" t="s">
        <v>39</v>
      </c>
      <c r="N1378" s="12" t="s">
        <v>114</v>
      </c>
      <c r="O1378" s="12" t="s">
        <v>41</v>
      </c>
      <c r="P1378" s="12" t="s">
        <v>152</v>
      </c>
      <c r="Q1378" s="12" t="s">
        <v>121</v>
      </c>
      <c r="R1378" s="12" t="s">
        <v>2317</v>
      </c>
      <c r="S1378" s="12">
        <v>0.68</v>
      </c>
      <c r="T1378" s="7">
        <f>Table1[[#This Row],[Profit]]/Table1[[#This Row],[Sales]]</f>
        <v>-0.20008478263921059</v>
      </c>
      <c r="U1378" s="12" t="s">
        <v>33</v>
      </c>
      <c r="V1378" s="12" t="s">
        <v>136</v>
      </c>
      <c r="W1378" s="12" t="s">
        <v>171</v>
      </c>
      <c r="X1378" s="12" t="s">
        <v>2316</v>
      </c>
      <c r="Y1378" s="12">
        <v>71111</v>
      </c>
      <c r="Z1378" s="13">
        <v>42135</v>
      </c>
      <c r="AA1378" s="14" t="str">
        <f>TEXT(Table1[[#This Row],[Order Date]],"mmmm")</f>
        <v>May</v>
      </c>
      <c r="AB1378" s="8" t="str">
        <f>TEXT(Table1[[#This Row],[Order Date]],"yyyy")</f>
        <v>2015</v>
      </c>
      <c r="AC1378" s="13">
        <v>42135</v>
      </c>
      <c r="AD1378" s="12">
        <v>-570.16960000000006</v>
      </c>
      <c r="AE1378" s="12">
        <v>16</v>
      </c>
      <c r="AF1378" s="12">
        <v>2849.64</v>
      </c>
      <c r="AG1378" s="12">
        <v>88713</v>
      </c>
      <c r="AH1378" s="7" t="str">
        <f>IF(COUNTIF(Returns!$A$2:$A$1635,Orders!AG1378)&gt;0,"Returned","Not Returned")</f>
        <v>Not Returned</v>
      </c>
    </row>
    <row r="1379" spans="5:34" ht="12.75" customHeight="1" thickTop="1" thickBot="1" x14ac:dyDescent="0.3">
      <c r="E1379" s="9">
        <v>25807</v>
      </c>
      <c r="F1379" s="2" t="s">
        <v>37</v>
      </c>
      <c r="G1379" s="2">
        <v>0.05</v>
      </c>
      <c r="H1379" s="2">
        <v>6.28</v>
      </c>
      <c r="I1379" s="2">
        <v>5.36</v>
      </c>
      <c r="J1379" s="2">
        <v>2464</v>
      </c>
      <c r="K1379" s="7" t="str">
        <f>IF(COUNTIF(Table1[Customer ID],Table1[[#This Row],[Customer ID]])&gt;1,"Repeat Customer","One-Time Customer")</f>
        <v>Repeat Customer</v>
      </c>
      <c r="L1379" s="2" t="s">
        <v>2315</v>
      </c>
      <c r="M1379" s="2" t="s">
        <v>49</v>
      </c>
      <c r="N1379" s="2" t="s">
        <v>114</v>
      </c>
      <c r="O1379" s="2" t="s">
        <v>29</v>
      </c>
      <c r="P1379" s="2" t="s">
        <v>109</v>
      </c>
      <c r="Q1379" s="2" t="s">
        <v>59</v>
      </c>
      <c r="R1379" s="2" t="s">
        <v>2318</v>
      </c>
      <c r="S1379" s="2">
        <v>0.4</v>
      </c>
      <c r="T1379" s="7">
        <f>Table1[[#This Row],[Profit]]/Table1[[#This Row],[Sales]]</f>
        <v>3.3596214511041014E-2</v>
      </c>
      <c r="U1379" s="2" t="s">
        <v>33</v>
      </c>
      <c r="V1379" s="2" t="s">
        <v>136</v>
      </c>
      <c r="W1379" s="2" t="s">
        <v>171</v>
      </c>
      <c r="X1379" s="2" t="s">
        <v>2316</v>
      </c>
      <c r="Y1379" s="2">
        <v>71111</v>
      </c>
      <c r="Z1379" s="10">
        <v>42024</v>
      </c>
      <c r="AA1379" s="14" t="str">
        <f>TEXT(Table1[[#This Row],[Order Date]],"mmmm")</f>
        <v>January</v>
      </c>
      <c r="AB1379" s="8" t="str">
        <f>TEXT(Table1[[#This Row],[Order Date]],"yyyy")</f>
        <v>2015</v>
      </c>
      <c r="AC1379" s="10">
        <v>42027</v>
      </c>
      <c r="AD1379" s="2">
        <v>1.278</v>
      </c>
      <c r="AE1379" s="2">
        <v>6</v>
      </c>
      <c r="AF1379" s="2">
        <v>38.04</v>
      </c>
      <c r="AG1379" s="2">
        <v>88714</v>
      </c>
      <c r="AH1379" s="7" t="str">
        <f>IF(COUNTIF(Returns!$A$2:$A$1635,Orders!AG1379)&gt;0,"Returned","Not Returned")</f>
        <v>Not Returned</v>
      </c>
    </row>
    <row r="1380" spans="5:34" ht="12.75" customHeight="1" thickTop="1" thickBot="1" x14ac:dyDescent="0.3">
      <c r="E1380" s="11">
        <v>25808</v>
      </c>
      <c r="F1380" s="12" t="s">
        <v>37</v>
      </c>
      <c r="G1380" s="12">
        <v>0.04</v>
      </c>
      <c r="H1380" s="12">
        <v>3.08</v>
      </c>
      <c r="I1380" s="12">
        <v>0.99</v>
      </c>
      <c r="J1380" s="12">
        <v>2464</v>
      </c>
      <c r="K1380" s="7" t="str">
        <f>IF(COUNTIF(Table1[Customer ID],Table1[[#This Row],[Customer ID]])&gt;1,"Repeat Customer","One-Time Customer")</f>
        <v>Repeat Customer</v>
      </c>
      <c r="L1380" s="12" t="s">
        <v>2315</v>
      </c>
      <c r="M1380" s="12" t="s">
        <v>49</v>
      </c>
      <c r="N1380" s="12" t="s">
        <v>114</v>
      </c>
      <c r="O1380" s="12" t="s">
        <v>29</v>
      </c>
      <c r="P1380" s="12" t="s">
        <v>134</v>
      </c>
      <c r="Q1380" s="12" t="s">
        <v>59</v>
      </c>
      <c r="R1380" s="12" t="s">
        <v>1994</v>
      </c>
      <c r="S1380" s="12">
        <v>0.37</v>
      </c>
      <c r="T1380" s="7">
        <f>Table1[[#This Row],[Profit]]/Table1[[#This Row],[Sales]]</f>
        <v>9.9762520573712656</v>
      </c>
      <c r="U1380" s="12" t="s">
        <v>33</v>
      </c>
      <c r="V1380" s="12" t="s">
        <v>136</v>
      </c>
      <c r="W1380" s="12" t="s">
        <v>171</v>
      </c>
      <c r="X1380" s="12" t="s">
        <v>2316</v>
      </c>
      <c r="Y1380" s="12">
        <v>71111</v>
      </c>
      <c r="Z1380" s="13">
        <v>42024</v>
      </c>
      <c r="AA1380" s="14" t="str">
        <f>TEXT(Table1[[#This Row],[Order Date]],"mmmm")</f>
        <v>January</v>
      </c>
      <c r="AB1380" s="8" t="str">
        <f>TEXT(Table1[[#This Row],[Order Date]],"yyyy")</f>
        <v>2015</v>
      </c>
      <c r="AC1380" s="13">
        <v>42025</v>
      </c>
      <c r="AD1380" s="12">
        <v>424.28999999999996</v>
      </c>
      <c r="AE1380" s="12">
        <v>14</v>
      </c>
      <c r="AF1380" s="12">
        <v>42.53</v>
      </c>
      <c r="AG1380" s="12">
        <v>88714</v>
      </c>
      <c r="AH1380" s="7" t="str">
        <f>IF(COUNTIF(Returns!$A$2:$A$1635,Orders!AG1380)&gt;0,"Returned","Not Returned")</f>
        <v>Not Returned</v>
      </c>
    </row>
    <row r="1381" spans="5:34" ht="12.75" customHeight="1" thickTop="1" thickBot="1" x14ac:dyDescent="0.3">
      <c r="E1381" s="9">
        <v>22580</v>
      </c>
      <c r="F1381" s="2" t="s">
        <v>56</v>
      </c>
      <c r="G1381" s="2">
        <v>0.04</v>
      </c>
      <c r="H1381" s="2">
        <v>2.08</v>
      </c>
      <c r="I1381" s="2">
        <v>1.49</v>
      </c>
      <c r="J1381" s="2">
        <v>2466</v>
      </c>
      <c r="K1381" s="7" t="str">
        <f>IF(COUNTIF(Table1[Customer ID],Table1[[#This Row],[Customer ID]])&gt;1,"Repeat Customer","One-Time Customer")</f>
        <v>Repeat Customer</v>
      </c>
      <c r="L1381" s="2" t="s">
        <v>2319</v>
      </c>
      <c r="M1381" s="2" t="s">
        <v>49</v>
      </c>
      <c r="N1381" s="2" t="s">
        <v>28</v>
      </c>
      <c r="O1381" s="2" t="s">
        <v>29</v>
      </c>
      <c r="P1381" s="2" t="s">
        <v>109</v>
      </c>
      <c r="Q1381" s="2" t="s">
        <v>59</v>
      </c>
      <c r="R1381" s="2" t="s">
        <v>1350</v>
      </c>
      <c r="S1381" s="2">
        <v>0.36</v>
      </c>
      <c r="T1381" s="7">
        <f>Table1[[#This Row],[Profit]]/Table1[[#This Row],[Sales]]</f>
        <v>-0.25183209207853757</v>
      </c>
      <c r="U1381" s="2" t="s">
        <v>33</v>
      </c>
      <c r="V1381" s="2" t="s">
        <v>61</v>
      </c>
      <c r="W1381" s="2" t="s">
        <v>300</v>
      </c>
      <c r="X1381" s="2" t="s">
        <v>2320</v>
      </c>
      <c r="Y1381" s="2">
        <v>49783</v>
      </c>
      <c r="Z1381" s="10">
        <v>42062</v>
      </c>
      <c r="AA1381" s="14" t="str">
        <f>TEXT(Table1[[#This Row],[Order Date]],"mmmm")</f>
        <v>February</v>
      </c>
      <c r="AB1381" s="8" t="str">
        <f>TEXT(Table1[[#This Row],[Order Date]],"yyyy")</f>
        <v>2015</v>
      </c>
      <c r="AC1381" s="10">
        <v>42063</v>
      </c>
      <c r="AD1381" s="2">
        <v>-3.71956</v>
      </c>
      <c r="AE1381" s="2">
        <v>7</v>
      </c>
      <c r="AF1381" s="2">
        <v>14.77</v>
      </c>
      <c r="AG1381" s="2">
        <v>88136</v>
      </c>
      <c r="AH1381" s="7" t="str">
        <f>IF(COUNTIF(Returns!$A$2:$A$1635,Orders!AG1381)&gt;0,"Returned","Not Returned")</f>
        <v>Not Returned</v>
      </c>
    </row>
    <row r="1382" spans="5:34" ht="12.75" customHeight="1" thickTop="1" thickBot="1" x14ac:dyDescent="0.3">
      <c r="E1382" s="11">
        <v>22582</v>
      </c>
      <c r="F1382" s="12" t="s">
        <v>56</v>
      </c>
      <c r="G1382" s="12">
        <v>0.02</v>
      </c>
      <c r="H1382" s="12">
        <v>53.98</v>
      </c>
      <c r="I1382" s="12">
        <v>5.5</v>
      </c>
      <c r="J1382" s="12">
        <v>2466</v>
      </c>
      <c r="K1382" s="7" t="str">
        <f>IF(COUNTIF(Table1[Customer ID],Table1[[#This Row],[Customer ID]])&gt;1,"Repeat Customer","One-Time Customer")</f>
        <v>Repeat Customer</v>
      </c>
      <c r="L1382" s="12" t="s">
        <v>2319</v>
      </c>
      <c r="M1382" s="12" t="s">
        <v>27</v>
      </c>
      <c r="N1382" s="12" t="s">
        <v>28</v>
      </c>
      <c r="O1382" s="12" t="s">
        <v>77</v>
      </c>
      <c r="P1382" s="12" t="s">
        <v>180</v>
      </c>
      <c r="Q1382" s="12" t="s">
        <v>59</v>
      </c>
      <c r="R1382" s="12" t="s">
        <v>2321</v>
      </c>
      <c r="S1382" s="12">
        <v>0.62</v>
      </c>
      <c r="T1382" s="7">
        <f>Table1[[#This Row],[Profit]]/Table1[[#This Row],[Sales]]</f>
        <v>0.23263751055141108</v>
      </c>
      <c r="U1382" s="12" t="s">
        <v>33</v>
      </c>
      <c r="V1382" s="12" t="s">
        <v>61</v>
      </c>
      <c r="W1382" s="12" t="s">
        <v>300</v>
      </c>
      <c r="X1382" s="12" t="s">
        <v>2320</v>
      </c>
      <c r="Y1382" s="12">
        <v>49783</v>
      </c>
      <c r="Z1382" s="13">
        <v>42062</v>
      </c>
      <c r="AA1382" s="14" t="str">
        <f>TEXT(Table1[[#This Row],[Order Date]],"mmmm")</f>
        <v>February</v>
      </c>
      <c r="AB1382" s="8" t="str">
        <f>TEXT(Table1[[#This Row],[Order Date]],"yyyy")</f>
        <v>2015</v>
      </c>
      <c r="AC1382" s="13">
        <v>42063</v>
      </c>
      <c r="AD1382" s="12">
        <v>101.97200000000001</v>
      </c>
      <c r="AE1382" s="12">
        <v>8</v>
      </c>
      <c r="AF1382" s="12">
        <v>438.33</v>
      </c>
      <c r="AG1382" s="12">
        <v>88136</v>
      </c>
      <c r="AH1382" s="7" t="str">
        <f>IF(COUNTIF(Returns!$A$2:$A$1635,Orders!AG1382)&gt;0,"Returned","Not Returned")</f>
        <v>Not Returned</v>
      </c>
    </row>
    <row r="1383" spans="5:34" ht="12.75" customHeight="1" thickTop="1" thickBot="1" x14ac:dyDescent="0.3">
      <c r="E1383" s="9">
        <v>22583</v>
      </c>
      <c r="F1383" s="2" t="s">
        <v>56</v>
      </c>
      <c r="G1383" s="2">
        <v>0.05</v>
      </c>
      <c r="H1383" s="2">
        <v>4.9800000000000004</v>
      </c>
      <c r="I1383" s="2">
        <v>5.0199999999999996</v>
      </c>
      <c r="J1383" s="2">
        <v>2466</v>
      </c>
      <c r="K1383" s="7" t="str">
        <f>IF(COUNTIF(Table1[Customer ID],Table1[[#This Row],[Customer ID]])&gt;1,"Repeat Customer","One-Time Customer")</f>
        <v>Repeat Customer</v>
      </c>
      <c r="L1383" s="2" t="s">
        <v>2319</v>
      </c>
      <c r="M1383" s="2" t="s">
        <v>49</v>
      </c>
      <c r="N1383" s="2" t="s">
        <v>28</v>
      </c>
      <c r="O1383" s="2" t="s">
        <v>29</v>
      </c>
      <c r="P1383" s="2" t="s">
        <v>93</v>
      </c>
      <c r="Q1383" s="2" t="s">
        <v>59</v>
      </c>
      <c r="R1383" s="2" t="s">
        <v>2322</v>
      </c>
      <c r="S1383" s="2">
        <v>0.38</v>
      </c>
      <c r="T1383" s="7">
        <f>Table1[[#This Row],[Profit]]/Table1[[#This Row],[Sales]]</f>
        <v>-0.43649435843610596</v>
      </c>
      <c r="U1383" s="2" t="s">
        <v>33</v>
      </c>
      <c r="V1383" s="2" t="s">
        <v>61</v>
      </c>
      <c r="W1383" s="2" t="s">
        <v>300</v>
      </c>
      <c r="X1383" s="2" t="s">
        <v>2320</v>
      </c>
      <c r="Y1383" s="2">
        <v>49783</v>
      </c>
      <c r="Z1383" s="10">
        <v>42062</v>
      </c>
      <c r="AA1383" s="14" t="str">
        <f>TEXT(Table1[[#This Row],[Order Date]],"mmmm")</f>
        <v>February</v>
      </c>
      <c r="AB1383" s="8" t="str">
        <f>TEXT(Table1[[#This Row],[Order Date]],"yyyy")</f>
        <v>2015</v>
      </c>
      <c r="AC1383" s="10">
        <v>42062</v>
      </c>
      <c r="AD1383" s="2">
        <v>-16.634799999999998</v>
      </c>
      <c r="AE1383" s="2">
        <v>7</v>
      </c>
      <c r="AF1383" s="2">
        <v>38.11</v>
      </c>
      <c r="AG1383" s="2">
        <v>88136</v>
      </c>
      <c r="AH1383" s="7" t="str">
        <f>IF(COUNTIF(Returns!$A$2:$A$1635,Orders!AG1383)&gt;0,"Returned","Not Returned")</f>
        <v>Not Returned</v>
      </c>
    </row>
    <row r="1384" spans="5:34" ht="12.75" customHeight="1" thickTop="1" thickBot="1" x14ac:dyDescent="0.3">
      <c r="E1384" s="11">
        <v>19766</v>
      </c>
      <c r="F1384" s="12" t="s">
        <v>47</v>
      </c>
      <c r="G1384" s="12">
        <v>0.09</v>
      </c>
      <c r="H1384" s="12">
        <v>58.1</v>
      </c>
      <c r="I1384" s="12">
        <v>1.49</v>
      </c>
      <c r="J1384" s="12">
        <v>2468</v>
      </c>
      <c r="K1384" s="7" t="str">
        <f>IF(COUNTIF(Table1[Customer ID],Table1[[#This Row],[Customer ID]])&gt;1,"Repeat Customer","One-Time Customer")</f>
        <v>Repeat Customer</v>
      </c>
      <c r="L1384" s="12" t="s">
        <v>2323</v>
      </c>
      <c r="M1384" s="12" t="s">
        <v>27</v>
      </c>
      <c r="N1384" s="12" t="s">
        <v>40</v>
      </c>
      <c r="O1384" s="12" t="s">
        <v>29</v>
      </c>
      <c r="P1384" s="12" t="s">
        <v>109</v>
      </c>
      <c r="Q1384" s="12" t="s">
        <v>59</v>
      </c>
      <c r="R1384" s="12" t="s">
        <v>283</v>
      </c>
      <c r="S1384" s="12">
        <v>0.38</v>
      </c>
      <c r="T1384" s="7">
        <f>Table1[[#This Row],[Profit]]/Table1[[#This Row],[Sales]]</f>
        <v>4.5187654903812104</v>
      </c>
      <c r="U1384" s="12" t="s">
        <v>33</v>
      </c>
      <c r="V1384" s="12" t="s">
        <v>136</v>
      </c>
      <c r="W1384" s="12" t="s">
        <v>322</v>
      </c>
      <c r="X1384" s="12" t="s">
        <v>2324</v>
      </c>
      <c r="Y1384" s="12">
        <v>28144</v>
      </c>
      <c r="Z1384" s="13">
        <v>42121</v>
      </c>
      <c r="AA1384" s="14" t="str">
        <f>TEXT(Table1[[#This Row],[Order Date]],"mmmm")</f>
        <v>April</v>
      </c>
      <c r="AB1384" s="8" t="str">
        <f>TEXT(Table1[[#This Row],[Order Date]],"yyyy")</f>
        <v>2015</v>
      </c>
      <c r="AC1384" s="13">
        <v>42123</v>
      </c>
      <c r="AD1384" s="12">
        <v>765.75</v>
      </c>
      <c r="AE1384" s="12">
        <v>3</v>
      </c>
      <c r="AF1384" s="12">
        <v>169.46</v>
      </c>
      <c r="AG1384" s="12">
        <v>88135</v>
      </c>
      <c r="AH1384" s="7" t="str">
        <f>IF(COUNTIF(Returns!$A$2:$A$1635,Orders!AG1384)&gt;0,"Returned","Not Returned")</f>
        <v>Not Returned</v>
      </c>
    </row>
    <row r="1385" spans="5:34" ht="12.75" customHeight="1" thickTop="1" thickBot="1" x14ac:dyDescent="0.3">
      <c r="E1385" s="9">
        <v>18684</v>
      </c>
      <c r="F1385" s="2" t="s">
        <v>47</v>
      </c>
      <c r="G1385" s="2">
        <v>0.04</v>
      </c>
      <c r="H1385" s="2">
        <v>65.989999999999995</v>
      </c>
      <c r="I1385" s="2">
        <v>8.99</v>
      </c>
      <c r="J1385" s="2">
        <v>2468</v>
      </c>
      <c r="K1385" s="7" t="str">
        <f>IF(COUNTIF(Table1[Customer ID],Table1[[#This Row],[Customer ID]])&gt;1,"Repeat Customer","One-Time Customer")</f>
        <v>Repeat Customer</v>
      </c>
      <c r="L1385" s="2" t="s">
        <v>2323</v>
      </c>
      <c r="M1385" s="2" t="s">
        <v>49</v>
      </c>
      <c r="N1385" s="2" t="s">
        <v>28</v>
      </c>
      <c r="O1385" s="2" t="s">
        <v>77</v>
      </c>
      <c r="P1385" s="2" t="s">
        <v>78</v>
      </c>
      <c r="Q1385" s="2" t="s">
        <v>59</v>
      </c>
      <c r="R1385" s="2" t="s">
        <v>1665</v>
      </c>
      <c r="S1385" s="2">
        <v>0.55000000000000004</v>
      </c>
      <c r="T1385" s="7">
        <f>Table1[[#This Row],[Profit]]/Table1[[#This Row],[Sales]]</f>
        <v>-0.4623997681383441</v>
      </c>
      <c r="U1385" s="2" t="s">
        <v>33</v>
      </c>
      <c r="V1385" s="2" t="s">
        <v>136</v>
      </c>
      <c r="W1385" s="2" t="s">
        <v>322</v>
      </c>
      <c r="X1385" s="2" t="s">
        <v>2324</v>
      </c>
      <c r="Y1385" s="2">
        <v>28144</v>
      </c>
      <c r="Z1385" s="10">
        <v>42076</v>
      </c>
      <c r="AA1385" s="14" t="str">
        <f>TEXT(Table1[[#This Row],[Order Date]],"mmmm")</f>
        <v>March</v>
      </c>
      <c r="AB1385" s="8" t="str">
        <f>TEXT(Table1[[#This Row],[Order Date]],"yyyy")</f>
        <v>2015</v>
      </c>
      <c r="AC1385" s="10">
        <v>42077</v>
      </c>
      <c r="AD1385" s="2">
        <v>-335.041</v>
      </c>
      <c r="AE1385" s="2">
        <v>13</v>
      </c>
      <c r="AF1385" s="2">
        <v>724.57</v>
      </c>
      <c r="AG1385" s="2">
        <v>88137</v>
      </c>
      <c r="AH1385" s="7" t="str">
        <f>IF(COUNTIF(Returns!$A$2:$A$1635,Orders!AG1385)&gt;0,"Returned","Not Returned")</f>
        <v>Not Returned</v>
      </c>
    </row>
    <row r="1386" spans="5:34" ht="12.75" customHeight="1" thickTop="1" thickBot="1" x14ac:dyDescent="0.3">
      <c r="E1386" s="11">
        <v>26057</v>
      </c>
      <c r="F1386" s="12" t="s">
        <v>106</v>
      </c>
      <c r="G1386" s="12">
        <v>0.1</v>
      </c>
      <c r="H1386" s="12">
        <v>4.91</v>
      </c>
      <c r="I1386" s="12">
        <v>0.5</v>
      </c>
      <c r="J1386" s="12">
        <v>2472</v>
      </c>
      <c r="K1386" s="7" t="str">
        <f>IF(COUNTIF(Table1[Customer ID],Table1[[#This Row],[Customer ID]])&gt;1,"Repeat Customer","One-Time Customer")</f>
        <v>One-Time Customer</v>
      </c>
      <c r="L1386" s="12" t="s">
        <v>2325</v>
      </c>
      <c r="M1386" s="12" t="s">
        <v>27</v>
      </c>
      <c r="N1386" s="12" t="s">
        <v>40</v>
      </c>
      <c r="O1386" s="12" t="s">
        <v>29</v>
      </c>
      <c r="P1386" s="12" t="s">
        <v>134</v>
      </c>
      <c r="Q1386" s="12" t="s">
        <v>59</v>
      </c>
      <c r="R1386" s="12" t="s">
        <v>163</v>
      </c>
      <c r="S1386" s="12">
        <v>0.36</v>
      </c>
      <c r="T1386" s="7">
        <f>Table1[[#This Row],[Profit]]/Table1[[#This Row],[Sales]]</f>
        <v>0.69</v>
      </c>
      <c r="U1386" s="12" t="s">
        <v>33</v>
      </c>
      <c r="V1386" s="12" t="s">
        <v>61</v>
      </c>
      <c r="W1386" s="12" t="s">
        <v>178</v>
      </c>
      <c r="X1386" s="12" t="s">
        <v>2326</v>
      </c>
      <c r="Y1386" s="12">
        <v>60432</v>
      </c>
      <c r="Z1386" s="13">
        <v>42056</v>
      </c>
      <c r="AA1386" s="14" t="str">
        <f>TEXT(Table1[[#This Row],[Order Date]],"mmmm")</f>
        <v>February</v>
      </c>
      <c r="AB1386" s="8" t="str">
        <f>TEXT(Table1[[#This Row],[Order Date]],"yyyy")</f>
        <v>2015</v>
      </c>
      <c r="AC1386" s="13">
        <v>42056</v>
      </c>
      <c r="AD1386" s="12">
        <v>35.279699999999998</v>
      </c>
      <c r="AE1386" s="12">
        <v>10</v>
      </c>
      <c r="AF1386" s="12">
        <v>51.13</v>
      </c>
      <c r="AG1386" s="12">
        <v>86514</v>
      </c>
      <c r="AH1386" s="7" t="str">
        <f>IF(COUNTIF(Returns!$A$2:$A$1635,Orders!AG1386)&gt;0,"Returned","Not Returned")</f>
        <v>Not Returned</v>
      </c>
    </row>
    <row r="1387" spans="5:34" ht="12.75" customHeight="1" thickTop="1" thickBot="1" x14ac:dyDescent="0.3">
      <c r="E1387" s="9">
        <v>24584</v>
      </c>
      <c r="F1387" s="2" t="s">
        <v>47</v>
      </c>
      <c r="G1387" s="2">
        <v>7.0000000000000007E-2</v>
      </c>
      <c r="H1387" s="2">
        <v>5.18</v>
      </c>
      <c r="I1387" s="2">
        <v>5.74</v>
      </c>
      <c r="J1387" s="2">
        <v>2481</v>
      </c>
      <c r="K1387" s="7" t="str">
        <f>IF(COUNTIF(Table1[Customer ID],Table1[[#This Row],[Customer ID]])&gt;1,"Repeat Customer","One-Time Customer")</f>
        <v>One-Time Customer</v>
      </c>
      <c r="L1387" s="2" t="s">
        <v>2327</v>
      </c>
      <c r="M1387" s="2" t="s">
        <v>27</v>
      </c>
      <c r="N1387" s="2" t="s">
        <v>28</v>
      </c>
      <c r="O1387" s="2" t="s">
        <v>29</v>
      </c>
      <c r="P1387" s="2" t="s">
        <v>109</v>
      </c>
      <c r="Q1387" s="2" t="s">
        <v>59</v>
      </c>
      <c r="R1387" s="2" t="s">
        <v>875</v>
      </c>
      <c r="S1387" s="2">
        <v>0.36</v>
      </c>
      <c r="T1387" s="7">
        <f>Table1[[#This Row],[Profit]]/Table1[[#This Row],[Sales]]</f>
        <v>-2.3619394548423562</v>
      </c>
      <c r="U1387" s="2" t="s">
        <v>33</v>
      </c>
      <c r="V1387" s="2" t="s">
        <v>136</v>
      </c>
      <c r="W1387" s="2" t="s">
        <v>171</v>
      </c>
      <c r="X1387" s="2" t="s">
        <v>1479</v>
      </c>
      <c r="Y1387" s="2">
        <v>70506</v>
      </c>
      <c r="Z1387" s="10">
        <v>42100</v>
      </c>
      <c r="AA1387" s="14" t="str">
        <f>TEXT(Table1[[#This Row],[Order Date]],"mmmm")</f>
        <v>April</v>
      </c>
      <c r="AB1387" s="8" t="str">
        <f>TEXT(Table1[[#This Row],[Order Date]],"yyyy")</f>
        <v>2015</v>
      </c>
      <c r="AC1387" s="10">
        <v>42102</v>
      </c>
      <c r="AD1387" s="2">
        <v>-188.03399999999999</v>
      </c>
      <c r="AE1387" s="2">
        <v>14</v>
      </c>
      <c r="AF1387" s="2">
        <v>79.61</v>
      </c>
      <c r="AG1387" s="2">
        <v>91000</v>
      </c>
      <c r="AH1387" s="7" t="str">
        <f>IF(COUNTIF(Returns!$A$2:$A$1635,Orders!AG1387)&gt;0,"Returned","Not Returned")</f>
        <v>Not Returned</v>
      </c>
    </row>
    <row r="1388" spans="5:34" ht="12.75" customHeight="1" thickTop="1" thickBot="1" x14ac:dyDescent="0.3">
      <c r="E1388" s="11">
        <v>24568</v>
      </c>
      <c r="F1388" s="12" t="s">
        <v>56</v>
      </c>
      <c r="G1388" s="12">
        <v>0.05</v>
      </c>
      <c r="H1388" s="12">
        <v>6.48</v>
      </c>
      <c r="I1388" s="12">
        <v>7.91</v>
      </c>
      <c r="J1388" s="12">
        <v>2484</v>
      </c>
      <c r="K1388" s="7" t="str">
        <f>IF(COUNTIF(Table1[Customer ID],Table1[[#This Row],[Customer ID]])&gt;1,"Repeat Customer","One-Time Customer")</f>
        <v>Repeat Customer</v>
      </c>
      <c r="L1388" s="12" t="s">
        <v>2328</v>
      </c>
      <c r="M1388" s="12" t="s">
        <v>49</v>
      </c>
      <c r="N1388" s="12" t="s">
        <v>28</v>
      </c>
      <c r="O1388" s="12" t="s">
        <v>29</v>
      </c>
      <c r="P1388" s="12" t="s">
        <v>93</v>
      </c>
      <c r="Q1388" s="12" t="s">
        <v>59</v>
      </c>
      <c r="R1388" s="12" t="s">
        <v>2254</v>
      </c>
      <c r="S1388" s="12">
        <v>0.37</v>
      </c>
      <c r="T1388" s="7">
        <f>Table1[[#This Row],[Profit]]/Table1[[#This Row],[Sales]]</f>
        <v>2.9286480589144466</v>
      </c>
      <c r="U1388" s="12" t="s">
        <v>33</v>
      </c>
      <c r="V1388" s="12" t="s">
        <v>136</v>
      </c>
      <c r="W1388" s="12" t="s">
        <v>362</v>
      </c>
      <c r="X1388" s="12" t="s">
        <v>2329</v>
      </c>
      <c r="Y1388" s="12">
        <v>33881</v>
      </c>
      <c r="Z1388" s="13">
        <v>42076</v>
      </c>
      <c r="AA1388" s="14" t="str">
        <f>TEXT(Table1[[#This Row],[Order Date]],"mmmm")</f>
        <v>March</v>
      </c>
      <c r="AB1388" s="8" t="str">
        <f>TEXT(Table1[[#This Row],[Order Date]],"yyyy")</f>
        <v>2015</v>
      </c>
      <c r="AC1388" s="13">
        <v>42077</v>
      </c>
      <c r="AD1388" s="12">
        <v>322.12199999999996</v>
      </c>
      <c r="AE1388" s="12">
        <v>16</v>
      </c>
      <c r="AF1388" s="12">
        <v>109.99</v>
      </c>
      <c r="AG1388" s="12">
        <v>88998</v>
      </c>
      <c r="AH1388" s="7" t="str">
        <f>IF(COUNTIF(Returns!$A$2:$A$1635,Orders!AG1388)&gt;0,"Returned","Not Returned")</f>
        <v>Not Returned</v>
      </c>
    </row>
    <row r="1389" spans="5:34" ht="12.75" customHeight="1" thickTop="1" thickBot="1" x14ac:dyDescent="0.3">
      <c r="E1389" s="9">
        <v>24569</v>
      </c>
      <c r="F1389" s="2" t="s">
        <v>56</v>
      </c>
      <c r="G1389" s="2">
        <v>0.03</v>
      </c>
      <c r="H1389" s="2">
        <v>111.03</v>
      </c>
      <c r="I1389" s="2">
        <v>8.64</v>
      </c>
      <c r="J1389" s="2">
        <v>2484</v>
      </c>
      <c r="K1389" s="7" t="str">
        <f>IF(COUNTIF(Table1[Customer ID],Table1[[#This Row],[Customer ID]])&gt;1,"Repeat Customer","One-Time Customer")</f>
        <v>Repeat Customer</v>
      </c>
      <c r="L1389" s="2" t="s">
        <v>2328</v>
      </c>
      <c r="M1389" s="2" t="s">
        <v>49</v>
      </c>
      <c r="N1389" s="2" t="s">
        <v>28</v>
      </c>
      <c r="O1389" s="2" t="s">
        <v>29</v>
      </c>
      <c r="P1389" s="2" t="s">
        <v>141</v>
      </c>
      <c r="Q1389" s="2" t="s">
        <v>59</v>
      </c>
      <c r="R1389" s="2" t="s">
        <v>2330</v>
      </c>
      <c r="S1389" s="2">
        <v>0.78</v>
      </c>
      <c r="T1389" s="7">
        <f>Table1[[#This Row],[Profit]]/Table1[[#This Row],[Sales]]</f>
        <v>0.40721237168377544</v>
      </c>
      <c r="U1389" s="2" t="s">
        <v>33</v>
      </c>
      <c r="V1389" s="2" t="s">
        <v>136</v>
      </c>
      <c r="W1389" s="2" t="s">
        <v>362</v>
      </c>
      <c r="X1389" s="2" t="s">
        <v>2329</v>
      </c>
      <c r="Y1389" s="2">
        <v>33881</v>
      </c>
      <c r="Z1389" s="10">
        <v>42076</v>
      </c>
      <c r="AA1389" s="14" t="str">
        <f>TEXT(Table1[[#This Row],[Order Date]],"mmmm")</f>
        <v>March</v>
      </c>
      <c r="AB1389" s="8" t="str">
        <f>TEXT(Table1[[#This Row],[Order Date]],"yyyy")</f>
        <v>2015</v>
      </c>
      <c r="AC1389" s="10">
        <v>42077</v>
      </c>
      <c r="AD1389" s="2">
        <v>366.53999999999996</v>
      </c>
      <c r="AE1389" s="2">
        <v>8</v>
      </c>
      <c r="AF1389" s="2">
        <v>900.12</v>
      </c>
      <c r="AG1389" s="2">
        <v>88998</v>
      </c>
      <c r="AH1389" s="7" t="str">
        <f>IF(COUNTIF(Returns!$A$2:$A$1635,Orders!AG1389)&gt;0,"Returned","Not Returned")</f>
        <v>Not Returned</v>
      </c>
    </row>
    <row r="1390" spans="5:34" ht="12.75" customHeight="1" thickTop="1" thickBot="1" x14ac:dyDescent="0.3">
      <c r="E1390" s="11">
        <v>22028</v>
      </c>
      <c r="F1390" s="12" t="s">
        <v>25</v>
      </c>
      <c r="G1390" s="12">
        <v>0.02</v>
      </c>
      <c r="H1390" s="12">
        <v>71.37</v>
      </c>
      <c r="I1390" s="12">
        <v>69</v>
      </c>
      <c r="J1390" s="12">
        <v>2486</v>
      </c>
      <c r="K1390" s="7" t="str">
        <f>IF(COUNTIF(Table1[Customer ID],Table1[[#This Row],[Customer ID]])&gt;1,"Repeat Customer","One-Time Customer")</f>
        <v>Repeat Customer</v>
      </c>
      <c r="L1390" s="12" t="s">
        <v>2331</v>
      </c>
      <c r="M1390" s="12" t="s">
        <v>49</v>
      </c>
      <c r="N1390" s="12" t="s">
        <v>58</v>
      </c>
      <c r="O1390" s="12" t="s">
        <v>41</v>
      </c>
      <c r="P1390" s="12" t="s">
        <v>152</v>
      </c>
      <c r="Q1390" s="12" t="s">
        <v>236</v>
      </c>
      <c r="R1390" s="12" t="s">
        <v>2221</v>
      </c>
      <c r="S1390" s="12">
        <v>0.68</v>
      </c>
      <c r="T1390" s="7">
        <f>Table1[[#This Row],[Profit]]/Table1[[#This Row],[Sales]]</f>
        <v>-1.8513088123895296</v>
      </c>
      <c r="U1390" s="12" t="s">
        <v>33</v>
      </c>
      <c r="V1390" s="12" t="s">
        <v>136</v>
      </c>
      <c r="W1390" s="12" t="s">
        <v>387</v>
      </c>
      <c r="X1390" s="12" t="s">
        <v>2332</v>
      </c>
      <c r="Y1390" s="12">
        <v>30458</v>
      </c>
      <c r="Z1390" s="13">
        <v>42041</v>
      </c>
      <c r="AA1390" s="14" t="str">
        <f>TEXT(Table1[[#This Row],[Order Date]],"mmmm")</f>
        <v>February</v>
      </c>
      <c r="AB1390" s="8" t="str">
        <f>TEXT(Table1[[#This Row],[Order Date]],"yyyy")</f>
        <v>2015</v>
      </c>
      <c r="AC1390" s="13">
        <v>42042</v>
      </c>
      <c r="AD1390" s="12">
        <v>-439.90800000000002</v>
      </c>
      <c r="AE1390" s="12">
        <v>4</v>
      </c>
      <c r="AF1390" s="12">
        <v>237.62</v>
      </c>
      <c r="AG1390" s="12">
        <v>91414</v>
      </c>
      <c r="AH1390" s="7" t="str">
        <f>IF(COUNTIF(Returns!$A$2:$A$1635,Orders!AG1390)&gt;0,"Returned","Not Returned")</f>
        <v>Not Returned</v>
      </c>
    </row>
    <row r="1391" spans="5:34" ht="12.75" customHeight="1" thickTop="1" thickBot="1" x14ac:dyDescent="0.3">
      <c r="E1391" s="9">
        <v>22029</v>
      </c>
      <c r="F1391" s="2" t="s">
        <v>25</v>
      </c>
      <c r="G1391" s="2">
        <v>0.03</v>
      </c>
      <c r="H1391" s="2">
        <v>205.99</v>
      </c>
      <c r="I1391" s="2">
        <v>8.99</v>
      </c>
      <c r="J1391" s="2">
        <v>2486</v>
      </c>
      <c r="K1391" s="7" t="str">
        <f>IF(COUNTIF(Table1[Customer ID],Table1[[#This Row],[Customer ID]])&gt;1,"Repeat Customer","One-Time Customer")</f>
        <v>Repeat Customer</v>
      </c>
      <c r="L1391" s="2" t="s">
        <v>2331</v>
      </c>
      <c r="M1391" s="2" t="s">
        <v>27</v>
      </c>
      <c r="N1391" s="2" t="s">
        <v>58</v>
      </c>
      <c r="O1391" s="2" t="s">
        <v>77</v>
      </c>
      <c r="P1391" s="2" t="s">
        <v>78</v>
      </c>
      <c r="Q1391" s="2" t="s">
        <v>59</v>
      </c>
      <c r="R1391" s="2" t="s">
        <v>1542</v>
      </c>
      <c r="S1391" s="2">
        <v>0.6</v>
      </c>
      <c r="T1391" s="7">
        <f>Table1[[#This Row],[Profit]]/Table1[[#This Row],[Sales]]</f>
        <v>6.1654914408797188</v>
      </c>
      <c r="U1391" s="2" t="s">
        <v>33</v>
      </c>
      <c r="V1391" s="2" t="s">
        <v>136</v>
      </c>
      <c r="W1391" s="2" t="s">
        <v>387</v>
      </c>
      <c r="X1391" s="2" t="s">
        <v>2332</v>
      </c>
      <c r="Y1391" s="2">
        <v>30458</v>
      </c>
      <c r="Z1391" s="10">
        <v>42041</v>
      </c>
      <c r="AA1391" s="14" t="str">
        <f>TEXT(Table1[[#This Row],[Order Date]],"mmmm")</f>
        <v>February</v>
      </c>
      <c r="AB1391" s="8" t="str">
        <f>TEXT(Table1[[#This Row],[Order Date]],"yyyy")</f>
        <v>2015</v>
      </c>
      <c r="AC1391" s="10">
        <v>42043</v>
      </c>
      <c r="AD1391" s="2">
        <v>1087.7159999999999</v>
      </c>
      <c r="AE1391" s="2">
        <v>1</v>
      </c>
      <c r="AF1391" s="2">
        <v>176.42</v>
      </c>
      <c r="AG1391" s="2">
        <v>91414</v>
      </c>
      <c r="AH1391" s="7" t="str">
        <f>IF(COUNTIF(Returns!$A$2:$A$1635,Orders!AG1391)&gt;0,"Returned","Not Returned")</f>
        <v>Not Returned</v>
      </c>
    </row>
    <row r="1392" spans="5:34" ht="12.75" customHeight="1" thickTop="1" thickBot="1" x14ac:dyDescent="0.3">
      <c r="E1392" s="11">
        <v>23495</v>
      </c>
      <c r="F1392" s="12" t="s">
        <v>106</v>
      </c>
      <c r="G1392" s="12">
        <v>0</v>
      </c>
      <c r="H1392" s="12">
        <v>180.98</v>
      </c>
      <c r="I1392" s="12">
        <v>30</v>
      </c>
      <c r="J1392" s="12">
        <v>2486</v>
      </c>
      <c r="K1392" s="7" t="str">
        <f>IF(COUNTIF(Table1[Customer ID],Table1[[#This Row],[Customer ID]])&gt;1,"Repeat Customer","One-Time Customer")</f>
        <v>Repeat Customer</v>
      </c>
      <c r="L1392" s="12" t="s">
        <v>2331</v>
      </c>
      <c r="M1392" s="12" t="s">
        <v>39</v>
      </c>
      <c r="N1392" s="12" t="s">
        <v>58</v>
      </c>
      <c r="O1392" s="12" t="s">
        <v>41</v>
      </c>
      <c r="P1392" s="12" t="s">
        <v>42</v>
      </c>
      <c r="Q1392" s="12" t="s">
        <v>43</v>
      </c>
      <c r="R1392" s="12" t="s">
        <v>1886</v>
      </c>
      <c r="S1392" s="12">
        <v>0.69</v>
      </c>
      <c r="T1392" s="7">
        <f>Table1[[#This Row],[Profit]]/Table1[[#This Row],[Sales]]</f>
        <v>4.4161676646706591E-3</v>
      </c>
      <c r="U1392" s="12" t="s">
        <v>33</v>
      </c>
      <c r="V1392" s="12" t="s">
        <v>136</v>
      </c>
      <c r="W1392" s="12" t="s">
        <v>387</v>
      </c>
      <c r="X1392" s="12" t="s">
        <v>2332</v>
      </c>
      <c r="Y1392" s="12">
        <v>30458</v>
      </c>
      <c r="Z1392" s="13">
        <v>42038</v>
      </c>
      <c r="AA1392" s="14" t="str">
        <f>TEXT(Table1[[#This Row],[Order Date]],"mmmm")</f>
        <v>February</v>
      </c>
      <c r="AB1392" s="8" t="str">
        <f>TEXT(Table1[[#This Row],[Order Date]],"yyyy")</f>
        <v>2015</v>
      </c>
      <c r="AC1392" s="13">
        <v>42040</v>
      </c>
      <c r="AD1392" s="12">
        <v>9.2040000000000006</v>
      </c>
      <c r="AE1392" s="12">
        <v>11</v>
      </c>
      <c r="AF1392" s="12">
        <v>2084.16</v>
      </c>
      <c r="AG1392" s="12">
        <v>91416</v>
      </c>
      <c r="AH1392" s="7" t="str">
        <f>IF(COUNTIF(Returns!$A$2:$A$1635,Orders!AG1392)&gt;0,"Returned","Not Returned")</f>
        <v>Not Returned</v>
      </c>
    </row>
    <row r="1393" spans="5:34" ht="12.75" customHeight="1" thickTop="1" thickBot="1" x14ac:dyDescent="0.3">
      <c r="E1393" s="9">
        <v>23983</v>
      </c>
      <c r="F1393" s="2" t="s">
        <v>37</v>
      </c>
      <c r="G1393" s="2">
        <v>0.04</v>
      </c>
      <c r="H1393" s="2">
        <v>3.08</v>
      </c>
      <c r="I1393" s="2">
        <v>0.99</v>
      </c>
      <c r="J1393" s="2">
        <v>2487</v>
      </c>
      <c r="K1393" s="7" t="str">
        <f>IF(COUNTIF(Table1[Customer ID],Table1[[#This Row],[Customer ID]])&gt;1,"Repeat Customer","One-Time Customer")</f>
        <v>Repeat Customer</v>
      </c>
      <c r="L1393" s="2" t="s">
        <v>2333</v>
      </c>
      <c r="M1393" s="2" t="s">
        <v>49</v>
      </c>
      <c r="N1393" s="2" t="s">
        <v>58</v>
      </c>
      <c r="O1393" s="2" t="s">
        <v>29</v>
      </c>
      <c r="P1393" s="2" t="s">
        <v>134</v>
      </c>
      <c r="Q1393" s="2" t="s">
        <v>59</v>
      </c>
      <c r="R1393" s="2" t="s">
        <v>1994</v>
      </c>
      <c r="S1393" s="2">
        <v>0.37</v>
      </c>
      <c r="T1393" s="7">
        <f>Table1[[#This Row],[Profit]]/Table1[[#This Row],[Sales]]</f>
        <v>5.9222114720110577</v>
      </c>
      <c r="U1393" s="2" t="s">
        <v>33</v>
      </c>
      <c r="V1393" s="2" t="s">
        <v>136</v>
      </c>
      <c r="W1393" s="2" t="s">
        <v>387</v>
      </c>
      <c r="X1393" s="2" t="s">
        <v>2334</v>
      </c>
      <c r="Y1393" s="2">
        <v>30084</v>
      </c>
      <c r="Z1393" s="10">
        <v>42175</v>
      </c>
      <c r="AA1393" s="14" t="str">
        <f>TEXT(Table1[[#This Row],[Order Date]],"mmmm")</f>
        <v>June</v>
      </c>
      <c r="AB1393" s="8" t="str">
        <f>TEXT(Table1[[#This Row],[Order Date]],"yyyy")</f>
        <v>2015</v>
      </c>
      <c r="AC1393" s="10">
        <v>42176</v>
      </c>
      <c r="AD1393" s="2">
        <v>257.08319999999998</v>
      </c>
      <c r="AE1393" s="2">
        <v>14</v>
      </c>
      <c r="AF1393" s="2">
        <v>43.41</v>
      </c>
      <c r="AG1393" s="2">
        <v>91415</v>
      </c>
      <c r="AH1393" s="7" t="str">
        <f>IF(COUNTIF(Returns!$A$2:$A$1635,Orders!AG1393)&gt;0,"Returned","Not Returned")</f>
        <v>Not Returned</v>
      </c>
    </row>
    <row r="1394" spans="5:34" ht="12.75" customHeight="1" thickTop="1" thickBot="1" x14ac:dyDescent="0.3">
      <c r="E1394" s="11">
        <v>23984</v>
      </c>
      <c r="F1394" s="12" t="s">
        <v>37</v>
      </c>
      <c r="G1394" s="12">
        <v>0.1</v>
      </c>
      <c r="H1394" s="12">
        <v>2.78</v>
      </c>
      <c r="I1394" s="12">
        <v>1.25</v>
      </c>
      <c r="J1394" s="12">
        <v>2487</v>
      </c>
      <c r="K1394" s="7" t="str">
        <f>IF(COUNTIF(Table1[Customer ID],Table1[[#This Row],[Customer ID]])&gt;1,"Repeat Customer","One-Time Customer")</f>
        <v>Repeat Customer</v>
      </c>
      <c r="L1394" s="12" t="s">
        <v>2333</v>
      </c>
      <c r="M1394" s="12" t="s">
        <v>49</v>
      </c>
      <c r="N1394" s="12" t="s">
        <v>58</v>
      </c>
      <c r="O1394" s="12" t="s">
        <v>29</v>
      </c>
      <c r="P1394" s="12" t="s">
        <v>30</v>
      </c>
      <c r="Q1394" s="12" t="s">
        <v>31</v>
      </c>
      <c r="R1394" s="12" t="s">
        <v>2206</v>
      </c>
      <c r="S1394" s="12">
        <v>0.59</v>
      </c>
      <c r="T1394" s="7">
        <f>Table1[[#This Row],[Profit]]/Table1[[#This Row],[Sales]]</f>
        <v>1.6919431279620853E-2</v>
      </c>
      <c r="U1394" s="12" t="s">
        <v>33</v>
      </c>
      <c r="V1394" s="12" t="s">
        <v>136</v>
      </c>
      <c r="W1394" s="12" t="s">
        <v>387</v>
      </c>
      <c r="X1394" s="12" t="s">
        <v>2334</v>
      </c>
      <c r="Y1394" s="12">
        <v>30084</v>
      </c>
      <c r="Z1394" s="13">
        <v>42175</v>
      </c>
      <c r="AA1394" s="14" t="str">
        <f>TEXT(Table1[[#This Row],[Order Date]],"mmmm")</f>
        <v>June</v>
      </c>
      <c r="AB1394" s="8" t="str">
        <f>TEXT(Table1[[#This Row],[Order Date]],"yyyy")</f>
        <v>2015</v>
      </c>
      <c r="AC1394" s="13">
        <v>42176</v>
      </c>
      <c r="AD1394" s="12">
        <v>0.7854000000000001</v>
      </c>
      <c r="AE1394" s="12">
        <v>18</v>
      </c>
      <c r="AF1394" s="12">
        <v>46.42</v>
      </c>
      <c r="AG1394" s="12">
        <v>91415</v>
      </c>
      <c r="AH1394" s="7" t="str">
        <f>IF(COUNTIF(Returns!$A$2:$A$1635,Orders!AG1394)&gt;0,"Returned","Not Returned")</f>
        <v>Not Returned</v>
      </c>
    </row>
    <row r="1395" spans="5:34" ht="12.75" customHeight="1" thickTop="1" thickBot="1" x14ac:dyDescent="0.3">
      <c r="E1395" s="9">
        <v>24476</v>
      </c>
      <c r="F1395" s="2" t="s">
        <v>37</v>
      </c>
      <c r="G1395" s="2">
        <v>0.02</v>
      </c>
      <c r="H1395" s="2">
        <v>136.97999999999999</v>
      </c>
      <c r="I1395" s="2">
        <v>24.49</v>
      </c>
      <c r="J1395" s="2">
        <v>2487</v>
      </c>
      <c r="K1395" s="7" t="str">
        <f>IF(COUNTIF(Table1[Customer ID],Table1[[#This Row],[Customer ID]])&gt;1,"Repeat Customer","One-Time Customer")</f>
        <v>Repeat Customer</v>
      </c>
      <c r="L1395" s="2" t="s">
        <v>2333</v>
      </c>
      <c r="M1395" s="2" t="s">
        <v>27</v>
      </c>
      <c r="N1395" s="2" t="s">
        <v>58</v>
      </c>
      <c r="O1395" s="2" t="s">
        <v>41</v>
      </c>
      <c r="P1395" s="2" t="s">
        <v>50</v>
      </c>
      <c r="Q1395" s="2" t="s">
        <v>236</v>
      </c>
      <c r="R1395" s="2" t="s">
        <v>1648</v>
      </c>
      <c r="S1395" s="2">
        <v>0.59</v>
      </c>
      <c r="T1395" s="7">
        <f>Table1[[#This Row],[Profit]]/Table1[[#This Row],[Sales]]</f>
        <v>7.7619527586660242E-2</v>
      </c>
      <c r="U1395" s="2" t="s">
        <v>33</v>
      </c>
      <c r="V1395" s="2" t="s">
        <v>136</v>
      </c>
      <c r="W1395" s="2" t="s">
        <v>387</v>
      </c>
      <c r="X1395" s="2" t="s">
        <v>2334</v>
      </c>
      <c r="Y1395" s="2">
        <v>30084</v>
      </c>
      <c r="Z1395" s="10">
        <v>42157</v>
      </c>
      <c r="AA1395" s="14" t="str">
        <f>TEXT(Table1[[#This Row],[Order Date]],"mmmm")</f>
        <v>June</v>
      </c>
      <c r="AB1395" s="8" t="str">
        <f>TEXT(Table1[[#This Row],[Order Date]],"yyyy")</f>
        <v>2015</v>
      </c>
      <c r="AC1395" s="10">
        <v>42158</v>
      </c>
      <c r="AD1395" s="2">
        <v>88.56</v>
      </c>
      <c r="AE1395" s="2">
        <v>8</v>
      </c>
      <c r="AF1395" s="2">
        <v>1140.95</v>
      </c>
      <c r="AG1395" s="2">
        <v>91417</v>
      </c>
      <c r="AH1395" s="7" t="str">
        <f>IF(COUNTIF(Returns!$A$2:$A$1635,Orders!AG1395)&gt;0,"Returned","Not Returned")</f>
        <v>Not Returned</v>
      </c>
    </row>
    <row r="1396" spans="5:34" ht="12.75" customHeight="1" thickTop="1" thickBot="1" x14ac:dyDescent="0.3">
      <c r="E1396" s="11">
        <v>20065</v>
      </c>
      <c r="F1396" s="12" t="s">
        <v>25</v>
      </c>
      <c r="G1396" s="12">
        <v>0.08</v>
      </c>
      <c r="H1396" s="12">
        <v>4.91</v>
      </c>
      <c r="I1396" s="12">
        <v>0.5</v>
      </c>
      <c r="J1396" s="12">
        <v>2488</v>
      </c>
      <c r="K1396" s="7" t="str">
        <f>IF(COUNTIF(Table1[Customer ID],Table1[[#This Row],[Customer ID]])&gt;1,"Repeat Customer","One-Time Customer")</f>
        <v>Repeat Customer</v>
      </c>
      <c r="L1396" s="12" t="s">
        <v>2335</v>
      </c>
      <c r="M1396" s="12" t="s">
        <v>49</v>
      </c>
      <c r="N1396" s="12" t="s">
        <v>114</v>
      </c>
      <c r="O1396" s="12" t="s">
        <v>29</v>
      </c>
      <c r="P1396" s="12" t="s">
        <v>134</v>
      </c>
      <c r="Q1396" s="12" t="s">
        <v>59</v>
      </c>
      <c r="R1396" s="12" t="s">
        <v>163</v>
      </c>
      <c r="S1396" s="12">
        <v>0.36</v>
      </c>
      <c r="T1396" s="7">
        <f>Table1[[#This Row],[Profit]]/Table1[[#This Row],[Sales]]</f>
        <v>0.29810260014054818</v>
      </c>
      <c r="U1396" s="12" t="s">
        <v>33</v>
      </c>
      <c r="V1396" s="12" t="s">
        <v>136</v>
      </c>
      <c r="W1396" s="12" t="s">
        <v>958</v>
      </c>
      <c r="X1396" s="12" t="s">
        <v>2336</v>
      </c>
      <c r="Y1396" s="12">
        <v>72023</v>
      </c>
      <c r="Z1396" s="13">
        <v>42103</v>
      </c>
      <c r="AA1396" s="14" t="str">
        <f>TEXT(Table1[[#This Row],[Order Date]],"mmmm")</f>
        <v>April</v>
      </c>
      <c r="AB1396" s="8" t="str">
        <f>TEXT(Table1[[#This Row],[Order Date]],"yyyy")</f>
        <v>2015</v>
      </c>
      <c r="AC1396" s="13">
        <v>42103</v>
      </c>
      <c r="AD1396" s="12">
        <v>12.726000000000001</v>
      </c>
      <c r="AE1396" s="12">
        <v>9</v>
      </c>
      <c r="AF1396" s="12">
        <v>42.69</v>
      </c>
      <c r="AG1396" s="12">
        <v>86887</v>
      </c>
      <c r="AH1396" s="7" t="str">
        <f>IF(COUNTIF(Returns!$A$2:$A$1635,Orders!AG1396)&gt;0,"Returned","Not Returned")</f>
        <v>Not Returned</v>
      </c>
    </row>
    <row r="1397" spans="5:34" ht="12.75" customHeight="1" thickTop="1" thickBot="1" x14ac:dyDescent="0.3">
      <c r="E1397" s="9">
        <v>20066</v>
      </c>
      <c r="F1397" s="2" t="s">
        <v>25</v>
      </c>
      <c r="G1397" s="2">
        <v>0.02</v>
      </c>
      <c r="H1397" s="2">
        <v>28.15</v>
      </c>
      <c r="I1397" s="2">
        <v>6.17</v>
      </c>
      <c r="J1397" s="2">
        <v>2488</v>
      </c>
      <c r="K1397" s="7" t="str">
        <f>IF(COUNTIF(Table1[Customer ID],Table1[[#This Row],[Customer ID]])&gt;1,"Repeat Customer","One-Time Customer")</f>
        <v>Repeat Customer</v>
      </c>
      <c r="L1397" s="2" t="s">
        <v>2335</v>
      </c>
      <c r="M1397" s="2" t="s">
        <v>49</v>
      </c>
      <c r="N1397" s="2" t="s">
        <v>114</v>
      </c>
      <c r="O1397" s="2" t="s">
        <v>29</v>
      </c>
      <c r="P1397" s="2" t="s">
        <v>30</v>
      </c>
      <c r="Q1397" s="2" t="s">
        <v>51</v>
      </c>
      <c r="R1397" s="2" t="s">
        <v>2337</v>
      </c>
      <c r="S1397" s="2">
        <v>0.55000000000000004</v>
      </c>
      <c r="T1397" s="7">
        <f>Table1[[#This Row],[Profit]]/Table1[[#This Row],[Sales]]</f>
        <v>0.49114749091353344</v>
      </c>
      <c r="U1397" s="2" t="s">
        <v>33</v>
      </c>
      <c r="V1397" s="2" t="s">
        <v>136</v>
      </c>
      <c r="W1397" s="2" t="s">
        <v>958</v>
      </c>
      <c r="X1397" s="2" t="s">
        <v>2336</v>
      </c>
      <c r="Y1397" s="2">
        <v>72023</v>
      </c>
      <c r="Z1397" s="10">
        <v>42103</v>
      </c>
      <c r="AA1397" s="14" t="str">
        <f>TEXT(Table1[[#This Row],[Order Date]],"mmmm")</f>
        <v>April</v>
      </c>
      <c r="AB1397" s="8" t="str">
        <f>TEXT(Table1[[#This Row],[Order Date]],"yyyy")</f>
        <v>2015</v>
      </c>
      <c r="AC1397" s="10">
        <v>42104</v>
      </c>
      <c r="AD1397" s="2">
        <v>160.8066</v>
      </c>
      <c r="AE1397" s="2">
        <v>11</v>
      </c>
      <c r="AF1397" s="2">
        <v>327.41000000000003</v>
      </c>
      <c r="AG1397" s="2">
        <v>86887</v>
      </c>
      <c r="AH1397" s="7" t="str">
        <f>IF(COUNTIF(Returns!$A$2:$A$1635,Orders!AG1397)&gt;0,"Returned","Not Returned")</f>
        <v>Not Returned</v>
      </c>
    </row>
    <row r="1398" spans="5:34" ht="12.75" customHeight="1" thickTop="1" thickBot="1" x14ac:dyDescent="0.3">
      <c r="E1398" s="11">
        <v>20602</v>
      </c>
      <c r="F1398" s="12" t="s">
        <v>25</v>
      </c>
      <c r="G1398" s="12">
        <v>0.01</v>
      </c>
      <c r="H1398" s="12">
        <v>2036.48</v>
      </c>
      <c r="I1398" s="12">
        <v>14.7</v>
      </c>
      <c r="J1398" s="12">
        <v>2489</v>
      </c>
      <c r="K1398" s="7" t="str">
        <f>IF(COUNTIF(Table1[Customer ID],Table1[[#This Row],[Customer ID]])&gt;1,"Repeat Customer","One-Time Customer")</f>
        <v>Repeat Customer</v>
      </c>
      <c r="L1398" s="12" t="s">
        <v>2338</v>
      </c>
      <c r="M1398" s="12" t="s">
        <v>39</v>
      </c>
      <c r="N1398" s="12" t="s">
        <v>114</v>
      </c>
      <c r="O1398" s="12" t="s">
        <v>77</v>
      </c>
      <c r="P1398" s="12" t="s">
        <v>85</v>
      </c>
      <c r="Q1398" s="12" t="s">
        <v>43</v>
      </c>
      <c r="R1398" s="12" t="s">
        <v>633</v>
      </c>
      <c r="S1398" s="12">
        <v>0.55000000000000004</v>
      </c>
      <c r="T1398" s="7">
        <f>Table1[[#This Row],[Profit]]/Table1[[#This Row],[Sales]]</f>
        <v>-0.42165652628576855</v>
      </c>
      <c r="U1398" s="12" t="s">
        <v>33</v>
      </c>
      <c r="V1398" s="12" t="s">
        <v>34</v>
      </c>
      <c r="W1398" s="12" t="s">
        <v>45</v>
      </c>
      <c r="X1398" s="12" t="s">
        <v>695</v>
      </c>
      <c r="Y1398" s="12">
        <v>94521</v>
      </c>
      <c r="Z1398" s="13">
        <v>42046</v>
      </c>
      <c r="AA1398" s="14" t="str">
        <f>TEXT(Table1[[#This Row],[Order Date]],"mmmm")</f>
        <v>February</v>
      </c>
      <c r="AB1398" s="8" t="str">
        <f>TEXT(Table1[[#This Row],[Order Date]],"yyyy")</f>
        <v>2015</v>
      </c>
      <c r="AC1398" s="13">
        <v>42048</v>
      </c>
      <c r="AD1398" s="12">
        <v>-1596.7457999999999</v>
      </c>
      <c r="AE1398" s="12">
        <v>2</v>
      </c>
      <c r="AF1398" s="12">
        <v>3786.84</v>
      </c>
      <c r="AG1398" s="12">
        <v>86883</v>
      </c>
      <c r="AH1398" s="7" t="str">
        <f>IF(COUNTIF(Returns!$A$2:$A$1635,Orders!AG1398)&gt;0,"Returned","Not Returned")</f>
        <v>Not Returned</v>
      </c>
    </row>
    <row r="1399" spans="5:34" ht="12.75" customHeight="1" thickTop="1" thickBot="1" x14ac:dyDescent="0.3">
      <c r="E1399" s="9">
        <v>21212</v>
      </c>
      <c r="F1399" s="2" t="s">
        <v>56</v>
      </c>
      <c r="G1399" s="2">
        <v>0.04</v>
      </c>
      <c r="H1399" s="2">
        <v>419.19</v>
      </c>
      <c r="I1399" s="2">
        <v>19.989999999999998</v>
      </c>
      <c r="J1399" s="2">
        <v>2489</v>
      </c>
      <c r="K1399" s="7" t="str">
        <f>IF(COUNTIF(Table1[Customer ID],Table1[[#This Row],[Customer ID]])&gt;1,"Repeat Customer","One-Time Customer")</f>
        <v>Repeat Customer</v>
      </c>
      <c r="L1399" s="2" t="s">
        <v>2338</v>
      </c>
      <c r="M1399" s="2" t="s">
        <v>49</v>
      </c>
      <c r="N1399" s="2" t="s">
        <v>40</v>
      </c>
      <c r="O1399" s="2" t="s">
        <v>29</v>
      </c>
      <c r="P1399" s="2" t="s">
        <v>141</v>
      </c>
      <c r="Q1399" s="2" t="s">
        <v>59</v>
      </c>
      <c r="R1399" s="2" t="s">
        <v>741</v>
      </c>
      <c r="S1399" s="2">
        <v>0.57999999999999996</v>
      </c>
      <c r="T1399" s="7">
        <f>Table1[[#This Row],[Profit]]/Table1[[#This Row],[Sales]]</f>
        <v>0.69</v>
      </c>
      <c r="U1399" s="2" t="s">
        <v>33</v>
      </c>
      <c r="V1399" s="2" t="s">
        <v>34</v>
      </c>
      <c r="W1399" s="2" t="s">
        <v>45</v>
      </c>
      <c r="X1399" s="2" t="s">
        <v>695</v>
      </c>
      <c r="Y1399" s="2">
        <v>94521</v>
      </c>
      <c r="Z1399" s="10">
        <v>42120</v>
      </c>
      <c r="AA1399" s="14" t="str">
        <f>TEXT(Table1[[#This Row],[Order Date]],"mmmm")</f>
        <v>April</v>
      </c>
      <c r="AB1399" s="8" t="str">
        <f>TEXT(Table1[[#This Row],[Order Date]],"yyyy")</f>
        <v>2015</v>
      </c>
      <c r="AC1399" s="10">
        <v>42121</v>
      </c>
      <c r="AD1399" s="2">
        <v>1388.3558999999998</v>
      </c>
      <c r="AE1399" s="2">
        <v>5</v>
      </c>
      <c r="AF1399" s="2">
        <v>2012.11</v>
      </c>
      <c r="AG1399" s="2">
        <v>86885</v>
      </c>
      <c r="AH1399" s="7" t="str">
        <f>IF(COUNTIF(Returns!$A$2:$A$1635,Orders!AG1399)&gt;0,"Returned","Not Returned")</f>
        <v>Not Returned</v>
      </c>
    </row>
    <row r="1400" spans="5:34" ht="12.75" customHeight="1" thickTop="1" thickBot="1" x14ac:dyDescent="0.3">
      <c r="E1400" s="11">
        <v>21338</v>
      </c>
      <c r="F1400" s="12" t="s">
        <v>37</v>
      </c>
      <c r="G1400" s="12">
        <v>7.0000000000000007E-2</v>
      </c>
      <c r="H1400" s="12">
        <v>65.989999999999995</v>
      </c>
      <c r="I1400" s="12">
        <v>8.8000000000000007</v>
      </c>
      <c r="J1400" s="12">
        <v>2489</v>
      </c>
      <c r="K1400" s="7" t="str">
        <f>IF(COUNTIF(Table1[Customer ID],Table1[[#This Row],[Customer ID]])&gt;1,"Repeat Customer","One-Time Customer")</f>
        <v>Repeat Customer</v>
      </c>
      <c r="L1400" s="12" t="s">
        <v>2338</v>
      </c>
      <c r="M1400" s="12" t="s">
        <v>49</v>
      </c>
      <c r="N1400" s="12" t="s">
        <v>40</v>
      </c>
      <c r="O1400" s="12" t="s">
        <v>77</v>
      </c>
      <c r="P1400" s="12" t="s">
        <v>78</v>
      </c>
      <c r="Q1400" s="12" t="s">
        <v>59</v>
      </c>
      <c r="R1400" s="12" t="s">
        <v>751</v>
      </c>
      <c r="S1400" s="12">
        <v>0.57999999999999996</v>
      </c>
      <c r="T1400" s="7">
        <f>Table1[[#This Row],[Profit]]/Table1[[#This Row],[Sales]]</f>
        <v>0.23287113598778783</v>
      </c>
      <c r="U1400" s="12" t="s">
        <v>33</v>
      </c>
      <c r="V1400" s="12" t="s">
        <v>34</v>
      </c>
      <c r="W1400" s="12" t="s">
        <v>45</v>
      </c>
      <c r="X1400" s="12" t="s">
        <v>695</v>
      </c>
      <c r="Y1400" s="12">
        <v>94521</v>
      </c>
      <c r="Z1400" s="13">
        <v>42016</v>
      </c>
      <c r="AA1400" s="14" t="str">
        <f>TEXT(Table1[[#This Row],[Order Date]],"mmmm")</f>
        <v>January</v>
      </c>
      <c r="AB1400" s="8" t="str">
        <f>TEXT(Table1[[#This Row],[Order Date]],"yyyy")</f>
        <v>2015</v>
      </c>
      <c r="AC1400" s="13">
        <v>42016</v>
      </c>
      <c r="AD1400" s="12">
        <v>109.83600000000001</v>
      </c>
      <c r="AE1400" s="12">
        <v>9</v>
      </c>
      <c r="AF1400" s="12">
        <v>471.66</v>
      </c>
      <c r="AG1400" s="12">
        <v>86886</v>
      </c>
      <c r="AH1400" s="7" t="str">
        <f>IF(COUNTIF(Returns!$A$2:$A$1635,Orders!AG1400)&gt;0,"Returned","Not Returned")</f>
        <v>Not Returned</v>
      </c>
    </row>
    <row r="1401" spans="5:34" ht="12.75" customHeight="1" thickTop="1" thickBot="1" x14ac:dyDescent="0.3">
      <c r="E1401" s="9">
        <v>24856</v>
      </c>
      <c r="F1401" s="2" t="s">
        <v>47</v>
      </c>
      <c r="G1401" s="2">
        <v>0.09</v>
      </c>
      <c r="H1401" s="2">
        <v>348.21</v>
      </c>
      <c r="I1401" s="2">
        <v>40.19</v>
      </c>
      <c r="J1401" s="2">
        <v>2490</v>
      </c>
      <c r="K1401" s="7" t="str">
        <f>IF(COUNTIF(Table1[Customer ID],Table1[[#This Row],[Customer ID]])&gt;1,"Repeat Customer","One-Time Customer")</f>
        <v>Repeat Customer</v>
      </c>
      <c r="L1401" s="2" t="s">
        <v>2339</v>
      </c>
      <c r="M1401" s="2" t="s">
        <v>39</v>
      </c>
      <c r="N1401" s="2" t="s">
        <v>40</v>
      </c>
      <c r="O1401" s="2" t="s">
        <v>41</v>
      </c>
      <c r="P1401" s="2" t="s">
        <v>152</v>
      </c>
      <c r="Q1401" s="2" t="s">
        <v>121</v>
      </c>
      <c r="R1401" s="2" t="s">
        <v>1572</v>
      </c>
      <c r="S1401" s="2">
        <v>0.62</v>
      </c>
      <c r="T1401" s="7">
        <f>Table1[[#This Row],[Profit]]/Table1[[#This Row],[Sales]]</f>
        <v>-0.14159625829812902</v>
      </c>
      <c r="U1401" s="2" t="s">
        <v>33</v>
      </c>
      <c r="V1401" s="2" t="s">
        <v>34</v>
      </c>
      <c r="W1401" s="2" t="s">
        <v>45</v>
      </c>
      <c r="X1401" s="2" t="s">
        <v>2340</v>
      </c>
      <c r="Y1401" s="2">
        <v>92627</v>
      </c>
      <c r="Z1401" s="10">
        <v>42049</v>
      </c>
      <c r="AA1401" s="14" t="str">
        <f>TEXT(Table1[[#This Row],[Order Date]],"mmmm")</f>
        <v>February</v>
      </c>
      <c r="AB1401" s="8" t="str">
        <f>TEXT(Table1[[#This Row],[Order Date]],"yyyy")</f>
        <v>2015</v>
      </c>
      <c r="AC1401" s="10">
        <v>42051</v>
      </c>
      <c r="AD1401" s="2">
        <v>-93.849999999999909</v>
      </c>
      <c r="AE1401" s="2">
        <v>2</v>
      </c>
      <c r="AF1401" s="2">
        <v>662.8</v>
      </c>
      <c r="AG1401" s="2">
        <v>86884</v>
      </c>
      <c r="AH1401" s="7" t="str">
        <f>IF(COUNTIF(Returns!$A$2:$A$1635,Orders!AG1401)&gt;0,"Returned","Not Returned")</f>
        <v>Not Returned</v>
      </c>
    </row>
    <row r="1402" spans="5:34" ht="12.75" customHeight="1" thickTop="1" thickBot="1" x14ac:dyDescent="0.3">
      <c r="E1402" s="11">
        <v>21339</v>
      </c>
      <c r="F1402" s="12" t="s">
        <v>37</v>
      </c>
      <c r="G1402" s="12">
        <v>0</v>
      </c>
      <c r="H1402" s="12">
        <v>10.01</v>
      </c>
      <c r="I1402" s="12">
        <v>1.99</v>
      </c>
      <c r="J1402" s="12">
        <v>2490</v>
      </c>
      <c r="K1402" s="7" t="str">
        <f>IF(COUNTIF(Table1[Customer ID],Table1[[#This Row],[Customer ID]])&gt;1,"Repeat Customer","One-Time Customer")</f>
        <v>Repeat Customer</v>
      </c>
      <c r="L1402" s="12" t="s">
        <v>2339</v>
      </c>
      <c r="M1402" s="12" t="s">
        <v>27</v>
      </c>
      <c r="N1402" s="12" t="s">
        <v>40</v>
      </c>
      <c r="O1402" s="12" t="s">
        <v>77</v>
      </c>
      <c r="P1402" s="12" t="s">
        <v>180</v>
      </c>
      <c r="Q1402" s="12" t="s">
        <v>51</v>
      </c>
      <c r="R1402" s="12" t="s">
        <v>2341</v>
      </c>
      <c r="S1402" s="12">
        <v>0.41</v>
      </c>
      <c r="T1402" s="7">
        <f>Table1[[#This Row],[Profit]]/Table1[[#This Row],[Sales]]</f>
        <v>0.69</v>
      </c>
      <c r="U1402" s="12" t="s">
        <v>33</v>
      </c>
      <c r="V1402" s="12" t="s">
        <v>34</v>
      </c>
      <c r="W1402" s="12" t="s">
        <v>45</v>
      </c>
      <c r="X1402" s="12" t="s">
        <v>2340</v>
      </c>
      <c r="Y1402" s="12">
        <v>92627</v>
      </c>
      <c r="Z1402" s="13">
        <v>42016</v>
      </c>
      <c r="AA1402" s="14" t="str">
        <f>TEXT(Table1[[#This Row],[Order Date]],"mmmm")</f>
        <v>January</v>
      </c>
      <c r="AB1402" s="8" t="str">
        <f>TEXT(Table1[[#This Row],[Order Date]],"yyyy")</f>
        <v>2015</v>
      </c>
      <c r="AC1402" s="13">
        <v>42018</v>
      </c>
      <c r="AD1402" s="12">
        <v>82.703399999999988</v>
      </c>
      <c r="AE1402" s="12">
        <v>11</v>
      </c>
      <c r="AF1402" s="12">
        <v>119.86</v>
      </c>
      <c r="AG1402" s="12">
        <v>86886</v>
      </c>
      <c r="AH1402" s="7" t="str">
        <f>IF(COUNTIF(Returns!$A$2:$A$1635,Orders!AG1402)&gt;0,"Returned","Not Returned")</f>
        <v>Not Returned</v>
      </c>
    </row>
    <row r="1403" spans="5:34" ht="12.75" customHeight="1" thickTop="1" thickBot="1" x14ac:dyDescent="0.3">
      <c r="E1403" s="9">
        <v>6856</v>
      </c>
      <c r="F1403" s="2" t="s">
        <v>47</v>
      </c>
      <c r="G1403" s="2">
        <v>0.09</v>
      </c>
      <c r="H1403" s="2">
        <v>348.21</v>
      </c>
      <c r="I1403" s="2">
        <v>40.19</v>
      </c>
      <c r="J1403" s="2">
        <v>2491</v>
      </c>
      <c r="K1403" s="7" t="str">
        <f>IF(COUNTIF(Table1[Customer ID],Table1[[#This Row],[Customer ID]])&gt;1,"Repeat Customer","One-Time Customer")</f>
        <v>Repeat Customer</v>
      </c>
      <c r="L1403" s="2" t="s">
        <v>2342</v>
      </c>
      <c r="M1403" s="2" t="s">
        <v>39</v>
      </c>
      <c r="N1403" s="2" t="s">
        <v>40</v>
      </c>
      <c r="O1403" s="2" t="s">
        <v>41</v>
      </c>
      <c r="P1403" s="2" t="s">
        <v>152</v>
      </c>
      <c r="Q1403" s="2" t="s">
        <v>121</v>
      </c>
      <c r="R1403" s="2" t="s">
        <v>1572</v>
      </c>
      <c r="S1403" s="2">
        <v>0.62</v>
      </c>
      <c r="T1403" s="7">
        <f>Table1[[#This Row],[Profit]]/Table1[[#This Row],[Sales]]</f>
        <v>-3.5398931054122423E-2</v>
      </c>
      <c r="U1403" s="2" t="s">
        <v>33</v>
      </c>
      <c r="V1403" s="2" t="s">
        <v>34</v>
      </c>
      <c r="W1403" s="2" t="s">
        <v>45</v>
      </c>
      <c r="X1403" s="2" t="s">
        <v>663</v>
      </c>
      <c r="Y1403" s="2">
        <v>90045</v>
      </c>
      <c r="Z1403" s="10">
        <v>42049</v>
      </c>
      <c r="AA1403" s="14" t="str">
        <f>TEXT(Table1[[#This Row],[Order Date]],"mmmm")</f>
        <v>February</v>
      </c>
      <c r="AB1403" s="8" t="str">
        <f>TEXT(Table1[[#This Row],[Order Date]],"yyyy")</f>
        <v>2015</v>
      </c>
      <c r="AC1403" s="10">
        <v>42051</v>
      </c>
      <c r="AD1403" s="2">
        <v>-93.849999999999909</v>
      </c>
      <c r="AE1403" s="2">
        <v>8</v>
      </c>
      <c r="AF1403" s="2">
        <v>2651.21</v>
      </c>
      <c r="AG1403" s="2">
        <v>48836</v>
      </c>
      <c r="AH1403" s="7" t="str">
        <f>IF(COUNTIF(Returns!$A$2:$A$1635,Orders!AG1403)&gt;0,"Returned","Not Returned")</f>
        <v>Not Returned</v>
      </c>
    </row>
    <row r="1404" spans="5:34" ht="12.75" customHeight="1" thickTop="1" thickBot="1" x14ac:dyDescent="0.3">
      <c r="E1404" s="11">
        <v>1617</v>
      </c>
      <c r="F1404" s="12" t="s">
        <v>106</v>
      </c>
      <c r="G1404" s="12">
        <v>0.06</v>
      </c>
      <c r="H1404" s="12">
        <v>4.28</v>
      </c>
      <c r="I1404" s="12">
        <v>0.94</v>
      </c>
      <c r="J1404" s="12">
        <v>2491</v>
      </c>
      <c r="K1404" s="7" t="str">
        <f>IF(COUNTIF(Table1[Customer ID],Table1[[#This Row],[Customer ID]])&gt;1,"Repeat Customer","One-Time Customer")</f>
        <v>Repeat Customer</v>
      </c>
      <c r="L1404" s="12" t="s">
        <v>2342</v>
      </c>
      <c r="M1404" s="12" t="s">
        <v>49</v>
      </c>
      <c r="N1404" s="12" t="s">
        <v>114</v>
      </c>
      <c r="O1404" s="12" t="s">
        <v>29</v>
      </c>
      <c r="P1404" s="12" t="s">
        <v>30</v>
      </c>
      <c r="Q1404" s="12" t="s">
        <v>31</v>
      </c>
      <c r="R1404" s="12" t="s">
        <v>1647</v>
      </c>
      <c r="S1404" s="12">
        <v>0.56000000000000005</v>
      </c>
      <c r="T1404" s="7">
        <f>Table1[[#This Row],[Profit]]/Table1[[#This Row],[Sales]]</f>
        <v>9.4969199178644558E-3</v>
      </c>
      <c r="U1404" s="12" t="s">
        <v>33</v>
      </c>
      <c r="V1404" s="12" t="s">
        <v>34</v>
      </c>
      <c r="W1404" s="12" t="s">
        <v>45</v>
      </c>
      <c r="X1404" s="12" t="s">
        <v>663</v>
      </c>
      <c r="Y1404" s="12">
        <v>90045</v>
      </c>
      <c r="Z1404" s="13">
        <v>42120</v>
      </c>
      <c r="AA1404" s="14" t="str">
        <f>TEXT(Table1[[#This Row],[Order Date]],"mmmm")</f>
        <v>April</v>
      </c>
      <c r="AB1404" s="8" t="str">
        <f>TEXT(Table1[[#This Row],[Order Date]],"yyyy")</f>
        <v>2015</v>
      </c>
      <c r="AC1404" s="13">
        <v>42122</v>
      </c>
      <c r="AD1404" s="12">
        <v>0.36999999999999922</v>
      </c>
      <c r="AE1404" s="12">
        <v>9</v>
      </c>
      <c r="AF1404" s="12">
        <v>38.96</v>
      </c>
      <c r="AG1404" s="12">
        <v>11712</v>
      </c>
      <c r="AH1404" s="7" t="str">
        <f>IF(COUNTIF(Returns!$A$2:$A$1635,Orders!AG1404)&gt;0,"Returned","Not Returned")</f>
        <v>Not Returned</v>
      </c>
    </row>
    <row r="1405" spans="5:34" ht="12.75" customHeight="1" thickTop="1" thickBot="1" x14ac:dyDescent="0.3">
      <c r="E1405" s="9">
        <v>3212</v>
      </c>
      <c r="F1405" s="2" t="s">
        <v>56</v>
      </c>
      <c r="G1405" s="2">
        <v>0.04</v>
      </c>
      <c r="H1405" s="2">
        <v>419.19</v>
      </c>
      <c r="I1405" s="2">
        <v>19.989999999999998</v>
      </c>
      <c r="J1405" s="2">
        <v>2491</v>
      </c>
      <c r="K1405" s="7" t="str">
        <f>IF(COUNTIF(Table1[Customer ID],Table1[[#This Row],[Customer ID]])&gt;1,"Repeat Customer","One-Time Customer")</f>
        <v>Repeat Customer</v>
      </c>
      <c r="L1405" s="2" t="s">
        <v>2342</v>
      </c>
      <c r="M1405" s="2" t="s">
        <v>49</v>
      </c>
      <c r="N1405" s="2" t="s">
        <v>40</v>
      </c>
      <c r="O1405" s="2" t="s">
        <v>29</v>
      </c>
      <c r="P1405" s="2" t="s">
        <v>141</v>
      </c>
      <c r="Q1405" s="2" t="s">
        <v>59</v>
      </c>
      <c r="R1405" s="2" t="s">
        <v>741</v>
      </c>
      <c r="S1405" s="2">
        <v>0.57999999999999996</v>
      </c>
      <c r="T1405" s="7">
        <f>Table1[[#This Row],[Profit]]/Table1[[#This Row],[Sales]]</f>
        <v>0.24199317881082694</v>
      </c>
      <c r="U1405" s="2" t="s">
        <v>33</v>
      </c>
      <c r="V1405" s="2" t="s">
        <v>34</v>
      </c>
      <c r="W1405" s="2" t="s">
        <v>45</v>
      </c>
      <c r="X1405" s="2" t="s">
        <v>663</v>
      </c>
      <c r="Y1405" s="2">
        <v>90045</v>
      </c>
      <c r="Z1405" s="10">
        <v>42120</v>
      </c>
      <c r="AA1405" s="14" t="str">
        <f>TEXT(Table1[[#This Row],[Order Date]],"mmmm")</f>
        <v>April</v>
      </c>
      <c r="AB1405" s="8" t="str">
        <f>TEXT(Table1[[#This Row],[Order Date]],"yyyy")</f>
        <v>2015</v>
      </c>
      <c r="AC1405" s="10">
        <v>42121</v>
      </c>
      <c r="AD1405" s="2">
        <v>1947.67</v>
      </c>
      <c r="AE1405" s="2">
        <v>20</v>
      </c>
      <c r="AF1405" s="2">
        <v>8048.45</v>
      </c>
      <c r="AG1405" s="2">
        <v>23042</v>
      </c>
      <c r="AH1405" s="7" t="str">
        <f>IF(COUNTIF(Returns!$A$2:$A$1635,Orders!AG1405)&gt;0,"Returned","Not Returned")</f>
        <v>Not Returned</v>
      </c>
    </row>
    <row r="1406" spans="5:34" ht="12.75" customHeight="1" thickTop="1" thickBot="1" x14ac:dyDescent="0.3">
      <c r="E1406" s="11">
        <v>3338</v>
      </c>
      <c r="F1406" s="12" t="s">
        <v>37</v>
      </c>
      <c r="G1406" s="12">
        <v>7.0000000000000007E-2</v>
      </c>
      <c r="H1406" s="12">
        <v>65.989999999999995</v>
      </c>
      <c r="I1406" s="12">
        <v>8.8000000000000007</v>
      </c>
      <c r="J1406" s="12">
        <v>2491</v>
      </c>
      <c r="K1406" s="7" t="str">
        <f>IF(COUNTIF(Table1[Customer ID],Table1[[#This Row],[Customer ID]])&gt;1,"Repeat Customer","One-Time Customer")</f>
        <v>Repeat Customer</v>
      </c>
      <c r="L1406" s="12" t="s">
        <v>2342</v>
      </c>
      <c r="M1406" s="12" t="s">
        <v>49</v>
      </c>
      <c r="N1406" s="12" t="s">
        <v>40</v>
      </c>
      <c r="O1406" s="12" t="s">
        <v>77</v>
      </c>
      <c r="P1406" s="12" t="s">
        <v>78</v>
      </c>
      <c r="Q1406" s="12" t="s">
        <v>59</v>
      </c>
      <c r="R1406" s="12" t="s">
        <v>751</v>
      </c>
      <c r="S1406" s="12">
        <v>0.57999999999999996</v>
      </c>
      <c r="T1406" s="7">
        <f>Table1[[#This Row],[Profit]]/Table1[[#This Row],[Sales]]</f>
        <v>5.6644817253987824E-2</v>
      </c>
      <c r="U1406" s="12" t="s">
        <v>33</v>
      </c>
      <c r="V1406" s="12" t="s">
        <v>34</v>
      </c>
      <c r="W1406" s="12" t="s">
        <v>45</v>
      </c>
      <c r="X1406" s="12" t="s">
        <v>663</v>
      </c>
      <c r="Y1406" s="12">
        <v>90045</v>
      </c>
      <c r="Z1406" s="13">
        <v>42016</v>
      </c>
      <c r="AA1406" s="14" t="str">
        <f>TEXT(Table1[[#This Row],[Order Date]],"mmmm")</f>
        <v>January</v>
      </c>
      <c r="AB1406" s="8" t="str">
        <f>TEXT(Table1[[#This Row],[Order Date]],"yyyy")</f>
        <v>2015</v>
      </c>
      <c r="AC1406" s="13">
        <v>42016</v>
      </c>
      <c r="AD1406" s="12">
        <v>109.83600000000001</v>
      </c>
      <c r="AE1406" s="12">
        <v>37</v>
      </c>
      <c r="AF1406" s="12">
        <v>1939.03</v>
      </c>
      <c r="AG1406" s="12">
        <v>23877</v>
      </c>
      <c r="AH1406" s="7" t="str">
        <f>IF(COUNTIF(Returns!$A$2:$A$1635,Orders!AG1406)&gt;0,"Returned","Not Returned")</f>
        <v>Not Returned</v>
      </c>
    </row>
    <row r="1407" spans="5:34" ht="12.75" customHeight="1" thickTop="1" thickBot="1" x14ac:dyDescent="0.3">
      <c r="E1407" s="9">
        <v>3339</v>
      </c>
      <c r="F1407" s="2" t="s">
        <v>37</v>
      </c>
      <c r="G1407" s="2">
        <v>0</v>
      </c>
      <c r="H1407" s="2">
        <v>10.01</v>
      </c>
      <c r="I1407" s="2">
        <v>1.99</v>
      </c>
      <c r="J1407" s="2">
        <v>2491</v>
      </c>
      <c r="K1407" s="7" t="str">
        <f>IF(COUNTIF(Table1[Customer ID],Table1[[#This Row],[Customer ID]])&gt;1,"Repeat Customer","One-Time Customer")</f>
        <v>Repeat Customer</v>
      </c>
      <c r="L1407" s="2" t="s">
        <v>2342</v>
      </c>
      <c r="M1407" s="2" t="s">
        <v>27</v>
      </c>
      <c r="N1407" s="2" t="s">
        <v>40</v>
      </c>
      <c r="O1407" s="2" t="s">
        <v>77</v>
      </c>
      <c r="P1407" s="2" t="s">
        <v>180</v>
      </c>
      <c r="Q1407" s="2" t="s">
        <v>51</v>
      </c>
      <c r="R1407" s="2" t="s">
        <v>2341</v>
      </c>
      <c r="S1407" s="2">
        <v>0.41</v>
      </c>
      <c r="T1407" s="7">
        <f>Table1[[#This Row],[Profit]]/Table1[[#This Row],[Sales]]</f>
        <v>0.27976749776019927</v>
      </c>
      <c r="U1407" s="2" t="s">
        <v>33</v>
      </c>
      <c r="V1407" s="2" t="s">
        <v>34</v>
      </c>
      <c r="W1407" s="2" t="s">
        <v>45</v>
      </c>
      <c r="X1407" s="2" t="s">
        <v>663</v>
      </c>
      <c r="Y1407" s="2">
        <v>90045</v>
      </c>
      <c r="Z1407" s="10">
        <v>42016</v>
      </c>
      <c r="AA1407" s="14" t="str">
        <f>TEXT(Table1[[#This Row],[Order Date]],"mmmm")</f>
        <v>January</v>
      </c>
      <c r="AB1407" s="8" t="str">
        <f>TEXT(Table1[[#This Row],[Order Date]],"yyyy")</f>
        <v>2015</v>
      </c>
      <c r="AC1407" s="10">
        <v>42018</v>
      </c>
      <c r="AD1407" s="2">
        <v>128.03</v>
      </c>
      <c r="AE1407" s="2">
        <v>42</v>
      </c>
      <c r="AF1407" s="2">
        <v>457.63</v>
      </c>
      <c r="AG1407" s="2">
        <v>23877</v>
      </c>
      <c r="AH1407" s="7" t="str">
        <f>IF(COUNTIF(Returns!$A$2:$A$1635,Orders!AG1407)&gt;0,"Returned","Not Returned")</f>
        <v>Not Returned</v>
      </c>
    </row>
    <row r="1408" spans="5:34" ht="12.75" customHeight="1" thickTop="1" thickBot="1" x14ac:dyDescent="0.3">
      <c r="E1408" s="11">
        <v>2065</v>
      </c>
      <c r="F1408" s="12" t="s">
        <v>25</v>
      </c>
      <c r="G1408" s="12">
        <v>0.08</v>
      </c>
      <c r="H1408" s="12">
        <v>4.91</v>
      </c>
      <c r="I1408" s="12">
        <v>0.5</v>
      </c>
      <c r="J1408" s="12">
        <v>2491</v>
      </c>
      <c r="K1408" s="7" t="str">
        <f>IF(COUNTIF(Table1[Customer ID],Table1[[#This Row],[Customer ID]])&gt;1,"Repeat Customer","One-Time Customer")</f>
        <v>Repeat Customer</v>
      </c>
      <c r="L1408" s="12" t="s">
        <v>2342</v>
      </c>
      <c r="M1408" s="12" t="s">
        <v>49</v>
      </c>
      <c r="N1408" s="12" t="s">
        <v>114</v>
      </c>
      <c r="O1408" s="12" t="s">
        <v>29</v>
      </c>
      <c r="P1408" s="12" t="s">
        <v>134</v>
      </c>
      <c r="Q1408" s="12" t="s">
        <v>59</v>
      </c>
      <c r="R1408" s="12" t="s">
        <v>163</v>
      </c>
      <c r="S1408" s="12">
        <v>0.36</v>
      </c>
      <c r="T1408" s="7">
        <f>Table1[[#This Row],[Profit]]/Table1[[#This Row],[Sales]]</f>
        <v>0.18595607613469986</v>
      </c>
      <c r="U1408" s="12" t="s">
        <v>33</v>
      </c>
      <c r="V1408" s="12" t="s">
        <v>34</v>
      </c>
      <c r="W1408" s="12" t="s">
        <v>45</v>
      </c>
      <c r="X1408" s="12" t="s">
        <v>663</v>
      </c>
      <c r="Y1408" s="12">
        <v>90045</v>
      </c>
      <c r="Z1408" s="13">
        <v>42103</v>
      </c>
      <c r="AA1408" s="14" t="str">
        <f>TEXT(Table1[[#This Row],[Order Date]],"mmmm")</f>
        <v>April</v>
      </c>
      <c r="AB1408" s="8" t="str">
        <f>TEXT(Table1[[#This Row],[Order Date]],"yyyy")</f>
        <v>2015</v>
      </c>
      <c r="AC1408" s="13">
        <v>42103</v>
      </c>
      <c r="AD1408" s="12">
        <v>31.751999999999999</v>
      </c>
      <c r="AE1408" s="12">
        <v>36</v>
      </c>
      <c r="AF1408" s="12">
        <v>170.75</v>
      </c>
      <c r="AG1408" s="12">
        <v>14785</v>
      </c>
      <c r="AH1408" s="7" t="str">
        <f>IF(COUNTIF(Returns!$A$2:$A$1635,Orders!AG1408)&gt;0,"Returned","Not Returned")</f>
        <v>Not Returned</v>
      </c>
    </row>
    <row r="1409" spans="5:34" ht="12.75" customHeight="1" thickTop="1" thickBot="1" x14ac:dyDescent="0.3">
      <c r="E1409" s="9">
        <v>2066</v>
      </c>
      <c r="F1409" s="2" t="s">
        <v>25</v>
      </c>
      <c r="G1409" s="2">
        <v>0.02</v>
      </c>
      <c r="H1409" s="2">
        <v>28.15</v>
      </c>
      <c r="I1409" s="2">
        <v>6.17</v>
      </c>
      <c r="J1409" s="2">
        <v>2491</v>
      </c>
      <c r="K1409" s="7" t="str">
        <f>IF(COUNTIF(Table1[Customer ID],Table1[[#This Row],[Customer ID]])&gt;1,"Repeat Customer","One-Time Customer")</f>
        <v>Repeat Customer</v>
      </c>
      <c r="L1409" s="2" t="s">
        <v>2342</v>
      </c>
      <c r="M1409" s="2" t="s">
        <v>49</v>
      </c>
      <c r="N1409" s="2" t="s">
        <v>114</v>
      </c>
      <c r="O1409" s="2" t="s">
        <v>29</v>
      </c>
      <c r="P1409" s="2" t="s">
        <v>30</v>
      </c>
      <c r="Q1409" s="2" t="s">
        <v>51</v>
      </c>
      <c r="R1409" s="2" t="s">
        <v>2337</v>
      </c>
      <c r="S1409" s="2">
        <v>0.55000000000000004</v>
      </c>
      <c r="T1409" s="7">
        <f>Table1[[#This Row],[Profit]]/Table1[[#This Row],[Sales]]</f>
        <v>8.7506532678323451E-2</v>
      </c>
      <c r="U1409" s="2" t="s">
        <v>33</v>
      </c>
      <c r="V1409" s="2" t="s">
        <v>34</v>
      </c>
      <c r="W1409" s="2" t="s">
        <v>45</v>
      </c>
      <c r="X1409" s="2" t="s">
        <v>663</v>
      </c>
      <c r="Y1409" s="2">
        <v>90045</v>
      </c>
      <c r="Z1409" s="10">
        <v>42103</v>
      </c>
      <c r="AA1409" s="14" t="str">
        <f>TEXT(Table1[[#This Row],[Order Date]],"mmmm")</f>
        <v>April</v>
      </c>
      <c r="AB1409" s="8" t="str">
        <f>TEXT(Table1[[#This Row],[Order Date]],"yyyy")</f>
        <v>2015</v>
      </c>
      <c r="AC1409" s="10">
        <v>42104</v>
      </c>
      <c r="AD1409" s="2">
        <v>117.208</v>
      </c>
      <c r="AE1409" s="2">
        <v>45</v>
      </c>
      <c r="AF1409" s="2">
        <v>1339.42</v>
      </c>
      <c r="AG1409" s="2">
        <v>14785</v>
      </c>
      <c r="AH1409" s="7" t="str">
        <f>IF(COUNTIF(Returns!$A$2:$A$1635,Orders!AG1409)&gt;0,"Returned","Not Returned")</f>
        <v>Not Returned</v>
      </c>
    </row>
    <row r="1410" spans="5:34" ht="12.75" customHeight="1" thickTop="1" thickBot="1" x14ac:dyDescent="0.3">
      <c r="E1410" s="11">
        <v>19617</v>
      </c>
      <c r="F1410" s="12" t="s">
        <v>106</v>
      </c>
      <c r="G1410" s="12">
        <v>0.06</v>
      </c>
      <c r="H1410" s="12">
        <v>4.28</v>
      </c>
      <c r="I1410" s="12">
        <v>0.94</v>
      </c>
      <c r="J1410" s="12">
        <v>2495</v>
      </c>
      <c r="K1410" s="7" t="str">
        <f>IF(COUNTIF(Table1[Customer ID],Table1[[#This Row],[Customer ID]])&gt;1,"Repeat Customer","One-Time Customer")</f>
        <v>One-Time Customer</v>
      </c>
      <c r="L1410" s="12" t="s">
        <v>2343</v>
      </c>
      <c r="M1410" s="12" t="s">
        <v>49</v>
      </c>
      <c r="N1410" s="12" t="s">
        <v>114</v>
      </c>
      <c r="O1410" s="12" t="s">
        <v>29</v>
      </c>
      <c r="P1410" s="12" t="s">
        <v>30</v>
      </c>
      <c r="Q1410" s="12" t="s">
        <v>31</v>
      </c>
      <c r="R1410" s="12" t="s">
        <v>1647</v>
      </c>
      <c r="S1410" s="12">
        <v>0.56000000000000005</v>
      </c>
      <c r="T1410" s="7">
        <f>Table1[[#This Row],[Profit]]/Table1[[#This Row],[Sales]]</f>
        <v>4.2725173210161574E-2</v>
      </c>
      <c r="U1410" s="12" t="s">
        <v>33</v>
      </c>
      <c r="V1410" s="12" t="s">
        <v>34</v>
      </c>
      <c r="W1410" s="12" t="s">
        <v>2226</v>
      </c>
      <c r="X1410" s="12" t="s">
        <v>2227</v>
      </c>
      <c r="Y1410" s="12">
        <v>82901</v>
      </c>
      <c r="Z1410" s="13">
        <v>42120</v>
      </c>
      <c r="AA1410" s="14" t="str">
        <f>TEXT(Table1[[#This Row],[Order Date]],"mmmm")</f>
        <v>April</v>
      </c>
      <c r="AB1410" s="8" t="str">
        <f>TEXT(Table1[[#This Row],[Order Date]],"yyyy")</f>
        <v>2015</v>
      </c>
      <c r="AC1410" s="13">
        <v>42122</v>
      </c>
      <c r="AD1410" s="12">
        <v>0.36999999999999922</v>
      </c>
      <c r="AE1410" s="12">
        <v>2</v>
      </c>
      <c r="AF1410" s="12">
        <v>8.66</v>
      </c>
      <c r="AG1410" s="12">
        <v>86885</v>
      </c>
      <c r="AH1410" s="7" t="str">
        <f>IF(COUNTIF(Returns!$A$2:$A$1635,Orders!AG1410)&gt;0,"Returned","Not Returned")</f>
        <v>Not Returned</v>
      </c>
    </row>
    <row r="1411" spans="5:34" ht="12.75" customHeight="1" thickTop="1" thickBot="1" x14ac:dyDescent="0.3">
      <c r="E1411" s="9">
        <v>2296</v>
      </c>
      <c r="F1411" s="2" t="s">
        <v>37</v>
      </c>
      <c r="G1411" s="2">
        <v>0.09</v>
      </c>
      <c r="H1411" s="2">
        <v>355.98</v>
      </c>
      <c r="I1411" s="2">
        <v>58.92</v>
      </c>
      <c r="J1411" s="2">
        <v>2498</v>
      </c>
      <c r="K1411" s="7" t="str">
        <f>IF(COUNTIF(Table1[Customer ID],Table1[[#This Row],[Customer ID]])&gt;1,"Repeat Customer","One-Time Customer")</f>
        <v>Repeat Customer</v>
      </c>
      <c r="L1411" s="2" t="s">
        <v>2344</v>
      </c>
      <c r="M1411" s="2" t="s">
        <v>39</v>
      </c>
      <c r="N1411" s="2" t="s">
        <v>28</v>
      </c>
      <c r="O1411" s="2" t="s">
        <v>41</v>
      </c>
      <c r="P1411" s="2" t="s">
        <v>42</v>
      </c>
      <c r="Q1411" s="2" t="s">
        <v>43</v>
      </c>
      <c r="R1411" s="2" t="s">
        <v>1294</v>
      </c>
      <c r="S1411" s="2">
        <v>0.64</v>
      </c>
      <c r="T1411" s="7">
        <f>Table1[[#This Row],[Profit]]/Table1[[#This Row],[Sales]]</f>
        <v>0.11750767198850173</v>
      </c>
      <c r="U1411" s="2" t="s">
        <v>33</v>
      </c>
      <c r="V1411" s="2" t="s">
        <v>34</v>
      </c>
      <c r="W1411" s="2" t="s">
        <v>45</v>
      </c>
      <c r="X1411" s="2" t="s">
        <v>1732</v>
      </c>
      <c r="Y1411" s="2">
        <v>92024</v>
      </c>
      <c r="Z1411" s="10">
        <v>42053</v>
      </c>
      <c r="AA1411" s="14" t="str">
        <f>TEXT(Table1[[#This Row],[Order Date]],"mmmm")</f>
        <v>February</v>
      </c>
      <c r="AB1411" s="8" t="str">
        <f>TEXT(Table1[[#This Row],[Order Date]],"yyyy")</f>
        <v>2015</v>
      </c>
      <c r="AC1411" s="10">
        <v>42055</v>
      </c>
      <c r="AD1411" s="2">
        <v>1240.25</v>
      </c>
      <c r="AE1411" s="2">
        <v>30</v>
      </c>
      <c r="AF1411" s="2">
        <v>10554.63</v>
      </c>
      <c r="AG1411" s="2">
        <v>16547</v>
      </c>
      <c r="AH1411" s="7" t="str">
        <f>IF(COUNTIF(Returns!$A$2:$A$1635,Orders!AG1411)&gt;0,"Returned","Not Returned")</f>
        <v>Not Returned</v>
      </c>
    </row>
    <row r="1412" spans="5:34" ht="12.75" customHeight="1" thickTop="1" thickBot="1" x14ac:dyDescent="0.3">
      <c r="E1412" s="11">
        <v>2297</v>
      </c>
      <c r="F1412" s="12" t="s">
        <v>37</v>
      </c>
      <c r="G1412" s="12">
        <v>0.04</v>
      </c>
      <c r="H1412" s="12">
        <v>218.75</v>
      </c>
      <c r="I1412" s="12">
        <v>69.64</v>
      </c>
      <c r="J1412" s="12">
        <v>2498</v>
      </c>
      <c r="K1412" s="7" t="str">
        <f>IF(COUNTIF(Table1[Customer ID],Table1[[#This Row],[Customer ID]])&gt;1,"Repeat Customer","One-Time Customer")</f>
        <v>Repeat Customer</v>
      </c>
      <c r="L1412" s="12" t="s">
        <v>2344</v>
      </c>
      <c r="M1412" s="12" t="s">
        <v>39</v>
      </c>
      <c r="N1412" s="12" t="s">
        <v>28</v>
      </c>
      <c r="O1412" s="12" t="s">
        <v>41</v>
      </c>
      <c r="P1412" s="12" t="s">
        <v>152</v>
      </c>
      <c r="Q1412" s="12" t="s">
        <v>121</v>
      </c>
      <c r="R1412" s="12" t="s">
        <v>655</v>
      </c>
      <c r="S1412" s="12">
        <v>0.77</v>
      </c>
      <c r="T1412" s="7">
        <f>Table1[[#This Row],[Profit]]/Table1[[#This Row],[Sales]]</f>
        <v>-0.30476669486294328</v>
      </c>
      <c r="U1412" s="12" t="s">
        <v>33</v>
      </c>
      <c r="V1412" s="12" t="s">
        <v>34</v>
      </c>
      <c r="W1412" s="12" t="s">
        <v>45</v>
      </c>
      <c r="X1412" s="12" t="s">
        <v>1732</v>
      </c>
      <c r="Y1412" s="12">
        <v>92024</v>
      </c>
      <c r="Z1412" s="13">
        <v>42053</v>
      </c>
      <c r="AA1412" s="14" t="str">
        <f>TEXT(Table1[[#This Row],[Order Date]],"mmmm")</f>
        <v>February</v>
      </c>
      <c r="AB1412" s="8" t="str">
        <f>TEXT(Table1[[#This Row],[Order Date]],"yyyy")</f>
        <v>2015</v>
      </c>
      <c r="AC1412" s="13">
        <v>42053</v>
      </c>
      <c r="AD1412" s="12">
        <v>-533.23200000000008</v>
      </c>
      <c r="AE1412" s="12">
        <v>8</v>
      </c>
      <c r="AF1412" s="12">
        <v>1749.64</v>
      </c>
      <c r="AG1412" s="12">
        <v>16547</v>
      </c>
      <c r="AH1412" s="7" t="str">
        <f>IF(COUNTIF(Returns!$A$2:$A$1635,Orders!AG1412)&gt;0,"Returned","Not Returned")</f>
        <v>Not Returned</v>
      </c>
    </row>
    <row r="1413" spans="5:34" ht="12.75" customHeight="1" thickTop="1" thickBot="1" x14ac:dyDescent="0.3">
      <c r="E1413" s="9">
        <v>7628</v>
      </c>
      <c r="F1413" s="2" t="s">
        <v>56</v>
      </c>
      <c r="G1413" s="2">
        <v>0.09</v>
      </c>
      <c r="H1413" s="2">
        <v>6.28</v>
      </c>
      <c r="I1413" s="2">
        <v>5.41</v>
      </c>
      <c r="J1413" s="2">
        <v>2498</v>
      </c>
      <c r="K1413" s="7" t="str">
        <f>IF(COUNTIF(Table1[Customer ID],Table1[[#This Row],[Customer ID]])&gt;1,"Repeat Customer","One-Time Customer")</f>
        <v>Repeat Customer</v>
      </c>
      <c r="L1413" s="2" t="s">
        <v>2344</v>
      </c>
      <c r="M1413" s="2" t="s">
        <v>49</v>
      </c>
      <c r="N1413" s="2" t="s">
        <v>58</v>
      </c>
      <c r="O1413" s="2" t="s">
        <v>41</v>
      </c>
      <c r="P1413" s="2" t="s">
        <v>50</v>
      </c>
      <c r="Q1413" s="2" t="s">
        <v>59</v>
      </c>
      <c r="R1413" s="2" t="s">
        <v>1685</v>
      </c>
      <c r="S1413" s="2">
        <v>0.53</v>
      </c>
      <c r="T1413" s="7">
        <f>Table1[[#This Row],[Profit]]/Table1[[#This Row],[Sales]]</f>
        <v>-0.17329769274057402</v>
      </c>
      <c r="U1413" s="2" t="s">
        <v>33</v>
      </c>
      <c r="V1413" s="2" t="s">
        <v>34</v>
      </c>
      <c r="W1413" s="2" t="s">
        <v>45</v>
      </c>
      <c r="X1413" s="2" t="s">
        <v>1732</v>
      </c>
      <c r="Y1413" s="2">
        <v>92024</v>
      </c>
      <c r="Z1413" s="10">
        <v>42037</v>
      </c>
      <c r="AA1413" s="14" t="str">
        <f>TEXT(Table1[[#This Row],[Order Date]],"mmmm")</f>
        <v>February</v>
      </c>
      <c r="AB1413" s="8" t="str">
        <f>TEXT(Table1[[#This Row],[Order Date]],"yyyy")</f>
        <v>2015</v>
      </c>
      <c r="AC1413" s="10">
        <v>42039</v>
      </c>
      <c r="AD1413" s="2">
        <v>-61.59</v>
      </c>
      <c r="AE1413" s="2">
        <v>56</v>
      </c>
      <c r="AF1413" s="2">
        <v>355.4</v>
      </c>
      <c r="AG1413" s="2">
        <v>54567</v>
      </c>
      <c r="AH1413" s="7" t="str">
        <f>IF(COUNTIF(Returns!$A$2:$A$1635,Orders!AG1413)&gt;0,"Returned","Not Returned")</f>
        <v>Not Returned</v>
      </c>
    </row>
    <row r="1414" spans="5:34" ht="12.75" customHeight="1" thickTop="1" thickBot="1" x14ac:dyDescent="0.3">
      <c r="E1414" s="11">
        <v>2768</v>
      </c>
      <c r="F1414" s="12" t="s">
        <v>37</v>
      </c>
      <c r="G1414" s="12">
        <v>0.08</v>
      </c>
      <c r="H1414" s="12">
        <v>1.68</v>
      </c>
      <c r="I1414" s="12">
        <v>1.57</v>
      </c>
      <c r="J1414" s="12">
        <v>2498</v>
      </c>
      <c r="K1414" s="7" t="str">
        <f>IF(COUNTIF(Table1[Customer ID],Table1[[#This Row],[Customer ID]])&gt;1,"Repeat Customer","One-Time Customer")</f>
        <v>Repeat Customer</v>
      </c>
      <c r="L1414" s="12" t="s">
        <v>2344</v>
      </c>
      <c r="M1414" s="12" t="s">
        <v>49</v>
      </c>
      <c r="N1414" s="12" t="s">
        <v>58</v>
      </c>
      <c r="O1414" s="12" t="s">
        <v>29</v>
      </c>
      <c r="P1414" s="12" t="s">
        <v>30</v>
      </c>
      <c r="Q1414" s="12" t="s">
        <v>31</v>
      </c>
      <c r="R1414" s="12" t="s">
        <v>96</v>
      </c>
      <c r="S1414" s="12">
        <v>0.59</v>
      </c>
      <c r="T1414" s="7">
        <f>Table1[[#This Row],[Profit]]/Table1[[#This Row],[Sales]]</f>
        <v>-0.31174170935562145</v>
      </c>
      <c r="U1414" s="12" t="s">
        <v>33</v>
      </c>
      <c r="V1414" s="12" t="s">
        <v>34</v>
      </c>
      <c r="W1414" s="12" t="s">
        <v>45</v>
      </c>
      <c r="X1414" s="12" t="s">
        <v>1732</v>
      </c>
      <c r="Y1414" s="12">
        <v>92024</v>
      </c>
      <c r="Z1414" s="13">
        <v>42040</v>
      </c>
      <c r="AA1414" s="14" t="str">
        <f>TEXT(Table1[[#This Row],[Order Date]],"mmmm")</f>
        <v>February</v>
      </c>
      <c r="AB1414" s="8" t="str">
        <f>TEXT(Table1[[#This Row],[Order Date]],"yyyy")</f>
        <v>2015</v>
      </c>
      <c r="AC1414" s="13">
        <v>42041</v>
      </c>
      <c r="AD1414" s="12">
        <v>-46.25</v>
      </c>
      <c r="AE1414" s="12">
        <v>88</v>
      </c>
      <c r="AF1414" s="12">
        <v>148.36000000000001</v>
      </c>
      <c r="AG1414" s="12">
        <v>20007</v>
      </c>
      <c r="AH1414" s="7" t="str">
        <f>IF(COUNTIF(Returns!$A$2:$A$1635,Orders!AG1414)&gt;0,"Returned","Not Returned")</f>
        <v>Not Returned</v>
      </c>
    </row>
    <row r="1415" spans="5:34" ht="12.75" customHeight="1" thickTop="1" thickBot="1" x14ac:dyDescent="0.3">
      <c r="E1415" s="9">
        <v>20296</v>
      </c>
      <c r="F1415" s="2" t="s">
        <v>37</v>
      </c>
      <c r="G1415" s="2">
        <v>0.09</v>
      </c>
      <c r="H1415" s="2">
        <v>355.98</v>
      </c>
      <c r="I1415" s="2">
        <v>58.92</v>
      </c>
      <c r="J1415" s="2">
        <v>2499</v>
      </c>
      <c r="K1415" s="7" t="str">
        <f>IF(COUNTIF(Table1[Customer ID],Table1[[#This Row],[Customer ID]])&gt;1,"Repeat Customer","One-Time Customer")</f>
        <v>One-Time Customer</v>
      </c>
      <c r="L1415" s="2" t="s">
        <v>2345</v>
      </c>
      <c r="M1415" s="2" t="s">
        <v>39</v>
      </c>
      <c r="N1415" s="2" t="s">
        <v>28</v>
      </c>
      <c r="O1415" s="2" t="s">
        <v>41</v>
      </c>
      <c r="P1415" s="2" t="s">
        <v>42</v>
      </c>
      <c r="Q1415" s="2" t="s">
        <v>43</v>
      </c>
      <c r="R1415" s="2" t="s">
        <v>1294</v>
      </c>
      <c r="S1415" s="2">
        <v>0.64</v>
      </c>
      <c r="T1415" s="7">
        <f>Table1[[#This Row],[Profit]]/Table1[[#This Row],[Sales]]</f>
        <v>0.44065345683354828</v>
      </c>
      <c r="U1415" s="2" t="s">
        <v>33</v>
      </c>
      <c r="V1415" s="2" t="s">
        <v>61</v>
      </c>
      <c r="W1415" s="2" t="s">
        <v>178</v>
      </c>
      <c r="X1415" s="2" t="s">
        <v>2346</v>
      </c>
      <c r="Y1415" s="2">
        <v>60901</v>
      </c>
      <c r="Z1415" s="10">
        <v>42053</v>
      </c>
      <c r="AA1415" s="14" t="str">
        <f>TEXT(Table1[[#This Row],[Order Date]],"mmmm")</f>
        <v>February</v>
      </c>
      <c r="AB1415" s="8" t="str">
        <f>TEXT(Table1[[#This Row],[Order Date]],"yyyy")</f>
        <v>2015</v>
      </c>
      <c r="AC1415" s="10">
        <v>42055</v>
      </c>
      <c r="AD1415" s="2">
        <v>1240.25</v>
      </c>
      <c r="AE1415" s="2">
        <v>8</v>
      </c>
      <c r="AF1415" s="2">
        <v>2814.57</v>
      </c>
      <c r="AG1415" s="2">
        <v>88319</v>
      </c>
      <c r="AH1415" s="7" t="str">
        <f>IF(COUNTIF(Returns!$A$2:$A$1635,Orders!AG1415)&gt;0,"Returned","Not Returned")</f>
        <v>Not Returned</v>
      </c>
    </row>
    <row r="1416" spans="5:34" ht="12.75" customHeight="1" thickTop="1" thickBot="1" x14ac:dyDescent="0.3">
      <c r="E1416" s="11">
        <v>25628</v>
      </c>
      <c r="F1416" s="12" t="s">
        <v>56</v>
      </c>
      <c r="G1416" s="12">
        <v>0.09</v>
      </c>
      <c r="H1416" s="12">
        <v>6.28</v>
      </c>
      <c r="I1416" s="12">
        <v>5.41</v>
      </c>
      <c r="J1416" s="12">
        <v>2500</v>
      </c>
      <c r="K1416" s="7" t="str">
        <f>IF(COUNTIF(Table1[Customer ID],Table1[[#This Row],[Customer ID]])&gt;1,"Repeat Customer","One-Time Customer")</f>
        <v>One-Time Customer</v>
      </c>
      <c r="L1416" s="12" t="s">
        <v>2347</v>
      </c>
      <c r="M1416" s="12" t="s">
        <v>49</v>
      </c>
      <c r="N1416" s="12" t="s">
        <v>58</v>
      </c>
      <c r="O1416" s="12" t="s">
        <v>41</v>
      </c>
      <c r="P1416" s="12" t="s">
        <v>50</v>
      </c>
      <c r="Q1416" s="12" t="s">
        <v>59</v>
      </c>
      <c r="R1416" s="12" t="s">
        <v>1685</v>
      </c>
      <c r="S1416" s="12">
        <v>0.53</v>
      </c>
      <c r="T1416" s="7">
        <f>Table1[[#This Row],[Profit]]/Table1[[#This Row],[Sales]]</f>
        <v>-0.36045920090039396</v>
      </c>
      <c r="U1416" s="12" t="s">
        <v>33</v>
      </c>
      <c r="V1416" s="12" t="s">
        <v>61</v>
      </c>
      <c r="W1416" s="12" t="s">
        <v>178</v>
      </c>
      <c r="X1416" s="12" t="s">
        <v>2348</v>
      </c>
      <c r="Y1416" s="12">
        <v>60102</v>
      </c>
      <c r="Z1416" s="13">
        <v>42037</v>
      </c>
      <c r="AA1416" s="14" t="str">
        <f>TEXT(Table1[[#This Row],[Order Date]],"mmmm")</f>
        <v>February</v>
      </c>
      <c r="AB1416" s="8" t="str">
        <f>TEXT(Table1[[#This Row],[Order Date]],"yyyy")</f>
        <v>2015</v>
      </c>
      <c r="AC1416" s="13">
        <v>42039</v>
      </c>
      <c r="AD1416" s="12">
        <v>-32.026800000000001</v>
      </c>
      <c r="AE1416" s="12">
        <v>14</v>
      </c>
      <c r="AF1416" s="12">
        <v>88.85</v>
      </c>
      <c r="AG1416" s="12">
        <v>88320</v>
      </c>
      <c r="AH1416" s="7" t="str">
        <f>IF(COUNTIF(Returns!$A$2:$A$1635,Orders!AG1416)&gt;0,"Returned","Not Returned")</f>
        <v>Not Returned</v>
      </c>
    </row>
    <row r="1417" spans="5:34" ht="12.75" customHeight="1" thickTop="1" thickBot="1" x14ac:dyDescent="0.3">
      <c r="E1417" s="9">
        <v>24899</v>
      </c>
      <c r="F1417" s="2" t="s">
        <v>25</v>
      </c>
      <c r="G1417" s="2">
        <v>0.1</v>
      </c>
      <c r="H1417" s="2">
        <v>24.92</v>
      </c>
      <c r="I1417" s="2">
        <v>12.98</v>
      </c>
      <c r="J1417" s="2">
        <v>2502</v>
      </c>
      <c r="K1417" s="7" t="str">
        <f>IF(COUNTIF(Table1[Customer ID],Table1[[#This Row],[Customer ID]])&gt;1,"Repeat Customer","One-Time Customer")</f>
        <v>Repeat Customer</v>
      </c>
      <c r="L1417" s="2" t="s">
        <v>2349</v>
      </c>
      <c r="M1417" s="2" t="s">
        <v>49</v>
      </c>
      <c r="N1417" s="2" t="s">
        <v>40</v>
      </c>
      <c r="O1417" s="2" t="s">
        <v>29</v>
      </c>
      <c r="P1417" s="2" t="s">
        <v>109</v>
      </c>
      <c r="Q1417" s="2" t="s">
        <v>59</v>
      </c>
      <c r="R1417" s="2" t="s">
        <v>1940</v>
      </c>
      <c r="S1417" s="2">
        <v>0.39</v>
      </c>
      <c r="T1417" s="7">
        <f>Table1[[#This Row],[Profit]]/Table1[[#This Row],[Sales]]</f>
        <v>-0.64693589381530647</v>
      </c>
      <c r="U1417" s="2" t="s">
        <v>33</v>
      </c>
      <c r="V1417" s="2" t="s">
        <v>61</v>
      </c>
      <c r="W1417" s="2" t="s">
        <v>703</v>
      </c>
      <c r="X1417" s="2" t="s">
        <v>2350</v>
      </c>
      <c r="Y1417" s="2">
        <v>46321</v>
      </c>
      <c r="Z1417" s="10">
        <v>42082</v>
      </c>
      <c r="AA1417" s="14" t="str">
        <f>TEXT(Table1[[#This Row],[Order Date]],"mmmm")</f>
        <v>March</v>
      </c>
      <c r="AB1417" s="8" t="str">
        <f>TEXT(Table1[[#This Row],[Order Date]],"yyyy")</f>
        <v>2015</v>
      </c>
      <c r="AC1417" s="10">
        <v>42082</v>
      </c>
      <c r="AD1417" s="2">
        <v>-45.816000000000003</v>
      </c>
      <c r="AE1417" s="2">
        <v>3</v>
      </c>
      <c r="AF1417" s="2">
        <v>70.819999999999993</v>
      </c>
      <c r="AG1417" s="2">
        <v>91310</v>
      </c>
      <c r="AH1417" s="7" t="str">
        <f>IF(COUNTIF(Returns!$A$2:$A$1635,Orders!AG1417)&gt;0,"Returned","Not Returned")</f>
        <v>Not Returned</v>
      </c>
    </row>
    <row r="1418" spans="5:34" ht="12.75" customHeight="1" thickTop="1" thickBot="1" x14ac:dyDescent="0.3">
      <c r="E1418" s="11">
        <v>24901</v>
      </c>
      <c r="F1418" s="12" t="s">
        <v>25</v>
      </c>
      <c r="G1418" s="12">
        <v>0</v>
      </c>
      <c r="H1418" s="12">
        <v>12.28</v>
      </c>
      <c r="I1418" s="12">
        <v>6.35</v>
      </c>
      <c r="J1418" s="12">
        <v>2502</v>
      </c>
      <c r="K1418" s="7" t="str">
        <f>IF(COUNTIF(Table1[Customer ID],Table1[[#This Row],[Customer ID]])&gt;1,"Repeat Customer","One-Time Customer")</f>
        <v>Repeat Customer</v>
      </c>
      <c r="L1418" s="12" t="s">
        <v>2349</v>
      </c>
      <c r="M1418" s="12" t="s">
        <v>27</v>
      </c>
      <c r="N1418" s="12" t="s">
        <v>40</v>
      </c>
      <c r="O1418" s="12" t="s">
        <v>29</v>
      </c>
      <c r="P1418" s="12" t="s">
        <v>93</v>
      </c>
      <c r="Q1418" s="12" t="s">
        <v>59</v>
      </c>
      <c r="R1418" s="12" t="s">
        <v>1575</v>
      </c>
      <c r="S1418" s="12">
        <v>0.38</v>
      </c>
      <c r="T1418" s="7">
        <f>Table1[[#This Row],[Profit]]/Table1[[#This Row],[Sales]]</f>
        <v>0.33867757629367534</v>
      </c>
      <c r="U1418" s="12" t="s">
        <v>33</v>
      </c>
      <c r="V1418" s="12" t="s">
        <v>61</v>
      </c>
      <c r="W1418" s="12" t="s">
        <v>703</v>
      </c>
      <c r="X1418" s="12" t="s">
        <v>2350</v>
      </c>
      <c r="Y1418" s="12">
        <v>46321</v>
      </c>
      <c r="Z1418" s="13">
        <v>42082</v>
      </c>
      <c r="AA1418" s="14" t="str">
        <f>TEXT(Table1[[#This Row],[Order Date]],"mmmm")</f>
        <v>March</v>
      </c>
      <c r="AB1418" s="8" t="str">
        <f>TEXT(Table1[[#This Row],[Order Date]],"yyyy")</f>
        <v>2015</v>
      </c>
      <c r="AC1418" s="13">
        <v>42083</v>
      </c>
      <c r="AD1418" s="12">
        <v>30.63</v>
      </c>
      <c r="AE1418" s="12">
        <v>7</v>
      </c>
      <c r="AF1418" s="12">
        <v>90.44</v>
      </c>
      <c r="AG1418" s="12">
        <v>91310</v>
      </c>
      <c r="AH1418" s="7" t="str">
        <f>IF(COUNTIF(Returns!$A$2:$A$1635,Orders!AG1418)&gt;0,"Returned","Not Returned")</f>
        <v>Not Returned</v>
      </c>
    </row>
    <row r="1419" spans="5:34" ht="12.75" customHeight="1" thickTop="1" thickBot="1" x14ac:dyDescent="0.3">
      <c r="E1419" s="9">
        <v>18219</v>
      </c>
      <c r="F1419" s="2" t="s">
        <v>56</v>
      </c>
      <c r="G1419" s="2">
        <v>0.02</v>
      </c>
      <c r="H1419" s="2">
        <v>6.48</v>
      </c>
      <c r="I1419" s="2">
        <v>8.74</v>
      </c>
      <c r="J1419" s="2">
        <v>2506</v>
      </c>
      <c r="K1419" s="7" t="str">
        <f>IF(COUNTIF(Table1[Customer ID],Table1[[#This Row],[Customer ID]])&gt;1,"Repeat Customer","One-Time Customer")</f>
        <v>One-Time Customer</v>
      </c>
      <c r="L1419" s="2" t="s">
        <v>2351</v>
      </c>
      <c r="M1419" s="2" t="s">
        <v>49</v>
      </c>
      <c r="N1419" s="2" t="s">
        <v>40</v>
      </c>
      <c r="O1419" s="2" t="s">
        <v>29</v>
      </c>
      <c r="P1419" s="2" t="s">
        <v>93</v>
      </c>
      <c r="Q1419" s="2" t="s">
        <v>59</v>
      </c>
      <c r="R1419" s="2" t="s">
        <v>2352</v>
      </c>
      <c r="S1419" s="2">
        <v>0.36</v>
      </c>
      <c r="T1419" s="7">
        <f>Table1[[#This Row],[Profit]]/Table1[[#This Row],[Sales]]</f>
        <v>-0.63759328358208955</v>
      </c>
      <c r="U1419" s="2" t="s">
        <v>33</v>
      </c>
      <c r="V1419" s="2" t="s">
        <v>53</v>
      </c>
      <c r="W1419" s="2" t="s">
        <v>228</v>
      </c>
      <c r="X1419" s="2" t="s">
        <v>2353</v>
      </c>
      <c r="Y1419" s="2">
        <v>6408</v>
      </c>
      <c r="Z1419" s="10">
        <v>42160</v>
      </c>
      <c r="AA1419" s="14" t="str">
        <f>TEXT(Table1[[#This Row],[Order Date]],"mmmm")</f>
        <v>June</v>
      </c>
      <c r="AB1419" s="8" t="str">
        <f>TEXT(Table1[[#This Row],[Order Date]],"yyyy")</f>
        <v>2015</v>
      </c>
      <c r="AC1419" s="10">
        <v>42162</v>
      </c>
      <c r="AD1419" s="2">
        <v>-6.835</v>
      </c>
      <c r="AE1419" s="2">
        <v>1</v>
      </c>
      <c r="AF1419" s="2">
        <v>10.72</v>
      </c>
      <c r="AG1419" s="2">
        <v>87033</v>
      </c>
      <c r="AH1419" s="7" t="str">
        <f>IF(COUNTIF(Returns!$A$2:$A$1635,Orders!AG1419)&gt;0,"Returned","Not Returned")</f>
        <v>Not Returned</v>
      </c>
    </row>
    <row r="1420" spans="5:34" ht="12.75" customHeight="1" thickTop="1" thickBot="1" x14ac:dyDescent="0.3">
      <c r="E1420" s="11">
        <v>18217</v>
      </c>
      <c r="F1420" s="12" t="s">
        <v>56</v>
      </c>
      <c r="G1420" s="12">
        <v>0.06</v>
      </c>
      <c r="H1420" s="12">
        <v>699.99</v>
      </c>
      <c r="I1420" s="12">
        <v>24.49</v>
      </c>
      <c r="J1420" s="12">
        <v>2507</v>
      </c>
      <c r="K1420" s="7" t="str">
        <f>IF(COUNTIF(Table1[Customer ID],Table1[[#This Row],[Customer ID]])&gt;1,"Repeat Customer","One-Time Customer")</f>
        <v>One-Time Customer</v>
      </c>
      <c r="L1420" s="12" t="s">
        <v>2354</v>
      </c>
      <c r="M1420" s="12" t="s">
        <v>27</v>
      </c>
      <c r="N1420" s="12" t="s">
        <v>40</v>
      </c>
      <c r="O1420" s="12" t="s">
        <v>77</v>
      </c>
      <c r="P1420" s="12" t="s">
        <v>587</v>
      </c>
      <c r="Q1420" s="12" t="s">
        <v>236</v>
      </c>
      <c r="R1420" s="12" t="s">
        <v>588</v>
      </c>
      <c r="S1420" s="12">
        <v>0.41</v>
      </c>
      <c r="T1420" s="7">
        <f>Table1[[#This Row],[Profit]]/Table1[[#This Row],[Sales]]</f>
        <v>0.69</v>
      </c>
      <c r="U1420" s="12" t="s">
        <v>33</v>
      </c>
      <c r="V1420" s="12" t="s">
        <v>53</v>
      </c>
      <c r="W1420" s="12" t="s">
        <v>188</v>
      </c>
      <c r="X1420" s="12" t="s">
        <v>450</v>
      </c>
      <c r="Y1420" s="12">
        <v>4401</v>
      </c>
      <c r="Z1420" s="13">
        <v>42160</v>
      </c>
      <c r="AA1420" s="14" t="str">
        <f>TEXT(Table1[[#This Row],[Order Date]],"mmmm")</f>
        <v>June</v>
      </c>
      <c r="AB1420" s="8" t="str">
        <f>TEXT(Table1[[#This Row],[Order Date]],"yyyy")</f>
        <v>2015</v>
      </c>
      <c r="AC1420" s="13">
        <v>42162</v>
      </c>
      <c r="AD1420" s="12">
        <v>7024.2068999999992</v>
      </c>
      <c r="AE1420" s="12">
        <v>15</v>
      </c>
      <c r="AF1420" s="12">
        <v>10180.01</v>
      </c>
      <c r="AG1420" s="12">
        <v>87033</v>
      </c>
      <c r="AH1420" s="7" t="str">
        <f>IF(COUNTIF(Returns!$A$2:$A$1635,Orders!AG1420)&gt;0,"Returned","Not Returned")</f>
        <v>Not Returned</v>
      </c>
    </row>
    <row r="1421" spans="5:34" ht="12.75" customHeight="1" thickTop="1" thickBot="1" x14ac:dyDescent="0.3">
      <c r="E1421" s="9">
        <v>23265</v>
      </c>
      <c r="F1421" s="2" t="s">
        <v>106</v>
      </c>
      <c r="G1421" s="2">
        <v>0.02</v>
      </c>
      <c r="H1421" s="2">
        <v>5.81</v>
      </c>
      <c r="I1421" s="2">
        <v>8.49</v>
      </c>
      <c r="J1421" s="2">
        <v>2508</v>
      </c>
      <c r="K1421" s="7" t="str">
        <f>IF(COUNTIF(Table1[Customer ID],Table1[[#This Row],[Customer ID]])&gt;1,"Repeat Customer","One-Time Customer")</f>
        <v>One-Time Customer</v>
      </c>
      <c r="L1421" s="2" t="s">
        <v>2355</v>
      </c>
      <c r="M1421" s="2" t="s">
        <v>49</v>
      </c>
      <c r="N1421" s="2" t="s">
        <v>40</v>
      </c>
      <c r="O1421" s="2" t="s">
        <v>29</v>
      </c>
      <c r="P1421" s="2" t="s">
        <v>109</v>
      </c>
      <c r="Q1421" s="2" t="s">
        <v>59</v>
      </c>
      <c r="R1421" s="2" t="s">
        <v>325</v>
      </c>
      <c r="S1421" s="2">
        <v>0.39</v>
      </c>
      <c r="T1421" s="7">
        <f>Table1[[#This Row],[Profit]]/Table1[[#This Row],[Sales]]</f>
        <v>-3.2397266729500473</v>
      </c>
      <c r="U1421" s="2" t="s">
        <v>33</v>
      </c>
      <c r="V1421" s="2" t="s">
        <v>53</v>
      </c>
      <c r="W1421" s="2" t="s">
        <v>188</v>
      </c>
      <c r="X1421" s="2" t="s">
        <v>433</v>
      </c>
      <c r="Y1421" s="2">
        <v>4073</v>
      </c>
      <c r="Z1421" s="10">
        <v>42012</v>
      </c>
      <c r="AA1421" s="14" t="str">
        <f>TEXT(Table1[[#This Row],[Order Date]],"mmmm")</f>
        <v>January</v>
      </c>
      <c r="AB1421" s="8" t="str">
        <f>TEXT(Table1[[#This Row],[Order Date]],"yyyy")</f>
        <v>2015</v>
      </c>
      <c r="AC1421" s="10">
        <v>42016</v>
      </c>
      <c r="AD1421" s="2">
        <v>-137.494</v>
      </c>
      <c r="AE1421" s="2">
        <v>7</v>
      </c>
      <c r="AF1421" s="2">
        <v>42.44</v>
      </c>
      <c r="AG1421" s="2">
        <v>87031</v>
      </c>
      <c r="AH1421" s="7" t="str">
        <f>IF(COUNTIF(Returns!$A$2:$A$1635,Orders!AG1421)&gt;0,"Returned","Not Returned")</f>
        <v>Not Returned</v>
      </c>
    </row>
    <row r="1422" spans="5:34" ht="12.75" customHeight="1" thickTop="1" thickBot="1" x14ac:dyDescent="0.3">
      <c r="E1422" s="11">
        <v>21918</v>
      </c>
      <c r="F1422" s="12" t="s">
        <v>56</v>
      </c>
      <c r="G1422" s="12">
        <v>0.05</v>
      </c>
      <c r="H1422" s="12">
        <v>30.98</v>
      </c>
      <c r="I1422" s="12">
        <v>9.18</v>
      </c>
      <c r="J1422" s="12">
        <v>2509</v>
      </c>
      <c r="K1422" s="7" t="str">
        <f>IF(COUNTIF(Table1[Customer ID],Table1[[#This Row],[Customer ID]])&gt;1,"Repeat Customer","One-Time Customer")</f>
        <v>One-Time Customer</v>
      </c>
      <c r="L1422" s="12" t="s">
        <v>2356</v>
      </c>
      <c r="M1422" s="12" t="s">
        <v>49</v>
      </c>
      <c r="N1422" s="12" t="s">
        <v>40</v>
      </c>
      <c r="O1422" s="12" t="s">
        <v>29</v>
      </c>
      <c r="P1422" s="12" t="s">
        <v>93</v>
      </c>
      <c r="Q1422" s="12" t="s">
        <v>59</v>
      </c>
      <c r="R1422" s="12" t="s">
        <v>2357</v>
      </c>
      <c r="S1422" s="12">
        <v>0.4</v>
      </c>
      <c r="T1422" s="7">
        <f>Table1[[#This Row],[Profit]]/Table1[[#This Row],[Sales]]</f>
        <v>0.66729359880666717</v>
      </c>
      <c r="U1422" s="12" t="s">
        <v>33</v>
      </c>
      <c r="V1422" s="12" t="s">
        <v>53</v>
      </c>
      <c r="W1422" s="12" t="s">
        <v>188</v>
      </c>
      <c r="X1422" s="12" t="s">
        <v>594</v>
      </c>
      <c r="Y1422" s="12">
        <v>4106</v>
      </c>
      <c r="Z1422" s="13">
        <v>42129</v>
      </c>
      <c r="AA1422" s="14" t="str">
        <f>TEXT(Table1[[#This Row],[Order Date]],"mmmm")</f>
        <v>May</v>
      </c>
      <c r="AB1422" s="8" t="str">
        <f>TEXT(Table1[[#This Row],[Order Date]],"yyyy")</f>
        <v>2015</v>
      </c>
      <c r="AC1422" s="13">
        <v>42129</v>
      </c>
      <c r="AD1422" s="12">
        <v>308.67</v>
      </c>
      <c r="AE1422" s="12">
        <v>15</v>
      </c>
      <c r="AF1422" s="12">
        <v>462.57</v>
      </c>
      <c r="AG1422" s="12">
        <v>87029</v>
      </c>
      <c r="AH1422" s="7" t="str">
        <f>IF(COUNTIF(Returns!$A$2:$A$1635,Orders!AG1422)&gt;0,"Returned","Not Returned")</f>
        <v>Not Returned</v>
      </c>
    </row>
    <row r="1423" spans="5:34" ht="12.75" customHeight="1" thickTop="1" thickBot="1" x14ac:dyDescent="0.3">
      <c r="E1423" s="9">
        <v>21102</v>
      </c>
      <c r="F1423" s="2" t="s">
        <v>37</v>
      </c>
      <c r="G1423" s="2">
        <v>0.04</v>
      </c>
      <c r="H1423" s="2">
        <v>6.48</v>
      </c>
      <c r="I1423" s="2">
        <v>9.5399999999999991</v>
      </c>
      <c r="J1423" s="2">
        <v>2512</v>
      </c>
      <c r="K1423" s="7" t="str">
        <f>IF(COUNTIF(Table1[Customer ID],Table1[[#This Row],[Customer ID]])&gt;1,"Repeat Customer","One-Time Customer")</f>
        <v>One-Time Customer</v>
      </c>
      <c r="L1423" s="2" t="s">
        <v>2358</v>
      </c>
      <c r="M1423" s="2" t="s">
        <v>49</v>
      </c>
      <c r="N1423" s="2" t="s">
        <v>40</v>
      </c>
      <c r="O1423" s="2" t="s">
        <v>29</v>
      </c>
      <c r="P1423" s="2" t="s">
        <v>93</v>
      </c>
      <c r="Q1423" s="2" t="s">
        <v>59</v>
      </c>
      <c r="R1423" s="2" t="s">
        <v>2359</v>
      </c>
      <c r="S1423" s="2">
        <v>0.37</v>
      </c>
      <c r="T1423" s="7">
        <f>Table1[[#This Row],[Profit]]/Table1[[#This Row],[Sales]]</f>
        <v>-1.7862646566164155</v>
      </c>
      <c r="U1423" s="2" t="s">
        <v>33</v>
      </c>
      <c r="V1423" s="2" t="s">
        <v>53</v>
      </c>
      <c r="W1423" s="2" t="s">
        <v>193</v>
      </c>
      <c r="X1423" s="2" t="s">
        <v>2360</v>
      </c>
      <c r="Y1423" s="2">
        <v>2138</v>
      </c>
      <c r="Z1423" s="10">
        <v>42170</v>
      </c>
      <c r="AA1423" s="14" t="str">
        <f>TEXT(Table1[[#This Row],[Order Date]],"mmmm")</f>
        <v>June</v>
      </c>
      <c r="AB1423" s="8" t="str">
        <f>TEXT(Table1[[#This Row],[Order Date]],"yyyy")</f>
        <v>2015</v>
      </c>
      <c r="AC1423" s="10">
        <v>42172</v>
      </c>
      <c r="AD1423" s="2">
        <v>-223.94400000000002</v>
      </c>
      <c r="AE1423" s="2">
        <v>19</v>
      </c>
      <c r="AF1423" s="2">
        <v>125.37</v>
      </c>
      <c r="AG1423" s="2">
        <v>87030</v>
      </c>
      <c r="AH1423" s="7" t="str">
        <f>IF(COUNTIF(Returns!$A$2:$A$1635,Orders!AG1423)&gt;0,"Returned","Not Returned")</f>
        <v>Not Returned</v>
      </c>
    </row>
    <row r="1424" spans="5:34" ht="12.75" customHeight="1" thickTop="1" thickBot="1" x14ac:dyDescent="0.3">
      <c r="E1424" s="11">
        <v>18220</v>
      </c>
      <c r="F1424" s="12" t="s">
        <v>56</v>
      </c>
      <c r="G1424" s="12">
        <v>0.02</v>
      </c>
      <c r="H1424" s="12">
        <v>17.149999999999999</v>
      </c>
      <c r="I1424" s="12">
        <v>4.96</v>
      </c>
      <c r="J1424" s="12">
        <v>2516</v>
      </c>
      <c r="K1424" s="7" t="str">
        <f>IF(COUNTIF(Table1[Customer ID],Table1[[#This Row],[Customer ID]])&gt;1,"Repeat Customer","One-Time Customer")</f>
        <v>One-Time Customer</v>
      </c>
      <c r="L1424" s="12" t="s">
        <v>2361</v>
      </c>
      <c r="M1424" s="12" t="s">
        <v>49</v>
      </c>
      <c r="N1424" s="12" t="s">
        <v>40</v>
      </c>
      <c r="O1424" s="12" t="s">
        <v>29</v>
      </c>
      <c r="P1424" s="12" t="s">
        <v>141</v>
      </c>
      <c r="Q1424" s="12" t="s">
        <v>59</v>
      </c>
      <c r="R1424" s="12" t="s">
        <v>605</v>
      </c>
      <c r="S1424" s="12">
        <v>0.57999999999999996</v>
      </c>
      <c r="T1424" s="7">
        <f>Table1[[#This Row],[Profit]]/Table1[[#This Row],[Sales]]</f>
        <v>0.19122347393240766</v>
      </c>
      <c r="U1424" s="12" t="s">
        <v>33</v>
      </c>
      <c r="V1424" s="12" t="s">
        <v>53</v>
      </c>
      <c r="W1424" s="12" t="s">
        <v>54</v>
      </c>
      <c r="X1424" s="12" t="s">
        <v>1481</v>
      </c>
      <c r="Y1424" s="12">
        <v>7631</v>
      </c>
      <c r="Z1424" s="13">
        <v>42160</v>
      </c>
      <c r="AA1424" s="14" t="str">
        <f>TEXT(Table1[[#This Row],[Order Date]],"mmmm")</f>
        <v>June</v>
      </c>
      <c r="AB1424" s="8" t="str">
        <f>TEXT(Table1[[#This Row],[Order Date]],"yyyy")</f>
        <v>2015</v>
      </c>
      <c r="AC1424" s="13">
        <v>42162</v>
      </c>
      <c r="AD1424" s="12">
        <v>36.494999999999997</v>
      </c>
      <c r="AE1424" s="12">
        <v>11</v>
      </c>
      <c r="AF1424" s="12">
        <v>190.85</v>
      </c>
      <c r="AG1424" s="12">
        <v>87033</v>
      </c>
      <c r="AH1424" s="7" t="str">
        <f>IF(COUNTIF(Returns!$A$2:$A$1635,Orders!AG1424)&gt;0,"Returned","Not Returned")</f>
        <v>Not Returned</v>
      </c>
    </row>
    <row r="1425" spans="5:34" ht="12.75" customHeight="1" thickTop="1" thickBot="1" x14ac:dyDescent="0.3">
      <c r="E1425" s="9">
        <v>18221</v>
      </c>
      <c r="F1425" s="2" t="s">
        <v>56</v>
      </c>
      <c r="G1425" s="2">
        <v>7.0000000000000007E-2</v>
      </c>
      <c r="H1425" s="2">
        <v>30.98</v>
      </c>
      <c r="I1425" s="2">
        <v>8.74</v>
      </c>
      <c r="J1425" s="2">
        <v>2520</v>
      </c>
      <c r="K1425" s="7" t="str">
        <f>IF(COUNTIF(Table1[Customer ID],Table1[[#This Row],[Customer ID]])&gt;1,"Repeat Customer","One-Time Customer")</f>
        <v>One-Time Customer</v>
      </c>
      <c r="L1425" s="2" t="s">
        <v>2362</v>
      </c>
      <c r="M1425" s="2" t="s">
        <v>49</v>
      </c>
      <c r="N1425" s="2" t="s">
        <v>40</v>
      </c>
      <c r="O1425" s="2" t="s">
        <v>29</v>
      </c>
      <c r="P1425" s="2" t="s">
        <v>93</v>
      </c>
      <c r="Q1425" s="2" t="s">
        <v>59</v>
      </c>
      <c r="R1425" s="2" t="s">
        <v>2066</v>
      </c>
      <c r="S1425" s="2">
        <v>0.4</v>
      </c>
      <c r="T1425" s="7">
        <f>Table1[[#This Row],[Profit]]/Table1[[#This Row],[Sales]]</f>
        <v>0.69</v>
      </c>
      <c r="U1425" s="2" t="s">
        <v>33</v>
      </c>
      <c r="V1425" s="2" t="s">
        <v>53</v>
      </c>
      <c r="W1425" s="2" t="s">
        <v>469</v>
      </c>
      <c r="X1425" s="2" t="s">
        <v>2363</v>
      </c>
      <c r="Y1425" s="2">
        <v>2908</v>
      </c>
      <c r="Z1425" s="10">
        <v>42160</v>
      </c>
      <c r="AA1425" s="14" t="str">
        <f>TEXT(Table1[[#This Row],[Order Date]],"mmmm")</f>
        <v>June</v>
      </c>
      <c r="AB1425" s="8" t="str">
        <f>TEXT(Table1[[#This Row],[Order Date]],"yyyy")</f>
        <v>2015</v>
      </c>
      <c r="AC1425" s="10">
        <v>42161</v>
      </c>
      <c r="AD1425" s="2">
        <v>255.76919999999998</v>
      </c>
      <c r="AE1425" s="2">
        <v>12</v>
      </c>
      <c r="AF1425" s="2">
        <v>370.68</v>
      </c>
      <c r="AG1425" s="2">
        <v>87033</v>
      </c>
      <c r="AH1425" s="7" t="str">
        <f>IF(COUNTIF(Returns!$A$2:$A$1635,Orders!AG1425)&gt;0,"Returned","Not Returned")</f>
        <v>Not Returned</v>
      </c>
    </row>
    <row r="1426" spans="5:34" ht="12.75" customHeight="1" thickTop="1" thickBot="1" x14ac:dyDescent="0.3">
      <c r="E1426" s="11">
        <v>25463</v>
      </c>
      <c r="F1426" s="12" t="s">
        <v>56</v>
      </c>
      <c r="G1426" s="12">
        <v>0</v>
      </c>
      <c r="H1426" s="12">
        <v>175.99</v>
      </c>
      <c r="I1426" s="12">
        <v>4.99</v>
      </c>
      <c r="J1426" s="12">
        <v>2521</v>
      </c>
      <c r="K1426" s="7" t="str">
        <f>IF(COUNTIF(Table1[Customer ID],Table1[[#This Row],[Customer ID]])&gt;1,"Repeat Customer","One-Time Customer")</f>
        <v>One-Time Customer</v>
      </c>
      <c r="L1426" s="12" t="s">
        <v>2364</v>
      </c>
      <c r="M1426" s="12" t="s">
        <v>49</v>
      </c>
      <c r="N1426" s="12" t="s">
        <v>40</v>
      </c>
      <c r="O1426" s="12" t="s">
        <v>77</v>
      </c>
      <c r="P1426" s="12" t="s">
        <v>78</v>
      </c>
      <c r="Q1426" s="12" t="s">
        <v>59</v>
      </c>
      <c r="R1426" s="12" t="s">
        <v>139</v>
      </c>
      <c r="S1426" s="12">
        <v>0.59</v>
      </c>
      <c r="T1426" s="7">
        <f>Table1[[#This Row],[Profit]]/Table1[[#This Row],[Sales]]</f>
        <v>0.69</v>
      </c>
      <c r="U1426" s="12" t="s">
        <v>33</v>
      </c>
      <c r="V1426" s="12" t="s">
        <v>61</v>
      </c>
      <c r="W1426" s="12" t="s">
        <v>130</v>
      </c>
      <c r="X1426" s="12" t="s">
        <v>2365</v>
      </c>
      <c r="Y1426" s="12">
        <v>75109</v>
      </c>
      <c r="Z1426" s="13">
        <v>42053</v>
      </c>
      <c r="AA1426" s="14" t="str">
        <f>TEXT(Table1[[#This Row],[Order Date]],"mmmm")</f>
        <v>February</v>
      </c>
      <c r="AB1426" s="8" t="str">
        <f>TEXT(Table1[[#This Row],[Order Date]],"yyyy")</f>
        <v>2015</v>
      </c>
      <c r="AC1426" s="13">
        <v>42056</v>
      </c>
      <c r="AD1426" s="12">
        <v>1656.6554999999998</v>
      </c>
      <c r="AE1426" s="12">
        <v>15</v>
      </c>
      <c r="AF1426" s="12">
        <v>2400.9499999999998</v>
      </c>
      <c r="AG1426" s="12">
        <v>87032</v>
      </c>
      <c r="AH1426" s="7" t="str">
        <f>IF(COUNTIF(Returns!$A$2:$A$1635,Orders!AG1426)&gt;0,"Returned","Not Returned")</f>
        <v>Not Returned</v>
      </c>
    </row>
    <row r="1427" spans="5:34" ht="12.75" customHeight="1" thickTop="1" thickBot="1" x14ac:dyDescent="0.3">
      <c r="E1427" s="9">
        <v>18218</v>
      </c>
      <c r="F1427" s="2" t="s">
        <v>56</v>
      </c>
      <c r="G1427" s="2">
        <v>0.04</v>
      </c>
      <c r="H1427" s="2">
        <v>1360.14</v>
      </c>
      <c r="I1427" s="2">
        <v>14.7</v>
      </c>
      <c r="J1427" s="2">
        <v>2522</v>
      </c>
      <c r="K1427" s="7" t="str">
        <f>IF(COUNTIF(Table1[Customer ID],Table1[[#This Row],[Customer ID]])&gt;1,"Repeat Customer","One-Time Customer")</f>
        <v>One-Time Customer</v>
      </c>
      <c r="L1427" s="2" t="s">
        <v>2366</v>
      </c>
      <c r="M1427" s="2" t="s">
        <v>39</v>
      </c>
      <c r="N1427" s="2" t="s">
        <v>40</v>
      </c>
      <c r="O1427" s="2" t="s">
        <v>77</v>
      </c>
      <c r="P1427" s="2" t="s">
        <v>85</v>
      </c>
      <c r="Q1427" s="2" t="s">
        <v>43</v>
      </c>
      <c r="R1427" s="2" t="s">
        <v>600</v>
      </c>
      <c r="S1427" s="2">
        <v>0.59</v>
      </c>
      <c r="T1427" s="7">
        <f>Table1[[#This Row],[Profit]]/Table1[[#This Row],[Sales]]</f>
        <v>0.36135724115266904</v>
      </c>
      <c r="U1427" s="2" t="s">
        <v>33</v>
      </c>
      <c r="V1427" s="2" t="s">
        <v>53</v>
      </c>
      <c r="W1427" s="2" t="s">
        <v>149</v>
      </c>
      <c r="X1427" s="2" t="s">
        <v>150</v>
      </c>
      <c r="Y1427" s="2">
        <v>5401</v>
      </c>
      <c r="Z1427" s="10">
        <v>42160</v>
      </c>
      <c r="AA1427" s="14" t="str">
        <f>TEXT(Table1[[#This Row],[Order Date]],"mmmm")</f>
        <v>June</v>
      </c>
      <c r="AB1427" s="8" t="str">
        <f>TEXT(Table1[[#This Row],[Order Date]],"yyyy")</f>
        <v>2015</v>
      </c>
      <c r="AC1427" s="10">
        <v>42163</v>
      </c>
      <c r="AD1427" s="2">
        <v>2639.0099999999998</v>
      </c>
      <c r="AE1427" s="2">
        <v>6</v>
      </c>
      <c r="AF1427" s="2">
        <v>7303.05</v>
      </c>
      <c r="AG1427" s="2">
        <v>87033</v>
      </c>
      <c r="AH1427" s="7" t="str">
        <f>IF(COUNTIF(Returns!$A$2:$A$1635,Orders!AG1427)&gt;0,"Returned","Not Returned")</f>
        <v>Not Returned</v>
      </c>
    </row>
    <row r="1428" spans="5:34" ht="12.75" customHeight="1" thickTop="1" thickBot="1" x14ac:dyDescent="0.3">
      <c r="E1428" s="11">
        <v>18866</v>
      </c>
      <c r="F1428" s="12" t="s">
        <v>47</v>
      </c>
      <c r="G1428" s="12">
        <v>0.01</v>
      </c>
      <c r="H1428" s="12">
        <v>2.16</v>
      </c>
      <c r="I1428" s="12">
        <v>6.05</v>
      </c>
      <c r="J1428" s="12">
        <v>2526</v>
      </c>
      <c r="K1428" s="7" t="str">
        <f>IF(COUNTIF(Table1[Customer ID],Table1[[#This Row],[Customer ID]])&gt;1,"Repeat Customer","One-Time Customer")</f>
        <v>One-Time Customer</v>
      </c>
      <c r="L1428" s="12" t="s">
        <v>2367</v>
      </c>
      <c r="M1428" s="12" t="s">
        <v>49</v>
      </c>
      <c r="N1428" s="12" t="s">
        <v>28</v>
      </c>
      <c r="O1428" s="12" t="s">
        <v>29</v>
      </c>
      <c r="P1428" s="12" t="s">
        <v>109</v>
      </c>
      <c r="Q1428" s="12" t="s">
        <v>59</v>
      </c>
      <c r="R1428" s="12" t="s">
        <v>1536</v>
      </c>
      <c r="S1428" s="12">
        <v>0.37</v>
      </c>
      <c r="T1428" s="7">
        <f>Table1[[#This Row],[Profit]]/Table1[[#This Row],[Sales]]</f>
        <v>6.8175710594315246</v>
      </c>
      <c r="U1428" s="12" t="s">
        <v>33</v>
      </c>
      <c r="V1428" s="12" t="s">
        <v>136</v>
      </c>
      <c r="W1428" s="12" t="s">
        <v>171</v>
      </c>
      <c r="X1428" s="12" t="s">
        <v>1479</v>
      </c>
      <c r="Y1428" s="12">
        <v>70506</v>
      </c>
      <c r="Z1428" s="13">
        <v>42147</v>
      </c>
      <c r="AA1428" s="14" t="str">
        <f>TEXT(Table1[[#This Row],[Order Date]],"mmmm")</f>
        <v>May</v>
      </c>
      <c r="AB1428" s="8" t="str">
        <f>TEXT(Table1[[#This Row],[Order Date]],"yyyy")</f>
        <v>2015</v>
      </c>
      <c r="AC1428" s="13">
        <v>42149</v>
      </c>
      <c r="AD1428" s="12">
        <v>395.76</v>
      </c>
      <c r="AE1428" s="12">
        <v>24</v>
      </c>
      <c r="AF1428" s="12">
        <v>58.05</v>
      </c>
      <c r="AG1428" s="12">
        <v>87208</v>
      </c>
      <c r="AH1428" s="7" t="str">
        <f>IF(COUNTIF(Returns!$A$2:$A$1635,Orders!AG1428)&gt;0,"Returned","Not Returned")</f>
        <v>Not Returned</v>
      </c>
    </row>
    <row r="1429" spans="5:34" ht="12.75" customHeight="1" thickTop="1" thickBot="1" x14ac:dyDescent="0.3">
      <c r="E1429" s="9">
        <v>18867</v>
      </c>
      <c r="F1429" s="2" t="s">
        <v>47</v>
      </c>
      <c r="G1429" s="2">
        <v>7.0000000000000007E-2</v>
      </c>
      <c r="H1429" s="2">
        <v>21.38</v>
      </c>
      <c r="I1429" s="2">
        <v>8.99</v>
      </c>
      <c r="J1429" s="2">
        <v>2527</v>
      </c>
      <c r="K1429" s="7" t="str">
        <f>IF(COUNTIF(Table1[Customer ID],Table1[[#This Row],[Customer ID]])&gt;1,"Repeat Customer","One-Time Customer")</f>
        <v>One-Time Customer</v>
      </c>
      <c r="L1429" s="2" t="s">
        <v>2368</v>
      </c>
      <c r="M1429" s="2" t="s">
        <v>49</v>
      </c>
      <c r="N1429" s="2" t="s">
        <v>28</v>
      </c>
      <c r="O1429" s="2" t="s">
        <v>29</v>
      </c>
      <c r="P1429" s="2" t="s">
        <v>30</v>
      </c>
      <c r="Q1429" s="2" t="s">
        <v>51</v>
      </c>
      <c r="R1429" s="2" t="s">
        <v>2199</v>
      </c>
      <c r="S1429" s="2">
        <v>0.59</v>
      </c>
      <c r="T1429" s="7">
        <f>Table1[[#This Row],[Profit]]/Table1[[#This Row],[Sales]]</f>
        <v>-0.57395104895104898</v>
      </c>
      <c r="U1429" s="2" t="s">
        <v>33</v>
      </c>
      <c r="V1429" s="2" t="s">
        <v>136</v>
      </c>
      <c r="W1429" s="2" t="s">
        <v>171</v>
      </c>
      <c r="X1429" s="2" t="s">
        <v>2369</v>
      </c>
      <c r="Y1429" s="2">
        <v>70601</v>
      </c>
      <c r="Z1429" s="10">
        <v>42147</v>
      </c>
      <c r="AA1429" s="14" t="str">
        <f>TEXT(Table1[[#This Row],[Order Date]],"mmmm")</f>
        <v>May</v>
      </c>
      <c r="AB1429" s="8" t="str">
        <f>TEXT(Table1[[#This Row],[Order Date]],"yyyy")</f>
        <v>2015</v>
      </c>
      <c r="AC1429" s="10">
        <v>42149</v>
      </c>
      <c r="AD1429" s="2">
        <v>-39.396000000000001</v>
      </c>
      <c r="AE1429" s="2">
        <v>3</v>
      </c>
      <c r="AF1429" s="2">
        <v>68.64</v>
      </c>
      <c r="AG1429" s="2">
        <v>87208</v>
      </c>
      <c r="AH1429" s="7" t="str">
        <f>IF(COUNTIF(Returns!$A$2:$A$1635,Orders!AG1429)&gt;0,"Returned","Not Returned")</f>
        <v>Not Returned</v>
      </c>
    </row>
    <row r="1430" spans="5:34" ht="12.75" customHeight="1" thickTop="1" thickBot="1" x14ac:dyDescent="0.3">
      <c r="E1430" s="11">
        <v>20254</v>
      </c>
      <c r="F1430" s="12" t="s">
        <v>25</v>
      </c>
      <c r="G1430" s="12">
        <v>0.04</v>
      </c>
      <c r="H1430" s="12">
        <v>40.98</v>
      </c>
      <c r="I1430" s="12">
        <v>6.5</v>
      </c>
      <c r="J1430" s="12">
        <v>2530</v>
      </c>
      <c r="K1430" s="7" t="str">
        <f>IF(COUNTIF(Table1[Customer ID],Table1[[#This Row],[Customer ID]])&gt;1,"Repeat Customer","One-Time Customer")</f>
        <v>One-Time Customer</v>
      </c>
      <c r="L1430" s="12" t="s">
        <v>2370</v>
      </c>
      <c r="M1430" s="12" t="s">
        <v>49</v>
      </c>
      <c r="N1430" s="12" t="s">
        <v>58</v>
      </c>
      <c r="O1430" s="12" t="s">
        <v>77</v>
      </c>
      <c r="P1430" s="12" t="s">
        <v>180</v>
      </c>
      <c r="Q1430" s="12" t="s">
        <v>59</v>
      </c>
      <c r="R1430" s="12" t="s">
        <v>1270</v>
      </c>
      <c r="S1430" s="12">
        <v>0.74</v>
      </c>
      <c r="T1430" s="7">
        <f>Table1[[#This Row],[Profit]]/Table1[[#This Row],[Sales]]</f>
        <v>-0.32302306276392251</v>
      </c>
      <c r="U1430" s="12" t="s">
        <v>33</v>
      </c>
      <c r="V1430" s="12" t="s">
        <v>34</v>
      </c>
      <c r="W1430" s="12" t="s">
        <v>45</v>
      </c>
      <c r="X1430" s="12" t="s">
        <v>2371</v>
      </c>
      <c r="Y1430" s="12">
        <v>92307</v>
      </c>
      <c r="Z1430" s="13">
        <v>42092</v>
      </c>
      <c r="AA1430" s="14" t="str">
        <f>TEXT(Table1[[#This Row],[Order Date]],"mmmm")</f>
        <v>March</v>
      </c>
      <c r="AB1430" s="8" t="str">
        <f>TEXT(Table1[[#This Row],[Order Date]],"yyyy")</f>
        <v>2015</v>
      </c>
      <c r="AC1430" s="13">
        <v>42093</v>
      </c>
      <c r="AD1430" s="12">
        <v>-89.5</v>
      </c>
      <c r="AE1430" s="12">
        <v>7</v>
      </c>
      <c r="AF1430" s="12">
        <v>277.07</v>
      </c>
      <c r="AG1430" s="12">
        <v>87451</v>
      </c>
      <c r="AH1430" s="7" t="str">
        <f>IF(COUNTIF(Returns!$A$2:$A$1635,Orders!AG1430)&gt;0,"Returned","Not Returned")</f>
        <v>Not Returned</v>
      </c>
    </row>
    <row r="1431" spans="5:34" ht="12.75" customHeight="1" thickTop="1" thickBot="1" x14ac:dyDescent="0.3">
      <c r="E1431" s="9">
        <v>23782</v>
      </c>
      <c r="F1431" s="2" t="s">
        <v>56</v>
      </c>
      <c r="G1431" s="2">
        <v>0.08</v>
      </c>
      <c r="H1431" s="2">
        <v>4</v>
      </c>
      <c r="I1431" s="2">
        <v>1.3</v>
      </c>
      <c r="J1431" s="2">
        <v>2531</v>
      </c>
      <c r="K1431" s="7" t="str">
        <f>IF(COUNTIF(Table1[Customer ID],Table1[[#This Row],[Customer ID]])&gt;1,"Repeat Customer","One-Time Customer")</f>
        <v>One-Time Customer</v>
      </c>
      <c r="L1431" s="2" t="s">
        <v>2372</v>
      </c>
      <c r="M1431" s="2" t="s">
        <v>49</v>
      </c>
      <c r="N1431" s="2" t="s">
        <v>58</v>
      </c>
      <c r="O1431" s="2" t="s">
        <v>29</v>
      </c>
      <c r="P1431" s="2" t="s">
        <v>93</v>
      </c>
      <c r="Q1431" s="2" t="s">
        <v>31</v>
      </c>
      <c r="R1431" s="2" t="s">
        <v>204</v>
      </c>
      <c r="S1431" s="2">
        <v>0.37</v>
      </c>
      <c r="T1431" s="7">
        <f>Table1[[#This Row],[Profit]]/Table1[[#This Row],[Sales]]</f>
        <v>0.54625889594152721</v>
      </c>
      <c r="U1431" s="2" t="s">
        <v>33</v>
      </c>
      <c r="V1431" s="2" t="s">
        <v>34</v>
      </c>
      <c r="W1431" s="2" t="s">
        <v>45</v>
      </c>
      <c r="X1431" s="2" t="s">
        <v>2373</v>
      </c>
      <c r="Y1431" s="2">
        <v>93422</v>
      </c>
      <c r="Z1431" s="10">
        <v>42126</v>
      </c>
      <c r="AA1431" s="14" t="str">
        <f>TEXT(Table1[[#This Row],[Order Date]],"mmmm")</f>
        <v>May</v>
      </c>
      <c r="AB1431" s="8" t="str">
        <f>TEXT(Table1[[#This Row],[Order Date]],"yyyy")</f>
        <v>2015</v>
      </c>
      <c r="AC1431" s="10">
        <v>42128</v>
      </c>
      <c r="AD1431" s="2">
        <v>28.4</v>
      </c>
      <c r="AE1431" s="2">
        <v>14</v>
      </c>
      <c r="AF1431" s="2">
        <v>51.99</v>
      </c>
      <c r="AG1431" s="2">
        <v>87452</v>
      </c>
      <c r="AH1431" s="7" t="str">
        <f>IF(COUNTIF(Returns!$A$2:$A$1635,Orders!AG1431)&gt;0,"Returned","Not Returned")</f>
        <v>Not Returned</v>
      </c>
    </row>
    <row r="1432" spans="5:34" ht="12.75" customHeight="1" thickTop="1" thickBot="1" x14ac:dyDescent="0.3">
      <c r="E1432" s="11">
        <v>20255</v>
      </c>
      <c r="F1432" s="12" t="s">
        <v>25</v>
      </c>
      <c r="G1432" s="12">
        <v>0.05</v>
      </c>
      <c r="H1432" s="12">
        <v>35.99</v>
      </c>
      <c r="I1432" s="12">
        <v>3.3</v>
      </c>
      <c r="J1432" s="12">
        <v>2534</v>
      </c>
      <c r="K1432" s="7" t="str">
        <f>IF(COUNTIF(Table1[Customer ID],Table1[[#This Row],[Customer ID]])&gt;1,"Repeat Customer","One-Time Customer")</f>
        <v>One-Time Customer</v>
      </c>
      <c r="L1432" s="12" t="s">
        <v>2374</v>
      </c>
      <c r="M1432" s="12" t="s">
        <v>49</v>
      </c>
      <c r="N1432" s="12" t="s">
        <v>58</v>
      </c>
      <c r="O1432" s="12" t="s">
        <v>77</v>
      </c>
      <c r="P1432" s="12" t="s">
        <v>78</v>
      </c>
      <c r="Q1432" s="12" t="s">
        <v>51</v>
      </c>
      <c r="R1432" s="12" t="s">
        <v>1274</v>
      </c>
      <c r="S1432" s="12">
        <v>0.39</v>
      </c>
      <c r="T1432" s="7">
        <f>Table1[[#This Row],[Profit]]/Table1[[#This Row],[Sales]]</f>
        <v>0.69</v>
      </c>
      <c r="U1432" s="12" t="s">
        <v>33</v>
      </c>
      <c r="V1432" s="12" t="s">
        <v>53</v>
      </c>
      <c r="W1432" s="12" t="s">
        <v>188</v>
      </c>
      <c r="X1432" s="12" t="s">
        <v>450</v>
      </c>
      <c r="Y1432" s="12">
        <v>4401</v>
      </c>
      <c r="Z1432" s="13">
        <v>42092</v>
      </c>
      <c r="AA1432" s="14" t="str">
        <f>TEXT(Table1[[#This Row],[Order Date]],"mmmm")</f>
        <v>March</v>
      </c>
      <c r="AB1432" s="8" t="str">
        <f>TEXT(Table1[[#This Row],[Order Date]],"yyyy")</f>
        <v>2015</v>
      </c>
      <c r="AC1432" s="13">
        <v>42094</v>
      </c>
      <c r="AD1432" s="12">
        <v>103.27229999999999</v>
      </c>
      <c r="AE1432" s="12">
        <v>5</v>
      </c>
      <c r="AF1432" s="12">
        <v>149.66999999999999</v>
      </c>
      <c r="AG1432" s="12">
        <v>87451</v>
      </c>
      <c r="AH1432" s="7" t="str">
        <f>IF(COUNTIF(Returns!$A$2:$A$1635,Orders!AG1432)&gt;0,"Returned","Not Returned")</f>
        <v>Not Returned</v>
      </c>
    </row>
    <row r="1433" spans="5:34" ht="12.75" customHeight="1" thickTop="1" thickBot="1" x14ac:dyDescent="0.3">
      <c r="E1433" s="9">
        <v>22839</v>
      </c>
      <c r="F1433" s="2" t="s">
        <v>37</v>
      </c>
      <c r="G1433" s="2">
        <v>0.08</v>
      </c>
      <c r="H1433" s="2">
        <v>12.53</v>
      </c>
      <c r="I1433" s="2">
        <v>0.5</v>
      </c>
      <c r="J1433" s="2">
        <v>2539</v>
      </c>
      <c r="K1433" s="7" t="str">
        <f>IF(COUNTIF(Table1[Customer ID],Table1[[#This Row],[Customer ID]])&gt;1,"Repeat Customer","One-Time Customer")</f>
        <v>One-Time Customer</v>
      </c>
      <c r="L1433" s="2" t="s">
        <v>2375</v>
      </c>
      <c r="M1433" s="2" t="s">
        <v>49</v>
      </c>
      <c r="N1433" s="2" t="s">
        <v>40</v>
      </c>
      <c r="O1433" s="2" t="s">
        <v>29</v>
      </c>
      <c r="P1433" s="2" t="s">
        <v>134</v>
      </c>
      <c r="Q1433" s="2" t="s">
        <v>59</v>
      </c>
      <c r="R1433" s="2" t="s">
        <v>1664</v>
      </c>
      <c r="S1433" s="2">
        <v>0.38</v>
      </c>
      <c r="T1433" s="7">
        <f>Table1[[#This Row],[Profit]]/Table1[[#This Row],[Sales]]</f>
        <v>3.5305728314238949</v>
      </c>
      <c r="U1433" s="2" t="s">
        <v>33</v>
      </c>
      <c r="V1433" s="2" t="s">
        <v>136</v>
      </c>
      <c r="W1433" s="2" t="s">
        <v>362</v>
      </c>
      <c r="X1433" s="2" t="s">
        <v>2376</v>
      </c>
      <c r="Y1433" s="2">
        <v>32789</v>
      </c>
      <c r="Z1433" s="10">
        <v>42101</v>
      </c>
      <c r="AA1433" s="14" t="str">
        <f>TEXT(Table1[[#This Row],[Order Date]],"mmmm")</f>
        <v>April</v>
      </c>
      <c r="AB1433" s="8" t="str">
        <f>TEXT(Table1[[#This Row],[Order Date]],"yyyy")</f>
        <v>2015</v>
      </c>
      <c r="AC1433" s="10">
        <v>42102</v>
      </c>
      <c r="AD1433" s="2">
        <v>215.71799999999999</v>
      </c>
      <c r="AE1433" s="2">
        <v>5</v>
      </c>
      <c r="AF1433" s="2">
        <v>61.1</v>
      </c>
      <c r="AG1433" s="2">
        <v>91017</v>
      </c>
      <c r="AH1433" s="7" t="str">
        <f>IF(COUNTIF(Returns!$A$2:$A$1635,Orders!AG1433)&gt;0,"Returned","Not Returned")</f>
        <v>Not Returned</v>
      </c>
    </row>
    <row r="1434" spans="5:34" ht="12.75" customHeight="1" thickTop="1" thickBot="1" x14ac:dyDescent="0.3">
      <c r="E1434" s="11">
        <v>22840</v>
      </c>
      <c r="F1434" s="12" t="s">
        <v>37</v>
      </c>
      <c r="G1434" s="12">
        <v>0.02</v>
      </c>
      <c r="H1434" s="12">
        <v>178.47</v>
      </c>
      <c r="I1434" s="12">
        <v>19.989999999999998</v>
      </c>
      <c r="J1434" s="12">
        <v>2540</v>
      </c>
      <c r="K1434" s="7" t="str">
        <f>IF(COUNTIF(Table1[Customer ID],Table1[[#This Row],[Customer ID]])&gt;1,"Repeat Customer","One-Time Customer")</f>
        <v>One-Time Customer</v>
      </c>
      <c r="L1434" s="12" t="s">
        <v>2377</v>
      </c>
      <c r="M1434" s="12" t="s">
        <v>49</v>
      </c>
      <c r="N1434" s="12" t="s">
        <v>40</v>
      </c>
      <c r="O1434" s="12" t="s">
        <v>29</v>
      </c>
      <c r="P1434" s="12" t="s">
        <v>141</v>
      </c>
      <c r="Q1434" s="12" t="s">
        <v>59</v>
      </c>
      <c r="R1434" s="12" t="s">
        <v>528</v>
      </c>
      <c r="S1434" s="12">
        <v>0.55000000000000004</v>
      </c>
      <c r="T1434" s="7">
        <f>Table1[[#This Row],[Profit]]/Table1[[#This Row],[Sales]]</f>
        <v>0.55200866828337025</v>
      </c>
      <c r="U1434" s="12" t="s">
        <v>33</v>
      </c>
      <c r="V1434" s="12" t="s">
        <v>136</v>
      </c>
      <c r="W1434" s="12" t="s">
        <v>362</v>
      </c>
      <c r="X1434" s="12" t="s">
        <v>2378</v>
      </c>
      <c r="Y1434" s="12">
        <v>32708</v>
      </c>
      <c r="Z1434" s="13">
        <v>42101</v>
      </c>
      <c r="AA1434" s="14" t="str">
        <f>TEXT(Table1[[#This Row],[Order Date]],"mmmm")</f>
        <v>April</v>
      </c>
      <c r="AB1434" s="8" t="str">
        <f>TEXT(Table1[[#This Row],[Order Date]],"yyyy")</f>
        <v>2015</v>
      </c>
      <c r="AC1434" s="13">
        <v>42102</v>
      </c>
      <c r="AD1434" s="12">
        <v>106.98479999999999</v>
      </c>
      <c r="AE1434" s="12">
        <v>1</v>
      </c>
      <c r="AF1434" s="12">
        <v>193.81</v>
      </c>
      <c r="AG1434" s="12">
        <v>91017</v>
      </c>
      <c r="AH1434" s="7" t="str">
        <f>IF(COUNTIF(Returns!$A$2:$A$1635,Orders!AG1434)&gt;0,"Returned","Not Returned")</f>
        <v>Not Returned</v>
      </c>
    </row>
    <row r="1435" spans="5:34" ht="12.75" customHeight="1" thickTop="1" thickBot="1" x14ac:dyDescent="0.3">
      <c r="E1435" s="9">
        <v>19031</v>
      </c>
      <c r="F1435" s="2" t="s">
        <v>56</v>
      </c>
      <c r="G1435" s="2">
        <v>0.05</v>
      </c>
      <c r="H1435" s="2">
        <v>15.68</v>
      </c>
      <c r="I1435" s="2">
        <v>3.73</v>
      </c>
      <c r="J1435" s="2">
        <v>2543</v>
      </c>
      <c r="K1435" s="7" t="str">
        <f>IF(COUNTIF(Table1[Customer ID],Table1[[#This Row],[Customer ID]])&gt;1,"Repeat Customer","One-Time Customer")</f>
        <v>Repeat Customer</v>
      </c>
      <c r="L1435" s="2" t="s">
        <v>2379</v>
      </c>
      <c r="M1435" s="2" t="s">
        <v>49</v>
      </c>
      <c r="N1435" s="2" t="s">
        <v>58</v>
      </c>
      <c r="O1435" s="2" t="s">
        <v>41</v>
      </c>
      <c r="P1435" s="2" t="s">
        <v>50</v>
      </c>
      <c r="Q1435" s="2" t="s">
        <v>51</v>
      </c>
      <c r="R1435" s="2" t="s">
        <v>2380</v>
      </c>
      <c r="S1435" s="2">
        <v>0.46</v>
      </c>
      <c r="T1435" s="7">
        <f>Table1[[#This Row],[Profit]]/Table1[[#This Row],[Sales]]</f>
        <v>1.3748640671120086E-2</v>
      </c>
      <c r="U1435" s="2" t="s">
        <v>33</v>
      </c>
      <c r="V1435" s="2" t="s">
        <v>136</v>
      </c>
      <c r="W1435" s="2" t="s">
        <v>137</v>
      </c>
      <c r="X1435" s="2" t="s">
        <v>1567</v>
      </c>
      <c r="Y1435" s="2">
        <v>23223</v>
      </c>
      <c r="Z1435" s="10">
        <v>42166</v>
      </c>
      <c r="AA1435" s="14" t="str">
        <f>TEXT(Table1[[#This Row],[Order Date]],"mmmm")</f>
        <v>June</v>
      </c>
      <c r="AB1435" s="8" t="str">
        <f>TEXT(Table1[[#This Row],[Order Date]],"yyyy")</f>
        <v>2015</v>
      </c>
      <c r="AC1435" s="10">
        <v>42167</v>
      </c>
      <c r="AD1435" s="2">
        <v>3.54</v>
      </c>
      <c r="AE1435" s="2">
        <v>17</v>
      </c>
      <c r="AF1435" s="2">
        <v>257.48</v>
      </c>
      <c r="AG1435" s="2">
        <v>87917</v>
      </c>
      <c r="AH1435" s="7" t="str">
        <f>IF(COUNTIF(Returns!$A$2:$A$1635,Orders!AG1435)&gt;0,"Returned","Not Returned")</f>
        <v>Not Returned</v>
      </c>
    </row>
    <row r="1436" spans="5:34" ht="12.75" customHeight="1" thickTop="1" thickBot="1" x14ac:dyDescent="0.3">
      <c r="E1436" s="11">
        <v>19032</v>
      </c>
      <c r="F1436" s="12" t="s">
        <v>56</v>
      </c>
      <c r="G1436" s="12">
        <v>0.02</v>
      </c>
      <c r="H1436" s="12">
        <v>195.99</v>
      </c>
      <c r="I1436" s="12">
        <v>4.2</v>
      </c>
      <c r="J1436" s="12">
        <v>2543</v>
      </c>
      <c r="K1436" s="7" t="str">
        <f>IF(COUNTIF(Table1[Customer ID],Table1[[#This Row],[Customer ID]])&gt;1,"Repeat Customer","One-Time Customer")</f>
        <v>Repeat Customer</v>
      </c>
      <c r="L1436" s="12" t="s">
        <v>2379</v>
      </c>
      <c r="M1436" s="12" t="s">
        <v>49</v>
      </c>
      <c r="N1436" s="12" t="s">
        <v>58</v>
      </c>
      <c r="O1436" s="12" t="s">
        <v>77</v>
      </c>
      <c r="P1436" s="12" t="s">
        <v>78</v>
      </c>
      <c r="Q1436" s="12" t="s">
        <v>59</v>
      </c>
      <c r="R1436" s="12" t="s">
        <v>2220</v>
      </c>
      <c r="S1436" s="12">
        <v>0.56000000000000005</v>
      </c>
      <c r="T1436" s="7">
        <f>Table1[[#This Row],[Profit]]/Table1[[#This Row],[Sales]]</f>
        <v>1.2608490167418366E-2</v>
      </c>
      <c r="U1436" s="12" t="s">
        <v>33</v>
      </c>
      <c r="V1436" s="12" t="s">
        <v>136</v>
      </c>
      <c r="W1436" s="12" t="s">
        <v>137</v>
      </c>
      <c r="X1436" s="12" t="s">
        <v>1567</v>
      </c>
      <c r="Y1436" s="12">
        <v>23223</v>
      </c>
      <c r="Z1436" s="13">
        <v>42166</v>
      </c>
      <c r="AA1436" s="14" t="str">
        <f>TEXT(Table1[[#This Row],[Order Date]],"mmmm")</f>
        <v>June</v>
      </c>
      <c r="AB1436" s="8" t="str">
        <f>TEXT(Table1[[#This Row],[Order Date]],"yyyy")</f>
        <v>2015</v>
      </c>
      <c r="AC1436" s="13">
        <v>42167</v>
      </c>
      <c r="AD1436" s="12">
        <v>40.283999999999999</v>
      </c>
      <c r="AE1436" s="12">
        <v>19</v>
      </c>
      <c r="AF1436" s="12">
        <v>3194.99</v>
      </c>
      <c r="AG1436" s="12">
        <v>87917</v>
      </c>
      <c r="AH1436" s="7" t="str">
        <f>IF(COUNTIF(Returns!$A$2:$A$1635,Orders!AG1436)&gt;0,"Returned","Not Returned")</f>
        <v>Not Returned</v>
      </c>
    </row>
    <row r="1437" spans="5:34" ht="12.75" customHeight="1" thickTop="1" thickBot="1" x14ac:dyDescent="0.3">
      <c r="E1437" s="9">
        <v>19902</v>
      </c>
      <c r="F1437" s="2" t="s">
        <v>56</v>
      </c>
      <c r="G1437" s="2">
        <v>0.01</v>
      </c>
      <c r="H1437" s="2">
        <v>99.99</v>
      </c>
      <c r="I1437" s="2">
        <v>19.989999999999998</v>
      </c>
      <c r="J1437" s="2">
        <v>2545</v>
      </c>
      <c r="K1437" s="7" t="str">
        <f>IF(COUNTIF(Table1[Customer ID],Table1[[#This Row],[Customer ID]])&gt;1,"Repeat Customer","One-Time Customer")</f>
        <v>One-Time Customer</v>
      </c>
      <c r="L1437" s="2" t="s">
        <v>2381</v>
      </c>
      <c r="M1437" s="2" t="s">
        <v>27</v>
      </c>
      <c r="N1437" s="2" t="s">
        <v>40</v>
      </c>
      <c r="O1437" s="2" t="s">
        <v>77</v>
      </c>
      <c r="P1437" s="2" t="s">
        <v>85</v>
      </c>
      <c r="Q1437" s="2" t="s">
        <v>59</v>
      </c>
      <c r="R1437" s="2" t="s">
        <v>115</v>
      </c>
      <c r="S1437" s="2">
        <v>0.52</v>
      </c>
      <c r="T1437" s="7">
        <f>Table1[[#This Row],[Profit]]/Table1[[#This Row],[Sales]]</f>
        <v>0.44351167602719482</v>
      </c>
      <c r="U1437" s="2" t="s">
        <v>33</v>
      </c>
      <c r="V1437" s="2" t="s">
        <v>136</v>
      </c>
      <c r="W1437" s="2" t="s">
        <v>137</v>
      </c>
      <c r="X1437" s="2" t="s">
        <v>1193</v>
      </c>
      <c r="Y1437" s="2">
        <v>22153</v>
      </c>
      <c r="Z1437" s="10">
        <v>42073</v>
      </c>
      <c r="AA1437" s="14" t="str">
        <f>TEXT(Table1[[#This Row],[Order Date]],"mmmm")</f>
        <v>March</v>
      </c>
      <c r="AB1437" s="8" t="str">
        <f>TEXT(Table1[[#This Row],[Order Date]],"yyyy")</f>
        <v>2015</v>
      </c>
      <c r="AC1437" s="10">
        <v>42075</v>
      </c>
      <c r="AD1437" s="2">
        <v>90.024000000000001</v>
      </c>
      <c r="AE1437" s="2">
        <v>2</v>
      </c>
      <c r="AF1437" s="2">
        <v>202.98</v>
      </c>
      <c r="AG1437" s="2">
        <v>87915</v>
      </c>
      <c r="AH1437" s="7" t="str">
        <f>IF(COUNTIF(Returns!$A$2:$A$1635,Orders!AG1437)&gt;0,"Returned","Not Returned")</f>
        <v>Not Returned</v>
      </c>
    </row>
    <row r="1438" spans="5:34" ht="12.75" customHeight="1" thickTop="1" thickBot="1" x14ac:dyDescent="0.3">
      <c r="E1438" s="11">
        <v>25460</v>
      </c>
      <c r="F1438" s="12" t="s">
        <v>106</v>
      </c>
      <c r="G1438" s="12">
        <v>7.0000000000000007E-2</v>
      </c>
      <c r="H1438" s="12">
        <v>6.48</v>
      </c>
      <c r="I1438" s="12">
        <v>9.5399999999999991</v>
      </c>
      <c r="J1438" s="12">
        <v>2547</v>
      </c>
      <c r="K1438" s="7" t="str">
        <f>IF(COUNTIF(Table1[Customer ID],Table1[[#This Row],[Customer ID]])&gt;1,"Repeat Customer","One-Time Customer")</f>
        <v>One-Time Customer</v>
      </c>
      <c r="L1438" s="12" t="s">
        <v>2382</v>
      </c>
      <c r="M1438" s="12" t="s">
        <v>49</v>
      </c>
      <c r="N1438" s="12" t="s">
        <v>58</v>
      </c>
      <c r="O1438" s="12" t="s">
        <v>29</v>
      </c>
      <c r="P1438" s="12" t="s">
        <v>93</v>
      </c>
      <c r="Q1438" s="12" t="s">
        <v>59</v>
      </c>
      <c r="R1438" s="12" t="s">
        <v>2359</v>
      </c>
      <c r="S1438" s="12">
        <v>0.37</v>
      </c>
      <c r="T1438" s="7">
        <f>Table1[[#This Row],[Profit]]/Table1[[#This Row],[Sales]]</f>
        <v>0.20552486187845306</v>
      </c>
      <c r="U1438" s="12" t="s">
        <v>33</v>
      </c>
      <c r="V1438" s="12" t="s">
        <v>136</v>
      </c>
      <c r="W1438" s="12" t="s">
        <v>137</v>
      </c>
      <c r="X1438" s="12" t="s">
        <v>2383</v>
      </c>
      <c r="Y1438" s="12">
        <v>23464</v>
      </c>
      <c r="Z1438" s="13">
        <v>42113</v>
      </c>
      <c r="AA1438" s="14" t="str">
        <f>TEXT(Table1[[#This Row],[Order Date]],"mmmm")</f>
        <v>April</v>
      </c>
      <c r="AB1438" s="8" t="str">
        <f>TEXT(Table1[[#This Row],[Order Date]],"yyyy")</f>
        <v>2015</v>
      </c>
      <c r="AC1438" s="13">
        <v>42113</v>
      </c>
      <c r="AD1438" s="12">
        <v>2.2320000000000002</v>
      </c>
      <c r="AE1438" s="12">
        <v>1</v>
      </c>
      <c r="AF1438" s="12">
        <v>10.86</v>
      </c>
      <c r="AG1438" s="12">
        <v>87916</v>
      </c>
      <c r="AH1438" s="7" t="str">
        <f>IF(COUNTIF(Returns!$A$2:$A$1635,Orders!AG1438)&gt;0,"Returned","Not Returned")</f>
        <v>Not Returned</v>
      </c>
    </row>
    <row r="1439" spans="5:34" ht="12.75" customHeight="1" thickTop="1" thickBot="1" x14ac:dyDescent="0.3">
      <c r="E1439" s="9">
        <v>6525</v>
      </c>
      <c r="F1439" s="2" t="s">
        <v>106</v>
      </c>
      <c r="G1439" s="2">
        <v>0</v>
      </c>
      <c r="H1439" s="2">
        <v>35.99</v>
      </c>
      <c r="I1439" s="2">
        <v>0.99</v>
      </c>
      <c r="J1439" s="2">
        <v>2548</v>
      </c>
      <c r="K1439" s="7" t="str">
        <f>IF(COUNTIF(Table1[Customer ID],Table1[[#This Row],[Customer ID]])&gt;1,"Repeat Customer","One-Time Customer")</f>
        <v>Repeat Customer</v>
      </c>
      <c r="L1439" s="2" t="s">
        <v>2384</v>
      </c>
      <c r="M1439" s="2" t="s">
        <v>49</v>
      </c>
      <c r="N1439" s="2" t="s">
        <v>58</v>
      </c>
      <c r="O1439" s="2" t="s">
        <v>77</v>
      </c>
      <c r="P1439" s="2" t="s">
        <v>78</v>
      </c>
      <c r="Q1439" s="2" t="s">
        <v>51</v>
      </c>
      <c r="R1439" s="2" t="s">
        <v>2385</v>
      </c>
      <c r="S1439" s="2">
        <v>0.35</v>
      </c>
      <c r="T1439" s="7">
        <f>Table1[[#This Row],[Profit]]/Table1[[#This Row],[Sales]]</f>
        <v>0.56853550085613536</v>
      </c>
      <c r="U1439" s="2" t="s">
        <v>33</v>
      </c>
      <c r="V1439" s="2" t="s">
        <v>34</v>
      </c>
      <c r="W1439" s="2" t="s">
        <v>45</v>
      </c>
      <c r="X1439" s="2" t="s">
        <v>663</v>
      </c>
      <c r="Y1439" s="2">
        <v>90068</v>
      </c>
      <c r="Z1439" s="10">
        <v>42098</v>
      </c>
      <c r="AA1439" s="14" t="str">
        <f>TEXT(Table1[[#This Row],[Order Date]],"mmmm")</f>
        <v>April</v>
      </c>
      <c r="AB1439" s="8" t="str">
        <f>TEXT(Table1[[#This Row],[Order Date]],"yyyy")</f>
        <v>2015</v>
      </c>
      <c r="AC1439" s="10">
        <v>42105</v>
      </c>
      <c r="AD1439" s="2">
        <v>840.05099999999993</v>
      </c>
      <c r="AE1439" s="2">
        <v>46</v>
      </c>
      <c r="AF1439" s="2">
        <v>1477.57</v>
      </c>
      <c r="AG1439" s="2">
        <v>46436</v>
      </c>
      <c r="AH1439" s="7" t="str">
        <f>IF(COUNTIF(Returns!$A$2:$A$1635,Orders!AG1439)&gt;0,"Returned","Not Returned")</f>
        <v>Not Returned</v>
      </c>
    </row>
    <row r="1440" spans="5:34" ht="12.75" customHeight="1" thickTop="1" thickBot="1" x14ac:dyDescent="0.3">
      <c r="E1440" s="11">
        <v>5777</v>
      </c>
      <c r="F1440" s="12" t="s">
        <v>106</v>
      </c>
      <c r="G1440" s="12">
        <v>0.05</v>
      </c>
      <c r="H1440" s="12">
        <v>30.98</v>
      </c>
      <c r="I1440" s="12">
        <v>9.18</v>
      </c>
      <c r="J1440" s="12">
        <v>2548</v>
      </c>
      <c r="K1440" s="7" t="str">
        <f>IF(COUNTIF(Table1[Customer ID],Table1[[#This Row],[Customer ID]])&gt;1,"Repeat Customer","One-Time Customer")</f>
        <v>Repeat Customer</v>
      </c>
      <c r="L1440" s="12" t="s">
        <v>2384</v>
      </c>
      <c r="M1440" s="12" t="s">
        <v>27</v>
      </c>
      <c r="N1440" s="12" t="s">
        <v>58</v>
      </c>
      <c r="O1440" s="12" t="s">
        <v>29</v>
      </c>
      <c r="P1440" s="12" t="s">
        <v>93</v>
      </c>
      <c r="Q1440" s="12" t="s">
        <v>59</v>
      </c>
      <c r="R1440" s="12" t="s">
        <v>2357</v>
      </c>
      <c r="S1440" s="12">
        <v>0.4</v>
      </c>
      <c r="T1440" s="7">
        <f>Table1[[#This Row],[Profit]]/Table1[[#This Row],[Sales]]</f>
        <v>0.1607941615004316</v>
      </c>
      <c r="U1440" s="12" t="s">
        <v>33</v>
      </c>
      <c r="V1440" s="12" t="s">
        <v>34</v>
      </c>
      <c r="W1440" s="12" t="s">
        <v>45</v>
      </c>
      <c r="X1440" s="12" t="s">
        <v>663</v>
      </c>
      <c r="Y1440" s="12">
        <v>90068</v>
      </c>
      <c r="Z1440" s="13">
        <v>42115</v>
      </c>
      <c r="AA1440" s="14" t="str">
        <f>TEXT(Table1[[#This Row],[Order Date]],"mmmm")</f>
        <v>April</v>
      </c>
      <c r="AB1440" s="8" t="str">
        <f>TEXT(Table1[[#This Row],[Order Date]],"yyyy")</f>
        <v>2015</v>
      </c>
      <c r="AC1440" s="13">
        <v>42115</v>
      </c>
      <c r="AD1440" s="12">
        <v>61.47</v>
      </c>
      <c r="AE1440" s="12">
        <v>12</v>
      </c>
      <c r="AF1440" s="12">
        <v>382.29</v>
      </c>
      <c r="AG1440" s="12">
        <v>40997</v>
      </c>
      <c r="AH1440" s="7" t="str">
        <f>IF(COUNTIF(Returns!$A$2:$A$1635,Orders!AG1440)&gt;0,"Returned","Not Returned")</f>
        <v>Not Returned</v>
      </c>
    </row>
    <row r="1441" spans="5:34" ht="12.75" customHeight="1" thickTop="1" thickBot="1" x14ac:dyDescent="0.3">
      <c r="E1441" s="9">
        <v>5778</v>
      </c>
      <c r="F1441" s="2" t="s">
        <v>106</v>
      </c>
      <c r="G1441" s="2">
        <v>0.05</v>
      </c>
      <c r="H1441" s="2">
        <v>22.99</v>
      </c>
      <c r="I1441" s="2">
        <v>8.99</v>
      </c>
      <c r="J1441" s="2">
        <v>2548</v>
      </c>
      <c r="K1441" s="7" t="str">
        <f>IF(COUNTIF(Table1[Customer ID],Table1[[#This Row],[Customer ID]])&gt;1,"Repeat Customer","One-Time Customer")</f>
        <v>Repeat Customer</v>
      </c>
      <c r="L1441" s="2" t="s">
        <v>2384</v>
      </c>
      <c r="M1441" s="2" t="s">
        <v>49</v>
      </c>
      <c r="N1441" s="2" t="s">
        <v>58</v>
      </c>
      <c r="O1441" s="2" t="s">
        <v>29</v>
      </c>
      <c r="P1441" s="2" t="s">
        <v>30</v>
      </c>
      <c r="Q1441" s="2" t="s">
        <v>51</v>
      </c>
      <c r="R1441" s="2" t="s">
        <v>2386</v>
      </c>
      <c r="S1441" s="2">
        <v>0.56999999999999995</v>
      </c>
      <c r="T1441" s="7">
        <f>Table1[[#This Row],[Profit]]/Table1[[#This Row],[Sales]]</f>
        <v>2.072039376687005E-2</v>
      </c>
      <c r="U1441" s="2" t="s">
        <v>33</v>
      </c>
      <c r="V1441" s="2" t="s">
        <v>34</v>
      </c>
      <c r="W1441" s="2" t="s">
        <v>45</v>
      </c>
      <c r="X1441" s="2" t="s">
        <v>663</v>
      </c>
      <c r="Y1441" s="2">
        <v>90068</v>
      </c>
      <c r="Z1441" s="10">
        <v>42115</v>
      </c>
      <c r="AA1441" s="14" t="str">
        <f>TEXT(Table1[[#This Row],[Order Date]],"mmmm")</f>
        <v>April</v>
      </c>
      <c r="AB1441" s="8" t="str">
        <f>TEXT(Table1[[#This Row],[Order Date]],"yyyy")</f>
        <v>2015</v>
      </c>
      <c r="AC1441" s="10">
        <v>42122</v>
      </c>
      <c r="AD1441" s="2">
        <v>18.27</v>
      </c>
      <c r="AE1441" s="2">
        <v>37</v>
      </c>
      <c r="AF1441" s="2">
        <v>881.74</v>
      </c>
      <c r="AG1441" s="2">
        <v>40997</v>
      </c>
      <c r="AH1441" s="7" t="str">
        <f>IF(COUNTIF(Returns!$A$2:$A$1635,Orders!AG1441)&gt;0,"Returned","Not Returned")</f>
        <v>Not Returned</v>
      </c>
    </row>
    <row r="1442" spans="5:34" ht="12.75" customHeight="1" thickTop="1" thickBot="1" x14ac:dyDescent="0.3">
      <c r="E1442" s="11">
        <v>5780</v>
      </c>
      <c r="F1442" s="12" t="s">
        <v>106</v>
      </c>
      <c r="G1442" s="12">
        <v>0.04</v>
      </c>
      <c r="H1442" s="12">
        <v>212.6</v>
      </c>
      <c r="I1442" s="12">
        <v>110.2</v>
      </c>
      <c r="J1442" s="12">
        <v>2548</v>
      </c>
      <c r="K1442" s="7" t="str">
        <f>IF(COUNTIF(Table1[Customer ID],Table1[[#This Row],[Customer ID]])&gt;1,"Repeat Customer","One-Time Customer")</f>
        <v>Repeat Customer</v>
      </c>
      <c r="L1442" s="12" t="s">
        <v>2384</v>
      </c>
      <c r="M1442" s="12" t="s">
        <v>39</v>
      </c>
      <c r="N1442" s="12" t="s">
        <v>58</v>
      </c>
      <c r="O1442" s="12" t="s">
        <v>41</v>
      </c>
      <c r="P1442" s="12" t="s">
        <v>152</v>
      </c>
      <c r="Q1442" s="12" t="s">
        <v>121</v>
      </c>
      <c r="R1442" s="12" t="s">
        <v>1348</v>
      </c>
      <c r="S1442" s="12">
        <v>0.73</v>
      </c>
      <c r="T1442" s="7">
        <f>Table1[[#This Row],[Profit]]/Table1[[#This Row],[Sales]]</f>
        <v>-6.9579888355917649E-2</v>
      </c>
      <c r="U1442" s="12" t="s">
        <v>33</v>
      </c>
      <c r="V1442" s="12" t="s">
        <v>34</v>
      </c>
      <c r="W1442" s="12" t="s">
        <v>45</v>
      </c>
      <c r="X1442" s="12" t="s">
        <v>663</v>
      </c>
      <c r="Y1442" s="12">
        <v>90068</v>
      </c>
      <c r="Z1442" s="13">
        <v>42115</v>
      </c>
      <c r="AA1442" s="14" t="str">
        <f>TEXT(Table1[[#This Row],[Order Date]],"mmmm")</f>
        <v>April</v>
      </c>
      <c r="AB1442" s="8" t="str">
        <f>TEXT(Table1[[#This Row],[Order Date]],"yyyy")</f>
        <v>2015</v>
      </c>
      <c r="AC1442" s="13">
        <v>42119</v>
      </c>
      <c r="AD1442" s="12">
        <v>-513.79042000000004</v>
      </c>
      <c r="AE1442" s="12">
        <v>33</v>
      </c>
      <c r="AF1442" s="12">
        <v>7384.18</v>
      </c>
      <c r="AG1442" s="12">
        <v>40997</v>
      </c>
      <c r="AH1442" s="7" t="str">
        <f>IF(COUNTIF(Returns!$A$2:$A$1635,Orders!AG1442)&gt;0,"Returned","Not Returned")</f>
        <v>Not Returned</v>
      </c>
    </row>
    <row r="1443" spans="5:34" ht="12.75" customHeight="1" thickTop="1" thickBot="1" x14ac:dyDescent="0.3">
      <c r="E1443" s="9">
        <v>4204</v>
      </c>
      <c r="F1443" s="2" t="s">
        <v>37</v>
      </c>
      <c r="G1443" s="2">
        <v>0.09</v>
      </c>
      <c r="H1443" s="2">
        <v>5.98</v>
      </c>
      <c r="I1443" s="2">
        <v>1.67</v>
      </c>
      <c r="J1443" s="2">
        <v>2548</v>
      </c>
      <c r="K1443" s="7" t="str">
        <f>IF(COUNTIF(Table1[Customer ID],Table1[[#This Row],[Customer ID]])&gt;1,"Repeat Customer","One-Time Customer")</f>
        <v>Repeat Customer</v>
      </c>
      <c r="L1443" s="2" t="s">
        <v>2384</v>
      </c>
      <c r="M1443" s="2" t="s">
        <v>49</v>
      </c>
      <c r="N1443" s="2" t="s">
        <v>58</v>
      </c>
      <c r="O1443" s="2" t="s">
        <v>29</v>
      </c>
      <c r="P1443" s="2" t="s">
        <v>30</v>
      </c>
      <c r="Q1443" s="2" t="s">
        <v>31</v>
      </c>
      <c r="R1443" s="2" t="s">
        <v>2387</v>
      </c>
      <c r="S1443" s="2">
        <v>0.51</v>
      </c>
      <c r="T1443" s="7">
        <f>Table1[[#This Row],[Profit]]/Table1[[#This Row],[Sales]]</f>
        <v>5.3250345781466119E-2</v>
      </c>
      <c r="U1443" s="2" t="s">
        <v>33</v>
      </c>
      <c r="V1443" s="2" t="s">
        <v>34</v>
      </c>
      <c r="W1443" s="2" t="s">
        <v>45</v>
      </c>
      <c r="X1443" s="2" t="s">
        <v>663</v>
      </c>
      <c r="Y1443" s="2">
        <v>90068</v>
      </c>
      <c r="Z1443" s="10">
        <v>42159</v>
      </c>
      <c r="AA1443" s="14" t="str">
        <f>TEXT(Table1[[#This Row],[Order Date]],"mmmm")</f>
        <v>June</v>
      </c>
      <c r="AB1443" s="8" t="str">
        <f>TEXT(Table1[[#This Row],[Order Date]],"yyyy")</f>
        <v>2015</v>
      </c>
      <c r="AC1443" s="10">
        <v>42162</v>
      </c>
      <c r="AD1443" s="2">
        <v>23.87</v>
      </c>
      <c r="AE1443" s="2">
        <v>81</v>
      </c>
      <c r="AF1443" s="2">
        <v>448.26</v>
      </c>
      <c r="AG1443" s="2">
        <v>29889</v>
      </c>
      <c r="AH1443" s="7" t="str">
        <f>IF(COUNTIF(Returns!$A$2:$A$1635,Orders!AG1443)&gt;0,"Returned","Not Returned")</f>
        <v>Not Returned</v>
      </c>
    </row>
    <row r="1444" spans="5:34" ht="12.75" customHeight="1" thickTop="1" thickBot="1" x14ac:dyDescent="0.3">
      <c r="E1444" s="11">
        <v>23777</v>
      </c>
      <c r="F1444" s="12" t="s">
        <v>106</v>
      </c>
      <c r="G1444" s="12">
        <v>0.05</v>
      </c>
      <c r="H1444" s="12">
        <v>30.98</v>
      </c>
      <c r="I1444" s="12">
        <v>9.18</v>
      </c>
      <c r="J1444" s="12">
        <v>2549</v>
      </c>
      <c r="K1444" s="7" t="str">
        <f>IF(COUNTIF(Table1[Customer ID],Table1[[#This Row],[Customer ID]])&gt;1,"Repeat Customer","One-Time Customer")</f>
        <v>Repeat Customer</v>
      </c>
      <c r="L1444" s="12" t="s">
        <v>2388</v>
      </c>
      <c r="M1444" s="12" t="s">
        <v>27</v>
      </c>
      <c r="N1444" s="12" t="s">
        <v>58</v>
      </c>
      <c r="O1444" s="12" t="s">
        <v>29</v>
      </c>
      <c r="P1444" s="12" t="s">
        <v>93</v>
      </c>
      <c r="Q1444" s="12" t="s">
        <v>59</v>
      </c>
      <c r="R1444" s="12" t="s">
        <v>2357</v>
      </c>
      <c r="S1444" s="12">
        <v>0.4</v>
      </c>
      <c r="T1444" s="7">
        <f>Table1[[#This Row],[Profit]]/Table1[[#This Row],[Sales]]</f>
        <v>0.6431934707544209</v>
      </c>
      <c r="U1444" s="12" t="s">
        <v>33</v>
      </c>
      <c r="V1444" s="12" t="s">
        <v>53</v>
      </c>
      <c r="W1444" s="12" t="s">
        <v>154</v>
      </c>
      <c r="X1444" s="12" t="s">
        <v>2389</v>
      </c>
      <c r="Y1444" s="12">
        <v>43213</v>
      </c>
      <c r="Z1444" s="13">
        <v>42115</v>
      </c>
      <c r="AA1444" s="14" t="str">
        <f>TEXT(Table1[[#This Row],[Order Date]],"mmmm")</f>
        <v>April</v>
      </c>
      <c r="AB1444" s="8" t="str">
        <f>TEXT(Table1[[#This Row],[Order Date]],"yyyy")</f>
        <v>2015</v>
      </c>
      <c r="AC1444" s="13">
        <v>42115</v>
      </c>
      <c r="AD1444" s="12">
        <v>61.47</v>
      </c>
      <c r="AE1444" s="12">
        <v>3</v>
      </c>
      <c r="AF1444" s="12">
        <v>95.57</v>
      </c>
      <c r="AG1444" s="12">
        <v>88657</v>
      </c>
      <c r="AH1444" s="7" t="str">
        <f>IF(COUNTIF(Returns!$A$2:$A$1635,Orders!AG1444)&gt;0,"Returned","Not Returned")</f>
        <v>Not Returned</v>
      </c>
    </row>
    <row r="1445" spans="5:34" ht="12.75" customHeight="1" thickTop="1" thickBot="1" x14ac:dyDescent="0.3">
      <c r="E1445" s="9">
        <v>23778</v>
      </c>
      <c r="F1445" s="2" t="s">
        <v>106</v>
      </c>
      <c r="G1445" s="2">
        <v>0.05</v>
      </c>
      <c r="H1445" s="2">
        <v>22.99</v>
      </c>
      <c r="I1445" s="2">
        <v>8.99</v>
      </c>
      <c r="J1445" s="2">
        <v>2549</v>
      </c>
      <c r="K1445" s="7" t="str">
        <f>IF(COUNTIF(Table1[Customer ID],Table1[[#This Row],[Customer ID]])&gt;1,"Repeat Customer","One-Time Customer")</f>
        <v>Repeat Customer</v>
      </c>
      <c r="L1445" s="2" t="s">
        <v>2388</v>
      </c>
      <c r="M1445" s="2" t="s">
        <v>49</v>
      </c>
      <c r="N1445" s="2" t="s">
        <v>58</v>
      </c>
      <c r="O1445" s="2" t="s">
        <v>29</v>
      </c>
      <c r="P1445" s="2" t="s">
        <v>30</v>
      </c>
      <c r="Q1445" s="2" t="s">
        <v>51</v>
      </c>
      <c r="R1445" s="2" t="s">
        <v>2386</v>
      </c>
      <c r="S1445" s="2">
        <v>0.56999999999999995</v>
      </c>
      <c r="T1445" s="7">
        <f>Table1[[#This Row],[Profit]]/Table1[[#This Row],[Sales]]</f>
        <v>8.5182767624020883E-2</v>
      </c>
      <c r="U1445" s="2" t="s">
        <v>33</v>
      </c>
      <c r="V1445" s="2" t="s">
        <v>53</v>
      </c>
      <c r="W1445" s="2" t="s">
        <v>154</v>
      </c>
      <c r="X1445" s="2" t="s">
        <v>2389</v>
      </c>
      <c r="Y1445" s="2">
        <v>43213</v>
      </c>
      <c r="Z1445" s="10">
        <v>42115</v>
      </c>
      <c r="AA1445" s="14" t="str">
        <f>TEXT(Table1[[#This Row],[Order Date]],"mmmm")</f>
        <v>April</v>
      </c>
      <c r="AB1445" s="8" t="str">
        <f>TEXT(Table1[[#This Row],[Order Date]],"yyyy")</f>
        <v>2015</v>
      </c>
      <c r="AC1445" s="10">
        <v>42122</v>
      </c>
      <c r="AD1445" s="2">
        <v>18.27</v>
      </c>
      <c r="AE1445" s="2">
        <v>9</v>
      </c>
      <c r="AF1445" s="2">
        <v>214.48</v>
      </c>
      <c r="AG1445" s="2">
        <v>88657</v>
      </c>
      <c r="AH1445" s="7" t="str">
        <f>IF(COUNTIF(Returns!$A$2:$A$1635,Orders!AG1445)&gt;0,"Returned","Not Returned")</f>
        <v>Not Returned</v>
      </c>
    </row>
    <row r="1446" spans="5:34" ht="12.75" customHeight="1" thickTop="1" thickBot="1" x14ac:dyDescent="0.3">
      <c r="E1446" s="11">
        <v>23780</v>
      </c>
      <c r="F1446" s="12" t="s">
        <v>106</v>
      </c>
      <c r="G1446" s="12">
        <v>0.04</v>
      </c>
      <c r="H1446" s="12">
        <v>212.6</v>
      </c>
      <c r="I1446" s="12">
        <v>110.2</v>
      </c>
      <c r="J1446" s="12">
        <v>2549</v>
      </c>
      <c r="K1446" s="7" t="str">
        <f>IF(COUNTIF(Table1[Customer ID],Table1[[#This Row],[Customer ID]])&gt;1,"Repeat Customer","One-Time Customer")</f>
        <v>Repeat Customer</v>
      </c>
      <c r="L1446" s="12" t="s">
        <v>2388</v>
      </c>
      <c r="M1446" s="12" t="s">
        <v>39</v>
      </c>
      <c r="N1446" s="12" t="s">
        <v>58</v>
      </c>
      <c r="O1446" s="12" t="s">
        <v>41</v>
      </c>
      <c r="P1446" s="12" t="s">
        <v>152</v>
      </c>
      <c r="Q1446" s="12" t="s">
        <v>121</v>
      </c>
      <c r="R1446" s="12" t="s">
        <v>1348</v>
      </c>
      <c r="S1446" s="12">
        <v>0.73</v>
      </c>
      <c r="T1446" s="7">
        <f>Table1[[#This Row],[Profit]]/Table1[[#This Row],[Sales]]</f>
        <v>-0.2870177196804648</v>
      </c>
      <c r="U1446" s="12" t="s">
        <v>33</v>
      </c>
      <c r="V1446" s="12" t="s">
        <v>53</v>
      </c>
      <c r="W1446" s="12" t="s">
        <v>154</v>
      </c>
      <c r="X1446" s="12" t="s">
        <v>2389</v>
      </c>
      <c r="Y1446" s="12">
        <v>43213</v>
      </c>
      <c r="Z1446" s="13">
        <v>42115</v>
      </c>
      <c r="AA1446" s="14" t="str">
        <f>TEXT(Table1[[#This Row],[Order Date]],"mmmm")</f>
        <v>April</v>
      </c>
      <c r="AB1446" s="8" t="str">
        <f>TEXT(Table1[[#This Row],[Order Date]],"yyyy")</f>
        <v>2015</v>
      </c>
      <c r="AC1446" s="13">
        <v>42119</v>
      </c>
      <c r="AD1446" s="12">
        <v>-513.79042000000004</v>
      </c>
      <c r="AE1446" s="12">
        <v>8</v>
      </c>
      <c r="AF1446" s="12">
        <v>1790.1</v>
      </c>
      <c r="AG1446" s="12">
        <v>88657</v>
      </c>
      <c r="AH1446" s="7" t="str">
        <f>IF(COUNTIF(Returns!$A$2:$A$1635,Orders!AG1446)&gt;0,"Returned","Not Returned")</f>
        <v>Not Returned</v>
      </c>
    </row>
    <row r="1447" spans="5:34" ht="12.75" customHeight="1" thickTop="1" thickBot="1" x14ac:dyDescent="0.3">
      <c r="E1447" s="9">
        <v>22204</v>
      </c>
      <c r="F1447" s="2" t="s">
        <v>37</v>
      </c>
      <c r="G1447" s="2">
        <v>0.09</v>
      </c>
      <c r="H1447" s="2">
        <v>5.98</v>
      </c>
      <c r="I1447" s="2">
        <v>1.67</v>
      </c>
      <c r="J1447" s="2">
        <v>2549</v>
      </c>
      <c r="K1447" s="7" t="str">
        <f>IF(COUNTIF(Table1[Customer ID],Table1[[#This Row],[Customer ID]])&gt;1,"Repeat Customer","One-Time Customer")</f>
        <v>Repeat Customer</v>
      </c>
      <c r="L1447" s="2" t="s">
        <v>2388</v>
      </c>
      <c r="M1447" s="2" t="s">
        <v>49</v>
      </c>
      <c r="N1447" s="2" t="s">
        <v>58</v>
      </c>
      <c r="O1447" s="2" t="s">
        <v>29</v>
      </c>
      <c r="P1447" s="2" t="s">
        <v>30</v>
      </c>
      <c r="Q1447" s="2" t="s">
        <v>31</v>
      </c>
      <c r="R1447" s="2" t="s">
        <v>2387</v>
      </c>
      <c r="S1447" s="2">
        <v>0.51</v>
      </c>
      <c r="T1447" s="7">
        <f>Table1[[#This Row],[Profit]]/Table1[[#This Row],[Sales]]</f>
        <v>0.3235001807011203</v>
      </c>
      <c r="U1447" s="2" t="s">
        <v>33</v>
      </c>
      <c r="V1447" s="2" t="s">
        <v>53</v>
      </c>
      <c r="W1447" s="2" t="s">
        <v>154</v>
      </c>
      <c r="X1447" s="2" t="s">
        <v>2389</v>
      </c>
      <c r="Y1447" s="2">
        <v>43213</v>
      </c>
      <c r="Z1447" s="10">
        <v>42159</v>
      </c>
      <c r="AA1447" s="14" t="str">
        <f>TEXT(Table1[[#This Row],[Order Date]],"mmmm")</f>
        <v>June</v>
      </c>
      <c r="AB1447" s="8" t="str">
        <f>TEXT(Table1[[#This Row],[Order Date]],"yyyy")</f>
        <v>2015</v>
      </c>
      <c r="AC1447" s="10">
        <v>42162</v>
      </c>
      <c r="AD1447" s="2">
        <v>35.805</v>
      </c>
      <c r="AE1447" s="2">
        <v>20</v>
      </c>
      <c r="AF1447" s="2">
        <v>110.68</v>
      </c>
      <c r="AG1447" s="2">
        <v>88658</v>
      </c>
      <c r="AH1447" s="7" t="str">
        <f>IF(COUNTIF(Returns!$A$2:$A$1635,Orders!AG1447)&gt;0,"Returned","Not Returned")</f>
        <v>Not Returned</v>
      </c>
    </row>
    <row r="1448" spans="5:34" ht="12.75" customHeight="1" thickTop="1" thickBot="1" x14ac:dyDescent="0.3">
      <c r="E1448" s="11">
        <v>24525</v>
      </c>
      <c r="F1448" s="12" t="s">
        <v>106</v>
      </c>
      <c r="G1448" s="12">
        <v>0</v>
      </c>
      <c r="H1448" s="12">
        <v>35.99</v>
      </c>
      <c r="I1448" s="12">
        <v>0.99</v>
      </c>
      <c r="J1448" s="12">
        <v>2551</v>
      </c>
      <c r="K1448" s="7" t="str">
        <f>IF(COUNTIF(Table1[Customer ID],Table1[[#This Row],[Customer ID]])&gt;1,"Repeat Customer","One-Time Customer")</f>
        <v>One-Time Customer</v>
      </c>
      <c r="L1448" s="12" t="s">
        <v>2390</v>
      </c>
      <c r="M1448" s="12" t="s">
        <v>49</v>
      </c>
      <c r="N1448" s="12" t="s">
        <v>58</v>
      </c>
      <c r="O1448" s="12" t="s">
        <v>77</v>
      </c>
      <c r="P1448" s="12" t="s">
        <v>78</v>
      </c>
      <c r="Q1448" s="12" t="s">
        <v>51</v>
      </c>
      <c r="R1448" s="12" t="s">
        <v>2385</v>
      </c>
      <c r="S1448" s="12">
        <v>0.35</v>
      </c>
      <c r="T1448" s="7">
        <f>Table1[[#This Row],[Profit]]/Table1[[#This Row],[Sales]]</f>
        <v>0.69</v>
      </c>
      <c r="U1448" s="12" t="s">
        <v>33</v>
      </c>
      <c r="V1448" s="12" t="s">
        <v>53</v>
      </c>
      <c r="W1448" s="12" t="s">
        <v>234</v>
      </c>
      <c r="X1448" s="12" t="s">
        <v>2391</v>
      </c>
      <c r="Y1448" s="12">
        <v>17403</v>
      </c>
      <c r="Z1448" s="13">
        <v>42098</v>
      </c>
      <c r="AA1448" s="14" t="str">
        <f>TEXT(Table1[[#This Row],[Order Date]],"mmmm")</f>
        <v>April</v>
      </c>
      <c r="AB1448" s="8" t="str">
        <f>TEXT(Table1[[#This Row],[Order Date]],"yyyy")</f>
        <v>2015</v>
      </c>
      <c r="AC1448" s="13">
        <v>42105</v>
      </c>
      <c r="AD1448" s="12">
        <v>265.96049999999997</v>
      </c>
      <c r="AE1448" s="12">
        <v>12</v>
      </c>
      <c r="AF1448" s="12">
        <v>385.45</v>
      </c>
      <c r="AG1448" s="12">
        <v>88656</v>
      </c>
      <c r="AH1448" s="7" t="str">
        <f>IF(COUNTIF(Returns!$A$2:$A$1635,Orders!AG1448)&gt;0,"Returned","Not Returned")</f>
        <v>Not Returned</v>
      </c>
    </row>
    <row r="1449" spans="5:34" ht="12.75" customHeight="1" thickTop="1" thickBot="1" x14ac:dyDescent="0.3">
      <c r="E1449" s="9">
        <v>18130</v>
      </c>
      <c r="F1449" s="2" t="s">
        <v>56</v>
      </c>
      <c r="G1449" s="2">
        <v>0.03</v>
      </c>
      <c r="H1449" s="2">
        <v>12.53</v>
      </c>
      <c r="I1449" s="2">
        <v>7.17</v>
      </c>
      <c r="J1449" s="2">
        <v>2553</v>
      </c>
      <c r="K1449" s="7" t="str">
        <f>IF(COUNTIF(Table1[Customer ID],Table1[[#This Row],[Customer ID]])&gt;1,"Repeat Customer","One-Time Customer")</f>
        <v>One-Time Customer</v>
      </c>
      <c r="L1449" s="2" t="s">
        <v>2392</v>
      </c>
      <c r="M1449" s="2" t="s">
        <v>49</v>
      </c>
      <c r="N1449" s="2" t="s">
        <v>40</v>
      </c>
      <c r="O1449" s="2" t="s">
        <v>29</v>
      </c>
      <c r="P1449" s="2" t="s">
        <v>109</v>
      </c>
      <c r="Q1449" s="2" t="s">
        <v>59</v>
      </c>
      <c r="R1449" s="2" t="s">
        <v>2393</v>
      </c>
      <c r="S1449" s="2">
        <v>0.38</v>
      </c>
      <c r="T1449" s="7">
        <f>Table1[[#This Row],[Profit]]/Table1[[#This Row],[Sales]]</f>
        <v>-1.0517857142857143</v>
      </c>
      <c r="U1449" s="2" t="s">
        <v>33</v>
      </c>
      <c r="V1449" s="2" t="s">
        <v>61</v>
      </c>
      <c r="W1449" s="2" t="s">
        <v>1858</v>
      </c>
      <c r="X1449" s="2" t="s">
        <v>2394</v>
      </c>
      <c r="Y1449" s="2">
        <v>53142</v>
      </c>
      <c r="Z1449" s="10">
        <v>42047</v>
      </c>
      <c r="AA1449" s="14" t="str">
        <f>TEXT(Table1[[#This Row],[Order Date]],"mmmm")</f>
        <v>February</v>
      </c>
      <c r="AB1449" s="8" t="str">
        <f>TEXT(Table1[[#This Row],[Order Date]],"yyyy")</f>
        <v>2015</v>
      </c>
      <c r="AC1449" s="10">
        <v>42048</v>
      </c>
      <c r="AD1449" s="2">
        <v>-20.320500000000003</v>
      </c>
      <c r="AE1449" s="2">
        <v>1</v>
      </c>
      <c r="AF1449" s="2">
        <v>19.32</v>
      </c>
      <c r="AG1449" s="2">
        <v>86528</v>
      </c>
      <c r="AH1449" s="7" t="str">
        <f>IF(COUNTIF(Returns!$A$2:$A$1635,Orders!AG1449)&gt;0,"Returned","Not Returned")</f>
        <v>Not Returned</v>
      </c>
    </row>
    <row r="1450" spans="5:34" ht="12.75" customHeight="1" thickTop="1" thickBot="1" x14ac:dyDescent="0.3">
      <c r="E1450" s="11">
        <v>23666</v>
      </c>
      <c r="F1450" s="12" t="s">
        <v>106</v>
      </c>
      <c r="G1450" s="12">
        <v>0.1</v>
      </c>
      <c r="H1450" s="12">
        <v>2.6</v>
      </c>
      <c r="I1450" s="12">
        <v>2.4</v>
      </c>
      <c r="J1450" s="12">
        <v>2555</v>
      </c>
      <c r="K1450" s="7" t="str">
        <f>IF(COUNTIF(Table1[Customer ID],Table1[[#This Row],[Customer ID]])&gt;1,"Repeat Customer","One-Time Customer")</f>
        <v>Repeat Customer</v>
      </c>
      <c r="L1450" s="12" t="s">
        <v>2395</v>
      </c>
      <c r="M1450" s="12" t="s">
        <v>49</v>
      </c>
      <c r="N1450" s="12" t="s">
        <v>40</v>
      </c>
      <c r="O1450" s="12" t="s">
        <v>29</v>
      </c>
      <c r="P1450" s="12" t="s">
        <v>30</v>
      </c>
      <c r="Q1450" s="12" t="s">
        <v>31</v>
      </c>
      <c r="R1450" s="12" t="s">
        <v>1023</v>
      </c>
      <c r="S1450" s="12">
        <v>0.57999999999999996</v>
      </c>
      <c r="T1450" s="7">
        <f>Table1[[#This Row],[Profit]]/Table1[[#This Row],[Sales]]</f>
        <v>-2.9249169435215943</v>
      </c>
      <c r="U1450" s="12" t="s">
        <v>33</v>
      </c>
      <c r="V1450" s="12" t="s">
        <v>61</v>
      </c>
      <c r="W1450" s="12" t="s">
        <v>1858</v>
      </c>
      <c r="X1450" s="12" t="s">
        <v>1279</v>
      </c>
      <c r="Y1450" s="12">
        <v>53711</v>
      </c>
      <c r="Z1450" s="13">
        <v>42013</v>
      </c>
      <c r="AA1450" s="14" t="str">
        <f>TEXT(Table1[[#This Row],[Order Date]],"mmmm")</f>
        <v>January</v>
      </c>
      <c r="AB1450" s="8" t="str">
        <f>TEXT(Table1[[#This Row],[Order Date]],"yyyy")</f>
        <v>2015</v>
      </c>
      <c r="AC1450" s="13">
        <v>42018</v>
      </c>
      <c r="AD1450" s="12">
        <v>-88.039999999999992</v>
      </c>
      <c r="AE1450" s="12">
        <v>12</v>
      </c>
      <c r="AF1450" s="12">
        <v>30.1</v>
      </c>
      <c r="AG1450" s="12">
        <v>86527</v>
      </c>
      <c r="AH1450" s="7" t="str">
        <f>IF(COUNTIF(Returns!$A$2:$A$1635,Orders!AG1450)&gt;0,"Returned","Not Returned")</f>
        <v>Not Returned</v>
      </c>
    </row>
    <row r="1451" spans="5:34" ht="12.75" customHeight="1" thickTop="1" thickBot="1" x14ac:dyDescent="0.3">
      <c r="E1451" s="9">
        <v>23583</v>
      </c>
      <c r="F1451" s="2" t="s">
        <v>47</v>
      </c>
      <c r="G1451" s="2">
        <v>0</v>
      </c>
      <c r="H1451" s="2">
        <v>12.97</v>
      </c>
      <c r="I1451" s="2">
        <v>1.49</v>
      </c>
      <c r="J1451" s="2">
        <v>2555</v>
      </c>
      <c r="K1451" s="7" t="str">
        <f>IF(COUNTIF(Table1[Customer ID],Table1[[#This Row],[Customer ID]])&gt;1,"Repeat Customer","One-Time Customer")</f>
        <v>Repeat Customer</v>
      </c>
      <c r="L1451" s="2" t="s">
        <v>2395</v>
      </c>
      <c r="M1451" s="2" t="s">
        <v>49</v>
      </c>
      <c r="N1451" s="2" t="s">
        <v>40</v>
      </c>
      <c r="O1451" s="2" t="s">
        <v>29</v>
      </c>
      <c r="P1451" s="2" t="s">
        <v>109</v>
      </c>
      <c r="Q1451" s="2" t="s">
        <v>59</v>
      </c>
      <c r="R1451" s="2" t="s">
        <v>1433</v>
      </c>
      <c r="S1451" s="2">
        <v>0.35</v>
      </c>
      <c r="T1451" s="7">
        <f>Table1[[#This Row],[Profit]]/Table1[[#This Row],[Sales]]</f>
        <v>0.69</v>
      </c>
      <c r="U1451" s="2" t="s">
        <v>33</v>
      </c>
      <c r="V1451" s="2" t="s">
        <v>61</v>
      </c>
      <c r="W1451" s="2" t="s">
        <v>1858</v>
      </c>
      <c r="X1451" s="2" t="s">
        <v>1279</v>
      </c>
      <c r="Y1451" s="2">
        <v>53711</v>
      </c>
      <c r="Z1451" s="10">
        <v>42037</v>
      </c>
      <c r="AA1451" s="14" t="str">
        <f>TEXT(Table1[[#This Row],[Order Date]],"mmmm")</f>
        <v>February</v>
      </c>
      <c r="AB1451" s="8" t="str">
        <f>TEXT(Table1[[#This Row],[Order Date]],"yyyy")</f>
        <v>2015</v>
      </c>
      <c r="AC1451" s="10">
        <v>42038</v>
      </c>
      <c r="AD1451" s="2">
        <v>180.23489999999998</v>
      </c>
      <c r="AE1451" s="2">
        <v>19</v>
      </c>
      <c r="AF1451" s="2">
        <v>261.20999999999998</v>
      </c>
      <c r="AG1451" s="2">
        <v>86529</v>
      </c>
      <c r="AH1451" s="7" t="str">
        <f>IF(COUNTIF(Returns!$A$2:$A$1635,Orders!AG1451)&gt;0,"Returned","Not Returned")</f>
        <v>Not Returned</v>
      </c>
    </row>
    <row r="1452" spans="5:34" ht="12.75" customHeight="1" thickTop="1" thickBot="1" x14ac:dyDescent="0.3">
      <c r="E1452" s="11">
        <v>23584</v>
      </c>
      <c r="F1452" s="12" t="s">
        <v>47</v>
      </c>
      <c r="G1452" s="12">
        <v>0.06</v>
      </c>
      <c r="H1452" s="12">
        <v>4.91</v>
      </c>
      <c r="I1452" s="12">
        <v>0.5</v>
      </c>
      <c r="J1452" s="12">
        <v>2555</v>
      </c>
      <c r="K1452" s="7" t="str">
        <f>IF(COUNTIF(Table1[Customer ID],Table1[[#This Row],[Customer ID]])&gt;1,"Repeat Customer","One-Time Customer")</f>
        <v>Repeat Customer</v>
      </c>
      <c r="L1452" s="12" t="s">
        <v>2395</v>
      </c>
      <c r="M1452" s="12" t="s">
        <v>49</v>
      </c>
      <c r="N1452" s="12" t="s">
        <v>40</v>
      </c>
      <c r="O1452" s="12" t="s">
        <v>29</v>
      </c>
      <c r="P1452" s="12" t="s">
        <v>134</v>
      </c>
      <c r="Q1452" s="12" t="s">
        <v>59</v>
      </c>
      <c r="R1452" s="12" t="s">
        <v>1561</v>
      </c>
      <c r="S1452" s="12">
        <v>0.36</v>
      </c>
      <c r="T1452" s="7">
        <f>Table1[[#This Row],[Profit]]/Table1[[#This Row],[Sales]]</f>
        <v>0.69</v>
      </c>
      <c r="U1452" s="12" t="s">
        <v>33</v>
      </c>
      <c r="V1452" s="12" t="s">
        <v>61</v>
      </c>
      <c r="W1452" s="12" t="s">
        <v>1858</v>
      </c>
      <c r="X1452" s="12" t="s">
        <v>1279</v>
      </c>
      <c r="Y1452" s="12">
        <v>53711</v>
      </c>
      <c r="Z1452" s="13">
        <v>42037</v>
      </c>
      <c r="AA1452" s="14" t="str">
        <f>TEXT(Table1[[#This Row],[Order Date]],"mmmm")</f>
        <v>February</v>
      </c>
      <c r="AB1452" s="8" t="str">
        <f>TEXT(Table1[[#This Row],[Order Date]],"yyyy")</f>
        <v>2015</v>
      </c>
      <c r="AC1452" s="13">
        <v>42037</v>
      </c>
      <c r="AD1452" s="12">
        <v>29.525099999999998</v>
      </c>
      <c r="AE1452" s="12">
        <v>9</v>
      </c>
      <c r="AF1452" s="12">
        <v>42.79</v>
      </c>
      <c r="AG1452" s="12">
        <v>86529</v>
      </c>
      <c r="AH1452" s="7" t="str">
        <f>IF(COUNTIF(Returns!$A$2:$A$1635,Orders!AG1452)&gt;0,"Returned","Not Returned")</f>
        <v>Not Returned</v>
      </c>
    </row>
    <row r="1453" spans="5:34" ht="12.75" customHeight="1" thickTop="1" thickBot="1" x14ac:dyDescent="0.3">
      <c r="E1453" s="9">
        <v>19840</v>
      </c>
      <c r="F1453" s="2" t="s">
        <v>37</v>
      </c>
      <c r="G1453" s="2">
        <v>0.03</v>
      </c>
      <c r="H1453" s="2">
        <v>160.97999999999999</v>
      </c>
      <c r="I1453" s="2">
        <v>30</v>
      </c>
      <c r="J1453" s="2">
        <v>2561</v>
      </c>
      <c r="K1453" s="7" t="str">
        <f>IF(COUNTIF(Table1[Customer ID],Table1[[#This Row],[Customer ID]])&gt;1,"Repeat Customer","One-Time Customer")</f>
        <v>Repeat Customer</v>
      </c>
      <c r="L1453" s="2" t="s">
        <v>2396</v>
      </c>
      <c r="M1453" s="2" t="s">
        <v>39</v>
      </c>
      <c r="N1453" s="2" t="s">
        <v>114</v>
      </c>
      <c r="O1453" s="2" t="s">
        <v>41</v>
      </c>
      <c r="P1453" s="2" t="s">
        <v>42</v>
      </c>
      <c r="Q1453" s="2" t="s">
        <v>43</v>
      </c>
      <c r="R1453" s="2" t="s">
        <v>177</v>
      </c>
      <c r="S1453" s="2">
        <v>0.62</v>
      </c>
      <c r="T1453" s="7">
        <f>Table1[[#This Row],[Profit]]/Table1[[#This Row],[Sales]]</f>
        <v>0.69000000000000006</v>
      </c>
      <c r="U1453" s="2" t="s">
        <v>33</v>
      </c>
      <c r="V1453" s="2" t="s">
        <v>53</v>
      </c>
      <c r="W1453" s="2" t="s">
        <v>71</v>
      </c>
      <c r="X1453" s="2" t="s">
        <v>2397</v>
      </c>
      <c r="Y1453" s="2">
        <v>10562</v>
      </c>
      <c r="Z1453" s="10">
        <v>42085</v>
      </c>
      <c r="AA1453" s="14" t="str">
        <f>TEXT(Table1[[#This Row],[Order Date]],"mmmm")</f>
        <v>March</v>
      </c>
      <c r="AB1453" s="8" t="str">
        <f>TEXT(Table1[[#This Row],[Order Date]],"yyyy")</f>
        <v>2015</v>
      </c>
      <c r="AC1453" s="10">
        <v>42088</v>
      </c>
      <c r="AD1453" s="2">
        <v>1261.4718</v>
      </c>
      <c r="AE1453" s="2">
        <v>11</v>
      </c>
      <c r="AF1453" s="2">
        <v>1828.22</v>
      </c>
      <c r="AG1453" s="2">
        <v>86465</v>
      </c>
      <c r="AH1453" s="7" t="str">
        <f>IF(COUNTIF(Returns!$A$2:$A$1635,Orders!AG1453)&gt;0,"Returned","Not Returned")</f>
        <v>Not Returned</v>
      </c>
    </row>
    <row r="1454" spans="5:34" ht="12.75" customHeight="1" thickTop="1" thickBot="1" x14ac:dyDescent="0.3">
      <c r="E1454" s="11">
        <v>23161</v>
      </c>
      <c r="F1454" s="12" t="s">
        <v>37</v>
      </c>
      <c r="G1454" s="12">
        <v>7.0000000000000007E-2</v>
      </c>
      <c r="H1454" s="12">
        <v>3.98</v>
      </c>
      <c r="I1454" s="12">
        <v>5.26</v>
      </c>
      <c r="J1454" s="12">
        <v>2561</v>
      </c>
      <c r="K1454" s="7" t="str">
        <f>IF(COUNTIF(Table1[Customer ID],Table1[[#This Row],[Customer ID]])&gt;1,"Repeat Customer","One-Time Customer")</f>
        <v>Repeat Customer</v>
      </c>
      <c r="L1454" s="12" t="s">
        <v>2396</v>
      </c>
      <c r="M1454" s="12" t="s">
        <v>49</v>
      </c>
      <c r="N1454" s="12" t="s">
        <v>114</v>
      </c>
      <c r="O1454" s="12" t="s">
        <v>29</v>
      </c>
      <c r="P1454" s="12" t="s">
        <v>109</v>
      </c>
      <c r="Q1454" s="12" t="s">
        <v>59</v>
      </c>
      <c r="R1454" s="12" t="s">
        <v>1705</v>
      </c>
      <c r="S1454" s="12">
        <v>0.38</v>
      </c>
      <c r="T1454" s="7">
        <f>Table1[[#This Row],[Profit]]/Table1[[#This Row],[Sales]]</f>
        <v>-2.0142344642257308</v>
      </c>
      <c r="U1454" s="12" t="s">
        <v>33</v>
      </c>
      <c r="V1454" s="12" t="s">
        <v>53</v>
      </c>
      <c r="W1454" s="12" t="s">
        <v>71</v>
      </c>
      <c r="X1454" s="12" t="s">
        <v>2397</v>
      </c>
      <c r="Y1454" s="12">
        <v>10562</v>
      </c>
      <c r="Z1454" s="13">
        <v>42102</v>
      </c>
      <c r="AA1454" s="14" t="str">
        <f>TEXT(Table1[[#This Row],[Order Date]],"mmmm")</f>
        <v>April</v>
      </c>
      <c r="AB1454" s="8" t="str">
        <f>TEXT(Table1[[#This Row],[Order Date]],"yyyy")</f>
        <v>2015</v>
      </c>
      <c r="AC1454" s="13">
        <v>42104</v>
      </c>
      <c r="AD1454" s="12">
        <v>-59.963760000000001</v>
      </c>
      <c r="AE1454" s="12">
        <v>7</v>
      </c>
      <c r="AF1454" s="12">
        <v>29.77</v>
      </c>
      <c r="AG1454" s="12">
        <v>86466</v>
      </c>
      <c r="AH1454" s="7" t="str">
        <f>IF(COUNTIF(Returns!$A$2:$A$1635,Orders!AG1454)&gt;0,"Returned","Not Returned")</f>
        <v>Not Returned</v>
      </c>
    </row>
    <row r="1455" spans="5:34" ht="12.75" customHeight="1" thickTop="1" thickBot="1" x14ac:dyDescent="0.3">
      <c r="E1455" s="9">
        <v>23162</v>
      </c>
      <c r="F1455" s="2" t="s">
        <v>37</v>
      </c>
      <c r="G1455" s="2">
        <v>7.0000000000000007E-2</v>
      </c>
      <c r="H1455" s="2">
        <v>12.22</v>
      </c>
      <c r="I1455" s="2">
        <v>2.85</v>
      </c>
      <c r="J1455" s="2">
        <v>2561</v>
      </c>
      <c r="K1455" s="7" t="str">
        <f>IF(COUNTIF(Table1[Customer ID],Table1[[#This Row],[Customer ID]])&gt;1,"Repeat Customer","One-Time Customer")</f>
        <v>Repeat Customer</v>
      </c>
      <c r="L1455" s="2" t="s">
        <v>2396</v>
      </c>
      <c r="M1455" s="2" t="s">
        <v>49</v>
      </c>
      <c r="N1455" s="2" t="s">
        <v>114</v>
      </c>
      <c r="O1455" s="2" t="s">
        <v>41</v>
      </c>
      <c r="P1455" s="2" t="s">
        <v>50</v>
      </c>
      <c r="Q1455" s="2" t="s">
        <v>51</v>
      </c>
      <c r="R1455" s="2" t="s">
        <v>2398</v>
      </c>
      <c r="S1455" s="2">
        <v>0.55000000000000004</v>
      </c>
      <c r="T1455" s="7">
        <f>Table1[[#This Row],[Profit]]/Table1[[#This Row],[Sales]]</f>
        <v>0.60747876893810726</v>
      </c>
      <c r="U1455" s="2" t="s">
        <v>33</v>
      </c>
      <c r="V1455" s="2" t="s">
        <v>53</v>
      </c>
      <c r="W1455" s="2" t="s">
        <v>71</v>
      </c>
      <c r="X1455" s="2" t="s">
        <v>2397</v>
      </c>
      <c r="Y1455" s="2">
        <v>10562</v>
      </c>
      <c r="Z1455" s="10">
        <v>42102</v>
      </c>
      <c r="AA1455" s="14" t="str">
        <f>TEXT(Table1[[#This Row],[Order Date]],"mmmm")</f>
        <v>April</v>
      </c>
      <c r="AB1455" s="8" t="str">
        <f>TEXT(Table1[[#This Row],[Order Date]],"yyyy")</f>
        <v>2015</v>
      </c>
      <c r="AC1455" s="10">
        <v>42102</v>
      </c>
      <c r="AD1455" s="2">
        <v>89.4148</v>
      </c>
      <c r="AE1455" s="2">
        <v>12</v>
      </c>
      <c r="AF1455" s="2">
        <v>147.19</v>
      </c>
      <c r="AG1455" s="2">
        <v>86466</v>
      </c>
      <c r="AH1455" s="7" t="str">
        <f>IF(COUNTIF(Returns!$A$2:$A$1635,Orders!AG1455)&gt;0,"Returned","Not Returned")</f>
        <v>Not Returned</v>
      </c>
    </row>
    <row r="1456" spans="5:34" ht="12.75" customHeight="1" thickTop="1" thickBot="1" x14ac:dyDescent="0.3">
      <c r="E1456" s="11">
        <v>22374</v>
      </c>
      <c r="F1456" s="12" t="s">
        <v>37</v>
      </c>
      <c r="G1456" s="12">
        <v>0.08</v>
      </c>
      <c r="H1456" s="12">
        <v>4.55</v>
      </c>
      <c r="I1456" s="12">
        <v>1.49</v>
      </c>
      <c r="J1456" s="12">
        <v>2563</v>
      </c>
      <c r="K1456" s="7" t="str">
        <f>IF(COUNTIF(Table1[Customer ID],Table1[[#This Row],[Customer ID]])&gt;1,"Repeat Customer","One-Time Customer")</f>
        <v>One-Time Customer</v>
      </c>
      <c r="L1456" s="12" t="s">
        <v>2399</v>
      </c>
      <c r="M1456" s="12" t="s">
        <v>49</v>
      </c>
      <c r="N1456" s="12" t="s">
        <v>40</v>
      </c>
      <c r="O1456" s="12" t="s">
        <v>29</v>
      </c>
      <c r="P1456" s="12" t="s">
        <v>109</v>
      </c>
      <c r="Q1456" s="12" t="s">
        <v>59</v>
      </c>
      <c r="R1456" s="12" t="s">
        <v>1441</v>
      </c>
      <c r="S1456" s="12">
        <v>0.35</v>
      </c>
      <c r="T1456" s="7">
        <f>Table1[[#This Row],[Profit]]/Table1[[#This Row],[Sales]]</f>
        <v>0.69</v>
      </c>
      <c r="U1456" s="12" t="s">
        <v>33</v>
      </c>
      <c r="V1456" s="12" t="s">
        <v>61</v>
      </c>
      <c r="W1456" s="12" t="s">
        <v>62</v>
      </c>
      <c r="X1456" s="12" t="s">
        <v>2400</v>
      </c>
      <c r="Y1456" s="12">
        <v>55432</v>
      </c>
      <c r="Z1456" s="13">
        <v>42102</v>
      </c>
      <c r="AA1456" s="14" t="str">
        <f>TEXT(Table1[[#This Row],[Order Date]],"mmmm")</f>
        <v>April</v>
      </c>
      <c r="AB1456" s="8" t="str">
        <f>TEXT(Table1[[#This Row],[Order Date]],"yyyy")</f>
        <v>2015</v>
      </c>
      <c r="AC1456" s="13">
        <v>42103</v>
      </c>
      <c r="AD1456" s="12">
        <v>27.0273</v>
      </c>
      <c r="AE1456" s="12">
        <v>9</v>
      </c>
      <c r="AF1456" s="12">
        <v>39.17</v>
      </c>
      <c r="AG1456" s="12">
        <v>91447</v>
      </c>
      <c r="AH1456" s="7" t="str">
        <f>IF(COUNTIF(Returns!$A$2:$A$1635,Orders!AG1456)&gt;0,"Returned","Not Returned")</f>
        <v>Not Returned</v>
      </c>
    </row>
    <row r="1457" spans="5:34" ht="12.75" customHeight="1" thickTop="1" thickBot="1" x14ac:dyDescent="0.3">
      <c r="E1457" s="9">
        <v>25095</v>
      </c>
      <c r="F1457" s="2" t="s">
        <v>47</v>
      </c>
      <c r="G1457" s="2">
        <v>0</v>
      </c>
      <c r="H1457" s="2">
        <v>4.37</v>
      </c>
      <c r="I1457" s="2">
        <v>5.15</v>
      </c>
      <c r="J1457" s="2">
        <v>2570</v>
      </c>
      <c r="K1457" s="7" t="str">
        <f>IF(COUNTIF(Table1[Customer ID],Table1[[#This Row],[Customer ID]])&gt;1,"Repeat Customer","One-Time Customer")</f>
        <v>Repeat Customer</v>
      </c>
      <c r="L1457" s="2" t="s">
        <v>2401</v>
      </c>
      <c r="M1457" s="2" t="s">
        <v>49</v>
      </c>
      <c r="N1457" s="2" t="s">
        <v>114</v>
      </c>
      <c r="O1457" s="2" t="s">
        <v>29</v>
      </c>
      <c r="P1457" s="2" t="s">
        <v>257</v>
      </c>
      <c r="Q1457" s="2" t="s">
        <v>59</v>
      </c>
      <c r="R1457" s="2" t="s">
        <v>994</v>
      </c>
      <c r="S1457" s="2">
        <v>0.59</v>
      </c>
      <c r="T1457" s="7">
        <f>Table1[[#This Row],[Profit]]/Table1[[#This Row],[Sales]]</f>
        <v>-1.710420034149118</v>
      </c>
      <c r="U1457" s="2" t="s">
        <v>33</v>
      </c>
      <c r="V1457" s="2" t="s">
        <v>34</v>
      </c>
      <c r="W1457" s="2" t="s">
        <v>45</v>
      </c>
      <c r="X1457" s="2" t="s">
        <v>2402</v>
      </c>
      <c r="Y1457" s="2">
        <v>95616</v>
      </c>
      <c r="Z1457" s="10">
        <v>42119</v>
      </c>
      <c r="AA1457" s="14" t="str">
        <f>TEXT(Table1[[#This Row],[Order Date]],"mmmm")</f>
        <v>April</v>
      </c>
      <c r="AB1457" s="8" t="str">
        <f>TEXT(Table1[[#This Row],[Order Date]],"yyyy")</f>
        <v>2015</v>
      </c>
      <c r="AC1457" s="10">
        <v>42121</v>
      </c>
      <c r="AD1457" s="2">
        <v>-150.2604</v>
      </c>
      <c r="AE1457" s="2">
        <v>19</v>
      </c>
      <c r="AF1457" s="2">
        <v>87.85</v>
      </c>
      <c r="AG1457" s="2">
        <v>90327</v>
      </c>
      <c r="AH1457" s="7" t="str">
        <f>IF(COUNTIF(Returns!$A$2:$A$1635,Orders!AG1457)&gt;0,"Returned","Not Returned")</f>
        <v>Not Returned</v>
      </c>
    </row>
    <row r="1458" spans="5:34" ht="12.75" customHeight="1" thickTop="1" thickBot="1" x14ac:dyDescent="0.3">
      <c r="E1458" s="11">
        <v>25096</v>
      </c>
      <c r="F1458" s="12" t="s">
        <v>47</v>
      </c>
      <c r="G1458" s="12">
        <v>0.01</v>
      </c>
      <c r="H1458" s="12">
        <v>500.98</v>
      </c>
      <c r="I1458" s="12">
        <v>56</v>
      </c>
      <c r="J1458" s="12">
        <v>2570</v>
      </c>
      <c r="K1458" s="7" t="str">
        <f>IF(COUNTIF(Table1[Customer ID],Table1[[#This Row],[Customer ID]])&gt;1,"Repeat Customer","One-Time Customer")</f>
        <v>Repeat Customer</v>
      </c>
      <c r="L1458" s="12" t="s">
        <v>2401</v>
      </c>
      <c r="M1458" s="12" t="s">
        <v>39</v>
      </c>
      <c r="N1458" s="12" t="s">
        <v>114</v>
      </c>
      <c r="O1458" s="12" t="s">
        <v>41</v>
      </c>
      <c r="P1458" s="12" t="s">
        <v>42</v>
      </c>
      <c r="Q1458" s="12" t="s">
        <v>43</v>
      </c>
      <c r="R1458" s="12" t="s">
        <v>44</v>
      </c>
      <c r="S1458" s="12">
        <v>0.6</v>
      </c>
      <c r="T1458" s="7">
        <f>Table1[[#This Row],[Profit]]/Table1[[#This Row],[Sales]]</f>
        <v>0.65940414260198699</v>
      </c>
      <c r="U1458" s="12" t="s">
        <v>33</v>
      </c>
      <c r="V1458" s="12" t="s">
        <v>34</v>
      </c>
      <c r="W1458" s="12" t="s">
        <v>45</v>
      </c>
      <c r="X1458" s="12" t="s">
        <v>2402</v>
      </c>
      <c r="Y1458" s="12">
        <v>95616</v>
      </c>
      <c r="Z1458" s="13">
        <v>42119</v>
      </c>
      <c r="AA1458" s="14" t="str">
        <f>TEXT(Table1[[#This Row],[Order Date]],"mmmm")</f>
        <v>April</v>
      </c>
      <c r="AB1458" s="8" t="str">
        <f>TEXT(Table1[[#This Row],[Order Date]],"yyyy")</f>
        <v>2015</v>
      </c>
      <c r="AC1458" s="13">
        <v>42120</v>
      </c>
      <c r="AD1458" s="12">
        <v>4899.1288000000004</v>
      </c>
      <c r="AE1458" s="12">
        <v>14</v>
      </c>
      <c r="AF1458" s="12">
        <v>7429.63</v>
      </c>
      <c r="AG1458" s="12">
        <v>90327</v>
      </c>
      <c r="AH1458" s="7" t="str">
        <f>IF(COUNTIF(Returns!$A$2:$A$1635,Orders!AG1458)&gt;0,"Returned","Not Returned")</f>
        <v>Not Returned</v>
      </c>
    </row>
    <row r="1459" spans="5:34" ht="12.75" customHeight="1" thickTop="1" thickBot="1" x14ac:dyDescent="0.3">
      <c r="E1459" s="9">
        <v>25097</v>
      </c>
      <c r="F1459" s="2" t="s">
        <v>47</v>
      </c>
      <c r="G1459" s="2">
        <v>0.02</v>
      </c>
      <c r="H1459" s="2">
        <v>12.58</v>
      </c>
      <c r="I1459" s="2">
        <v>5.16</v>
      </c>
      <c r="J1459" s="2">
        <v>2570</v>
      </c>
      <c r="K1459" s="7" t="str">
        <f>IF(COUNTIF(Table1[Customer ID],Table1[[#This Row],[Customer ID]])&gt;1,"Repeat Customer","One-Time Customer")</f>
        <v>Repeat Customer</v>
      </c>
      <c r="L1459" s="2" t="s">
        <v>2401</v>
      </c>
      <c r="M1459" s="2" t="s">
        <v>49</v>
      </c>
      <c r="N1459" s="2" t="s">
        <v>114</v>
      </c>
      <c r="O1459" s="2" t="s">
        <v>41</v>
      </c>
      <c r="P1459" s="2" t="s">
        <v>50</v>
      </c>
      <c r="Q1459" s="2" t="s">
        <v>59</v>
      </c>
      <c r="R1459" s="2" t="s">
        <v>2403</v>
      </c>
      <c r="S1459" s="2">
        <v>0.43</v>
      </c>
      <c r="T1459" s="7">
        <f>Table1[[#This Row],[Profit]]/Table1[[#This Row],[Sales]]</f>
        <v>0.1993490570243881</v>
      </c>
      <c r="U1459" s="2" t="s">
        <v>33</v>
      </c>
      <c r="V1459" s="2" t="s">
        <v>34</v>
      </c>
      <c r="W1459" s="2" t="s">
        <v>45</v>
      </c>
      <c r="X1459" s="2" t="s">
        <v>2402</v>
      </c>
      <c r="Y1459" s="2">
        <v>95616</v>
      </c>
      <c r="Z1459" s="10">
        <v>42119</v>
      </c>
      <c r="AA1459" s="14" t="str">
        <f>TEXT(Table1[[#This Row],[Order Date]],"mmmm")</f>
        <v>April</v>
      </c>
      <c r="AB1459" s="8" t="str">
        <f>TEXT(Table1[[#This Row],[Order Date]],"yyyy")</f>
        <v>2015</v>
      </c>
      <c r="AC1459" s="10">
        <v>42119</v>
      </c>
      <c r="AD1459" s="2">
        <v>44.712000000000003</v>
      </c>
      <c r="AE1459" s="2">
        <v>18</v>
      </c>
      <c r="AF1459" s="2">
        <v>224.29</v>
      </c>
      <c r="AG1459" s="2">
        <v>90327</v>
      </c>
      <c r="AH1459" s="7" t="str">
        <f>IF(COUNTIF(Returns!$A$2:$A$1635,Orders!AG1459)&gt;0,"Returned","Not Returned")</f>
        <v>Not Returned</v>
      </c>
    </row>
    <row r="1460" spans="5:34" ht="12.75" customHeight="1" thickTop="1" thickBot="1" x14ac:dyDescent="0.3">
      <c r="E1460" s="11">
        <v>25098</v>
      </c>
      <c r="F1460" s="12" t="s">
        <v>47</v>
      </c>
      <c r="G1460" s="12">
        <v>0.1</v>
      </c>
      <c r="H1460" s="12">
        <v>7.7</v>
      </c>
      <c r="I1460" s="12">
        <v>3.68</v>
      </c>
      <c r="J1460" s="12">
        <v>2570</v>
      </c>
      <c r="K1460" s="7" t="str">
        <f>IF(COUNTIF(Table1[Customer ID],Table1[[#This Row],[Customer ID]])&gt;1,"Repeat Customer","One-Time Customer")</f>
        <v>Repeat Customer</v>
      </c>
      <c r="L1460" s="12" t="s">
        <v>2401</v>
      </c>
      <c r="M1460" s="12" t="s">
        <v>49</v>
      </c>
      <c r="N1460" s="12" t="s">
        <v>114</v>
      </c>
      <c r="O1460" s="12" t="s">
        <v>41</v>
      </c>
      <c r="P1460" s="12" t="s">
        <v>50</v>
      </c>
      <c r="Q1460" s="12" t="s">
        <v>31</v>
      </c>
      <c r="R1460" s="12" t="s">
        <v>2404</v>
      </c>
      <c r="S1460" s="12">
        <v>0.52</v>
      </c>
      <c r="T1460" s="7">
        <f>Table1[[#This Row],[Profit]]/Table1[[#This Row],[Sales]]</f>
        <v>-0.44191406249999998</v>
      </c>
      <c r="U1460" s="12" t="s">
        <v>33</v>
      </c>
      <c r="V1460" s="12" t="s">
        <v>34</v>
      </c>
      <c r="W1460" s="12" t="s">
        <v>45</v>
      </c>
      <c r="X1460" s="12" t="s">
        <v>2402</v>
      </c>
      <c r="Y1460" s="12">
        <v>95616</v>
      </c>
      <c r="Z1460" s="13">
        <v>42119</v>
      </c>
      <c r="AA1460" s="14" t="str">
        <f>TEXT(Table1[[#This Row],[Order Date]],"mmmm")</f>
        <v>April</v>
      </c>
      <c r="AB1460" s="8" t="str">
        <f>TEXT(Table1[[#This Row],[Order Date]],"yyyy")</f>
        <v>2015</v>
      </c>
      <c r="AC1460" s="13">
        <v>42120</v>
      </c>
      <c r="AD1460" s="12">
        <v>-22.626000000000001</v>
      </c>
      <c r="AE1460" s="12">
        <v>7</v>
      </c>
      <c r="AF1460" s="12">
        <v>51.2</v>
      </c>
      <c r="AG1460" s="12">
        <v>90327</v>
      </c>
      <c r="AH1460" s="7" t="str">
        <f>IF(COUNTIF(Returns!$A$2:$A$1635,Orders!AG1460)&gt;0,"Returned","Not Returned")</f>
        <v>Not Returned</v>
      </c>
    </row>
    <row r="1461" spans="5:34" ht="12.75" customHeight="1" thickTop="1" thickBot="1" x14ac:dyDescent="0.3">
      <c r="E1461" s="9">
        <v>7096</v>
      </c>
      <c r="F1461" s="2" t="s">
        <v>47</v>
      </c>
      <c r="G1461" s="2">
        <v>0.01</v>
      </c>
      <c r="H1461" s="2">
        <v>500.98</v>
      </c>
      <c r="I1461" s="2">
        <v>56</v>
      </c>
      <c r="J1461" s="2">
        <v>2571</v>
      </c>
      <c r="K1461" s="7" t="str">
        <f>IF(COUNTIF(Table1[Customer ID],Table1[[#This Row],[Customer ID]])&gt;1,"Repeat Customer","One-Time Customer")</f>
        <v>Repeat Customer</v>
      </c>
      <c r="L1461" s="2" t="s">
        <v>2405</v>
      </c>
      <c r="M1461" s="2" t="s">
        <v>39</v>
      </c>
      <c r="N1461" s="2" t="s">
        <v>114</v>
      </c>
      <c r="O1461" s="2" t="s">
        <v>41</v>
      </c>
      <c r="P1461" s="2" t="s">
        <v>42</v>
      </c>
      <c r="Q1461" s="2" t="s">
        <v>43</v>
      </c>
      <c r="R1461" s="2" t="s">
        <v>44</v>
      </c>
      <c r="S1461" s="2">
        <v>0.6</v>
      </c>
      <c r="T1461" s="7">
        <f>Table1[[#This Row],[Profit]]/Table1[[#This Row],[Sales]]</f>
        <v>0.14334867841713572</v>
      </c>
      <c r="U1461" s="2" t="s">
        <v>33</v>
      </c>
      <c r="V1461" s="2" t="s">
        <v>53</v>
      </c>
      <c r="W1461" s="2" t="s">
        <v>71</v>
      </c>
      <c r="X1461" s="2" t="s">
        <v>90</v>
      </c>
      <c r="Y1461" s="2">
        <v>10165</v>
      </c>
      <c r="Z1461" s="10">
        <v>42119</v>
      </c>
      <c r="AA1461" s="14" t="str">
        <f>TEXT(Table1[[#This Row],[Order Date]],"mmmm")</f>
        <v>April</v>
      </c>
      <c r="AB1461" s="8" t="str">
        <f>TEXT(Table1[[#This Row],[Order Date]],"yyyy")</f>
        <v>2015</v>
      </c>
      <c r="AC1461" s="10">
        <v>42120</v>
      </c>
      <c r="AD1461" s="2">
        <v>4260.1120000000001</v>
      </c>
      <c r="AE1461" s="2">
        <v>56</v>
      </c>
      <c r="AF1461" s="2">
        <v>29718.53</v>
      </c>
      <c r="AG1461" s="2">
        <v>50656</v>
      </c>
      <c r="AH1461" s="7" t="str">
        <f>IF(COUNTIF(Returns!$A$2:$A$1635,Orders!AG1461)&gt;0,"Returned","Not Returned")</f>
        <v>Not Returned</v>
      </c>
    </row>
    <row r="1462" spans="5:34" ht="12.75" customHeight="1" thickTop="1" thickBot="1" x14ac:dyDescent="0.3">
      <c r="E1462" s="11">
        <v>7098</v>
      </c>
      <c r="F1462" s="12" t="s">
        <v>47</v>
      </c>
      <c r="G1462" s="12">
        <v>0.1</v>
      </c>
      <c r="H1462" s="12">
        <v>7.7</v>
      </c>
      <c r="I1462" s="12">
        <v>3.68</v>
      </c>
      <c r="J1462" s="12">
        <v>2571</v>
      </c>
      <c r="K1462" s="7" t="str">
        <f>IF(COUNTIF(Table1[Customer ID],Table1[[#This Row],[Customer ID]])&gt;1,"Repeat Customer","One-Time Customer")</f>
        <v>Repeat Customer</v>
      </c>
      <c r="L1462" s="12" t="s">
        <v>2405</v>
      </c>
      <c r="M1462" s="12" t="s">
        <v>49</v>
      </c>
      <c r="N1462" s="12" t="s">
        <v>114</v>
      </c>
      <c r="O1462" s="12" t="s">
        <v>41</v>
      </c>
      <c r="P1462" s="12" t="s">
        <v>50</v>
      </c>
      <c r="Q1462" s="12" t="s">
        <v>31</v>
      </c>
      <c r="R1462" s="12" t="s">
        <v>2404</v>
      </c>
      <c r="S1462" s="12">
        <v>0.52</v>
      </c>
      <c r="T1462" s="7">
        <f>Table1[[#This Row],[Profit]]/Table1[[#This Row],[Sales]]</f>
        <v>-0.1273040307879279</v>
      </c>
      <c r="U1462" s="12" t="s">
        <v>33</v>
      </c>
      <c r="V1462" s="12" t="s">
        <v>53</v>
      </c>
      <c r="W1462" s="12" t="s">
        <v>71</v>
      </c>
      <c r="X1462" s="12" t="s">
        <v>90</v>
      </c>
      <c r="Y1462" s="12">
        <v>10165</v>
      </c>
      <c r="Z1462" s="13">
        <v>42119</v>
      </c>
      <c r="AA1462" s="14" t="str">
        <f>TEXT(Table1[[#This Row],[Order Date]],"mmmm")</f>
        <v>April</v>
      </c>
      <c r="AB1462" s="8" t="str">
        <f>TEXT(Table1[[#This Row],[Order Date]],"yyyy")</f>
        <v>2015</v>
      </c>
      <c r="AC1462" s="13">
        <v>42120</v>
      </c>
      <c r="AD1462" s="12">
        <v>-25.14</v>
      </c>
      <c r="AE1462" s="12">
        <v>27</v>
      </c>
      <c r="AF1462" s="12">
        <v>197.48</v>
      </c>
      <c r="AG1462" s="12">
        <v>50656</v>
      </c>
      <c r="AH1462" s="7" t="str">
        <f>IF(COUNTIF(Returns!$A$2:$A$1635,Orders!AG1462)&gt;0,"Returned","Not Returned")</f>
        <v>Not Returned</v>
      </c>
    </row>
    <row r="1463" spans="5:34" ht="12.75" customHeight="1" thickTop="1" thickBot="1" x14ac:dyDescent="0.3">
      <c r="E1463" s="9">
        <v>20938</v>
      </c>
      <c r="F1463" s="2" t="s">
        <v>106</v>
      </c>
      <c r="G1463" s="2">
        <v>0.04</v>
      </c>
      <c r="H1463" s="2">
        <v>8.6</v>
      </c>
      <c r="I1463" s="2">
        <v>6.19</v>
      </c>
      <c r="J1463" s="2">
        <v>2578</v>
      </c>
      <c r="K1463" s="7" t="str">
        <f>IF(COUNTIF(Table1[Customer ID],Table1[[#This Row],[Customer ID]])&gt;1,"Repeat Customer","One-Time Customer")</f>
        <v>Repeat Customer</v>
      </c>
      <c r="L1463" s="2" t="s">
        <v>2406</v>
      </c>
      <c r="M1463" s="2" t="s">
        <v>49</v>
      </c>
      <c r="N1463" s="2" t="s">
        <v>40</v>
      </c>
      <c r="O1463" s="2" t="s">
        <v>29</v>
      </c>
      <c r="P1463" s="2" t="s">
        <v>109</v>
      </c>
      <c r="Q1463" s="2" t="s">
        <v>59</v>
      </c>
      <c r="R1463" s="2" t="s">
        <v>924</v>
      </c>
      <c r="S1463" s="2">
        <v>0.38</v>
      </c>
      <c r="T1463" s="7">
        <f>Table1[[#This Row],[Profit]]/Table1[[#This Row],[Sales]]</f>
        <v>6.6107065101387397</v>
      </c>
      <c r="U1463" s="2" t="s">
        <v>33</v>
      </c>
      <c r="V1463" s="2" t="s">
        <v>136</v>
      </c>
      <c r="W1463" s="2" t="s">
        <v>1278</v>
      </c>
      <c r="X1463" s="2" t="s">
        <v>2407</v>
      </c>
      <c r="Y1463" s="2">
        <v>36801</v>
      </c>
      <c r="Z1463" s="10">
        <v>42126</v>
      </c>
      <c r="AA1463" s="14" t="str">
        <f>TEXT(Table1[[#This Row],[Order Date]],"mmmm")</f>
        <v>May</v>
      </c>
      <c r="AB1463" s="8" t="str">
        <f>TEXT(Table1[[#This Row],[Order Date]],"yyyy")</f>
        <v>2015</v>
      </c>
      <c r="AC1463" s="10">
        <v>42128</v>
      </c>
      <c r="AD1463" s="2">
        <v>309.71159999999998</v>
      </c>
      <c r="AE1463" s="2">
        <v>5</v>
      </c>
      <c r="AF1463" s="2">
        <v>46.85</v>
      </c>
      <c r="AG1463" s="2">
        <v>88298</v>
      </c>
      <c r="AH1463" s="7" t="str">
        <f>IF(COUNTIF(Returns!$A$2:$A$1635,Orders!AG1463)&gt;0,"Returned","Not Returned")</f>
        <v>Not Returned</v>
      </c>
    </row>
    <row r="1464" spans="5:34" ht="12.75" customHeight="1" thickTop="1" thickBot="1" x14ac:dyDescent="0.3">
      <c r="E1464" s="11">
        <v>20939</v>
      </c>
      <c r="F1464" s="12" t="s">
        <v>106</v>
      </c>
      <c r="G1464" s="12">
        <v>0.01</v>
      </c>
      <c r="H1464" s="12">
        <v>3.58</v>
      </c>
      <c r="I1464" s="12">
        <v>1.63</v>
      </c>
      <c r="J1464" s="12">
        <v>2578</v>
      </c>
      <c r="K1464" s="7" t="str">
        <f>IF(COUNTIF(Table1[Customer ID],Table1[[#This Row],[Customer ID]])&gt;1,"Repeat Customer","One-Time Customer")</f>
        <v>Repeat Customer</v>
      </c>
      <c r="L1464" s="12" t="s">
        <v>2406</v>
      </c>
      <c r="M1464" s="12" t="s">
        <v>49</v>
      </c>
      <c r="N1464" s="12" t="s">
        <v>40</v>
      </c>
      <c r="O1464" s="12" t="s">
        <v>29</v>
      </c>
      <c r="P1464" s="12" t="s">
        <v>66</v>
      </c>
      <c r="Q1464" s="12" t="s">
        <v>31</v>
      </c>
      <c r="R1464" s="12" t="s">
        <v>67</v>
      </c>
      <c r="S1464" s="12">
        <v>0.36</v>
      </c>
      <c r="T1464" s="7">
        <f>Table1[[#This Row],[Profit]]/Table1[[#This Row],[Sales]]</f>
        <v>-1.3771080474511062</v>
      </c>
      <c r="U1464" s="12" t="s">
        <v>33</v>
      </c>
      <c r="V1464" s="12" t="s">
        <v>136</v>
      </c>
      <c r="W1464" s="12" t="s">
        <v>1278</v>
      </c>
      <c r="X1464" s="12" t="s">
        <v>2407</v>
      </c>
      <c r="Y1464" s="12">
        <v>36801</v>
      </c>
      <c r="Z1464" s="13">
        <v>42126</v>
      </c>
      <c r="AA1464" s="14" t="str">
        <f>TEXT(Table1[[#This Row],[Order Date]],"mmmm")</f>
        <v>May</v>
      </c>
      <c r="AB1464" s="8" t="str">
        <f>TEXT(Table1[[#This Row],[Order Date]],"yyyy")</f>
        <v>2015</v>
      </c>
      <c r="AC1464" s="13">
        <v>42130</v>
      </c>
      <c r="AD1464" s="12">
        <v>-128.85599999999999</v>
      </c>
      <c r="AE1464" s="12">
        <v>26</v>
      </c>
      <c r="AF1464" s="12">
        <v>93.57</v>
      </c>
      <c r="AG1464" s="12">
        <v>88298</v>
      </c>
      <c r="AH1464" s="7" t="str">
        <f>IF(COUNTIF(Returns!$A$2:$A$1635,Orders!AG1464)&gt;0,"Returned","Not Returned")</f>
        <v>Not Returned</v>
      </c>
    </row>
    <row r="1465" spans="5:34" ht="12.75" customHeight="1" thickTop="1" thickBot="1" x14ac:dyDescent="0.3">
      <c r="E1465" s="9">
        <v>20940</v>
      </c>
      <c r="F1465" s="2" t="s">
        <v>106</v>
      </c>
      <c r="G1465" s="2">
        <v>0.08</v>
      </c>
      <c r="H1465" s="2">
        <v>105.49</v>
      </c>
      <c r="I1465" s="2">
        <v>41.64</v>
      </c>
      <c r="J1465" s="2">
        <v>2578</v>
      </c>
      <c r="K1465" s="7" t="str">
        <f>IF(COUNTIF(Table1[Customer ID],Table1[[#This Row],[Customer ID]])&gt;1,"Repeat Customer","One-Time Customer")</f>
        <v>Repeat Customer</v>
      </c>
      <c r="L1465" s="2" t="s">
        <v>2406</v>
      </c>
      <c r="M1465" s="2" t="s">
        <v>39</v>
      </c>
      <c r="N1465" s="2" t="s">
        <v>40</v>
      </c>
      <c r="O1465" s="2" t="s">
        <v>41</v>
      </c>
      <c r="P1465" s="2" t="s">
        <v>152</v>
      </c>
      <c r="Q1465" s="2" t="s">
        <v>121</v>
      </c>
      <c r="R1465" s="2" t="s">
        <v>2408</v>
      </c>
      <c r="S1465" s="2">
        <v>0.75</v>
      </c>
      <c r="T1465" s="7">
        <f>Table1[[#This Row],[Profit]]/Table1[[#This Row],[Sales]]</f>
        <v>-1.3711685699334569E-2</v>
      </c>
      <c r="U1465" s="2" t="s">
        <v>33</v>
      </c>
      <c r="V1465" s="2" t="s">
        <v>136</v>
      </c>
      <c r="W1465" s="2" t="s">
        <v>1278</v>
      </c>
      <c r="X1465" s="2" t="s">
        <v>2407</v>
      </c>
      <c r="Y1465" s="2">
        <v>36801</v>
      </c>
      <c r="Z1465" s="10">
        <v>42126</v>
      </c>
      <c r="AA1465" s="14" t="str">
        <f>TEXT(Table1[[#This Row],[Order Date]],"mmmm")</f>
        <v>May</v>
      </c>
      <c r="AB1465" s="8" t="str">
        <f>TEXT(Table1[[#This Row],[Order Date]],"yyyy")</f>
        <v>2015</v>
      </c>
      <c r="AC1465" s="10">
        <v>42133</v>
      </c>
      <c r="AD1465" s="2">
        <v>-36.945999999999998</v>
      </c>
      <c r="AE1465" s="2">
        <v>34</v>
      </c>
      <c r="AF1465" s="2">
        <v>2694.49</v>
      </c>
      <c r="AG1465" s="2">
        <v>88298</v>
      </c>
      <c r="AH1465" s="7" t="str">
        <f>IF(COUNTIF(Returns!$A$2:$A$1635,Orders!AG1465)&gt;0,"Returned","Not Returned")</f>
        <v>Not Returned</v>
      </c>
    </row>
    <row r="1466" spans="5:34" ht="12.75" customHeight="1" thickTop="1" thickBot="1" x14ac:dyDescent="0.3">
      <c r="E1466" s="11">
        <v>23705</v>
      </c>
      <c r="F1466" s="12" t="s">
        <v>25</v>
      </c>
      <c r="G1466" s="12">
        <v>0.09</v>
      </c>
      <c r="H1466" s="12">
        <v>212.6</v>
      </c>
      <c r="I1466" s="12">
        <v>52.2</v>
      </c>
      <c r="J1466" s="12">
        <v>2579</v>
      </c>
      <c r="K1466" s="7" t="str">
        <f>IF(COUNTIF(Table1[Customer ID],Table1[[#This Row],[Customer ID]])&gt;1,"Repeat Customer","One-Time Customer")</f>
        <v>Repeat Customer</v>
      </c>
      <c r="L1466" s="12" t="s">
        <v>2409</v>
      </c>
      <c r="M1466" s="12" t="s">
        <v>39</v>
      </c>
      <c r="N1466" s="12" t="s">
        <v>40</v>
      </c>
      <c r="O1466" s="12" t="s">
        <v>41</v>
      </c>
      <c r="P1466" s="12" t="s">
        <v>152</v>
      </c>
      <c r="Q1466" s="12" t="s">
        <v>121</v>
      </c>
      <c r="R1466" s="12" t="s">
        <v>1348</v>
      </c>
      <c r="S1466" s="12">
        <v>0.64</v>
      </c>
      <c r="T1466" s="7">
        <f>Table1[[#This Row],[Profit]]/Table1[[#This Row],[Sales]]</f>
        <v>-1.573054441260745</v>
      </c>
      <c r="U1466" s="12" t="s">
        <v>33</v>
      </c>
      <c r="V1466" s="12" t="s">
        <v>136</v>
      </c>
      <c r="W1466" s="12" t="s">
        <v>1278</v>
      </c>
      <c r="X1466" s="12" t="s">
        <v>2410</v>
      </c>
      <c r="Y1466" s="12">
        <v>36869</v>
      </c>
      <c r="Z1466" s="13">
        <v>42007</v>
      </c>
      <c r="AA1466" s="14" t="str">
        <f>TEXT(Table1[[#This Row],[Order Date]],"mmmm")</f>
        <v>January</v>
      </c>
      <c r="AB1466" s="8" t="str">
        <f>TEXT(Table1[[#This Row],[Order Date]],"yyyy")</f>
        <v>2015</v>
      </c>
      <c r="AC1466" s="13">
        <v>42008</v>
      </c>
      <c r="AD1466" s="12">
        <v>-274.49799999999999</v>
      </c>
      <c r="AE1466" s="12">
        <v>1</v>
      </c>
      <c r="AF1466" s="12">
        <v>174.5</v>
      </c>
      <c r="AG1466" s="12">
        <v>88296</v>
      </c>
      <c r="AH1466" s="7" t="str">
        <f>IF(COUNTIF(Returns!$A$2:$A$1635,Orders!AG1466)&gt;0,"Returned","Not Returned")</f>
        <v>Not Returned</v>
      </c>
    </row>
    <row r="1467" spans="5:34" ht="12.75" customHeight="1" thickTop="1" thickBot="1" x14ac:dyDescent="0.3">
      <c r="E1467" s="9">
        <v>22508</v>
      </c>
      <c r="F1467" s="2" t="s">
        <v>56</v>
      </c>
      <c r="G1467" s="2">
        <v>7.0000000000000007E-2</v>
      </c>
      <c r="H1467" s="2">
        <v>1.76</v>
      </c>
      <c r="I1467" s="2">
        <v>4.8600000000000003</v>
      </c>
      <c r="J1467" s="2">
        <v>2579</v>
      </c>
      <c r="K1467" s="7" t="str">
        <f>IF(COUNTIF(Table1[Customer ID],Table1[[#This Row],[Customer ID]])&gt;1,"Repeat Customer","One-Time Customer")</f>
        <v>Repeat Customer</v>
      </c>
      <c r="L1467" s="2" t="s">
        <v>2409</v>
      </c>
      <c r="M1467" s="2" t="s">
        <v>49</v>
      </c>
      <c r="N1467" s="2" t="s">
        <v>40</v>
      </c>
      <c r="O1467" s="2" t="s">
        <v>41</v>
      </c>
      <c r="P1467" s="2" t="s">
        <v>50</v>
      </c>
      <c r="Q1467" s="2" t="s">
        <v>59</v>
      </c>
      <c r="R1467" s="2" t="s">
        <v>1775</v>
      </c>
      <c r="S1467" s="2">
        <v>0.41</v>
      </c>
      <c r="T1467" s="7">
        <f>Table1[[#This Row],[Profit]]/Table1[[#This Row],[Sales]]</f>
        <v>2.2606689734717838E-2</v>
      </c>
      <c r="U1467" s="2" t="s">
        <v>33</v>
      </c>
      <c r="V1467" s="2" t="s">
        <v>136</v>
      </c>
      <c r="W1467" s="2" t="s">
        <v>1278</v>
      </c>
      <c r="X1467" s="2" t="s">
        <v>2410</v>
      </c>
      <c r="Y1467" s="2">
        <v>36869</v>
      </c>
      <c r="Z1467" s="10">
        <v>42021</v>
      </c>
      <c r="AA1467" s="14" t="str">
        <f>TEXT(Table1[[#This Row],[Order Date]],"mmmm")</f>
        <v>January</v>
      </c>
      <c r="AB1467" s="8" t="str">
        <f>TEXT(Table1[[#This Row],[Order Date]],"yyyy")</f>
        <v>2015</v>
      </c>
      <c r="AC1467" s="10">
        <v>42021</v>
      </c>
      <c r="AD1467" s="2">
        <v>0.58800000000001096</v>
      </c>
      <c r="AE1467" s="2">
        <v>15</v>
      </c>
      <c r="AF1467" s="2">
        <v>26.01</v>
      </c>
      <c r="AG1467" s="2">
        <v>88297</v>
      </c>
      <c r="AH1467" s="7" t="str">
        <f>IF(COUNTIF(Returns!$A$2:$A$1635,Orders!AG1467)&gt;0,"Returned","Not Returned")</f>
        <v>Not Returned</v>
      </c>
    </row>
    <row r="1468" spans="5:34" ht="12.75" customHeight="1" thickTop="1" thickBot="1" x14ac:dyDescent="0.3">
      <c r="E1468" s="11">
        <v>19123</v>
      </c>
      <c r="F1468" s="12" t="s">
        <v>56</v>
      </c>
      <c r="G1468" s="12">
        <v>0.04</v>
      </c>
      <c r="H1468" s="12">
        <v>510.14</v>
      </c>
      <c r="I1468" s="12">
        <v>14.7</v>
      </c>
      <c r="J1468" s="12">
        <v>2583</v>
      </c>
      <c r="K1468" s="7" t="str">
        <f>IF(COUNTIF(Table1[Customer ID],Table1[[#This Row],[Customer ID]])&gt;1,"Repeat Customer","One-Time Customer")</f>
        <v>Repeat Customer</v>
      </c>
      <c r="L1468" s="12" t="s">
        <v>2411</v>
      </c>
      <c r="M1468" s="12" t="s">
        <v>39</v>
      </c>
      <c r="N1468" s="12" t="s">
        <v>40</v>
      </c>
      <c r="O1468" s="12" t="s">
        <v>77</v>
      </c>
      <c r="P1468" s="12" t="s">
        <v>85</v>
      </c>
      <c r="Q1468" s="12" t="s">
        <v>43</v>
      </c>
      <c r="R1468" s="12" t="s">
        <v>2412</v>
      </c>
      <c r="S1468" s="12">
        <v>0.56000000000000005</v>
      </c>
      <c r="T1468" s="7">
        <f>Table1[[#This Row],[Profit]]/Table1[[#This Row],[Sales]]</f>
        <v>-0.16453457855847956</v>
      </c>
      <c r="U1468" s="12" t="s">
        <v>33</v>
      </c>
      <c r="V1468" s="12" t="s">
        <v>61</v>
      </c>
      <c r="W1468" s="12" t="s">
        <v>300</v>
      </c>
      <c r="X1468" s="12" t="s">
        <v>2413</v>
      </c>
      <c r="Y1468" s="12">
        <v>49423</v>
      </c>
      <c r="Z1468" s="13">
        <v>42162</v>
      </c>
      <c r="AA1468" s="14" t="str">
        <f>TEXT(Table1[[#This Row],[Order Date]],"mmmm")</f>
        <v>June</v>
      </c>
      <c r="AB1468" s="8" t="str">
        <f>TEXT(Table1[[#This Row],[Order Date]],"yyyy")</f>
        <v>2015</v>
      </c>
      <c r="AC1468" s="13">
        <v>42164</v>
      </c>
      <c r="AD1468" s="12">
        <v>-251.40390000000002</v>
      </c>
      <c r="AE1468" s="12">
        <v>3</v>
      </c>
      <c r="AF1468" s="12">
        <v>1527.97</v>
      </c>
      <c r="AG1468" s="12">
        <v>89657</v>
      </c>
      <c r="AH1468" s="7" t="str">
        <f>IF(COUNTIF(Returns!$A$2:$A$1635,Orders!AG1468)&gt;0,"Returned","Not Returned")</f>
        <v>Not Returned</v>
      </c>
    </row>
    <row r="1469" spans="5:34" ht="12.75" customHeight="1" thickTop="1" thickBot="1" x14ac:dyDescent="0.3">
      <c r="E1469" s="9">
        <v>19124</v>
      </c>
      <c r="F1469" s="2" t="s">
        <v>56</v>
      </c>
      <c r="G1469" s="2">
        <v>0</v>
      </c>
      <c r="H1469" s="2">
        <v>4.76</v>
      </c>
      <c r="I1469" s="2">
        <v>3.01</v>
      </c>
      <c r="J1469" s="2">
        <v>2583</v>
      </c>
      <c r="K1469" s="7" t="str">
        <f>IF(COUNTIF(Table1[Customer ID],Table1[[#This Row],[Customer ID]])&gt;1,"Repeat Customer","One-Time Customer")</f>
        <v>Repeat Customer</v>
      </c>
      <c r="L1469" s="2" t="s">
        <v>2411</v>
      </c>
      <c r="M1469" s="2" t="s">
        <v>49</v>
      </c>
      <c r="N1469" s="2" t="s">
        <v>40</v>
      </c>
      <c r="O1469" s="2" t="s">
        <v>29</v>
      </c>
      <c r="P1469" s="2" t="s">
        <v>93</v>
      </c>
      <c r="Q1469" s="2" t="s">
        <v>31</v>
      </c>
      <c r="R1469" s="2" t="s">
        <v>2414</v>
      </c>
      <c r="S1469" s="2">
        <v>0.36</v>
      </c>
      <c r="T1469" s="7">
        <f>Table1[[#This Row],[Profit]]/Table1[[#This Row],[Sales]]</f>
        <v>-2.1152805340068557E-2</v>
      </c>
      <c r="U1469" s="2" t="s">
        <v>33</v>
      </c>
      <c r="V1469" s="2" t="s">
        <v>61</v>
      </c>
      <c r="W1469" s="2" t="s">
        <v>300</v>
      </c>
      <c r="X1469" s="2" t="s">
        <v>2413</v>
      </c>
      <c r="Y1469" s="2">
        <v>49423</v>
      </c>
      <c r="Z1469" s="10">
        <v>42162</v>
      </c>
      <c r="AA1469" s="14" t="str">
        <f>TEXT(Table1[[#This Row],[Order Date]],"mmmm")</f>
        <v>June</v>
      </c>
      <c r="AB1469" s="8" t="str">
        <f>TEXT(Table1[[#This Row],[Order Date]],"yyyy")</f>
        <v>2015</v>
      </c>
      <c r="AC1469" s="10">
        <v>42164</v>
      </c>
      <c r="AD1469" s="2">
        <v>-2.3450000000000002</v>
      </c>
      <c r="AE1469" s="2">
        <v>23</v>
      </c>
      <c r="AF1469" s="2">
        <v>110.86</v>
      </c>
      <c r="AG1469" s="2">
        <v>89657</v>
      </c>
      <c r="AH1469" s="7" t="str">
        <f>IF(COUNTIF(Returns!$A$2:$A$1635,Orders!AG1469)&gt;0,"Returned","Not Returned")</f>
        <v>Not Returned</v>
      </c>
    </row>
    <row r="1470" spans="5:34" ht="12.75" customHeight="1" thickTop="1" thickBot="1" x14ac:dyDescent="0.3">
      <c r="E1470" s="11">
        <v>19134</v>
      </c>
      <c r="F1470" s="12" t="s">
        <v>47</v>
      </c>
      <c r="G1470" s="12">
        <v>0.04</v>
      </c>
      <c r="H1470" s="12">
        <v>6.3</v>
      </c>
      <c r="I1470" s="12">
        <v>0.5</v>
      </c>
      <c r="J1470" s="12">
        <v>2584</v>
      </c>
      <c r="K1470" s="7" t="str">
        <f>IF(COUNTIF(Table1[Customer ID],Table1[[#This Row],[Customer ID]])&gt;1,"Repeat Customer","One-Time Customer")</f>
        <v>One-Time Customer</v>
      </c>
      <c r="L1470" s="12" t="s">
        <v>2415</v>
      </c>
      <c r="M1470" s="12" t="s">
        <v>49</v>
      </c>
      <c r="N1470" s="12" t="s">
        <v>40</v>
      </c>
      <c r="O1470" s="12" t="s">
        <v>29</v>
      </c>
      <c r="P1470" s="12" t="s">
        <v>134</v>
      </c>
      <c r="Q1470" s="12" t="s">
        <v>59</v>
      </c>
      <c r="R1470" s="12" t="s">
        <v>1158</v>
      </c>
      <c r="S1470" s="12">
        <v>0.39</v>
      </c>
      <c r="T1470" s="7">
        <f>Table1[[#This Row],[Profit]]/Table1[[#This Row],[Sales]]</f>
        <v>0.69</v>
      </c>
      <c r="U1470" s="12" t="s">
        <v>33</v>
      </c>
      <c r="V1470" s="12" t="s">
        <v>61</v>
      </c>
      <c r="W1470" s="12" t="s">
        <v>300</v>
      </c>
      <c r="X1470" s="12" t="s">
        <v>2416</v>
      </c>
      <c r="Y1470" s="12">
        <v>48141</v>
      </c>
      <c r="Z1470" s="13">
        <v>42164</v>
      </c>
      <c r="AA1470" s="14" t="str">
        <f>TEXT(Table1[[#This Row],[Order Date]],"mmmm")</f>
        <v>June</v>
      </c>
      <c r="AB1470" s="8" t="str">
        <f>TEXT(Table1[[#This Row],[Order Date]],"yyyy")</f>
        <v>2015</v>
      </c>
      <c r="AC1470" s="13">
        <v>42166</v>
      </c>
      <c r="AD1470" s="12">
        <v>67.606200000000001</v>
      </c>
      <c r="AE1470" s="12">
        <v>15</v>
      </c>
      <c r="AF1470" s="12">
        <v>97.98</v>
      </c>
      <c r="AG1470" s="12">
        <v>89658</v>
      </c>
      <c r="AH1470" s="7" t="str">
        <f>IF(COUNTIF(Returns!$A$2:$A$1635,Orders!AG1470)&gt;0,"Returned","Not Returned")</f>
        <v>Not Returned</v>
      </c>
    </row>
    <row r="1471" spans="5:34" ht="12.75" customHeight="1" thickTop="1" thickBot="1" x14ac:dyDescent="0.3">
      <c r="E1471" s="9">
        <v>20976</v>
      </c>
      <c r="F1471" s="2" t="s">
        <v>56</v>
      </c>
      <c r="G1471" s="2">
        <v>0.01</v>
      </c>
      <c r="H1471" s="2">
        <v>6.48</v>
      </c>
      <c r="I1471" s="2">
        <v>6.57</v>
      </c>
      <c r="J1471" s="2">
        <v>2587</v>
      </c>
      <c r="K1471" s="7" t="str">
        <f>IF(COUNTIF(Table1[Customer ID],Table1[[#This Row],[Customer ID]])&gt;1,"Repeat Customer","One-Time Customer")</f>
        <v>Repeat Customer</v>
      </c>
      <c r="L1471" s="2" t="s">
        <v>2417</v>
      </c>
      <c r="M1471" s="2" t="s">
        <v>27</v>
      </c>
      <c r="N1471" s="2" t="s">
        <v>40</v>
      </c>
      <c r="O1471" s="2" t="s">
        <v>29</v>
      </c>
      <c r="P1471" s="2" t="s">
        <v>93</v>
      </c>
      <c r="Q1471" s="2" t="s">
        <v>59</v>
      </c>
      <c r="R1471" s="2" t="s">
        <v>2418</v>
      </c>
      <c r="S1471" s="2">
        <v>0.37</v>
      </c>
      <c r="T1471" s="7">
        <f>Table1[[#This Row],[Profit]]/Table1[[#This Row],[Sales]]</f>
        <v>-0.36395525307048426</v>
      </c>
      <c r="U1471" s="2" t="s">
        <v>33</v>
      </c>
      <c r="V1471" s="2" t="s">
        <v>61</v>
      </c>
      <c r="W1471" s="2" t="s">
        <v>1858</v>
      </c>
      <c r="X1471" s="2" t="s">
        <v>2419</v>
      </c>
      <c r="Y1471" s="2">
        <v>54220</v>
      </c>
      <c r="Z1471" s="10">
        <v>42063</v>
      </c>
      <c r="AA1471" s="14" t="str">
        <f>TEXT(Table1[[#This Row],[Order Date]],"mmmm")</f>
        <v>February</v>
      </c>
      <c r="AB1471" s="8" t="str">
        <f>TEXT(Table1[[#This Row],[Order Date]],"yyyy")</f>
        <v>2015</v>
      </c>
      <c r="AC1471" s="10">
        <v>42063</v>
      </c>
      <c r="AD1471" s="2">
        <v>-46.5244</v>
      </c>
      <c r="AE1471" s="2">
        <v>18</v>
      </c>
      <c r="AF1471" s="2">
        <v>127.83</v>
      </c>
      <c r="AG1471" s="2">
        <v>91166</v>
      </c>
      <c r="AH1471" s="7" t="str">
        <f>IF(COUNTIF(Returns!$A$2:$A$1635,Orders!AG1471)&gt;0,"Returned","Not Returned")</f>
        <v>Not Returned</v>
      </c>
    </row>
    <row r="1472" spans="5:34" ht="12.75" customHeight="1" thickTop="1" thickBot="1" x14ac:dyDescent="0.3">
      <c r="E1472" s="11">
        <v>20810</v>
      </c>
      <c r="F1472" s="12" t="s">
        <v>37</v>
      </c>
      <c r="G1472" s="12">
        <v>0.02</v>
      </c>
      <c r="H1472" s="12">
        <v>22.72</v>
      </c>
      <c r="I1472" s="12">
        <v>8.99</v>
      </c>
      <c r="J1472" s="12">
        <v>2587</v>
      </c>
      <c r="K1472" s="7" t="str">
        <f>IF(COUNTIF(Table1[Customer ID],Table1[[#This Row],[Customer ID]])&gt;1,"Repeat Customer","One-Time Customer")</f>
        <v>Repeat Customer</v>
      </c>
      <c r="L1472" s="12" t="s">
        <v>2417</v>
      </c>
      <c r="M1472" s="12" t="s">
        <v>49</v>
      </c>
      <c r="N1472" s="12" t="s">
        <v>40</v>
      </c>
      <c r="O1472" s="12" t="s">
        <v>41</v>
      </c>
      <c r="P1472" s="12" t="s">
        <v>50</v>
      </c>
      <c r="Q1472" s="12" t="s">
        <v>51</v>
      </c>
      <c r="R1472" s="12" t="s">
        <v>782</v>
      </c>
      <c r="S1472" s="12">
        <v>0.44</v>
      </c>
      <c r="T1472" s="7">
        <f>Table1[[#This Row],[Profit]]/Table1[[#This Row],[Sales]]</f>
        <v>0.69</v>
      </c>
      <c r="U1472" s="12" t="s">
        <v>33</v>
      </c>
      <c r="V1472" s="12" t="s">
        <v>61</v>
      </c>
      <c r="W1472" s="12" t="s">
        <v>1858</v>
      </c>
      <c r="X1472" s="12" t="s">
        <v>2419</v>
      </c>
      <c r="Y1472" s="12">
        <v>54220</v>
      </c>
      <c r="Z1472" s="13">
        <v>42181</v>
      </c>
      <c r="AA1472" s="14" t="str">
        <f>TEXT(Table1[[#This Row],[Order Date]],"mmmm")</f>
        <v>June</v>
      </c>
      <c r="AB1472" s="8" t="str">
        <f>TEXT(Table1[[#This Row],[Order Date]],"yyyy")</f>
        <v>2015</v>
      </c>
      <c r="AC1472" s="13">
        <v>42181</v>
      </c>
      <c r="AD1472" s="12">
        <v>200.01719999999997</v>
      </c>
      <c r="AE1472" s="12">
        <v>12</v>
      </c>
      <c r="AF1472" s="12">
        <v>289.88</v>
      </c>
      <c r="AG1472" s="12">
        <v>91167</v>
      </c>
      <c r="AH1472" s="7" t="str">
        <f>IF(COUNTIF(Returns!$A$2:$A$1635,Orders!AG1472)&gt;0,"Returned","Not Returned")</f>
        <v>Not Returned</v>
      </c>
    </row>
    <row r="1473" spans="5:34" ht="12.75" customHeight="1" thickTop="1" thickBot="1" x14ac:dyDescent="0.3">
      <c r="E1473" s="9">
        <v>22275</v>
      </c>
      <c r="F1473" s="2" t="s">
        <v>106</v>
      </c>
      <c r="G1473" s="2">
        <v>0.02</v>
      </c>
      <c r="H1473" s="2">
        <v>419.19</v>
      </c>
      <c r="I1473" s="2">
        <v>19.989999999999998</v>
      </c>
      <c r="J1473" s="2">
        <v>2593</v>
      </c>
      <c r="K1473" s="7" t="str">
        <f>IF(COUNTIF(Table1[Customer ID],Table1[[#This Row],[Customer ID]])&gt;1,"Repeat Customer","One-Time Customer")</f>
        <v>Repeat Customer</v>
      </c>
      <c r="L1473" s="2" t="s">
        <v>2420</v>
      </c>
      <c r="M1473" s="2" t="s">
        <v>49</v>
      </c>
      <c r="N1473" s="2" t="s">
        <v>28</v>
      </c>
      <c r="O1473" s="2" t="s">
        <v>29</v>
      </c>
      <c r="P1473" s="2" t="s">
        <v>141</v>
      </c>
      <c r="Q1473" s="2" t="s">
        <v>59</v>
      </c>
      <c r="R1473" s="2" t="s">
        <v>741</v>
      </c>
      <c r="S1473" s="2">
        <v>0.57999999999999996</v>
      </c>
      <c r="T1473" s="7">
        <f>Table1[[#This Row],[Profit]]/Table1[[#This Row],[Sales]]</f>
        <v>-9.0953140967493778E-3</v>
      </c>
      <c r="U1473" s="2" t="s">
        <v>33</v>
      </c>
      <c r="V1473" s="2" t="s">
        <v>136</v>
      </c>
      <c r="W1473" s="2" t="s">
        <v>387</v>
      </c>
      <c r="X1473" s="2" t="s">
        <v>2421</v>
      </c>
      <c r="Y1473" s="2">
        <v>30605</v>
      </c>
      <c r="Z1473" s="10">
        <v>42111</v>
      </c>
      <c r="AA1473" s="14" t="str">
        <f>TEXT(Table1[[#This Row],[Order Date]],"mmmm")</f>
        <v>April</v>
      </c>
      <c r="AB1473" s="8" t="str">
        <f>TEXT(Table1[[#This Row],[Order Date]],"yyyy")</f>
        <v>2015</v>
      </c>
      <c r="AC1473" s="10">
        <v>42111</v>
      </c>
      <c r="AD1473" s="2">
        <v>-39.606000000000002</v>
      </c>
      <c r="AE1473" s="2">
        <v>10</v>
      </c>
      <c r="AF1473" s="2">
        <v>4354.55</v>
      </c>
      <c r="AG1473" s="2">
        <v>87772</v>
      </c>
      <c r="AH1473" s="7" t="str">
        <f>IF(COUNTIF(Returns!$A$2:$A$1635,Orders!AG1473)&gt;0,"Returned","Not Returned")</f>
        <v>Not Returned</v>
      </c>
    </row>
    <row r="1474" spans="5:34" ht="12.75" customHeight="1" thickTop="1" thickBot="1" x14ac:dyDescent="0.3">
      <c r="E1474" s="11">
        <v>23765</v>
      </c>
      <c r="F1474" s="12" t="s">
        <v>106</v>
      </c>
      <c r="G1474" s="12">
        <v>0.01</v>
      </c>
      <c r="H1474" s="12">
        <v>85.99</v>
      </c>
      <c r="I1474" s="12">
        <v>0.99</v>
      </c>
      <c r="J1474" s="12">
        <v>2593</v>
      </c>
      <c r="K1474" s="7" t="str">
        <f>IF(COUNTIF(Table1[Customer ID],Table1[[#This Row],[Customer ID]])&gt;1,"Repeat Customer","One-Time Customer")</f>
        <v>Repeat Customer</v>
      </c>
      <c r="L1474" s="12" t="s">
        <v>2420</v>
      </c>
      <c r="M1474" s="12" t="s">
        <v>49</v>
      </c>
      <c r="N1474" s="12" t="s">
        <v>28</v>
      </c>
      <c r="O1474" s="12" t="s">
        <v>77</v>
      </c>
      <c r="P1474" s="12" t="s">
        <v>78</v>
      </c>
      <c r="Q1474" s="12" t="s">
        <v>31</v>
      </c>
      <c r="R1474" s="12" t="s">
        <v>482</v>
      </c>
      <c r="S1474" s="12">
        <v>0.85</v>
      </c>
      <c r="T1474" s="7">
        <f>Table1[[#This Row],[Profit]]/Table1[[#This Row],[Sales]]</f>
        <v>2.1326537593213382</v>
      </c>
      <c r="U1474" s="12" t="s">
        <v>33</v>
      </c>
      <c r="V1474" s="12" t="s">
        <v>136</v>
      </c>
      <c r="W1474" s="12" t="s">
        <v>387</v>
      </c>
      <c r="X1474" s="12" t="s">
        <v>2421</v>
      </c>
      <c r="Y1474" s="12">
        <v>30605</v>
      </c>
      <c r="Z1474" s="13">
        <v>42075</v>
      </c>
      <c r="AA1474" s="14" t="str">
        <f>TEXT(Table1[[#This Row],[Order Date]],"mmmm")</f>
        <v>March</v>
      </c>
      <c r="AB1474" s="8" t="str">
        <f>TEXT(Table1[[#This Row],[Order Date]],"yyyy")</f>
        <v>2015</v>
      </c>
      <c r="AC1474" s="13">
        <v>42080</v>
      </c>
      <c r="AD1474" s="12">
        <v>311.72999999999996</v>
      </c>
      <c r="AE1474" s="12">
        <v>2</v>
      </c>
      <c r="AF1474" s="12">
        <v>146.16999999999999</v>
      </c>
      <c r="AG1474" s="12">
        <v>87773</v>
      </c>
      <c r="AH1474" s="7" t="str">
        <f>IF(COUNTIF(Returns!$A$2:$A$1635,Orders!AG1474)&gt;0,"Returned","Not Returned")</f>
        <v>Not Returned</v>
      </c>
    </row>
    <row r="1475" spans="5:34" ht="12.75" customHeight="1" thickTop="1" thickBot="1" x14ac:dyDescent="0.3">
      <c r="E1475" s="9">
        <v>19859</v>
      </c>
      <c r="F1475" s="2" t="s">
        <v>106</v>
      </c>
      <c r="G1475" s="2">
        <v>0.05</v>
      </c>
      <c r="H1475" s="2">
        <v>5.74</v>
      </c>
      <c r="I1475" s="2">
        <v>5.3</v>
      </c>
      <c r="J1475" s="2">
        <v>2601</v>
      </c>
      <c r="K1475" s="7" t="str">
        <f>IF(COUNTIF(Table1[Customer ID],Table1[[#This Row],[Customer ID]])&gt;1,"Repeat Customer","One-Time Customer")</f>
        <v>One-Time Customer</v>
      </c>
      <c r="L1475" s="2" t="s">
        <v>2422</v>
      </c>
      <c r="M1475" s="2" t="s">
        <v>49</v>
      </c>
      <c r="N1475" s="2" t="s">
        <v>28</v>
      </c>
      <c r="O1475" s="2" t="s">
        <v>29</v>
      </c>
      <c r="P1475" s="2" t="s">
        <v>174</v>
      </c>
      <c r="Q1475" s="2" t="s">
        <v>51</v>
      </c>
      <c r="R1475" s="2" t="s">
        <v>2423</v>
      </c>
      <c r="S1475" s="2">
        <v>0.55000000000000004</v>
      </c>
      <c r="T1475" s="7">
        <f>Table1[[#This Row],[Profit]]/Table1[[#This Row],[Sales]]</f>
        <v>-1.2077582103760114</v>
      </c>
      <c r="U1475" s="2" t="s">
        <v>33</v>
      </c>
      <c r="V1475" s="2" t="s">
        <v>53</v>
      </c>
      <c r="W1475" s="2" t="s">
        <v>197</v>
      </c>
      <c r="X1475" s="2" t="s">
        <v>2424</v>
      </c>
      <c r="Y1475" s="2">
        <v>3054</v>
      </c>
      <c r="Z1475" s="10">
        <v>42084</v>
      </c>
      <c r="AA1475" s="14" t="str">
        <f>TEXT(Table1[[#This Row],[Order Date]],"mmmm")</f>
        <v>March</v>
      </c>
      <c r="AB1475" s="8" t="str">
        <f>TEXT(Table1[[#This Row],[Order Date]],"yyyy")</f>
        <v>2015</v>
      </c>
      <c r="AC1475" s="10">
        <v>42089</v>
      </c>
      <c r="AD1475" s="2">
        <v>-50.75</v>
      </c>
      <c r="AE1475" s="2">
        <v>7</v>
      </c>
      <c r="AF1475" s="2">
        <v>42.02</v>
      </c>
      <c r="AG1475" s="2">
        <v>87382</v>
      </c>
      <c r="AH1475" s="7" t="str">
        <f>IF(COUNTIF(Returns!$A$2:$A$1635,Orders!AG1475)&gt;0,"Returned","Not Returned")</f>
        <v>Not Returned</v>
      </c>
    </row>
    <row r="1476" spans="5:34" ht="12.75" customHeight="1" thickTop="1" thickBot="1" x14ac:dyDescent="0.3">
      <c r="E1476" s="11">
        <v>20849</v>
      </c>
      <c r="F1476" s="12" t="s">
        <v>47</v>
      </c>
      <c r="G1476" s="12">
        <v>7.0000000000000007E-2</v>
      </c>
      <c r="H1476" s="12">
        <v>200.99</v>
      </c>
      <c r="I1476" s="12">
        <v>4.2</v>
      </c>
      <c r="J1476" s="12">
        <v>2603</v>
      </c>
      <c r="K1476" s="7" t="str">
        <f>IF(COUNTIF(Table1[Customer ID],Table1[[#This Row],[Customer ID]])&gt;1,"Repeat Customer","One-Time Customer")</f>
        <v>One-Time Customer</v>
      </c>
      <c r="L1476" s="12" t="s">
        <v>2425</v>
      </c>
      <c r="M1476" s="12" t="s">
        <v>49</v>
      </c>
      <c r="N1476" s="12" t="s">
        <v>28</v>
      </c>
      <c r="O1476" s="12" t="s">
        <v>77</v>
      </c>
      <c r="P1476" s="12" t="s">
        <v>78</v>
      </c>
      <c r="Q1476" s="12" t="s">
        <v>59</v>
      </c>
      <c r="R1476" s="12" t="s">
        <v>548</v>
      </c>
      <c r="S1476" s="12">
        <v>0.59</v>
      </c>
      <c r="T1476" s="7">
        <f>Table1[[#This Row],[Profit]]/Table1[[#This Row],[Sales]]</f>
        <v>0.60053766389394203</v>
      </c>
      <c r="U1476" s="12" t="s">
        <v>33</v>
      </c>
      <c r="V1476" s="12" t="s">
        <v>53</v>
      </c>
      <c r="W1476" s="12" t="s">
        <v>54</v>
      </c>
      <c r="X1476" s="12" t="s">
        <v>2426</v>
      </c>
      <c r="Y1476" s="12">
        <v>7601</v>
      </c>
      <c r="Z1476" s="13">
        <v>42099</v>
      </c>
      <c r="AA1476" s="14" t="str">
        <f>TEXT(Table1[[#This Row],[Order Date]],"mmmm")</f>
        <v>April</v>
      </c>
      <c r="AB1476" s="8" t="str">
        <f>TEXT(Table1[[#This Row],[Order Date]],"yyyy")</f>
        <v>2015</v>
      </c>
      <c r="AC1476" s="13">
        <v>42100</v>
      </c>
      <c r="AD1476" s="12">
        <v>2225.0761200000002</v>
      </c>
      <c r="AE1476" s="12">
        <v>22</v>
      </c>
      <c r="AF1476" s="12">
        <v>3705.14</v>
      </c>
      <c r="AG1476" s="12">
        <v>87383</v>
      </c>
      <c r="AH1476" s="7" t="str">
        <f>IF(COUNTIF(Returns!$A$2:$A$1635,Orders!AG1476)&gt;0,"Returned","Not Returned")</f>
        <v>Not Returned</v>
      </c>
    </row>
    <row r="1477" spans="5:34" ht="12.75" customHeight="1" thickTop="1" thickBot="1" x14ac:dyDescent="0.3">
      <c r="E1477" s="9">
        <v>20850</v>
      </c>
      <c r="F1477" s="2" t="s">
        <v>47</v>
      </c>
      <c r="G1477" s="2">
        <v>0.01</v>
      </c>
      <c r="H1477" s="2">
        <v>297.48</v>
      </c>
      <c r="I1477" s="2">
        <v>18.059999999999999</v>
      </c>
      <c r="J1477" s="2">
        <v>2604</v>
      </c>
      <c r="K1477" s="7" t="str">
        <f>IF(COUNTIF(Table1[Customer ID],Table1[[#This Row],[Customer ID]])&gt;1,"Repeat Customer","One-Time Customer")</f>
        <v>One-Time Customer</v>
      </c>
      <c r="L1477" s="2" t="s">
        <v>2427</v>
      </c>
      <c r="M1477" s="2" t="s">
        <v>39</v>
      </c>
      <c r="N1477" s="2" t="s">
        <v>28</v>
      </c>
      <c r="O1477" s="2" t="s">
        <v>77</v>
      </c>
      <c r="P1477" s="2" t="s">
        <v>85</v>
      </c>
      <c r="Q1477" s="2" t="s">
        <v>43</v>
      </c>
      <c r="R1477" s="2" t="s">
        <v>565</v>
      </c>
      <c r="S1477" s="2">
        <v>0.6</v>
      </c>
      <c r="T1477" s="7">
        <f>Table1[[#This Row],[Profit]]/Table1[[#This Row],[Sales]]</f>
        <v>-0.35772703731911654</v>
      </c>
      <c r="U1477" s="2" t="s">
        <v>33</v>
      </c>
      <c r="V1477" s="2" t="s">
        <v>53</v>
      </c>
      <c r="W1477" s="2" t="s">
        <v>54</v>
      </c>
      <c r="X1477" s="2" t="s">
        <v>2428</v>
      </c>
      <c r="Y1477" s="2">
        <v>8830</v>
      </c>
      <c r="Z1477" s="10">
        <v>42099</v>
      </c>
      <c r="AA1477" s="14" t="str">
        <f>TEXT(Table1[[#This Row],[Order Date]],"mmmm")</f>
        <v>April</v>
      </c>
      <c r="AB1477" s="8" t="str">
        <f>TEXT(Table1[[#This Row],[Order Date]],"yyyy")</f>
        <v>2015</v>
      </c>
      <c r="AC1477" s="10">
        <v>42100</v>
      </c>
      <c r="AD1477" s="2">
        <v>-338.18083200000001</v>
      </c>
      <c r="AE1477" s="2">
        <v>3</v>
      </c>
      <c r="AF1477" s="2">
        <v>945.36</v>
      </c>
      <c r="AG1477" s="2">
        <v>87383</v>
      </c>
      <c r="AH1477" s="7" t="str">
        <f>IF(COUNTIF(Returns!$A$2:$A$1635,Orders!AG1477)&gt;0,"Returned","Not Returned")</f>
        <v>Not Returned</v>
      </c>
    </row>
    <row r="1478" spans="5:34" ht="12.75" customHeight="1" thickTop="1" thickBot="1" x14ac:dyDescent="0.3">
      <c r="E1478" s="11">
        <v>18046</v>
      </c>
      <c r="F1478" s="12" t="s">
        <v>25</v>
      </c>
      <c r="G1478" s="12">
        <v>0.09</v>
      </c>
      <c r="H1478" s="12">
        <v>5.4</v>
      </c>
      <c r="I1478" s="12">
        <v>7.78</v>
      </c>
      <c r="J1478" s="12">
        <v>2610</v>
      </c>
      <c r="K1478" s="7" t="str">
        <f>IF(COUNTIF(Table1[Customer ID],Table1[[#This Row],[Customer ID]])&gt;1,"Repeat Customer","One-Time Customer")</f>
        <v>One-Time Customer</v>
      </c>
      <c r="L1478" s="12" t="s">
        <v>2429</v>
      </c>
      <c r="M1478" s="12" t="s">
        <v>49</v>
      </c>
      <c r="N1478" s="12" t="s">
        <v>28</v>
      </c>
      <c r="O1478" s="12" t="s">
        <v>29</v>
      </c>
      <c r="P1478" s="12" t="s">
        <v>109</v>
      </c>
      <c r="Q1478" s="12" t="s">
        <v>59</v>
      </c>
      <c r="R1478" s="12" t="s">
        <v>310</v>
      </c>
      <c r="S1478" s="12">
        <v>0.37</v>
      </c>
      <c r="T1478" s="7">
        <f>Table1[[#This Row],[Profit]]/Table1[[#This Row],[Sales]]</f>
        <v>-2.7670999187652314</v>
      </c>
      <c r="U1478" s="12" t="s">
        <v>33</v>
      </c>
      <c r="V1478" s="12" t="s">
        <v>34</v>
      </c>
      <c r="W1478" s="12" t="s">
        <v>45</v>
      </c>
      <c r="X1478" s="12" t="s">
        <v>2402</v>
      </c>
      <c r="Y1478" s="12">
        <v>95616</v>
      </c>
      <c r="Z1478" s="13">
        <v>42140</v>
      </c>
      <c r="AA1478" s="14" t="str">
        <f>TEXT(Table1[[#This Row],[Order Date]],"mmmm")</f>
        <v>May</v>
      </c>
      <c r="AB1478" s="8" t="str">
        <f>TEXT(Table1[[#This Row],[Order Date]],"yyyy")</f>
        <v>2015</v>
      </c>
      <c r="AC1478" s="13">
        <v>42141</v>
      </c>
      <c r="AD1478" s="12">
        <v>-136.25200000000001</v>
      </c>
      <c r="AE1478" s="12">
        <v>9</v>
      </c>
      <c r="AF1478" s="12">
        <v>49.24</v>
      </c>
      <c r="AG1478" s="12">
        <v>86118</v>
      </c>
      <c r="AH1478" s="7" t="str">
        <f>IF(COUNTIF(Returns!$A$2:$A$1635,Orders!AG1478)&gt;0,"Returned","Not Returned")</f>
        <v>Not Returned</v>
      </c>
    </row>
    <row r="1479" spans="5:34" ht="12.75" customHeight="1" thickTop="1" thickBot="1" x14ac:dyDescent="0.3">
      <c r="E1479" s="9">
        <v>19971</v>
      </c>
      <c r="F1479" s="2" t="s">
        <v>106</v>
      </c>
      <c r="G1479" s="2">
        <v>0.02</v>
      </c>
      <c r="H1479" s="2">
        <v>50.98</v>
      </c>
      <c r="I1479" s="2">
        <v>13.66</v>
      </c>
      <c r="J1479" s="2">
        <v>2613</v>
      </c>
      <c r="K1479" s="7" t="str">
        <f>IF(COUNTIF(Table1[Customer ID],Table1[[#This Row],[Customer ID]])&gt;1,"Repeat Customer","One-Time Customer")</f>
        <v>One-Time Customer</v>
      </c>
      <c r="L1479" s="2" t="s">
        <v>2430</v>
      </c>
      <c r="M1479" s="2" t="s">
        <v>27</v>
      </c>
      <c r="N1479" s="2" t="s">
        <v>28</v>
      </c>
      <c r="O1479" s="2" t="s">
        <v>29</v>
      </c>
      <c r="P1479" s="2" t="s">
        <v>257</v>
      </c>
      <c r="Q1479" s="2" t="s">
        <v>59</v>
      </c>
      <c r="R1479" s="2" t="s">
        <v>2431</v>
      </c>
      <c r="S1479" s="2">
        <v>0.57999999999999996</v>
      </c>
      <c r="T1479" s="7">
        <f>Table1[[#This Row],[Profit]]/Table1[[#This Row],[Sales]]</f>
        <v>-0.37633308984660335</v>
      </c>
      <c r="U1479" s="2" t="s">
        <v>33</v>
      </c>
      <c r="V1479" s="2" t="s">
        <v>53</v>
      </c>
      <c r="W1479" s="2" t="s">
        <v>54</v>
      </c>
      <c r="X1479" s="2" t="s">
        <v>2432</v>
      </c>
      <c r="Y1479" s="2">
        <v>8863</v>
      </c>
      <c r="Z1479" s="10">
        <v>42028</v>
      </c>
      <c r="AA1479" s="14" t="str">
        <f>TEXT(Table1[[#This Row],[Order Date]],"mmmm")</f>
        <v>January</v>
      </c>
      <c r="AB1479" s="8" t="str">
        <f>TEXT(Table1[[#This Row],[Order Date]],"yyyy")</f>
        <v>2015</v>
      </c>
      <c r="AC1479" s="10">
        <v>42028</v>
      </c>
      <c r="AD1479" s="2">
        <v>-25.76</v>
      </c>
      <c r="AE1479" s="2">
        <v>1</v>
      </c>
      <c r="AF1479" s="2">
        <v>68.45</v>
      </c>
      <c r="AG1479" s="2">
        <v>86119</v>
      </c>
      <c r="AH1479" s="7" t="str">
        <f>IF(COUNTIF(Returns!$A$2:$A$1635,Orders!AG1479)&gt;0,"Returned","Not Returned")</f>
        <v>Not Returned</v>
      </c>
    </row>
    <row r="1480" spans="5:34" ht="12.75" customHeight="1" thickTop="1" thickBot="1" x14ac:dyDescent="0.3">
      <c r="E1480" s="11">
        <v>25962</v>
      </c>
      <c r="F1480" s="12" t="s">
        <v>47</v>
      </c>
      <c r="G1480" s="12">
        <v>0</v>
      </c>
      <c r="H1480" s="12">
        <v>2.6</v>
      </c>
      <c r="I1480" s="12">
        <v>2.4</v>
      </c>
      <c r="J1480" s="12">
        <v>2616</v>
      </c>
      <c r="K1480" s="7" t="str">
        <f>IF(COUNTIF(Table1[Customer ID],Table1[[#This Row],[Customer ID]])&gt;1,"Repeat Customer","One-Time Customer")</f>
        <v>One-Time Customer</v>
      </c>
      <c r="L1480" s="12" t="s">
        <v>2433</v>
      </c>
      <c r="M1480" s="12" t="s">
        <v>49</v>
      </c>
      <c r="N1480" s="12" t="s">
        <v>28</v>
      </c>
      <c r="O1480" s="12" t="s">
        <v>29</v>
      </c>
      <c r="P1480" s="12" t="s">
        <v>30</v>
      </c>
      <c r="Q1480" s="12" t="s">
        <v>31</v>
      </c>
      <c r="R1480" s="12" t="s">
        <v>1023</v>
      </c>
      <c r="S1480" s="12">
        <v>0.57999999999999996</v>
      </c>
      <c r="T1480" s="7">
        <f>Table1[[#This Row],[Profit]]/Table1[[#This Row],[Sales]]</f>
        <v>-1.0102793296089385</v>
      </c>
      <c r="U1480" s="12" t="s">
        <v>33</v>
      </c>
      <c r="V1480" s="12" t="s">
        <v>61</v>
      </c>
      <c r="W1480" s="12" t="s">
        <v>300</v>
      </c>
      <c r="X1480" s="12" t="s">
        <v>2434</v>
      </c>
      <c r="Y1480" s="12">
        <v>49002</v>
      </c>
      <c r="Z1480" s="13">
        <v>42074</v>
      </c>
      <c r="AA1480" s="14" t="str">
        <f>TEXT(Table1[[#This Row],[Order Date]],"mmmm")</f>
        <v>March</v>
      </c>
      <c r="AB1480" s="8" t="str">
        <f>TEXT(Table1[[#This Row],[Order Date]],"yyyy")</f>
        <v>2015</v>
      </c>
      <c r="AC1480" s="13">
        <v>42076</v>
      </c>
      <c r="AD1480" s="12">
        <v>-45.21</v>
      </c>
      <c r="AE1480" s="12">
        <v>16</v>
      </c>
      <c r="AF1480" s="12">
        <v>44.75</v>
      </c>
      <c r="AG1480" s="12">
        <v>91495</v>
      </c>
      <c r="AH1480" s="7" t="str">
        <f>IF(COUNTIF(Returns!$A$2:$A$1635,Orders!AG1480)&gt;0,"Returned","Not Returned")</f>
        <v>Not Returned</v>
      </c>
    </row>
    <row r="1481" spans="5:34" ht="12.75" customHeight="1" thickTop="1" thickBot="1" x14ac:dyDescent="0.3">
      <c r="E1481" s="9">
        <v>25478</v>
      </c>
      <c r="F1481" s="2" t="s">
        <v>37</v>
      </c>
      <c r="G1481" s="2">
        <v>0.1</v>
      </c>
      <c r="H1481" s="2">
        <v>3.25</v>
      </c>
      <c r="I1481" s="2">
        <v>49</v>
      </c>
      <c r="J1481" s="2">
        <v>2617</v>
      </c>
      <c r="K1481" s="7" t="str">
        <f>IF(COUNTIF(Table1[Customer ID],Table1[[#This Row],[Customer ID]])&gt;1,"Repeat Customer","One-Time Customer")</f>
        <v>One-Time Customer</v>
      </c>
      <c r="L1481" s="2" t="s">
        <v>2435</v>
      </c>
      <c r="M1481" s="2" t="s">
        <v>49</v>
      </c>
      <c r="N1481" s="2" t="s">
        <v>28</v>
      </c>
      <c r="O1481" s="2" t="s">
        <v>29</v>
      </c>
      <c r="P1481" s="2" t="s">
        <v>257</v>
      </c>
      <c r="Q1481" s="2" t="s">
        <v>236</v>
      </c>
      <c r="R1481" s="2" t="s">
        <v>1890</v>
      </c>
      <c r="S1481" s="2">
        <v>0.56000000000000005</v>
      </c>
      <c r="T1481" s="7">
        <f>Table1[[#This Row],[Profit]]/Table1[[#This Row],[Sales]]</f>
        <v>-7.0347751290243306</v>
      </c>
      <c r="U1481" s="2" t="s">
        <v>33</v>
      </c>
      <c r="V1481" s="2" t="s">
        <v>61</v>
      </c>
      <c r="W1481" s="2" t="s">
        <v>2193</v>
      </c>
      <c r="X1481" s="2" t="s">
        <v>2436</v>
      </c>
      <c r="Y1481" s="2">
        <v>57401</v>
      </c>
      <c r="Z1481" s="10">
        <v>42182</v>
      </c>
      <c r="AA1481" s="14" t="str">
        <f>TEXT(Table1[[#This Row],[Order Date]],"mmmm")</f>
        <v>June</v>
      </c>
      <c r="AB1481" s="8" t="str">
        <f>TEXT(Table1[[#This Row],[Order Date]],"yyyy")</f>
        <v>2015</v>
      </c>
      <c r="AC1481" s="10">
        <v>42183</v>
      </c>
      <c r="AD1481" s="2">
        <v>-286.245</v>
      </c>
      <c r="AE1481" s="2">
        <v>6</v>
      </c>
      <c r="AF1481" s="2">
        <v>40.69</v>
      </c>
      <c r="AG1481" s="2">
        <v>91496</v>
      </c>
      <c r="AH1481" s="7" t="str">
        <f>IF(COUNTIF(Returns!$A$2:$A$1635,Orders!AG1481)&gt;0,"Returned","Not Returned")</f>
        <v>Not Returned</v>
      </c>
    </row>
    <row r="1482" spans="5:34" ht="12.75" customHeight="1" thickTop="1" thickBot="1" x14ac:dyDescent="0.3">
      <c r="E1482" s="11">
        <v>6585</v>
      </c>
      <c r="F1482" s="12" t="s">
        <v>56</v>
      </c>
      <c r="G1482" s="12">
        <v>0.1</v>
      </c>
      <c r="H1482" s="12">
        <v>7.64</v>
      </c>
      <c r="I1482" s="12">
        <v>1.39</v>
      </c>
      <c r="J1482" s="12">
        <v>2618</v>
      </c>
      <c r="K1482" s="7" t="str">
        <f>IF(COUNTIF(Table1[Customer ID],Table1[[#This Row],[Customer ID]])&gt;1,"Repeat Customer","One-Time Customer")</f>
        <v>Repeat Customer</v>
      </c>
      <c r="L1482" s="12" t="s">
        <v>2437</v>
      </c>
      <c r="M1482" s="12" t="s">
        <v>49</v>
      </c>
      <c r="N1482" s="12" t="s">
        <v>28</v>
      </c>
      <c r="O1482" s="12" t="s">
        <v>29</v>
      </c>
      <c r="P1482" s="12" t="s">
        <v>69</v>
      </c>
      <c r="Q1482" s="12" t="s">
        <v>59</v>
      </c>
      <c r="R1482" s="12" t="s">
        <v>2438</v>
      </c>
      <c r="S1482" s="12">
        <v>0.36</v>
      </c>
      <c r="T1482" s="7">
        <f>Table1[[#This Row],[Profit]]/Table1[[#This Row],[Sales]]</f>
        <v>0.12389516562908308</v>
      </c>
      <c r="U1482" s="12" t="s">
        <v>33</v>
      </c>
      <c r="V1482" s="12" t="s">
        <v>53</v>
      </c>
      <c r="W1482" s="12" t="s">
        <v>71</v>
      </c>
      <c r="X1482" s="12" t="s">
        <v>90</v>
      </c>
      <c r="Y1482" s="12">
        <v>10004</v>
      </c>
      <c r="Z1482" s="13">
        <v>42021</v>
      </c>
      <c r="AA1482" s="14" t="str">
        <f>TEXT(Table1[[#This Row],[Order Date]],"mmmm")</f>
        <v>January</v>
      </c>
      <c r="AB1482" s="8" t="str">
        <f>TEXT(Table1[[#This Row],[Order Date]],"yyyy")</f>
        <v>2015</v>
      </c>
      <c r="AC1482" s="13">
        <v>42023</v>
      </c>
      <c r="AD1482" s="12">
        <v>16.12</v>
      </c>
      <c r="AE1482" s="12">
        <v>18</v>
      </c>
      <c r="AF1482" s="12">
        <v>130.11000000000001</v>
      </c>
      <c r="AG1482" s="12">
        <v>46884</v>
      </c>
      <c r="AH1482" s="7" t="str">
        <f>IF(COUNTIF(Returns!$A$2:$A$1635,Orders!AG1482)&gt;0,"Returned","Not Returned")</f>
        <v>Not Returned</v>
      </c>
    </row>
    <row r="1483" spans="5:34" ht="12.75" customHeight="1" thickTop="1" thickBot="1" x14ac:dyDescent="0.3">
      <c r="E1483" s="9">
        <v>6586</v>
      </c>
      <c r="F1483" s="2" t="s">
        <v>56</v>
      </c>
      <c r="G1483" s="2">
        <v>0</v>
      </c>
      <c r="H1483" s="2">
        <v>125.99</v>
      </c>
      <c r="I1483" s="2">
        <v>2.5</v>
      </c>
      <c r="J1483" s="2">
        <v>2618</v>
      </c>
      <c r="K1483" s="7" t="str">
        <f>IF(COUNTIF(Table1[Customer ID],Table1[[#This Row],[Customer ID]])&gt;1,"Repeat Customer","One-Time Customer")</f>
        <v>Repeat Customer</v>
      </c>
      <c r="L1483" s="2" t="s">
        <v>2437</v>
      </c>
      <c r="M1483" s="2" t="s">
        <v>49</v>
      </c>
      <c r="N1483" s="2" t="s">
        <v>28</v>
      </c>
      <c r="O1483" s="2" t="s">
        <v>77</v>
      </c>
      <c r="P1483" s="2" t="s">
        <v>78</v>
      </c>
      <c r="Q1483" s="2" t="s">
        <v>59</v>
      </c>
      <c r="R1483" s="2" t="s">
        <v>2439</v>
      </c>
      <c r="S1483" s="2">
        <v>0.59</v>
      </c>
      <c r="T1483" s="7">
        <f>Table1[[#This Row],[Profit]]/Table1[[#This Row],[Sales]]</f>
        <v>-2.4186304618485801</v>
      </c>
      <c r="U1483" s="2" t="s">
        <v>33</v>
      </c>
      <c r="V1483" s="2" t="s">
        <v>53</v>
      </c>
      <c r="W1483" s="2" t="s">
        <v>71</v>
      </c>
      <c r="X1483" s="2" t="s">
        <v>90</v>
      </c>
      <c r="Y1483" s="2">
        <v>10004</v>
      </c>
      <c r="Z1483" s="10">
        <v>42021</v>
      </c>
      <c r="AA1483" s="14" t="str">
        <f>TEXT(Table1[[#This Row],[Order Date]],"mmmm")</f>
        <v>January</v>
      </c>
      <c r="AB1483" s="8" t="str">
        <f>TEXT(Table1[[#This Row],[Order Date]],"yyyy")</f>
        <v>2015</v>
      </c>
      <c r="AC1483" s="10">
        <v>42023</v>
      </c>
      <c r="AD1483" s="2">
        <v>-815.90079999999989</v>
      </c>
      <c r="AE1483" s="2">
        <v>3</v>
      </c>
      <c r="AF1483" s="2">
        <v>337.34</v>
      </c>
      <c r="AG1483" s="2">
        <v>46884</v>
      </c>
      <c r="AH1483" s="7" t="str">
        <f>IF(COUNTIF(Returns!$A$2:$A$1635,Orders!AG1483)&gt;0,"Returned","Not Returned")</f>
        <v>Not Returned</v>
      </c>
    </row>
    <row r="1484" spans="5:34" ht="12.75" customHeight="1" thickTop="1" thickBot="1" x14ac:dyDescent="0.3">
      <c r="E1484" s="11">
        <v>6587</v>
      </c>
      <c r="F1484" s="12" t="s">
        <v>56</v>
      </c>
      <c r="G1484" s="12">
        <v>0.1</v>
      </c>
      <c r="H1484" s="12">
        <v>11.55</v>
      </c>
      <c r="I1484" s="12">
        <v>2.36</v>
      </c>
      <c r="J1484" s="12">
        <v>2618</v>
      </c>
      <c r="K1484" s="7" t="str">
        <f>IF(COUNTIF(Table1[Customer ID],Table1[[#This Row],[Customer ID]])&gt;1,"Repeat Customer","One-Time Customer")</f>
        <v>Repeat Customer</v>
      </c>
      <c r="L1484" s="12" t="s">
        <v>2437</v>
      </c>
      <c r="M1484" s="12" t="s">
        <v>49</v>
      </c>
      <c r="N1484" s="12" t="s">
        <v>28</v>
      </c>
      <c r="O1484" s="12" t="s">
        <v>29</v>
      </c>
      <c r="P1484" s="12" t="s">
        <v>30</v>
      </c>
      <c r="Q1484" s="12" t="s">
        <v>31</v>
      </c>
      <c r="R1484" s="12" t="s">
        <v>312</v>
      </c>
      <c r="S1484" s="12">
        <v>0.55000000000000004</v>
      </c>
      <c r="T1484" s="7">
        <f>Table1[[#This Row],[Profit]]/Table1[[#This Row],[Sales]]</f>
        <v>5.6370573761723081E-2</v>
      </c>
      <c r="U1484" s="12" t="s">
        <v>33</v>
      </c>
      <c r="V1484" s="12" t="s">
        <v>53</v>
      </c>
      <c r="W1484" s="12" t="s">
        <v>71</v>
      </c>
      <c r="X1484" s="12" t="s">
        <v>90</v>
      </c>
      <c r="Y1484" s="12">
        <v>10004</v>
      </c>
      <c r="Z1484" s="13">
        <v>42021</v>
      </c>
      <c r="AA1484" s="14" t="str">
        <f>TEXT(Table1[[#This Row],[Order Date]],"mmmm")</f>
        <v>January</v>
      </c>
      <c r="AB1484" s="8" t="str">
        <f>TEXT(Table1[[#This Row],[Order Date]],"yyyy")</f>
        <v>2015</v>
      </c>
      <c r="AC1484" s="13">
        <v>42022</v>
      </c>
      <c r="AD1484" s="12">
        <v>15.808000000000003</v>
      </c>
      <c r="AE1484" s="12">
        <v>25</v>
      </c>
      <c r="AF1484" s="12">
        <v>280.43</v>
      </c>
      <c r="AG1484" s="12">
        <v>46884</v>
      </c>
      <c r="AH1484" s="7" t="str">
        <f>IF(COUNTIF(Returns!$A$2:$A$1635,Orders!AG1484)&gt;0,"Returned","Not Returned")</f>
        <v>Not Returned</v>
      </c>
    </row>
    <row r="1485" spans="5:34" ht="12.75" customHeight="1" thickTop="1" thickBot="1" x14ac:dyDescent="0.3">
      <c r="E1485" s="9">
        <v>4788</v>
      </c>
      <c r="F1485" s="2" t="s">
        <v>25</v>
      </c>
      <c r="G1485" s="2">
        <v>0.05</v>
      </c>
      <c r="H1485" s="2">
        <v>4.84</v>
      </c>
      <c r="I1485" s="2">
        <v>0.71</v>
      </c>
      <c r="J1485" s="2">
        <v>2618</v>
      </c>
      <c r="K1485" s="7" t="str">
        <f>IF(COUNTIF(Table1[Customer ID],Table1[[#This Row],[Customer ID]])&gt;1,"Repeat Customer","One-Time Customer")</f>
        <v>Repeat Customer</v>
      </c>
      <c r="L1485" s="2" t="s">
        <v>2437</v>
      </c>
      <c r="M1485" s="2" t="s">
        <v>27</v>
      </c>
      <c r="N1485" s="2" t="s">
        <v>28</v>
      </c>
      <c r="O1485" s="2" t="s">
        <v>29</v>
      </c>
      <c r="P1485" s="2" t="s">
        <v>30</v>
      </c>
      <c r="Q1485" s="2" t="s">
        <v>31</v>
      </c>
      <c r="R1485" s="2" t="s">
        <v>1476</v>
      </c>
      <c r="S1485" s="2">
        <v>0.52</v>
      </c>
      <c r="T1485" s="7">
        <f>Table1[[#This Row],[Profit]]/Table1[[#This Row],[Sales]]</f>
        <v>0.28213560305638846</v>
      </c>
      <c r="U1485" s="2" t="s">
        <v>33</v>
      </c>
      <c r="V1485" s="2" t="s">
        <v>53</v>
      </c>
      <c r="W1485" s="2" t="s">
        <v>71</v>
      </c>
      <c r="X1485" s="2" t="s">
        <v>90</v>
      </c>
      <c r="Y1485" s="2">
        <v>10004</v>
      </c>
      <c r="Z1485" s="10">
        <v>42086</v>
      </c>
      <c r="AA1485" s="14" t="str">
        <f>TEXT(Table1[[#This Row],[Order Date]],"mmmm")</f>
        <v>March</v>
      </c>
      <c r="AB1485" s="8" t="str">
        <f>TEXT(Table1[[#This Row],[Order Date]],"yyyy")</f>
        <v>2015</v>
      </c>
      <c r="AC1485" s="10">
        <v>42086</v>
      </c>
      <c r="AD1485" s="2">
        <v>29.17</v>
      </c>
      <c r="AE1485" s="2">
        <v>20</v>
      </c>
      <c r="AF1485" s="2">
        <v>103.39</v>
      </c>
      <c r="AG1485" s="2">
        <v>34017</v>
      </c>
      <c r="AH1485" s="7" t="str">
        <f>IF(COUNTIF(Returns!$A$2:$A$1635,Orders!AG1485)&gt;0,"Returned","Not Returned")</f>
        <v>Not Returned</v>
      </c>
    </row>
    <row r="1486" spans="5:34" ht="12.75" customHeight="1" thickTop="1" thickBot="1" x14ac:dyDescent="0.3">
      <c r="E1486" s="11">
        <v>4789</v>
      </c>
      <c r="F1486" s="12" t="s">
        <v>25</v>
      </c>
      <c r="G1486" s="12">
        <v>0.01</v>
      </c>
      <c r="H1486" s="12">
        <v>14.98</v>
      </c>
      <c r="I1486" s="12">
        <v>7.69</v>
      </c>
      <c r="J1486" s="12">
        <v>2618</v>
      </c>
      <c r="K1486" s="7" t="str">
        <f>IF(COUNTIF(Table1[Customer ID],Table1[[#This Row],[Customer ID]])&gt;1,"Repeat Customer","One-Time Customer")</f>
        <v>Repeat Customer</v>
      </c>
      <c r="L1486" s="12" t="s">
        <v>2437</v>
      </c>
      <c r="M1486" s="12" t="s">
        <v>49</v>
      </c>
      <c r="N1486" s="12" t="s">
        <v>28</v>
      </c>
      <c r="O1486" s="12" t="s">
        <v>29</v>
      </c>
      <c r="P1486" s="12" t="s">
        <v>141</v>
      </c>
      <c r="Q1486" s="12" t="s">
        <v>59</v>
      </c>
      <c r="R1486" s="12" t="s">
        <v>1736</v>
      </c>
      <c r="S1486" s="12">
        <v>0.56999999999999995</v>
      </c>
      <c r="T1486" s="7">
        <f>Table1[[#This Row],[Profit]]/Table1[[#This Row],[Sales]]</f>
        <v>-0.11247387399802476</v>
      </c>
      <c r="U1486" s="12" t="s">
        <v>33</v>
      </c>
      <c r="V1486" s="12" t="s">
        <v>53</v>
      </c>
      <c r="W1486" s="12" t="s">
        <v>71</v>
      </c>
      <c r="X1486" s="12" t="s">
        <v>90</v>
      </c>
      <c r="Y1486" s="12">
        <v>10004</v>
      </c>
      <c r="Z1486" s="13">
        <v>42086</v>
      </c>
      <c r="AA1486" s="14" t="str">
        <f>TEXT(Table1[[#This Row],[Order Date]],"mmmm")</f>
        <v>March</v>
      </c>
      <c r="AB1486" s="8" t="str">
        <f>TEXT(Table1[[#This Row],[Order Date]],"yyyy")</f>
        <v>2015</v>
      </c>
      <c r="AC1486" s="13">
        <v>42088</v>
      </c>
      <c r="AD1486" s="12">
        <v>-48.97</v>
      </c>
      <c r="AE1486" s="12">
        <v>28</v>
      </c>
      <c r="AF1486" s="12">
        <v>435.39</v>
      </c>
      <c r="AG1486" s="12">
        <v>34017</v>
      </c>
      <c r="AH1486" s="7" t="str">
        <f>IF(COUNTIF(Returns!$A$2:$A$1635,Orders!AG1486)&gt;0,"Returned","Not Returned")</f>
        <v>Not Returned</v>
      </c>
    </row>
    <row r="1487" spans="5:34" ht="12.75" customHeight="1" thickTop="1" thickBot="1" x14ac:dyDescent="0.3">
      <c r="E1487" s="9">
        <v>7452</v>
      </c>
      <c r="F1487" s="2" t="s">
        <v>47</v>
      </c>
      <c r="G1487" s="2">
        <v>0.1</v>
      </c>
      <c r="H1487" s="2">
        <v>20.27</v>
      </c>
      <c r="I1487" s="2">
        <v>3.99</v>
      </c>
      <c r="J1487" s="2">
        <v>2618</v>
      </c>
      <c r="K1487" s="7" t="str">
        <f>IF(COUNTIF(Table1[Customer ID],Table1[[#This Row],[Customer ID]])&gt;1,"Repeat Customer","One-Time Customer")</f>
        <v>Repeat Customer</v>
      </c>
      <c r="L1487" s="2" t="s">
        <v>2437</v>
      </c>
      <c r="M1487" s="2" t="s">
        <v>49</v>
      </c>
      <c r="N1487" s="2" t="s">
        <v>28</v>
      </c>
      <c r="O1487" s="2" t="s">
        <v>29</v>
      </c>
      <c r="P1487" s="2" t="s">
        <v>257</v>
      </c>
      <c r="Q1487" s="2" t="s">
        <v>59</v>
      </c>
      <c r="R1487" s="2" t="s">
        <v>1514</v>
      </c>
      <c r="S1487" s="2">
        <v>0.56999999999999995</v>
      </c>
      <c r="T1487" s="7">
        <f>Table1[[#This Row],[Profit]]/Table1[[#This Row],[Sales]]</f>
        <v>7.9931908094948267E-2</v>
      </c>
      <c r="U1487" s="2" t="s">
        <v>33</v>
      </c>
      <c r="V1487" s="2" t="s">
        <v>53</v>
      </c>
      <c r="W1487" s="2" t="s">
        <v>71</v>
      </c>
      <c r="X1487" s="2" t="s">
        <v>90</v>
      </c>
      <c r="Y1487" s="2">
        <v>10004</v>
      </c>
      <c r="Z1487" s="10">
        <v>42086</v>
      </c>
      <c r="AA1487" s="14" t="str">
        <f>TEXT(Table1[[#This Row],[Order Date]],"mmmm")</f>
        <v>March</v>
      </c>
      <c r="AB1487" s="8" t="str">
        <f>TEXT(Table1[[#This Row],[Order Date]],"yyyy")</f>
        <v>2015</v>
      </c>
      <c r="AC1487" s="10">
        <v>42087</v>
      </c>
      <c r="AD1487" s="2">
        <v>84.05</v>
      </c>
      <c r="AE1487" s="2">
        <v>53</v>
      </c>
      <c r="AF1487" s="2">
        <v>1051.52</v>
      </c>
      <c r="AG1487" s="2">
        <v>53153</v>
      </c>
      <c r="AH1487" s="7" t="str">
        <f>IF(COUNTIF(Returns!$A$2:$A$1635,Orders!AG1487)&gt;0,"Returned","Not Returned")</f>
        <v>Not Returned</v>
      </c>
    </row>
    <row r="1488" spans="5:34" ht="12.75" customHeight="1" thickTop="1" thickBot="1" x14ac:dyDescent="0.3">
      <c r="E1488" s="11">
        <v>22788</v>
      </c>
      <c r="F1488" s="12" t="s">
        <v>25</v>
      </c>
      <c r="G1488" s="12">
        <v>0.05</v>
      </c>
      <c r="H1488" s="12">
        <v>4.84</v>
      </c>
      <c r="I1488" s="12">
        <v>0.71</v>
      </c>
      <c r="J1488" s="12">
        <v>2619</v>
      </c>
      <c r="K1488" s="7" t="str">
        <f>IF(COUNTIF(Table1[Customer ID],Table1[[#This Row],[Customer ID]])&gt;1,"Repeat Customer","One-Time Customer")</f>
        <v>Repeat Customer</v>
      </c>
      <c r="L1488" s="12" t="s">
        <v>2440</v>
      </c>
      <c r="M1488" s="12" t="s">
        <v>27</v>
      </c>
      <c r="N1488" s="12" t="s">
        <v>28</v>
      </c>
      <c r="O1488" s="12" t="s">
        <v>29</v>
      </c>
      <c r="P1488" s="12" t="s">
        <v>30</v>
      </c>
      <c r="Q1488" s="12" t="s">
        <v>31</v>
      </c>
      <c r="R1488" s="12" t="s">
        <v>1476</v>
      </c>
      <c r="S1488" s="12">
        <v>0.52</v>
      </c>
      <c r="T1488" s="7">
        <f>Table1[[#This Row],[Profit]]/Table1[[#This Row],[Sales]]</f>
        <v>0.69</v>
      </c>
      <c r="U1488" s="12" t="s">
        <v>33</v>
      </c>
      <c r="V1488" s="12" t="s">
        <v>61</v>
      </c>
      <c r="W1488" s="12" t="s">
        <v>2193</v>
      </c>
      <c r="X1488" s="12" t="s">
        <v>2441</v>
      </c>
      <c r="Y1488" s="12">
        <v>57103</v>
      </c>
      <c r="Z1488" s="13">
        <v>42086</v>
      </c>
      <c r="AA1488" s="14" t="str">
        <f>TEXT(Table1[[#This Row],[Order Date]],"mmmm")</f>
        <v>March</v>
      </c>
      <c r="AB1488" s="8" t="str">
        <f>TEXT(Table1[[#This Row],[Order Date]],"yyyy")</f>
        <v>2015</v>
      </c>
      <c r="AC1488" s="13">
        <v>42086</v>
      </c>
      <c r="AD1488" s="12">
        <v>17.836500000000001</v>
      </c>
      <c r="AE1488" s="12">
        <v>5</v>
      </c>
      <c r="AF1488" s="12">
        <v>25.85</v>
      </c>
      <c r="AG1488" s="12">
        <v>88014</v>
      </c>
      <c r="AH1488" s="7" t="str">
        <f>IF(COUNTIF(Returns!$A$2:$A$1635,Orders!AG1488)&gt;0,"Returned","Not Returned")</f>
        <v>Not Returned</v>
      </c>
    </row>
    <row r="1489" spans="5:34" ht="12.75" customHeight="1" thickTop="1" thickBot="1" x14ac:dyDescent="0.3">
      <c r="E1489" s="9">
        <v>18461</v>
      </c>
      <c r="F1489" s="2" t="s">
        <v>37</v>
      </c>
      <c r="G1489" s="2">
        <v>0.1</v>
      </c>
      <c r="H1489" s="2">
        <v>30.98</v>
      </c>
      <c r="I1489" s="2">
        <v>8.99</v>
      </c>
      <c r="J1489" s="2">
        <v>2619</v>
      </c>
      <c r="K1489" s="7" t="str">
        <f>IF(COUNTIF(Table1[Customer ID],Table1[[#This Row],[Customer ID]])&gt;1,"Repeat Customer","One-Time Customer")</f>
        <v>Repeat Customer</v>
      </c>
      <c r="L1489" s="2" t="s">
        <v>2440</v>
      </c>
      <c r="M1489" s="2" t="s">
        <v>49</v>
      </c>
      <c r="N1489" s="2" t="s">
        <v>28</v>
      </c>
      <c r="O1489" s="2" t="s">
        <v>29</v>
      </c>
      <c r="P1489" s="2" t="s">
        <v>30</v>
      </c>
      <c r="Q1489" s="2" t="s">
        <v>51</v>
      </c>
      <c r="R1489" s="2" t="s">
        <v>1555</v>
      </c>
      <c r="S1489" s="2">
        <v>0.57999999999999996</v>
      </c>
      <c r="T1489" s="7">
        <f>Table1[[#This Row],[Profit]]/Table1[[#This Row],[Sales]]</f>
        <v>-0.16941275027226271</v>
      </c>
      <c r="U1489" s="2" t="s">
        <v>33</v>
      </c>
      <c r="V1489" s="2" t="s">
        <v>61</v>
      </c>
      <c r="W1489" s="2" t="s">
        <v>2193</v>
      </c>
      <c r="X1489" s="2" t="s">
        <v>2441</v>
      </c>
      <c r="Y1489" s="2">
        <v>57103</v>
      </c>
      <c r="Z1489" s="10">
        <v>42044</v>
      </c>
      <c r="AA1489" s="14" t="str">
        <f>TEXT(Table1[[#This Row],[Order Date]],"mmmm")</f>
        <v>February</v>
      </c>
      <c r="AB1489" s="8" t="str">
        <f>TEXT(Table1[[#This Row],[Order Date]],"yyyy")</f>
        <v>2015</v>
      </c>
      <c r="AC1489" s="10">
        <v>42046</v>
      </c>
      <c r="AD1489" s="2">
        <v>-20.222799999999999</v>
      </c>
      <c r="AE1489" s="2">
        <v>4</v>
      </c>
      <c r="AF1489" s="2">
        <v>119.37</v>
      </c>
      <c r="AG1489" s="2">
        <v>88015</v>
      </c>
      <c r="AH1489" s="7" t="str">
        <f>IF(COUNTIF(Returns!$A$2:$A$1635,Orders!AG1489)&gt;0,"Returned","Not Returned")</f>
        <v>Not Returned</v>
      </c>
    </row>
    <row r="1490" spans="5:34" ht="12.75" customHeight="1" thickTop="1" thickBot="1" x14ac:dyDescent="0.3">
      <c r="E1490" s="11">
        <v>25452</v>
      </c>
      <c r="F1490" s="12" t="s">
        <v>47</v>
      </c>
      <c r="G1490" s="12">
        <v>0.1</v>
      </c>
      <c r="H1490" s="12">
        <v>20.27</v>
      </c>
      <c r="I1490" s="12">
        <v>3.99</v>
      </c>
      <c r="J1490" s="12">
        <v>2620</v>
      </c>
      <c r="K1490" s="7" t="str">
        <f>IF(COUNTIF(Table1[Customer ID],Table1[[#This Row],[Customer ID]])&gt;1,"Repeat Customer","One-Time Customer")</f>
        <v>One-Time Customer</v>
      </c>
      <c r="L1490" s="12" t="s">
        <v>2442</v>
      </c>
      <c r="M1490" s="12" t="s">
        <v>49</v>
      </c>
      <c r="N1490" s="12" t="s">
        <v>28</v>
      </c>
      <c r="O1490" s="12" t="s">
        <v>29</v>
      </c>
      <c r="P1490" s="12" t="s">
        <v>257</v>
      </c>
      <c r="Q1490" s="12" t="s">
        <v>59</v>
      </c>
      <c r="R1490" s="12" t="s">
        <v>1514</v>
      </c>
      <c r="S1490" s="12">
        <v>0.56999999999999995</v>
      </c>
      <c r="T1490" s="7">
        <f>Table1[[#This Row],[Profit]]/Table1[[#This Row],[Sales]]</f>
        <v>1.4795983250620344</v>
      </c>
      <c r="U1490" s="12" t="s">
        <v>33</v>
      </c>
      <c r="V1490" s="12" t="s">
        <v>136</v>
      </c>
      <c r="W1490" s="12" t="s">
        <v>244</v>
      </c>
      <c r="X1490" s="12" t="s">
        <v>2443</v>
      </c>
      <c r="Y1490" s="12">
        <v>38134</v>
      </c>
      <c r="Z1490" s="13">
        <v>42086</v>
      </c>
      <c r="AA1490" s="14" t="str">
        <f>TEXT(Table1[[#This Row],[Order Date]],"mmmm")</f>
        <v>March</v>
      </c>
      <c r="AB1490" s="8" t="str">
        <f>TEXT(Table1[[#This Row],[Order Date]],"yyyy")</f>
        <v>2015</v>
      </c>
      <c r="AC1490" s="13">
        <v>42087</v>
      </c>
      <c r="AD1490" s="12">
        <v>381.61799999999994</v>
      </c>
      <c r="AE1490" s="12">
        <v>13</v>
      </c>
      <c r="AF1490" s="12">
        <v>257.92</v>
      </c>
      <c r="AG1490" s="12">
        <v>88017</v>
      </c>
      <c r="AH1490" s="7" t="str">
        <f>IF(COUNTIF(Returns!$A$2:$A$1635,Orders!AG1490)&gt;0,"Returned","Not Returned")</f>
        <v>Not Returned</v>
      </c>
    </row>
    <row r="1491" spans="5:34" ht="12.75" customHeight="1" thickTop="1" thickBot="1" x14ac:dyDescent="0.3">
      <c r="E1491" s="9">
        <v>26296</v>
      </c>
      <c r="F1491" s="2" t="s">
        <v>25</v>
      </c>
      <c r="G1491" s="2">
        <v>0.03</v>
      </c>
      <c r="H1491" s="2">
        <v>40.97</v>
      </c>
      <c r="I1491" s="2">
        <v>8.99</v>
      </c>
      <c r="J1491" s="2">
        <v>2621</v>
      </c>
      <c r="K1491" s="7" t="str">
        <f>IF(COUNTIF(Table1[Customer ID],Table1[[#This Row],[Customer ID]])&gt;1,"Repeat Customer","One-Time Customer")</f>
        <v>One-Time Customer</v>
      </c>
      <c r="L1491" s="2" t="s">
        <v>2444</v>
      </c>
      <c r="M1491" s="2" t="s">
        <v>27</v>
      </c>
      <c r="N1491" s="2" t="s">
        <v>28</v>
      </c>
      <c r="O1491" s="2" t="s">
        <v>29</v>
      </c>
      <c r="P1491" s="2" t="s">
        <v>30</v>
      </c>
      <c r="Q1491" s="2" t="s">
        <v>51</v>
      </c>
      <c r="R1491" s="2" t="s">
        <v>2445</v>
      </c>
      <c r="S1491" s="2">
        <v>0.59</v>
      </c>
      <c r="T1491" s="7">
        <f>Table1[[#This Row],[Profit]]/Table1[[#This Row],[Sales]]</f>
        <v>-0.8544445516842003</v>
      </c>
      <c r="U1491" s="2" t="s">
        <v>33</v>
      </c>
      <c r="V1491" s="2" t="s">
        <v>136</v>
      </c>
      <c r="W1491" s="2" t="s">
        <v>244</v>
      </c>
      <c r="X1491" s="2" t="s">
        <v>2446</v>
      </c>
      <c r="Y1491" s="2">
        <v>37027</v>
      </c>
      <c r="Z1491" s="10">
        <v>42082</v>
      </c>
      <c r="AA1491" s="14" t="str">
        <f>TEXT(Table1[[#This Row],[Order Date]],"mmmm")</f>
        <v>March</v>
      </c>
      <c r="AB1491" s="8" t="str">
        <f>TEXT(Table1[[#This Row],[Order Date]],"yyyy")</f>
        <v>2015</v>
      </c>
      <c r="AC1491" s="10">
        <v>42083</v>
      </c>
      <c r="AD1491" s="2">
        <v>-177.05799999999999</v>
      </c>
      <c r="AE1491" s="2">
        <v>5</v>
      </c>
      <c r="AF1491" s="2">
        <v>207.22</v>
      </c>
      <c r="AG1491" s="2">
        <v>88016</v>
      </c>
      <c r="AH1491" s="7" t="str">
        <f>IF(COUNTIF(Returns!$A$2:$A$1635,Orders!AG1491)&gt;0,"Returned","Not Returned")</f>
        <v>Not Returned</v>
      </c>
    </row>
    <row r="1492" spans="5:34" ht="12.75" customHeight="1" thickTop="1" thickBot="1" x14ac:dyDescent="0.3">
      <c r="E1492" s="11">
        <v>26032</v>
      </c>
      <c r="F1492" s="12" t="s">
        <v>25</v>
      </c>
      <c r="G1492" s="12">
        <v>0.1</v>
      </c>
      <c r="H1492" s="12">
        <v>41.94</v>
      </c>
      <c r="I1492" s="12">
        <v>2.99</v>
      </c>
      <c r="J1492" s="12">
        <v>2626</v>
      </c>
      <c r="K1492" s="7" t="str">
        <f>IF(COUNTIF(Table1[Customer ID],Table1[[#This Row],[Customer ID]])&gt;1,"Repeat Customer","One-Time Customer")</f>
        <v>One-Time Customer</v>
      </c>
      <c r="L1492" s="12" t="s">
        <v>2447</v>
      </c>
      <c r="M1492" s="12" t="s">
        <v>49</v>
      </c>
      <c r="N1492" s="12" t="s">
        <v>114</v>
      </c>
      <c r="O1492" s="12" t="s">
        <v>29</v>
      </c>
      <c r="P1492" s="12" t="s">
        <v>109</v>
      </c>
      <c r="Q1492" s="12" t="s">
        <v>59</v>
      </c>
      <c r="R1492" s="12" t="s">
        <v>2448</v>
      </c>
      <c r="S1492" s="12">
        <v>0.35</v>
      </c>
      <c r="T1492" s="7">
        <f>Table1[[#This Row],[Profit]]/Table1[[#This Row],[Sales]]</f>
        <v>0.69</v>
      </c>
      <c r="U1492" s="12" t="s">
        <v>33</v>
      </c>
      <c r="V1492" s="12" t="s">
        <v>34</v>
      </c>
      <c r="W1492" s="12" t="s">
        <v>45</v>
      </c>
      <c r="X1492" s="12" t="s">
        <v>1456</v>
      </c>
      <c r="Y1492" s="12">
        <v>94025</v>
      </c>
      <c r="Z1492" s="13">
        <v>42042</v>
      </c>
      <c r="AA1492" s="14" t="str">
        <f>TEXT(Table1[[#This Row],[Order Date]],"mmmm")</f>
        <v>February</v>
      </c>
      <c r="AB1492" s="8" t="str">
        <f>TEXT(Table1[[#This Row],[Order Date]],"yyyy")</f>
        <v>2015</v>
      </c>
      <c r="AC1492" s="13">
        <v>42043</v>
      </c>
      <c r="AD1492" s="12">
        <v>164.08199999999999</v>
      </c>
      <c r="AE1492" s="12">
        <v>6</v>
      </c>
      <c r="AF1492" s="12">
        <v>237.8</v>
      </c>
      <c r="AG1492" s="12">
        <v>90927</v>
      </c>
      <c r="AH1492" s="7" t="str">
        <f>IF(COUNTIF(Returns!$A$2:$A$1635,Orders!AG1492)&gt;0,"Returned","Not Returned")</f>
        <v>Not Returned</v>
      </c>
    </row>
    <row r="1493" spans="5:34" ht="12.75" customHeight="1" thickTop="1" thickBot="1" x14ac:dyDescent="0.3">
      <c r="E1493" s="9">
        <v>18623</v>
      </c>
      <c r="F1493" s="2" t="s">
        <v>56</v>
      </c>
      <c r="G1493" s="2">
        <v>0.02</v>
      </c>
      <c r="H1493" s="2">
        <v>30.53</v>
      </c>
      <c r="I1493" s="2">
        <v>19.989999999999998</v>
      </c>
      <c r="J1493" s="2">
        <v>2628</v>
      </c>
      <c r="K1493" s="7" t="str">
        <f>IF(COUNTIF(Table1[Customer ID],Table1[[#This Row],[Customer ID]])&gt;1,"Repeat Customer","One-Time Customer")</f>
        <v>One-Time Customer</v>
      </c>
      <c r="L1493" s="2" t="s">
        <v>2449</v>
      </c>
      <c r="M1493" s="2" t="s">
        <v>27</v>
      </c>
      <c r="N1493" s="2" t="s">
        <v>28</v>
      </c>
      <c r="O1493" s="2" t="s">
        <v>29</v>
      </c>
      <c r="P1493" s="2" t="s">
        <v>134</v>
      </c>
      <c r="Q1493" s="2" t="s">
        <v>59</v>
      </c>
      <c r="R1493" s="2" t="s">
        <v>697</v>
      </c>
      <c r="S1493" s="2">
        <v>0.39</v>
      </c>
      <c r="T1493" s="7">
        <f>Table1[[#This Row],[Profit]]/Table1[[#This Row],[Sales]]</f>
        <v>-0.12181416817178406</v>
      </c>
      <c r="U1493" s="2" t="s">
        <v>33</v>
      </c>
      <c r="V1493" s="2" t="s">
        <v>61</v>
      </c>
      <c r="W1493" s="2" t="s">
        <v>304</v>
      </c>
      <c r="X1493" s="2" t="s">
        <v>2289</v>
      </c>
      <c r="Y1493" s="2">
        <v>73160</v>
      </c>
      <c r="Z1493" s="10">
        <v>42021</v>
      </c>
      <c r="AA1493" s="14" t="str">
        <f>TEXT(Table1[[#This Row],[Order Date]],"mmmm")</f>
        <v>January</v>
      </c>
      <c r="AB1493" s="8" t="str">
        <f>TEXT(Table1[[#This Row],[Order Date]],"yyyy")</f>
        <v>2015</v>
      </c>
      <c r="AC1493" s="10">
        <v>42023</v>
      </c>
      <c r="AD1493" s="2">
        <v>-54.63</v>
      </c>
      <c r="AE1493" s="2">
        <v>14</v>
      </c>
      <c r="AF1493" s="2">
        <v>448.47</v>
      </c>
      <c r="AG1493" s="2">
        <v>85916</v>
      </c>
      <c r="AH1493" s="7" t="str">
        <f>IF(COUNTIF(Returns!$A$2:$A$1635,Orders!AG1493)&gt;0,"Returned","Not Returned")</f>
        <v>Not Returned</v>
      </c>
    </row>
    <row r="1494" spans="5:34" ht="12.75" customHeight="1" thickTop="1" thickBot="1" x14ac:dyDescent="0.3">
      <c r="E1494" s="11">
        <v>21981</v>
      </c>
      <c r="F1494" s="12" t="s">
        <v>47</v>
      </c>
      <c r="G1494" s="12">
        <v>0.01</v>
      </c>
      <c r="H1494" s="12">
        <v>194.3</v>
      </c>
      <c r="I1494" s="12">
        <v>11.54</v>
      </c>
      <c r="J1494" s="12">
        <v>2630</v>
      </c>
      <c r="K1494" s="7" t="str">
        <f>IF(COUNTIF(Table1[Customer ID],Table1[[#This Row],[Customer ID]])&gt;1,"Repeat Customer","One-Time Customer")</f>
        <v>Repeat Customer</v>
      </c>
      <c r="L1494" s="12" t="s">
        <v>2450</v>
      </c>
      <c r="M1494" s="12" t="s">
        <v>49</v>
      </c>
      <c r="N1494" s="12" t="s">
        <v>58</v>
      </c>
      <c r="O1494" s="12" t="s">
        <v>41</v>
      </c>
      <c r="P1494" s="12" t="s">
        <v>50</v>
      </c>
      <c r="Q1494" s="12" t="s">
        <v>236</v>
      </c>
      <c r="R1494" s="12" t="s">
        <v>1163</v>
      </c>
      <c r="S1494" s="12">
        <v>0.59</v>
      </c>
      <c r="T1494" s="7">
        <f>Table1[[#This Row],[Profit]]/Table1[[#This Row],[Sales]]</f>
        <v>0.69</v>
      </c>
      <c r="U1494" s="12" t="s">
        <v>33</v>
      </c>
      <c r="V1494" s="12" t="s">
        <v>61</v>
      </c>
      <c r="W1494" s="12" t="s">
        <v>304</v>
      </c>
      <c r="X1494" s="12" t="s">
        <v>2451</v>
      </c>
      <c r="Y1494" s="12">
        <v>73071</v>
      </c>
      <c r="Z1494" s="13">
        <v>42009</v>
      </c>
      <c r="AA1494" s="14" t="str">
        <f>TEXT(Table1[[#This Row],[Order Date]],"mmmm")</f>
        <v>January</v>
      </c>
      <c r="AB1494" s="8" t="str">
        <f>TEXT(Table1[[#This Row],[Order Date]],"yyyy")</f>
        <v>2015</v>
      </c>
      <c r="AC1494" s="13">
        <v>42011</v>
      </c>
      <c r="AD1494" s="12">
        <v>690.17939999999999</v>
      </c>
      <c r="AE1494" s="12">
        <v>5</v>
      </c>
      <c r="AF1494" s="12">
        <v>1000.26</v>
      </c>
      <c r="AG1494" s="12">
        <v>85914</v>
      </c>
      <c r="AH1494" s="7" t="str">
        <f>IF(COUNTIF(Returns!$A$2:$A$1635,Orders!AG1494)&gt;0,"Returned","Not Returned")</f>
        <v>Not Returned</v>
      </c>
    </row>
    <row r="1495" spans="5:34" ht="12.75" customHeight="1" thickTop="1" thickBot="1" x14ac:dyDescent="0.3">
      <c r="E1495" s="9">
        <v>21982</v>
      </c>
      <c r="F1495" s="2" t="s">
        <v>47</v>
      </c>
      <c r="G1495" s="2">
        <v>0.02</v>
      </c>
      <c r="H1495" s="2">
        <v>209.84</v>
      </c>
      <c r="I1495" s="2">
        <v>21.21</v>
      </c>
      <c r="J1495" s="2">
        <v>2630</v>
      </c>
      <c r="K1495" s="7" t="str">
        <f>IF(COUNTIF(Table1[Customer ID],Table1[[#This Row],[Customer ID]])&gt;1,"Repeat Customer","One-Time Customer")</f>
        <v>Repeat Customer</v>
      </c>
      <c r="L1495" s="2" t="s">
        <v>2450</v>
      </c>
      <c r="M1495" s="2" t="s">
        <v>49</v>
      </c>
      <c r="N1495" s="2" t="s">
        <v>58</v>
      </c>
      <c r="O1495" s="2" t="s">
        <v>41</v>
      </c>
      <c r="P1495" s="2" t="s">
        <v>50</v>
      </c>
      <c r="Q1495" s="2" t="s">
        <v>236</v>
      </c>
      <c r="R1495" s="2" t="s">
        <v>1162</v>
      </c>
      <c r="S1495" s="2">
        <v>0.59</v>
      </c>
      <c r="T1495" s="7">
        <f>Table1[[#This Row],[Profit]]/Table1[[#This Row],[Sales]]</f>
        <v>0.69</v>
      </c>
      <c r="U1495" s="2" t="s">
        <v>33</v>
      </c>
      <c r="V1495" s="2" t="s">
        <v>61</v>
      </c>
      <c r="W1495" s="2" t="s">
        <v>304</v>
      </c>
      <c r="X1495" s="2" t="s">
        <v>2451</v>
      </c>
      <c r="Y1495" s="2">
        <v>73071</v>
      </c>
      <c r="Z1495" s="10">
        <v>42009</v>
      </c>
      <c r="AA1495" s="14" t="str">
        <f>TEXT(Table1[[#This Row],[Order Date]],"mmmm")</f>
        <v>January</v>
      </c>
      <c r="AB1495" s="8" t="str">
        <f>TEXT(Table1[[#This Row],[Order Date]],"yyyy")</f>
        <v>2015</v>
      </c>
      <c r="AC1495" s="10">
        <v>42010</v>
      </c>
      <c r="AD1495" s="2">
        <v>1507.6430999999998</v>
      </c>
      <c r="AE1495" s="2">
        <v>10</v>
      </c>
      <c r="AF1495" s="2">
        <v>2184.9899999999998</v>
      </c>
      <c r="AG1495" s="2">
        <v>85914</v>
      </c>
      <c r="AH1495" s="7" t="str">
        <f>IF(COUNTIF(Returns!$A$2:$A$1635,Orders!AG1495)&gt;0,"Returned","Not Returned")</f>
        <v>Not Returned</v>
      </c>
    </row>
    <row r="1496" spans="5:34" ht="12.75" customHeight="1" thickTop="1" thickBot="1" x14ac:dyDescent="0.3">
      <c r="E1496" s="11">
        <v>21983</v>
      </c>
      <c r="F1496" s="12" t="s">
        <v>47</v>
      </c>
      <c r="G1496" s="12">
        <v>0</v>
      </c>
      <c r="H1496" s="12">
        <v>145.44999999999999</v>
      </c>
      <c r="I1496" s="12">
        <v>17.850000000000001</v>
      </c>
      <c r="J1496" s="12">
        <v>2630</v>
      </c>
      <c r="K1496" s="7" t="str">
        <f>IF(COUNTIF(Table1[Customer ID],Table1[[#This Row],[Customer ID]])&gt;1,"Repeat Customer","One-Time Customer")</f>
        <v>Repeat Customer</v>
      </c>
      <c r="L1496" s="12" t="s">
        <v>2450</v>
      </c>
      <c r="M1496" s="12" t="s">
        <v>39</v>
      </c>
      <c r="N1496" s="12" t="s">
        <v>58</v>
      </c>
      <c r="O1496" s="12" t="s">
        <v>77</v>
      </c>
      <c r="P1496" s="12" t="s">
        <v>85</v>
      </c>
      <c r="Q1496" s="12" t="s">
        <v>43</v>
      </c>
      <c r="R1496" s="12" t="s">
        <v>1075</v>
      </c>
      <c r="S1496" s="12">
        <v>0.56000000000000005</v>
      </c>
      <c r="T1496" s="7">
        <f>Table1[[#This Row],[Profit]]/Table1[[#This Row],[Sales]]</f>
        <v>0.67305809267965089</v>
      </c>
      <c r="U1496" s="12" t="s">
        <v>33</v>
      </c>
      <c r="V1496" s="12" t="s">
        <v>61</v>
      </c>
      <c r="W1496" s="12" t="s">
        <v>304</v>
      </c>
      <c r="X1496" s="12" t="s">
        <v>2451</v>
      </c>
      <c r="Y1496" s="12">
        <v>73071</v>
      </c>
      <c r="Z1496" s="13">
        <v>42009</v>
      </c>
      <c r="AA1496" s="14" t="str">
        <f>TEXT(Table1[[#This Row],[Order Date]],"mmmm")</f>
        <v>January</v>
      </c>
      <c r="AB1496" s="8" t="str">
        <f>TEXT(Table1[[#This Row],[Order Date]],"yyyy")</f>
        <v>2015</v>
      </c>
      <c r="AC1496" s="13">
        <v>42011</v>
      </c>
      <c r="AD1496" s="12">
        <v>801.74680000000012</v>
      </c>
      <c r="AE1496" s="12">
        <v>8</v>
      </c>
      <c r="AF1496" s="12">
        <v>1191.2</v>
      </c>
      <c r="AG1496" s="12">
        <v>85914</v>
      </c>
      <c r="AH1496" s="7" t="str">
        <f>IF(COUNTIF(Returns!$A$2:$A$1635,Orders!AG1496)&gt;0,"Returned","Not Returned")</f>
        <v>Not Returned</v>
      </c>
    </row>
    <row r="1497" spans="5:34" ht="12.75" customHeight="1" thickTop="1" thickBot="1" x14ac:dyDescent="0.3">
      <c r="E1497" s="9">
        <v>22540</v>
      </c>
      <c r="F1497" s="2" t="s">
        <v>25</v>
      </c>
      <c r="G1497" s="2">
        <v>7.0000000000000007E-2</v>
      </c>
      <c r="H1497" s="2">
        <v>65.989999999999995</v>
      </c>
      <c r="I1497" s="2">
        <v>5.99</v>
      </c>
      <c r="J1497" s="2">
        <v>2630</v>
      </c>
      <c r="K1497" s="7" t="str">
        <f>IF(COUNTIF(Table1[Customer ID],Table1[[#This Row],[Customer ID]])&gt;1,"Repeat Customer","One-Time Customer")</f>
        <v>Repeat Customer</v>
      </c>
      <c r="L1497" s="2" t="s">
        <v>2450</v>
      </c>
      <c r="M1497" s="2" t="s">
        <v>49</v>
      </c>
      <c r="N1497" s="2" t="s">
        <v>58</v>
      </c>
      <c r="O1497" s="2" t="s">
        <v>77</v>
      </c>
      <c r="P1497" s="2" t="s">
        <v>78</v>
      </c>
      <c r="Q1497" s="2" t="s">
        <v>59</v>
      </c>
      <c r="R1497" s="2" t="s">
        <v>2452</v>
      </c>
      <c r="S1497" s="2">
        <v>0.57999999999999996</v>
      </c>
      <c r="T1497" s="7">
        <f>Table1[[#This Row],[Profit]]/Table1[[#This Row],[Sales]]</f>
        <v>-0.83991648059863611</v>
      </c>
      <c r="U1497" s="2" t="s">
        <v>33</v>
      </c>
      <c r="V1497" s="2" t="s">
        <v>61</v>
      </c>
      <c r="W1497" s="2" t="s">
        <v>304</v>
      </c>
      <c r="X1497" s="2" t="s">
        <v>2451</v>
      </c>
      <c r="Y1497" s="2">
        <v>73071</v>
      </c>
      <c r="Z1497" s="10">
        <v>42011</v>
      </c>
      <c r="AA1497" s="14" t="str">
        <f>TEXT(Table1[[#This Row],[Order Date]],"mmmm")</f>
        <v>January</v>
      </c>
      <c r="AB1497" s="8" t="str">
        <f>TEXT(Table1[[#This Row],[Order Date]],"yyyy")</f>
        <v>2015</v>
      </c>
      <c r="AC1497" s="10">
        <v>42012</v>
      </c>
      <c r="AD1497" s="2">
        <v>-139.18256</v>
      </c>
      <c r="AE1497" s="2">
        <v>3</v>
      </c>
      <c r="AF1497" s="2">
        <v>165.71</v>
      </c>
      <c r="AG1497" s="2">
        <v>85915</v>
      </c>
      <c r="AH1497" s="7" t="str">
        <f>IF(COUNTIF(Returns!$A$2:$A$1635,Orders!AG1497)&gt;0,"Returned","Not Returned")</f>
        <v>Not Returned</v>
      </c>
    </row>
    <row r="1498" spans="5:34" ht="12.75" customHeight="1" thickTop="1" thickBot="1" x14ac:dyDescent="0.3">
      <c r="E1498" s="11">
        <v>25594</v>
      </c>
      <c r="F1498" s="12" t="s">
        <v>106</v>
      </c>
      <c r="G1498" s="12">
        <v>0.05</v>
      </c>
      <c r="H1498" s="12">
        <v>100.97</v>
      </c>
      <c r="I1498" s="12">
        <v>7.18</v>
      </c>
      <c r="J1498" s="12">
        <v>2638</v>
      </c>
      <c r="K1498" s="7" t="str">
        <f>IF(COUNTIF(Table1[Customer ID],Table1[[#This Row],[Customer ID]])&gt;1,"Repeat Customer","One-Time Customer")</f>
        <v>One-Time Customer</v>
      </c>
      <c r="L1498" s="12" t="s">
        <v>2453</v>
      </c>
      <c r="M1498" s="12" t="s">
        <v>27</v>
      </c>
      <c r="N1498" s="12" t="s">
        <v>114</v>
      </c>
      <c r="O1498" s="12" t="s">
        <v>77</v>
      </c>
      <c r="P1498" s="12" t="s">
        <v>180</v>
      </c>
      <c r="Q1498" s="12" t="s">
        <v>59</v>
      </c>
      <c r="R1498" s="12" t="s">
        <v>2093</v>
      </c>
      <c r="S1498" s="12">
        <v>0.46</v>
      </c>
      <c r="T1498" s="7">
        <f>Table1[[#This Row],[Profit]]/Table1[[#This Row],[Sales]]</f>
        <v>0.69</v>
      </c>
      <c r="U1498" s="12" t="s">
        <v>33</v>
      </c>
      <c r="V1498" s="12" t="s">
        <v>34</v>
      </c>
      <c r="W1498" s="12" t="s">
        <v>1741</v>
      </c>
      <c r="X1498" s="12" t="s">
        <v>2454</v>
      </c>
      <c r="Y1498" s="12">
        <v>83704</v>
      </c>
      <c r="Z1498" s="13">
        <v>42163</v>
      </c>
      <c r="AA1498" s="14" t="str">
        <f>TEXT(Table1[[#This Row],[Order Date]],"mmmm")</f>
        <v>June</v>
      </c>
      <c r="AB1498" s="8" t="str">
        <f>TEXT(Table1[[#This Row],[Order Date]],"yyyy")</f>
        <v>2015</v>
      </c>
      <c r="AC1498" s="13">
        <v>42163</v>
      </c>
      <c r="AD1498" s="12">
        <v>881.46809999999994</v>
      </c>
      <c r="AE1498" s="12">
        <v>13</v>
      </c>
      <c r="AF1498" s="12">
        <v>1277.49</v>
      </c>
      <c r="AG1498" s="12">
        <v>90951</v>
      </c>
      <c r="AH1498" s="7" t="str">
        <f>IF(COUNTIF(Returns!$A$2:$A$1635,Orders!AG1498)&gt;0,"Returned","Not Returned")</f>
        <v>Not Returned</v>
      </c>
    </row>
    <row r="1499" spans="5:34" ht="12.75" customHeight="1" thickTop="1" thickBot="1" x14ac:dyDescent="0.3">
      <c r="E1499" s="9">
        <v>21041</v>
      </c>
      <c r="F1499" s="2" t="s">
        <v>37</v>
      </c>
      <c r="G1499" s="2">
        <v>0.05</v>
      </c>
      <c r="H1499" s="2">
        <v>4.9800000000000004</v>
      </c>
      <c r="I1499" s="2">
        <v>0.49</v>
      </c>
      <c r="J1499" s="2">
        <v>2639</v>
      </c>
      <c r="K1499" s="7" t="str">
        <f>IF(COUNTIF(Table1[Customer ID],Table1[[#This Row],[Customer ID]])&gt;1,"Repeat Customer","One-Time Customer")</f>
        <v>One-Time Customer</v>
      </c>
      <c r="L1499" s="2" t="s">
        <v>2455</v>
      </c>
      <c r="M1499" s="2" t="s">
        <v>49</v>
      </c>
      <c r="N1499" s="2" t="s">
        <v>114</v>
      </c>
      <c r="O1499" s="2" t="s">
        <v>29</v>
      </c>
      <c r="P1499" s="2" t="s">
        <v>134</v>
      </c>
      <c r="Q1499" s="2" t="s">
        <v>59</v>
      </c>
      <c r="R1499" s="2" t="s">
        <v>1422</v>
      </c>
      <c r="S1499" s="2">
        <v>0.39</v>
      </c>
      <c r="T1499" s="7">
        <f>Table1[[#This Row],[Profit]]/Table1[[#This Row],[Sales]]</f>
        <v>0.27042253521126763</v>
      </c>
      <c r="U1499" s="2" t="s">
        <v>33</v>
      </c>
      <c r="V1499" s="2" t="s">
        <v>34</v>
      </c>
      <c r="W1499" s="2" t="s">
        <v>366</v>
      </c>
      <c r="X1499" s="2" t="s">
        <v>652</v>
      </c>
      <c r="Y1499" s="2">
        <v>88201</v>
      </c>
      <c r="Z1499" s="10">
        <v>42082</v>
      </c>
      <c r="AA1499" s="14" t="str">
        <f>TEXT(Table1[[#This Row],[Order Date]],"mmmm")</f>
        <v>March</v>
      </c>
      <c r="AB1499" s="8" t="str">
        <f>TEXT(Table1[[#This Row],[Order Date]],"yyyy")</f>
        <v>2015</v>
      </c>
      <c r="AC1499" s="10">
        <v>42082</v>
      </c>
      <c r="AD1499" s="2">
        <v>3.84</v>
      </c>
      <c r="AE1499" s="2">
        <v>3</v>
      </c>
      <c r="AF1499" s="2">
        <v>14.2</v>
      </c>
      <c r="AG1499" s="2">
        <v>90952</v>
      </c>
      <c r="AH1499" s="7" t="str">
        <f>IF(COUNTIF(Returns!$A$2:$A$1635,Orders!AG1499)&gt;0,"Returned","Not Returned")</f>
        <v>Not Returned</v>
      </c>
    </row>
    <row r="1500" spans="5:34" ht="12.75" customHeight="1" thickTop="1" thickBot="1" x14ac:dyDescent="0.3">
      <c r="E1500" s="11">
        <v>22438</v>
      </c>
      <c r="F1500" s="12" t="s">
        <v>106</v>
      </c>
      <c r="G1500" s="12">
        <v>0.1</v>
      </c>
      <c r="H1500" s="12">
        <v>10.98</v>
      </c>
      <c r="I1500" s="12">
        <v>3.99</v>
      </c>
      <c r="J1500" s="12">
        <v>2647</v>
      </c>
      <c r="K1500" s="7" t="str">
        <f>IF(COUNTIF(Table1[Customer ID],Table1[[#This Row],[Customer ID]])&gt;1,"Repeat Customer","One-Time Customer")</f>
        <v>Repeat Customer</v>
      </c>
      <c r="L1500" s="12" t="s">
        <v>2456</v>
      </c>
      <c r="M1500" s="12" t="s">
        <v>49</v>
      </c>
      <c r="N1500" s="12" t="s">
        <v>28</v>
      </c>
      <c r="O1500" s="12" t="s">
        <v>29</v>
      </c>
      <c r="P1500" s="12" t="s">
        <v>257</v>
      </c>
      <c r="Q1500" s="12" t="s">
        <v>59</v>
      </c>
      <c r="R1500" s="12" t="s">
        <v>1578</v>
      </c>
      <c r="S1500" s="12">
        <v>0.57999999999999996</v>
      </c>
      <c r="T1500" s="7">
        <f>Table1[[#This Row],[Profit]]/Table1[[#This Row],[Sales]]</f>
        <v>-0.40279639915724957</v>
      </c>
      <c r="U1500" s="12" t="s">
        <v>33</v>
      </c>
      <c r="V1500" s="12" t="s">
        <v>34</v>
      </c>
      <c r="W1500" s="12" t="s">
        <v>45</v>
      </c>
      <c r="X1500" s="12" t="s">
        <v>2457</v>
      </c>
      <c r="Y1500" s="12">
        <v>93309</v>
      </c>
      <c r="Z1500" s="13">
        <v>42080</v>
      </c>
      <c r="AA1500" s="14" t="str">
        <f>TEXT(Table1[[#This Row],[Order Date]],"mmmm")</f>
        <v>March</v>
      </c>
      <c r="AB1500" s="8" t="str">
        <f>TEXT(Table1[[#This Row],[Order Date]],"yyyy")</f>
        <v>2015</v>
      </c>
      <c r="AC1500" s="13">
        <v>42087</v>
      </c>
      <c r="AD1500" s="12">
        <v>-21.03</v>
      </c>
      <c r="AE1500" s="12">
        <v>5</v>
      </c>
      <c r="AF1500" s="12">
        <v>52.21</v>
      </c>
      <c r="AG1500" s="12">
        <v>91386</v>
      </c>
      <c r="AH1500" s="7" t="str">
        <f>IF(COUNTIF(Returns!$A$2:$A$1635,Orders!AG1500)&gt;0,"Returned","Not Returned")</f>
        <v>Not Returned</v>
      </c>
    </row>
    <row r="1501" spans="5:34" ht="12.75" customHeight="1" thickTop="1" thickBot="1" x14ac:dyDescent="0.3">
      <c r="E1501" s="9">
        <v>22439</v>
      </c>
      <c r="F1501" s="2" t="s">
        <v>106</v>
      </c>
      <c r="G1501" s="2">
        <v>0.01</v>
      </c>
      <c r="H1501" s="2">
        <v>39.979999999999997</v>
      </c>
      <c r="I1501" s="2">
        <v>9.1999999999999993</v>
      </c>
      <c r="J1501" s="2">
        <v>2647</v>
      </c>
      <c r="K1501" s="7" t="str">
        <f>IF(COUNTIF(Table1[Customer ID],Table1[[#This Row],[Customer ID]])&gt;1,"Repeat Customer","One-Time Customer")</f>
        <v>Repeat Customer</v>
      </c>
      <c r="L1501" s="2" t="s">
        <v>2456</v>
      </c>
      <c r="M1501" s="2" t="s">
        <v>49</v>
      </c>
      <c r="N1501" s="2" t="s">
        <v>28</v>
      </c>
      <c r="O1501" s="2" t="s">
        <v>41</v>
      </c>
      <c r="P1501" s="2" t="s">
        <v>50</v>
      </c>
      <c r="Q1501" s="2" t="s">
        <v>31</v>
      </c>
      <c r="R1501" s="2" t="s">
        <v>2458</v>
      </c>
      <c r="S1501" s="2">
        <v>0.65</v>
      </c>
      <c r="T1501" s="7">
        <f>Table1[[#This Row],[Profit]]/Table1[[#This Row],[Sales]]</f>
        <v>0.69</v>
      </c>
      <c r="U1501" s="2" t="s">
        <v>33</v>
      </c>
      <c r="V1501" s="2" t="s">
        <v>34</v>
      </c>
      <c r="W1501" s="2" t="s">
        <v>45</v>
      </c>
      <c r="X1501" s="2" t="s">
        <v>2457</v>
      </c>
      <c r="Y1501" s="2">
        <v>93309</v>
      </c>
      <c r="Z1501" s="10">
        <v>42080</v>
      </c>
      <c r="AA1501" s="14" t="str">
        <f>TEXT(Table1[[#This Row],[Order Date]],"mmmm")</f>
        <v>March</v>
      </c>
      <c r="AB1501" s="8" t="str">
        <f>TEXT(Table1[[#This Row],[Order Date]],"yyyy")</f>
        <v>2015</v>
      </c>
      <c r="AC1501" s="10">
        <v>42082</v>
      </c>
      <c r="AD1501" s="2">
        <v>117.52079999999998</v>
      </c>
      <c r="AE1501" s="2">
        <v>4</v>
      </c>
      <c r="AF1501" s="2">
        <v>170.32</v>
      </c>
      <c r="AG1501" s="2">
        <v>91386</v>
      </c>
      <c r="AH1501" s="7" t="str">
        <f>IF(COUNTIF(Returns!$A$2:$A$1635,Orders!AG1501)&gt;0,"Returned","Not Returned")</f>
        <v>Not Returned</v>
      </c>
    </row>
    <row r="1502" spans="5:34" ht="12.75" customHeight="1" thickTop="1" thickBot="1" x14ac:dyDescent="0.3">
      <c r="E1502" s="11">
        <v>18720</v>
      </c>
      <c r="F1502" s="12" t="s">
        <v>25</v>
      </c>
      <c r="G1502" s="12">
        <v>0.01</v>
      </c>
      <c r="H1502" s="12">
        <v>39.979999999999997</v>
      </c>
      <c r="I1502" s="12">
        <v>4</v>
      </c>
      <c r="J1502" s="12">
        <v>2649</v>
      </c>
      <c r="K1502" s="7" t="str">
        <f>IF(COUNTIF(Table1[Customer ID],Table1[[#This Row],[Customer ID]])&gt;1,"Repeat Customer","One-Time Customer")</f>
        <v>One-Time Customer</v>
      </c>
      <c r="L1502" s="12" t="s">
        <v>2459</v>
      </c>
      <c r="M1502" s="12" t="s">
        <v>49</v>
      </c>
      <c r="N1502" s="12" t="s">
        <v>28</v>
      </c>
      <c r="O1502" s="12" t="s">
        <v>77</v>
      </c>
      <c r="P1502" s="12" t="s">
        <v>180</v>
      </c>
      <c r="Q1502" s="12" t="s">
        <v>59</v>
      </c>
      <c r="R1502" s="12" t="s">
        <v>252</v>
      </c>
      <c r="S1502" s="12">
        <v>0.7</v>
      </c>
      <c r="T1502" s="7">
        <f>Table1[[#This Row],[Profit]]/Table1[[#This Row],[Sales]]</f>
        <v>-0.15154705101087118</v>
      </c>
      <c r="U1502" s="12" t="s">
        <v>33</v>
      </c>
      <c r="V1502" s="12" t="s">
        <v>53</v>
      </c>
      <c r="W1502" s="12" t="s">
        <v>415</v>
      </c>
      <c r="X1502" s="12" t="s">
        <v>2223</v>
      </c>
      <c r="Y1502" s="12">
        <v>21040</v>
      </c>
      <c r="Z1502" s="13">
        <v>42166</v>
      </c>
      <c r="AA1502" s="14" t="str">
        <f>TEXT(Table1[[#This Row],[Order Date]],"mmmm")</f>
        <v>June</v>
      </c>
      <c r="AB1502" s="8" t="str">
        <f>TEXT(Table1[[#This Row],[Order Date]],"yyyy")</f>
        <v>2015</v>
      </c>
      <c r="AC1502" s="13">
        <v>42167</v>
      </c>
      <c r="AD1502" s="12">
        <v>-30.808</v>
      </c>
      <c r="AE1502" s="12">
        <v>5</v>
      </c>
      <c r="AF1502" s="12">
        <v>203.29</v>
      </c>
      <c r="AG1502" s="12">
        <v>88814</v>
      </c>
      <c r="AH1502" s="7" t="str">
        <f>IF(COUNTIF(Returns!$A$2:$A$1635,Orders!AG1502)&gt;0,"Returned","Not Returned")</f>
        <v>Not Returned</v>
      </c>
    </row>
    <row r="1503" spans="5:34" ht="12.75" customHeight="1" thickTop="1" thickBot="1" x14ac:dyDescent="0.3">
      <c r="E1503" s="9">
        <v>22904</v>
      </c>
      <c r="F1503" s="2" t="s">
        <v>47</v>
      </c>
      <c r="G1503" s="2">
        <v>0.05</v>
      </c>
      <c r="H1503" s="2">
        <v>35.99</v>
      </c>
      <c r="I1503" s="2">
        <v>5.99</v>
      </c>
      <c r="J1503" s="2">
        <v>2650</v>
      </c>
      <c r="K1503" s="7" t="str">
        <f>IF(COUNTIF(Table1[Customer ID],Table1[[#This Row],[Customer ID]])&gt;1,"Repeat Customer","One-Time Customer")</f>
        <v>One-Time Customer</v>
      </c>
      <c r="L1503" s="2" t="s">
        <v>2460</v>
      </c>
      <c r="M1503" s="2" t="s">
        <v>49</v>
      </c>
      <c r="N1503" s="2" t="s">
        <v>28</v>
      </c>
      <c r="O1503" s="2" t="s">
        <v>77</v>
      </c>
      <c r="P1503" s="2" t="s">
        <v>78</v>
      </c>
      <c r="Q1503" s="2" t="s">
        <v>31</v>
      </c>
      <c r="R1503" s="2" t="s">
        <v>981</v>
      </c>
      <c r="S1503" s="2">
        <v>0.38</v>
      </c>
      <c r="T1503" s="7">
        <f>Table1[[#This Row],[Profit]]/Table1[[#This Row],[Sales]]</f>
        <v>0.69</v>
      </c>
      <c r="U1503" s="2" t="s">
        <v>33</v>
      </c>
      <c r="V1503" s="2" t="s">
        <v>53</v>
      </c>
      <c r="W1503" s="2" t="s">
        <v>234</v>
      </c>
      <c r="X1503" s="2" t="s">
        <v>2461</v>
      </c>
      <c r="Y1503" s="2">
        <v>15234</v>
      </c>
      <c r="Z1503" s="10">
        <v>42128</v>
      </c>
      <c r="AA1503" s="14" t="str">
        <f>TEXT(Table1[[#This Row],[Order Date]],"mmmm")</f>
        <v>May</v>
      </c>
      <c r="AB1503" s="8" t="str">
        <f>TEXT(Table1[[#This Row],[Order Date]],"yyyy")</f>
        <v>2015</v>
      </c>
      <c r="AC1503" s="10">
        <v>42129</v>
      </c>
      <c r="AD1503" s="2">
        <v>524.31719999999996</v>
      </c>
      <c r="AE1503" s="2">
        <v>26</v>
      </c>
      <c r="AF1503" s="2">
        <v>759.88</v>
      </c>
      <c r="AG1503" s="2">
        <v>88815</v>
      </c>
      <c r="AH1503" s="7" t="str">
        <f>IF(COUNTIF(Returns!$A$2:$A$1635,Orders!AG1503)&gt;0,"Returned","Not Returned")</f>
        <v>Not Returned</v>
      </c>
    </row>
    <row r="1504" spans="5:34" ht="12.75" customHeight="1" thickTop="1" thickBot="1" x14ac:dyDescent="0.3">
      <c r="E1504" s="11">
        <v>18949</v>
      </c>
      <c r="F1504" s="12" t="s">
        <v>56</v>
      </c>
      <c r="G1504" s="12">
        <v>0.06</v>
      </c>
      <c r="H1504" s="12">
        <v>47.9</v>
      </c>
      <c r="I1504" s="12">
        <v>5.86</v>
      </c>
      <c r="J1504" s="12">
        <v>2652</v>
      </c>
      <c r="K1504" s="7" t="str">
        <f>IF(COUNTIF(Table1[Customer ID],Table1[[#This Row],[Customer ID]])&gt;1,"Repeat Customer","One-Time Customer")</f>
        <v>One-Time Customer</v>
      </c>
      <c r="L1504" s="12" t="s">
        <v>2462</v>
      </c>
      <c r="M1504" s="12" t="s">
        <v>49</v>
      </c>
      <c r="N1504" s="12" t="s">
        <v>114</v>
      </c>
      <c r="O1504" s="12" t="s">
        <v>29</v>
      </c>
      <c r="P1504" s="12" t="s">
        <v>93</v>
      </c>
      <c r="Q1504" s="12" t="s">
        <v>59</v>
      </c>
      <c r="R1504" s="12" t="s">
        <v>1937</v>
      </c>
      <c r="S1504" s="12">
        <v>0.37</v>
      </c>
      <c r="T1504" s="7">
        <f>Table1[[#This Row],[Profit]]/Table1[[#This Row],[Sales]]</f>
        <v>0.23121019108280255</v>
      </c>
      <c r="U1504" s="12" t="s">
        <v>33</v>
      </c>
      <c r="V1504" s="12" t="s">
        <v>34</v>
      </c>
      <c r="W1504" s="12" t="s">
        <v>45</v>
      </c>
      <c r="X1504" s="12" t="s">
        <v>2457</v>
      </c>
      <c r="Y1504" s="12">
        <v>93309</v>
      </c>
      <c r="Z1504" s="13">
        <v>42149</v>
      </c>
      <c r="AA1504" s="14" t="str">
        <f>TEXT(Table1[[#This Row],[Order Date]],"mmmm")</f>
        <v>May</v>
      </c>
      <c r="AB1504" s="8" t="str">
        <f>TEXT(Table1[[#This Row],[Order Date]],"yyyy")</f>
        <v>2015</v>
      </c>
      <c r="AC1504" s="13">
        <v>42151</v>
      </c>
      <c r="AD1504" s="12">
        <v>21.78</v>
      </c>
      <c r="AE1504" s="12">
        <v>2</v>
      </c>
      <c r="AF1504" s="12">
        <v>94.2</v>
      </c>
      <c r="AG1504" s="12">
        <v>89361</v>
      </c>
      <c r="AH1504" s="7" t="str">
        <f>IF(COUNTIF(Returns!$A$2:$A$1635,Orders!AG1504)&gt;0,"Returned","Not Returned")</f>
        <v>Not Returned</v>
      </c>
    </row>
    <row r="1505" spans="5:34" ht="12.75" customHeight="1" thickTop="1" thickBot="1" x14ac:dyDescent="0.3">
      <c r="E1505" s="9">
        <v>25662</v>
      </c>
      <c r="F1505" s="2" t="s">
        <v>37</v>
      </c>
      <c r="G1505" s="2">
        <v>0.05</v>
      </c>
      <c r="H1505" s="2">
        <v>4.9800000000000004</v>
      </c>
      <c r="I1505" s="2">
        <v>4.62</v>
      </c>
      <c r="J1505" s="2">
        <v>2653</v>
      </c>
      <c r="K1505" s="7" t="str">
        <f>IF(COUNTIF(Table1[Customer ID],Table1[[#This Row],[Customer ID]])&gt;1,"Repeat Customer","One-Time Customer")</f>
        <v>Repeat Customer</v>
      </c>
      <c r="L1505" s="2" t="s">
        <v>2463</v>
      </c>
      <c r="M1505" s="2" t="s">
        <v>49</v>
      </c>
      <c r="N1505" s="2" t="s">
        <v>114</v>
      </c>
      <c r="O1505" s="2" t="s">
        <v>77</v>
      </c>
      <c r="P1505" s="2" t="s">
        <v>180</v>
      </c>
      <c r="Q1505" s="2" t="s">
        <v>51</v>
      </c>
      <c r="R1505" s="2" t="s">
        <v>411</v>
      </c>
      <c r="S1505" s="2">
        <v>0.64</v>
      </c>
      <c r="T1505" s="7">
        <f>Table1[[#This Row],[Profit]]/Table1[[#This Row],[Sales]]</f>
        <v>-2.8656759906759905</v>
      </c>
      <c r="U1505" s="2" t="s">
        <v>33</v>
      </c>
      <c r="V1505" s="2" t="s">
        <v>61</v>
      </c>
      <c r="W1505" s="2" t="s">
        <v>183</v>
      </c>
      <c r="X1505" s="2" t="s">
        <v>2464</v>
      </c>
      <c r="Y1505" s="2">
        <v>67037</v>
      </c>
      <c r="Z1505" s="10">
        <v>42057</v>
      </c>
      <c r="AA1505" s="14" t="str">
        <f>TEXT(Table1[[#This Row],[Order Date]],"mmmm")</f>
        <v>February</v>
      </c>
      <c r="AB1505" s="8" t="str">
        <f>TEXT(Table1[[#This Row],[Order Date]],"yyyy")</f>
        <v>2015</v>
      </c>
      <c r="AC1505" s="10">
        <v>42058</v>
      </c>
      <c r="AD1505" s="2">
        <v>-98.35</v>
      </c>
      <c r="AE1505" s="2">
        <v>7</v>
      </c>
      <c r="AF1505" s="2">
        <v>34.32</v>
      </c>
      <c r="AG1505" s="2">
        <v>89360</v>
      </c>
      <c r="AH1505" s="7" t="str">
        <f>IF(COUNTIF(Returns!$A$2:$A$1635,Orders!AG1505)&gt;0,"Returned","Not Returned")</f>
        <v>Not Returned</v>
      </c>
    </row>
    <row r="1506" spans="5:34" ht="12.75" customHeight="1" thickTop="1" thickBot="1" x14ac:dyDescent="0.3">
      <c r="E1506" s="11">
        <v>25663</v>
      </c>
      <c r="F1506" s="12" t="s">
        <v>37</v>
      </c>
      <c r="G1506" s="12">
        <v>0.02</v>
      </c>
      <c r="H1506" s="12">
        <v>34.229999999999997</v>
      </c>
      <c r="I1506" s="12">
        <v>5.0199999999999996</v>
      </c>
      <c r="J1506" s="12">
        <v>2653</v>
      </c>
      <c r="K1506" s="7" t="str">
        <f>IF(COUNTIF(Table1[Customer ID],Table1[[#This Row],[Customer ID]])&gt;1,"Repeat Customer","One-Time Customer")</f>
        <v>Repeat Customer</v>
      </c>
      <c r="L1506" s="12" t="s">
        <v>2463</v>
      </c>
      <c r="M1506" s="12" t="s">
        <v>49</v>
      </c>
      <c r="N1506" s="12" t="s">
        <v>114</v>
      </c>
      <c r="O1506" s="12" t="s">
        <v>41</v>
      </c>
      <c r="P1506" s="12" t="s">
        <v>50</v>
      </c>
      <c r="Q1506" s="12" t="s">
        <v>59</v>
      </c>
      <c r="R1506" s="12" t="s">
        <v>1371</v>
      </c>
      <c r="S1506" s="12">
        <v>0.55000000000000004</v>
      </c>
      <c r="T1506" s="7">
        <f>Table1[[#This Row],[Profit]]/Table1[[#This Row],[Sales]]</f>
        <v>0.69</v>
      </c>
      <c r="U1506" s="12" t="s">
        <v>33</v>
      </c>
      <c r="V1506" s="12" t="s">
        <v>61</v>
      </c>
      <c r="W1506" s="12" t="s">
        <v>183</v>
      </c>
      <c r="X1506" s="12" t="s">
        <v>2464</v>
      </c>
      <c r="Y1506" s="12">
        <v>67037</v>
      </c>
      <c r="Z1506" s="13">
        <v>42057</v>
      </c>
      <c r="AA1506" s="14" t="str">
        <f>TEXT(Table1[[#This Row],[Order Date]],"mmmm")</f>
        <v>February</v>
      </c>
      <c r="AB1506" s="8" t="str">
        <f>TEXT(Table1[[#This Row],[Order Date]],"yyyy")</f>
        <v>2015</v>
      </c>
      <c r="AC1506" s="13">
        <v>42059</v>
      </c>
      <c r="AD1506" s="12">
        <v>270.79049999999995</v>
      </c>
      <c r="AE1506" s="12">
        <v>11</v>
      </c>
      <c r="AF1506" s="12">
        <v>392.45</v>
      </c>
      <c r="AG1506" s="12">
        <v>89360</v>
      </c>
      <c r="AH1506" s="7" t="str">
        <f>IF(COUNTIF(Returns!$A$2:$A$1635,Orders!AG1506)&gt;0,"Returned","Not Returned")</f>
        <v>Not Returned</v>
      </c>
    </row>
    <row r="1507" spans="5:34" ht="12.75" customHeight="1" thickTop="1" thickBot="1" x14ac:dyDescent="0.3">
      <c r="E1507" s="9">
        <v>19131</v>
      </c>
      <c r="F1507" s="2" t="s">
        <v>56</v>
      </c>
      <c r="G1507" s="2">
        <v>0.09</v>
      </c>
      <c r="H1507" s="2">
        <v>89.99</v>
      </c>
      <c r="I1507" s="2">
        <v>42</v>
      </c>
      <c r="J1507" s="2">
        <v>2655</v>
      </c>
      <c r="K1507" s="7" t="str">
        <f>IF(COUNTIF(Table1[Customer ID],Table1[[#This Row],[Customer ID]])&gt;1,"Repeat Customer","One-Time Customer")</f>
        <v>Repeat Customer</v>
      </c>
      <c r="L1507" s="2" t="s">
        <v>2465</v>
      </c>
      <c r="M1507" s="2" t="s">
        <v>39</v>
      </c>
      <c r="N1507" s="2" t="s">
        <v>114</v>
      </c>
      <c r="O1507" s="2" t="s">
        <v>41</v>
      </c>
      <c r="P1507" s="2" t="s">
        <v>42</v>
      </c>
      <c r="Q1507" s="2" t="s">
        <v>43</v>
      </c>
      <c r="R1507" s="2" t="s">
        <v>2466</v>
      </c>
      <c r="S1507" s="2">
        <v>0.66</v>
      </c>
      <c r="T1507" s="7">
        <f>Table1[[#This Row],[Profit]]/Table1[[#This Row],[Sales]]</f>
        <v>0.436999511002445</v>
      </c>
      <c r="U1507" s="2" t="s">
        <v>33</v>
      </c>
      <c r="V1507" s="2" t="s">
        <v>136</v>
      </c>
      <c r="W1507" s="2" t="s">
        <v>387</v>
      </c>
      <c r="X1507" s="2" t="s">
        <v>580</v>
      </c>
      <c r="Y1507" s="2">
        <v>30318</v>
      </c>
      <c r="Z1507" s="10">
        <v>42112</v>
      </c>
      <c r="AA1507" s="14" t="str">
        <f>TEXT(Table1[[#This Row],[Order Date]],"mmmm")</f>
        <v>April</v>
      </c>
      <c r="AB1507" s="8" t="str">
        <f>TEXT(Table1[[#This Row],[Order Date]],"yyyy")</f>
        <v>2015</v>
      </c>
      <c r="AC1507" s="10">
        <v>42112</v>
      </c>
      <c r="AD1507" s="2">
        <v>223.416</v>
      </c>
      <c r="AE1507" s="2">
        <v>6</v>
      </c>
      <c r="AF1507" s="2">
        <v>511.25</v>
      </c>
      <c r="AG1507" s="2">
        <v>86063</v>
      </c>
      <c r="AH1507" s="7" t="str">
        <f>IF(COUNTIF(Returns!$A$2:$A$1635,Orders!AG1507)&gt;0,"Returned","Not Returned")</f>
        <v>Not Returned</v>
      </c>
    </row>
    <row r="1508" spans="5:34" ht="12.75" customHeight="1" thickTop="1" thickBot="1" x14ac:dyDescent="0.3">
      <c r="E1508" s="11">
        <v>22938</v>
      </c>
      <c r="F1508" s="12" t="s">
        <v>47</v>
      </c>
      <c r="G1508" s="12">
        <v>7.0000000000000007E-2</v>
      </c>
      <c r="H1508" s="12">
        <v>2.94</v>
      </c>
      <c r="I1508" s="12">
        <v>0.81</v>
      </c>
      <c r="J1508" s="12">
        <v>2655</v>
      </c>
      <c r="K1508" s="7" t="str">
        <f>IF(COUNTIF(Table1[Customer ID],Table1[[#This Row],[Customer ID]])&gt;1,"Repeat Customer","One-Time Customer")</f>
        <v>Repeat Customer</v>
      </c>
      <c r="L1508" s="12" t="s">
        <v>2465</v>
      </c>
      <c r="M1508" s="12" t="s">
        <v>49</v>
      </c>
      <c r="N1508" s="12" t="s">
        <v>28</v>
      </c>
      <c r="O1508" s="12" t="s">
        <v>29</v>
      </c>
      <c r="P1508" s="12" t="s">
        <v>30</v>
      </c>
      <c r="Q1508" s="12" t="s">
        <v>31</v>
      </c>
      <c r="R1508" s="12" t="s">
        <v>2467</v>
      </c>
      <c r="S1508" s="12">
        <v>0.4</v>
      </c>
      <c r="T1508" s="7">
        <f>Table1[[#This Row],[Profit]]/Table1[[#This Row],[Sales]]</f>
        <v>-3.1434872824631865</v>
      </c>
      <c r="U1508" s="12" t="s">
        <v>33</v>
      </c>
      <c r="V1508" s="12" t="s">
        <v>136</v>
      </c>
      <c r="W1508" s="12" t="s">
        <v>387</v>
      </c>
      <c r="X1508" s="12" t="s">
        <v>580</v>
      </c>
      <c r="Y1508" s="12">
        <v>30318</v>
      </c>
      <c r="Z1508" s="13">
        <v>42102</v>
      </c>
      <c r="AA1508" s="14" t="str">
        <f>TEXT(Table1[[#This Row],[Order Date]],"mmmm")</f>
        <v>April</v>
      </c>
      <c r="AB1508" s="8" t="str">
        <f>TEXT(Table1[[#This Row],[Order Date]],"yyyy")</f>
        <v>2015</v>
      </c>
      <c r="AC1508" s="13">
        <v>42103</v>
      </c>
      <c r="AD1508" s="12">
        <v>-93.927400000000006</v>
      </c>
      <c r="AE1508" s="12">
        <v>10</v>
      </c>
      <c r="AF1508" s="12">
        <v>29.88</v>
      </c>
      <c r="AG1508" s="12">
        <v>86064</v>
      </c>
      <c r="AH1508" s="7" t="str">
        <f>IF(COUNTIF(Returns!$A$2:$A$1635,Orders!AG1508)&gt;0,"Returned","Not Returned")</f>
        <v>Not Returned</v>
      </c>
    </row>
    <row r="1509" spans="5:34" ht="12.75" customHeight="1" thickTop="1" thickBot="1" x14ac:dyDescent="0.3">
      <c r="E1509" s="9">
        <v>19525</v>
      </c>
      <c r="F1509" s="2" t="s">
        <v>47</v>
      </c>
      <c r="G1509" s="2">
        <v>0.01</v>
      </c>
      <c r="H1509" s="2">
        <v>138.13999999999999</v>
      </c>
      <c r="I1509" s="2">
        <v>35</v>
      </c>
      <c r="J1509" s="2">
        <v>2660</v>
      </c>
      <c r="K1509" s="7" t="str">
        <f>IF(COUNTIF(Table1[Customer ID],Table1[[#This Row],[Customer ID]])&gt;1,"Repeat Customer","One-Time Customer")</f>
        <v>One-Time Customer</v>
      </c>
      <c r="L1509" s="2" t="s">
        <v>2468</v>
      </c>
      <c r="M1509" s="2" t="s">
        <v>49</v>
      </c>
      <c r="N1509" s="2" t="s">
        <v>58</v>
      </c>
      <c r="O1509" s="2" t="s">
        <v>29</v>
      </c>
      <c r="P1509" s="2" t="s">
        <v>141</v>
      </c>
      <c r="Q1509" s="2" t="s">
        <v>236</v>
      </c>
      <c r="R1509" s="2" t="s">
        <v>2469</v>
      </c>
      <c r="S1509" s="2"/>
      <c r="T1509" s="7">
        <f>Table1[[#This Row],[Profit]]/Table1[[#This Row],[Sales]]</f>
        <v>-0.53671769360466093</v>
      </c>
      <c r="U1509" s="2" t="s">
        <v>33</v>
      </c>
      <c r="V1509" s="2" t="s">
        <v>53</v>
      </c>
      <c r="W1509" s="2" t="s">
        <v>188</v>
      </c>
      <c r="X1509" s="2" t="s">
        <v>1109</v>
      </c>
      <c r="Y1509" s="2">
        <v>4038</v>
      </c>
      <c r="Z1509" s="10">
        <v>42059</v>
      </c>
      <c r="AA1509" s="14" t="str">
        <f>TEXT(Table1[[#This Row],[Order Date]],"mmmm")</f>
        <v>February</v>
      </c>
      <c r="AB1509" s="8" t="str">
        <f>TEXT(Table1[[#This Row],[Order Date]],"yyyy")</f>
        <v>2015</v>
      </c>
      <c r="AC1509" s="10">
        <v>42061</v>
      </c>
      <c r="AD1509" s="2">
        <v>-321.51</v>
      </c>
      <c r="AE1509" s="2">
        <v>4</v>
      </c>
      <c r="AF1509" s="2">
        <v>599.03</v>
      </c>
      <c r="AG1509" s="2">
        <v>86486</v>
      </c>
      <c r="AH1509" s="7" t="str">
        <f>IF(COUNTIF(Returns!$A$2:$A$1635,Orders!AG1509)&gt;0,"Returned","Not Returned")</f>
        <v>Not Returned</v>
      </c>
    </row>
    <row r="1510" spans="5:34" ht="12.75" customHeight="1" thickTop="1" thickBot="1" x14ac:dyDescent="0.3">
      <c r="E1510" s="11">
        <v>18400</v>
      </c>
      <c r="F1510" s="12" t="s">
        <v>25</v>
      </c>
      <c r="G1510" s="12">
        <v>0.04</v>
      </c>
      <c r="H1510" s="12">
        <v>90.24</v>
      </c>
      <c r="I1510" s="12">
        <v>0.99</v>
      </c>
      <c r="J1510" s="12">
        <v>2667</v>
      </c>
      <c r="K1510" s="7" t="str">
        <f>IF(COUNTIF(Table1[Customer ID],Table1[[#This Row],[Customer ID]])&gt;1,"Repeat Customer","One-Time Customer")</f>
        <v>Repeat Customer</v>
      </c>
      <c r="L1510" s="12" t="s">
        <v>2470</v>
      </c>
      <c r="M1510" s="12" t="s">
        <v>49</v>
      </c>
      <c r="N1510" s="12" t="s">
        <v>40</v>
      </c>
      <c r="O1510" s="12" t="s">
        <v>29</v>
      </c>
      <c r="P1510" s="12" t="s">
        <v>257</v>
      </c>
      <c r="Q1510" s="12" t="s">
        <v>59</v>
      </c>
      <c r="R1510" s="12" t="s">
        <v>2471</v>
      </c>
      <c r="S1510" s="12">
        <v>0.56000000000000005</v>
      </c>
      <c r="T1510" s="7">
        <f>Table1[[#This Row],[Profit]]/Table1[[#This Row],[Sales]]</f>
        <v>0.69</v>
      </c>
      <c r="U1510" s="12" t="s">
        <v>33</v>
      </c>
      <c r="V1510" s="12" t="s">
        <v>53</v>
      </c>
      <c r="W1510" s="12" t="s">
        <v>154</v>
      </c>
      <c r="X1510" s="12" t="s">
        <v>99</v>
      </c>
      <c r="Y1510" s="12">
        <v>44107</v>
      </c>
      <c r="Z1510" s="13">
        <v>42096</v>
      </c>
      <c r="AA1510" s="14" t="str">
        <f>TEXT(Table1[[#This Row],[Order Date]],"mmmm")</f>
        <v>April</v>
      </c>
      <c r="AB1510" s="8" t="str">
        <f>TEXT(Table1[[#This Row],[Order Date]],"yyyy")</f>
        <v>2015</v>
      </c>
      <c r="AC1510" s="13">
        <v>42098</v>
      </c>
      <c r="AD1510" s="12">
        <v>246.2748</v>
      </c>
      <c r="AE1510" s="12">
        <v>4</v>
      </c>
      <c r="AF1510" s="12">
        <v>356.92</v>
      </c>
      <c r="AG1510" s="12">
        <v>87831</v>
      </c>
      <c r="AH1510" s="7" t="str">
        <f>IF(COUNTIF(Returns!$A$2:$A$1635,Orders!AG1510)&gt;0,"Returned","Not Returned")</f>
        <v>Not Returned</v>
      </c>
    </row>
    <row r="1511" spans="5:34" ht="12.75" customHeight="1" thickTop="1" thickBot="1" x14ac:dyDescent="0.3">
      <c r="E1511" s="9">
        <v>18401</v>
      </c>
      <c r="F1511" s="2" t="s">
        <v>25</v>
      </c>
      <c r="G1511" s="2">
        <v>0.09</v>
      </c>
      <c r="H1511" s="2">
        <v>47.9</v>
      </c>
      <c r="I1511" s="2">
        <v>5.86</v>
      </c>
      <c r="J1511" s="2">
        <v>2667</v>
      </c>
      <c r="K1511" s="7" t="str">
        <f>IF(COUNTIF(Table1[Customer ID],Table1[[#This Row],[Customer ID]])&gt;1,"Repeat Customer","One-Time Customer")</f>
        <v>Repeat Customer</v>
      </c>
      <c r="L1511" s="2" t="s">
        <v>2470</v>
      </c>
      <c r="M1511" s="2" t="s">
        <v>27</v>
      </c>
      <c r="N1511" s="2" t="s">
        <v>40</v>
      </c>
      <c r="O1511" s="2" t="s">
        <v>29</v>
      </c>
      <c r="P1511" s="2" t="s">
        <v>93</v>
      </c>
      <c r="Q1511" s="2" t="s">
        <v>59</v>
      </c>
      <c r="R1511" s="2" t="s">
        <v>1937</v>
      </c>
      <c r="S1511" s="2">
        <v>0.37</v>
      </c>
      <c r="T1511" s="7">
        <f>Table1[[#This Row],[Profit]]/Table1[[#This Row],[Sales]]</f>
        <v>0.69</v>
      </c>
      <c r="U1511" s="2" t="s">
        <v>33</v>
      </c>
      <c r="V1511" s="2" t="s">
        <v>53</v>
      </c>
      <c r="W1511" s="2" t="s">
        <v>154</v>
      </c>
      <c r="X1511" s="2" t="s">
        <v>99</v>
      </c>
      <c r="Y1511" s="2">
        <v>44107</v>
      </c>
      <c r="Z1511" s="10">
        <v>42096</v>
      </c>
      <c r="AA1511" s="14" t="str">
        <f>TEXT(Table1[[#This Row],[Order Date]],"mmmm")</f>
        <v>April</v>
      </c>
      <c r="AB1511" s="8" t="str">
        <f>TEXT(Table1[[#This Row],[Order Date]],"yyyy")</f>
        <v>2015</v>
      </c>
      <c r="AC1511" s="10">
        <v>42098</v>
      </c>
      <c r="AD1511" s="2">
        <v>93.950399999999988</v>
      </c>
      <c r="AE1511" s="2">
        <v>3</v>
      </c>
      <c r="AF1511" s="2">
        <v>136.16</v>
      </c>
      <c r="AG1511" s="2">
        <v>87831</v>
      </c>
      <c r="AH1511" s="7" t="str">
        <f>IF(COUNTIF(Returns!$A$2:$A$1635,Orders!AG1511)&gt;0,"Returned","Not Returned")</f>
        <v>Not Returned</v>
      </c>
    </row>
    <row r="1512" spans="5:34" ht="12.75" customHeight="1" thickTop="1" thickBot="1" x14ac:dyDescent="0.3">
      <c r="E1512" s="11">
        <v>19294</v>
      </c>
      <c r="F1512" s="12" t="s">
        <v>25</v>
      </c>
      <c r="G1512" s="12">
        <v>0.04</v>
      </c>
      <c r="H1512" s="12">
        <v>10.4</v>
      </c>
      <c r="I1512" s="12">
        <v>5.4</v>
      </c>
      <c r="J1512" s="12">
        <v>2668</v>
      </c>
      <c r="K1512" s="7" t="str">
        <f>IF(COUNTIF(Table1[Customer ID],Table1[[#This Row],[Customer ID]])&gt;1,"Repeat Customer","One-Time Customer")</f>
        <v>Repeat Customer</v>
      </c>
      <c r="L1512" s="12" t="s">
        <v>2472</v>
      </c>
      <c r="M1512" s="12" t="s">
        <v>49</v>
      </c>
      <c r="N1512" s="12" t="s">
        <v>28</v>
      </c>
      <c r="O1512" s="12" t="s">
        <v>41</v>
      </c>
      <c r="P1512" s="12" t="s">
        <v>50</v>
      </c>
      <c r="Q1512" s="12" t="s">
        <v>51</v>
      </c>
      <c r="R1512" s="12" t="s">
        <v>2473</v>
      </c>
      <c r="S1512" s="12">
        <v>0.51</v>
      </c>
      <c r="T1512" s="7">
        <f>Table1[[#This Row],[Profit]]/Table1[[#This Row],[Sales]]</f>
        <v>0.22931008107694659</v>
      </c>
      <c r="U1512" s="12" t="s">
        <v>33</v>
      </c>
      <c r="V1512" s="12" t="s">
        <v>61</v>
      </c>
      <c r="W1512" s="12" t="s">
        <v>2193</v>
      </c>
      <c r="X1512" s="12" t="s">
        <v>2474</v>
      </c>
      <c r="Y1512" s="12">
        <v>57701</v>
      </c>
      <c r="Z1512" s="13">
        <v>42091</v>
      </c>
      <c r="AA1512" s="14" t="str">
        <f>TEXT(Table1[[#This Row],[Order Date]],"mmmm")</f>
        <v>March</v>
      </c>
      <c r="AB1512" s="8" t="str">
        <f>TEXT(Table1[[#This Row],[Order Date]],"yyyy")</f>
        <v>2015</v>
      </c>
      <c r="AC1512" s="13">
        <v>42092</v>
      </c>
      <c r="AD1512" s="12">
        <v>29.98</v>
      </c>
      <c r="AE1512" s="12">
        <v>12</v>
      </c>
      <c r="AF1512" s="12">
        <v>130.74</v>
      </c>
      <c r="AG1512" s="12">
        <v>87830</v>
      </c>
      <c r="AH1512" s="7" t="str">
        <f>IF(COUNTIF(Returns!$A$2:$A$1635,Orders!AG1512)&gt;0,"Returned","Not Returned")</f>
        <v>Not Returned</v>
      </c>
    </row>
    <row r="1513" spans="5:34" ht="12.75" customHeight="1" thickTop="1" thickBot="1" x14ac:dyDescent="0.3">
      <c r="E1513" s="9">
        <v>19295</v>
      </c>
      <c r="F1513" s="2" t="s">
        <v>25</v>
      </c>
      <c r="G1513" s="2">
        <v>0.08</v>
      </c>
      <c r="H1513" s="2">
        <v>4.28</v>
      </c>
      <c r="I1513" s="2">
        <v>4.79</v>
      </c>
      <c r="J1513" s="2">
        <v>2668</v>
      </c>
      <c r="K1513" s="7" t="str">
        <f>IF(COUNTIF(Table1[Customer ID],Table1[[#This Row],[Customer ID]])&gt;1,"Repeat Customer","One-Time Customer")</f>
        <v>Repeat Customer</v>
      </c>
      <c r="L1513" s="2" t="s">
        <v>2472</v>
      </c>
      <c r="M1513" s="2" t="s">
        <v>49</v>
      </c>
      <c r="N1513" s="2" t="s">
        <v>28</v>
      </c>
      <c r="O1513" s="2" t="s">
        <v>29</v>
      </c>
      <c r="P1513" s="2" t="s">
        <v>93</v>
      </c>
      <c r="Q1513" s="2" t="s">
        <v>59</v>
      </c>
      <c r="R1513" s="2" t="s">
        <v>2475</v>
      </c>
      <c r="S1513" s="2">
        <v>0.4</v>
      </c>
      <c r="T1513" s="7">
        <f>Table1[[#This Row],[Profit]]/Table1[[#This Row],[Sales]]</f>
        <v>-2.4303188289552837</v>
      </c>
      <c r="U1513" s="2" t="s">
        <v>33</v>
      </c>
      <c r="V1513" s="2" t="s">
        <v>61</v>
      </c>
      <c r="W1513" s="2" t="s">
        <v>2193</v>
      </c>
      <c r="X1513" s="2" t="s">
        <v>2474</v>
      </c>
      <c r="Y1513" s="2">
        <v>57701</v>
      </c>
      <c r="Z1513" s="10">
        <v>42091</v>
      </c>
      <c r="AA1513" s="14" t="str">
        <f>TEXT(Table1[[#This Row],[Order Date]],"mmmm")</f>
        <v>March</v>
      </c>
      <c r="AB1513" s="8" t="str">
        <f>TEXT(Table1[[#This Row],[Order Date]],"yyyy")</f>
        <v>2015</v>
      </c>
      <c r="AC1513" s="10">
        <v>42093</v>
      </c>
      <c r="AD1513" s="2">
        <v>-121.2</v>
      </c>
      <c r="AE1513" s="2">
        <v>12</v>
      </c>
      <c r="AF1513" s="2">
        <v>49.87</v>
      </c>
      <c r="AG1513" s="2">
        <v>87830</v>
      </c>
      <c r="AH1513" s="7" t="str">
        <f>IF(COUNTIF(Returns!$A$2:$A$1635,Orders!AG1513)&gt;0,"Returned","Not Returned")</f>
        <v>Not Returned</v>
      </c>
    </row>
    <row r="1514" spans="5:34" ht="12.75" customHeight="1" thickTop="1" thickBot="1" x14ac:dyDescent="0.3">
      <c r="E1514" s="11">
        <v>18870</v>
      </c>
      <c r="F1514" s="12" t="s">
        <v>37</v>
      </c>
      <c r="G1514" s="12">
        <v>0.06</v>
      </c>
      <c r="H1514" s="12">
        <v>3.93</v>
      </c>
      <c r="I1514" s="12">
        <v>0.99</v>
      </c>
      <c r="J1514" s="12">
        <v>2668</v>
      </c>
      <c r="K1514" s="7" t="str">
        <f>IF(COUNTIF(Table1[Customer ID],Table1[[#This Row],[Customer ID]])&gt;1,"Repeat Customer","One-Time Customer")</f>
        <v>Repeat Customer</v>
      </c>
      <c r="L1514" s="12" t="s">
        <v>2472</v>
      </c>
      <c r="M1514" s="12" t="s">
        <v>49</v>
      </c>
      <c r="N1514" s="12" t="s">
        <v>40</v>
      </c>
      <c r="O1514" s="12" t="s">
        <v>29</v>
      </c>
      <c r="P1514" s="12" t="s">
        <v>66</v>
      </c>
      <c r="Q1514" s="12" t="s">
        <v>31</v>
      </c>
      <c r="R1514" s="12" t="s">
        <v>2476</v>
      </c>
      <c r="S1514" s="12">
        <v>0.39</v>
      </c>
      <c r="T1514" s="7">
        <f>Table1[[#This Row],[Profit]]/Table1[[#This Row],[Sales]]</f>
        <v>0.4459222497932176</v>
      </c>
      <c r="U1514" s="12" t="s">
        <v>33</v>
      </c>
      <c r="V1514" s="12" t="s">
        <v>61</v>
      </c>
      <c r="W1514" s="12" t="s">
        <v>2193</v>
      </c>
      <c r="X1514" s="12" t="s">
        <v>2474</v>
      </c>
      <c r="Y1514" s="12">
        <v>57701</v>
      </c>
      <c r="Z1514" s="13">
        <v>42115</v>
      </c>
      <c r="AA1514" s="14" t="str">
        <f>TEXT(Table1[[#This Row],[Order Date]],"mmmm")</f>
        <v>April</v>
      </c>
      <c r="AB1514" s="8" t="str">
        <f>TEXT(Table1[[#This Row],[Order Date]],"yyyy")</f>
        <v>2015</v>
      </c>
      <c r="AC1514" s="13">
        <v>42117</v>
      </c>
      <c r="AD1514" s="12">
        <v>10.782400000000001</v>
      </c>
      <c r="AE1514" s="12">
        <v>6</v>
      </c>
      <c r="AF1514" s="12">
        <v>24.18</v>
      </c>
      <c r="AG1514" s="12">
        <v>87832</v>
      </c>
      <c r="AH1514" s="7" t="str">
        <f>IF(COUNTIF(Returns!$A$2:$A$1635,Orders!AG1514)&gt;0,"Returned","Not Returned")</f>
        <v>Not Returned</v>
      </c>
    </row>
    <row r="1515" spans="5:34" ht="12.75" customHeight="1" thickTop="1" thickBot="1" x14ac:dyDescent="0.3">
      <c r="E1515" s="9">
        <v>5338</v>
      </c>
      <c r="F1515" s="2" t="s">
        <v>25</v>
      </c>
      <c r="G1515" s="2">
        <v>0.05</v>
      </c>
      <c r="H1515" s="2">
        <v>165.2</v>
      </c>
      <c r="I1515" s="2">
        <v>19.989999999999998</v>
      </c>
      <c r="J1515" s="2">
        <v>2670</v>
      </c>
      <c r="K1515" s="7" t="str">
        <f>IF(COUNTIF(Table1[Customer ID],Table1[[#This Row],[Customer ID]])&gt;1,"Repeat Customer","One-Time Customer")</f>
        <v>Repeat Customer</v>
      </c>
      <c r="L1515" s="2" t="s">
        <v>2477</v>
      </c>
      <c r="M1515" s="2" t="s">
        <v>49</v>
      </c>
      <c r="N1515" s="2" t="s">
        <v>40</v>
      </c>
      <c r="O1515" s="2" t="s">
        <v>29</v>
      </c>
      <c r="P1515" s="2" t="s">
        <v>141</v>
      </c>
      <c r="Q1515" s="2" t="s">
        <v>59</v>
      </c>
      <c r="R1515" s="2" t="s">
        <v>562</v>
      </c>
      <c r="S1515" s="2">
        <v>0.59</v>
      </c>
      <c r="T1515" s="7">
        <f>Table1[[#This Row],[Profit]]/Table1[[#This Row],[Sales]]</f>
        <v>7.2812192456379779E-2</v>
      </c>
      <c r="U1515" s="2" t="s">
        <v>33</v>
      </c>
      <c r="V1515" s="2" t="s">
        <v>34</v>
      </c>
      <c r="W1515" s="2" t="s">
        <v>45</v>
      </c>
      <c r="X1515" s="2" t="s">
        <v>663</v>
      </c>
      <c r="Y1515" s="2">
        <v>90049</v>
      </c>
      <c r="Z1515" s="10">
        <v>42153</v>
      </c>
      <c r="AA1515" s="14" t="str">
        <f>TEXT(Table1[[#This Row],[Order Date]],"mmmm")</f>
        <v>May</v>
      </c>
      <c r="AB1515" s="8" t="str">
        <f>TEXT(Table1[[#This Row],[Order Date]],"yyyy")</f>
        <v>2015</v>
      </c>
      <c r="AC1515" s="10">
        <v>42153</v>
      </c>
      <c r="AD1515" s="2">
        <v>2008.71</v>
      </c>
      <c r="AE1515" s="2">
        <v>167</v>
      </c>
      <c r="AF1515" s="2">
        <v>27587.55</v>
      </c>
      <c r="AG1515" s="2">
        <v>37924</v>
      </c>
      <c r="AH1515" s="7" t="str">
        <f>IF(COUNTIF(Returns!$A$2:$A$1635,Orders!AG1515)&gt;0,"Returned","Not Returned")</f>
        <v>Returned</v>
      </c>
    </row>
    <row r="1516" spans="5:34" ht="12.75" customHeight="1" thickTop="1" thickBot="1" x14ac:dyDescent="0.3">
      <c r="E1516" s="11">
        <v>5339</v>
      </c>
      <c r="F1516" s="12" t="s">
        <v>25</v>
      </c>
      <c r="G1516" s="12">
        <v>0.09</v>
      </c>
      <c r="H1516" s="12">
        <v>17.989999999999998</v>
      </c>
      <c r="I1516" s="12">
        <v>8.65</v>
      </c>
      <c r="J1516" s="12">
        <v>2670</v>
      </c>
      <c r="K1516" s="7" t="str">
        <f>IF(COUNTIF(Table1[Customer ID],Table1[[#This Row],[Customer ID]])&gt;1,"Repeat Customer","One-Time Customer")</f>
        <v>Repeat Customer</v>
      </c>
      <c r="L1516" s="12" t="s">
        <v>2477</v>
      </c>
      <c r="M1516" s="12" t="s">
        <v>49</v>
      </c>
      <c r="N1516" s="12" t="s">
        <v>40</v>
      </c>
      <c r="O1516" s="12" t="s">
        <v>29</v>
      </c>
      <c r="P1516" s="12" t="s">
        <v>30</v>
      </c>
      <c r="Q1516" s="12" t="s">
        <v>59</v>
      </c>
      <c r="R1516" s="12" t="s">
        <v>2478</v>
      </c>
      <c r="S1516" s="12">
        <v>0.56999999999999995</v>
      </c>
      <c r="T1516" s="7">
        <f>Table1[[#This Row],[Profit]]/Table1[[#This Row],[Sales]]</f>
        <v>-6.7582537471256657E-2</v>
      </c>
      <c r="U1516" s="12" t="s">
        <v>33</v>
      </c>
      <c r="V1516" s="12" t="s">
        <v>34</v>
      </c>
      <c r="W1516" s="12" t="s">
        <v>45</v>
      </c>
      <c r="X1516" s="12" t="s">
        <v>663</v>
      </c>
      <c r="Y1516" s="12">
        <v>90049</v>
      </c>
      <c r="Z1516" s="13">
        <v>42153</v>
      </c>
      <c r="AA1516" s="14" t="str">
        <f>TEXT(Table1[[#This Row],[Order Date]],"mmmm")</f>
        <v>May</v>
      </c>
      <c r="AB1516" s="8" t="str">
        <f>TEXT(Table1[[#This Row],[Order Date]],"yyyy")</f>
        <v>2015</v>
      </c>
      <c r="AC1516" s="13">
        <v>42153</v>
      </c>
      <c r="AD1516" s="12">
        <v>-80.53</v>
      </c>
      <c r="AE1516" s="12">
        <v>71</v>
      </c>
      <c r="AF1516" s="12">
        <v>1191.58</v>
      </c>
      <c r="AG1516" s="12">
        <v>37924</v>
      </c>
      <c r="AH1516" s="7" t="str">
        <f>IF(COUNTIF(Returns!$A$2:$A$1635,Orders!AG1516)&gt;0,"Returned","Not Returned")</f>
        <v>Returned</v>
      </c>
    </row>
    <row r="1517" spans="5:34" ht="12.75" customHeight="1" thickTop="1" thickBot="1" x14ac:dyDescent="0.3">
      <c r="E1517" s="9">
        <v>23338</v>
      </c>
      <c r="F1517" s="2" t="s">
        <v>25</v>
      </c>
      <c r="G1517" s="2">
        <v>0.05</v>
      </c>
      <c r="H1517" s="2">
        <v>165.2</v>
      </c>
      <c r="I1517" s="2">
        <v>19.989999999999998</v>
      </c>
      <c r="J1517" s="2">
        <v>2671</v>
      </c>
      <c r="K1517" s="7" t="str">
        <f>IF(COUNTIF(Table1[Customer ID],Table1[[#This Row],[Customer ID]])&gt;1,"Repeat Customer","One-Time Customer")</f>
        <v>One-Time Customer</v>
      </c>
      <c r="L1517" s="2" t="s">
        <v>2479</v>
      </c>
      <c r="M1517" s="2" t="s">
        <v>49</v>
      </c>
      <c r="N1517" s="2" t="s">
        <v>40</v>
      </c>
      <c r="O1517" s="2" t="s">
        <v>29</v>
      </c>
      <c r="P1517" s="2" t="s">
        <v>141</v>
      </c>
      <c r="Q1517" s="2" t="s">
        <v>59</v>
      </c>
      <c r="R1517" s="2" t="s">
        <v>562</v>
      </c>
      <c r="S1517" s="2">
        <v>0.59</v>
      </c>
      <c r="T1517" s="7">
        <f>Table1[[#This Row],[Profit]]/Table1[[#This Row],[Sales]]</f>
        <v>-7.0563071925098626E-3</v>
      </c>
      <c r="U1517" s="2" t="s">
        <v>33</v>
      </c>
      <c r="V1517" s="2" t="s">
        <v>136</v>
      </c>
      <c r="W1517" s="2" t="s">
        <v>244</v>
      </c>
      <c r="X1517" s="2" t="s">
        <v>2446</v>
      </c>
      <c r="Y1517" s="2">
        <v>37027</v>
      </c>
      <c r="Z1517" s="10">
        <v>42153</v>
      </c>
      <c r="AA1517" s="14" t="str">
        <f>TEXT(Table1[[#This Row],[Order Date]],"mmmm")</f>
        <v>May</v>
      </c>
      <c r="AB1517" s="8" t="str">
        <f>TEXT(Table1[[#This Row],[Order Date]],"yyyy")</f>
        <v>2015</v>
      </c>
      <c r="AC1517" s="10">
        <v>42153</v>
      </c>
      <c r="AD1517" s="2">
        <v>-48.957999999999998</v>
      </c>
      <c r="AE1517" s="2">
        <v>42</v>
      </c>
      <c r="AF1517" s="2">
        <v>6938.19</v>
      </c>
      <c r="AG1517" s="2">
        <v>90551</v>
      </c>
      <c r="AH1517" s="7" t="str">
        <f>IF(COUNTIF(Returns!$A$2:$A$1635,Orders!AG1517)&gt;0,"Returned","Not Returned")</f>
        <v>Not Returned</v>
      </c>
    </row>
    <row r="1518" spans="5:34" ht="12.75" customHeight="1" thickTop="1" thickBot="1" x14ac:dyDescent="0.3">
      <c r="E1518" s="11">
        <v>18147</v>
      </c>
      <c r="F1518" s="12" t="s">
        <v>47</v>
      </c>
      <c r="G1518" s="12">
        <v>0.03</v>
      </c>
      <c r="H1518" s="12">
        <v>41.32</v>
      </c>
      <c r="I1518" s="12">
        <v>58.66</v>
      </c>
      <c r="J1518" s="12">
        <v>2677</v>
      </c>
      <c r="K1518" s="7" t="str">
        <f>IF(COUNTIF(Table1[Customer ID],Table1[[#This Row],[Customer ID]])&gt;1,"Repeat Customer","One-Time Customer")</f>
        <v>Repeat Customer</v>
      </c>
      <c r="L1518" s="12" t="s">
        <v>2480</v>
      </c>
      <c r="M1518" s="12" t="s">
        <v>27</v>
      </c>
      <c r="N1518" s="12" t="s">
        <v>58</v>
      </c>
      <c r="O1518" s="12" t="s">
        <v>41</v>
      </c>
      <c r="P1518" s="12" t="s">
        <v>50</v>
      </c>
      <c r="Q1518" s="12" t="s">
        <v>86</v>
      </c>
      <c r="R1518" s="12" t="s">
        <v>2481</v>
      </c>
      <c r="S1518" s="12">
        <v>0.76</v>
      </c>
      <c r="T1518" s="7">
        <f>Table1[[#This Row],[Profit]]/Table1[[#This Row],[Sales]]</f>
        <v>-7.8269372957759931E-2</v>
      </c>
      <c r="U1518" s="12" t="s">
        <v>33</v>
      </c>
      <c r="V1518" s="12" t="s">
        <v>136</v>
      </c>
      <c r="W1518" s="12" t="s">
        <v>137</v>
      </c>
      <c r="X1518" s="12" t="s">
        <v>2482</v>
      </c>
      <c r="Y1518" s="12">
        <v>22601</v>
      </c>
      <c r="Z1518" s="13">
        <v>42171</v>
      </c>
      <c r="AA1518" s="14" t="str">
        <f>TEXT(Table1[[#This Row],[Order Date]],"mmmm")</f>
        <v>June</v>
      </c>
      <c r="AB1518" s="8" t="str">
        <f>TEXT(Table1[[#This Row],[Order Date]],"yyyy")</f>
        <v>2015</v>
      </c>
      <c r="AC1518" s="13">
        <v>42172</v>
      </c>
      <c r="AD1518" s="12">
        <v>-32.816000000000003</v>
      </c>
      <c r="AE1518" s="12">
        <v>10</v>
      </c>
      <c r="AF1518" s="12">
        <v>419.27</v>
      </c>
      <c r="AG1518" s="12">
        <v>86633</v>
      </c>
      <c r="AH1518" s="7" t="str">
        <f>IF(COUNTIF(Returns!$A$2:$A$1635,Orders!AG1518)&gt;0,"Returned","Not Returned")</f>
        <v>Not Returned</v>
      </c>
    </row>
    <row r="1519" spans="5:34" ht="12.75" customHeight="1" thickTop="1" thickBot="1" x14ac:dyDescent="0.3">
      <c r="E1519" s="9">
        <v>18148</v>
      </c>
      <c r="F1519" s="2" t="s">
        <v>47</v>
      </c>
      <c r="G1519" s="2">
        <v>0</v>
      </c>
      <c r="H1519" s="2">
        <v>6.88</v>
      </c>
      <c r="I1519" s="2">
        <v>2</v>
      </c>
      <c r="J1519" s="2">
        <v>2677</v>
      </c>
      <c r="K1519" s="7" t="str">
        <f>IF(COUNTIF(Table1[Customer ID],Table1[[#This Row],[Customer ID]])&gt;1,"Repeat Customer","One-Time Customer")</f>
        <v>Repeat Customer</v>
      </c>
      <c r="L1519" s="2" t="s">
        <v>2480</v>
      </c>
      <c r="M1519" s="2" t="s">
        <v>49</v>
      </c>
      <c r="N1519" s="2" t="s">
        <v>58</v>
      </c>
      <c r="O1519" s="2" t="s">
        <v>29</v>
      </c>
      <c r="P1519" s="2" t="s">
        <v>93</v>
      </c>
      <c r="Q1519" s="2" t="s">
        <v>31</v>
      </c>
      <c r="R1519" s="2" t="s">
        <v>662</v>
      </c>
      <c r="S1519" s="2">
        <v>0.39</v>
      </c>
      <c r="T1519" s="7">
        <f>Table1[[#This Row],[Profit]]/Table1[[#This Row],[Sales]]</f>
        <v>-0.43361111111111111</v>
      </c>
      <c r="U1519" s="2" t="s">
        <v>33</v>
      </c>
      <c r="V1519" s="2" t="s">
        <v>136</v>
      </c>
      <c r="W1519" s="2" t="s">
        <v>137</v>
      </c>
      <c r="X1519" s="2" t="s">
        <v>2482</v>
      </c>
      <c r="Y1519" s="2">
        <v>22601</v>
      </c>
      <c r="Z1519" s="10">
        <v>42171</v>
      </c>
      <c r="AA1519" s="14" t="str">
        <f>TEXT(Table1[[#This Row],[Order Date]],"mmmm")</f>
        <v>June</v>
      </c>
      <c r="AB1519" s="8" t="str">
        <f>TEXT(Table1[[#This Row],[Order Date]],"yyyy")</f>
        <v>2015</v>
      </c>
      <c r="AC1519" s="10">
        <v>42171</v>
      </c>
      <c r="AD1519" s="2">
        <v>-15.61</v>
      </c>
      <c r="AE1519" s="2">
        <v>5</v>
      </c>
      <c r="AF1519" s="2">
        <v>36</v>
      </c>
      <c r="AG1519" s="2">
        <v>86633</v>
      </c>
      <c r="AH1519" s="7" t="str">
        <f>IF(COUNTIF(Returns!$A$2:$A$1635,Orders!AG1519)&gt;0,"Returned","Not Returned")</f>
        <v>Not Returned</v>
      </c>
    </row>
    <row r="1520" spans="5:34" ht="12.75" customHeight="1" thickTop="1" thickBot="1" x14ac:dyDescent="0.3">
      <c r="E1520" s="11">
        <v>22848</v>
      </c>
      <c r="F1520" s="12" t="s">
        <v>106</v>
      </c>
      <c r="G1520" s="12">
        <v>0.09</v>
      </c>
      <c r="H1520" s="12">
        <v>8.74</v>
      </c>
      <c r="I1520" s="12">
        <v>1.39</v>
      </c>
      <c r="J1520" s="12">
        <v>2684</v>
      </c>
      <c r="K1520" s="7" t="str">
        <f>IF(COUNTIF(Table1[Customer ID],Table1[[#This Row],[Customer ID]])&gt;1,"Repeat Customer","One-Time Customer")</f>
        <v>Repeat Customer</v>
      </c>
      <c r="L1520" s="12" t="s">
        <v>2483</v>
      </c>
      <c r="M1520" s="12" t="s">
        <v>27</v>
      </c>
      <c r="N1520" s="12" t="s">
        <v>58</v>
      </c>
      <c r="O1520" s="12" t="s">
        <v>29</v>
      </c>
      <c r="P1520" s="12" t="s">
        <v>69</v>
      </c>
      <c r="Q1520" s="12" t="s">
        <v>59</v>
      </c>
      <c r="R1520" s="12" t="s">
        <v>1482</v>
      </c>
      <c r="S1520" s="12">
        <v>0.38</v>
      </c>
      <c r="T1520" s="7">
        <f>Table1[[#This Row],[Profit]]/Table1[[#This Row],[Sales]]</f>
        <v>2.0047538200339559</v>
      </c>
      <c r="U1520" s="12" t="s">
        <v>33</v>
      </c>
      <c r="V1520" s="12" t="s">
        <v>136</v>
      </c>
      <c r="W1520" s="12" t="s">
        <v>362</v>
      </c>
      <c r="X1520" s="12" t="s">
        <v>2484</v>
      </c>
      <c r="Y1520" s="12">
        <v>33952</v>
      </c>
      <c r="Z1520" s="13">
        <v>42050</v>
      </c>
      <c r="AA1520" s="14" t="str">
        <f>TEXT(Table1[[#This Row],[Order Date]],"mmmm")</f>
        <v>February</v>
      </c>
      <c r="AB1520" s="8" t="str">
        <f>TEXT(Table1[[#This Row],[Order Date]],"yyyy")</f>
        <v>2015</v>
      </c>
      <c r="AC1520" s="13">
        <v>42055</v>
      </c>
      <c r="AD1520" s="12">
        <v>23.616</v>
      </c>
      <c r="AE1520" s="12">
        <v>1</v>
      </c>
      <c r="AF1520" s="12">
        <v>11.78</v>
      </c>
      <c r="AG1520" s="12">
        <v>89146</v>
      </c>
      <c r="AH1520" s="7" t="str">
        <f>IF(COUNTIF(Returns!$A$2:$A$1635,Orders!AG1520)&gt;0,"Returned","Not Returned")</f>
        <v>Not Returned</v>
      </c>
    </row>
    <row r="1521" spans="5:34" ht="12.75" customHeight="1" thickTop="1" thickBot="1" x14ac:dyDescent="0.3">
      <c r="E1521" s="9">
        <v>22849</v>
      </c>
      <c r="F1521" s="2" t="s">
        <v>106</v>
      </c>
      <c r="G1521" s="2">
        <v>0.09</v>
      </c>
      <c r="H1521" s="2">
        <v>18.97</v>
      </c>
      <c r="I1521" s="2">
        <v>9.0299999999999994</v>
      </c>
      <c r="J1521" s="2">
        <v>2684</v>
      </c>
      <c r="K1521" s="7" t="str">
        <f>IF(COUNTIF(Table1[Customer ID],Table1[[#This Row],[Customer ID]])&gt;1,"Repeat Customer","One-Time Customer")</f>
        <v>Repeat Customer</v>
      </c>
      <c r="L1521" s="2" t="s">
        <v>2483</v>
      </c>
      <c r="M1521" s="2" t="s">
        <v>49</v>
      </c>
      <c r="N1521" s="2" t="s">
        <v>58</v>
      </c>
      <c r="O1521" s="2" t="s">
        <v>29</v>
      </c>
      <c r="P1521" s="2" t="s">
        <v>93</v>
      </c>
      <c r="Q1521" s="2" t="s">
        <v>59</v>
      </c>
      <c r="R1521" s="2" t="s">
        <v>775</v>
      </c>
      <c r="S1521" s="2">
        <v>0.37</v>
      </c>
      <c r="T1521" s="7">
        <f>Table1[[#This Row],[Profit]]/Table1[[#This Row],[Sales]]</f>
        <v>-83.397519083969456</v>
      </c>
      <c r="U1521" s="2" t="s">
        <v>33</v>
      </c>
      <c r="V1521" s="2" t="s">
        <v>136</v>
      </c>
      <c r="W1521" s="2" t="s">
        <v>362</v>
      </c>
      <c r="X1521" s="2" t="s">
        <v>2484</v>
      </c>
      <c r="Y1521" s="2">
        <v>33952</v>
      </c>
      <c r="Z1521" s="10">
        <v>42050</v>
      </c>
      <c r="AA1521" s="14" t="str">
        <f>TEXT(Table1[[#This Row],[Order Date]],"mmmm")</f>
        <v>February</v>
      </c>
      <c r="AB1521" s="8" t="str">
        <f>TEXT(Table1[[#This Row],[Order Date]],"yyyy")</f>
        <v>2015</v>
      </c>
      <c r="AC1521" s="10">
        <v>42055</v>
      </c>
      <c r="AD1521" s="2">
        <v>-1748.0119999999999</v>
      </c>
      <c r="AE1521" s="2">
        <v>1</v>
      </c>
      <c r="AF1521" s="2">
        <v>20.96</v>
      </c>
      <c r="AG1521" s="2">
        <v>89146</v>
      </c>
      <c r="AH1521" s="7" t="str">
        <f>IF(COUNTIF(Returns!$A$2:$A$1635,Orders!AG1521)&gt;0,"Returned","Not Returned")</f>
        <v>Not Returned</v>
      </c>
    </row>
    <row r="1522" spans="5:34" ht="12.75" customHeight="1" thickTop="1" thickBot="1" x14ac:dyDescent="0.3">
      <c r="E1522" s="11">
        <v>25649</v>
      </c>
      <c r="F1522" s="12" t="s">
        <v>106</v>
      </c>
      <c r="G1522" s="12">
        <v>7.0000000000000007E-2</v>
      </c>
      <c r="H1522" s="12">
        <v>4.97</v>
      </c>
      <c r="I1522" s="12">
        <v>5.71</v>
      </c>
      <c r="J1522" s="12">
        <v>2684</v>
      </c>
      <c r="K1522" s="7" t="str">
        <f>IF(COUNTIF(Table1[Customer ID],Table1[[#This Row],[Customer ID]])&gt;1,"Repeat Customer","One-Time Customer")</f>
        <v>Repeat Customer</v>
      </c>
      <c r="L1522" s="12" t="s">
        <v>2483</v>
      </c>
      <c r="M1522" s="12" t="s">
        <v>49</v>
      </c>
      <c r="N1522" s="12" t="s">
        <v>58</v>
      </c>
      <c r="O1522" s="12" t="s">
        <v>41</v>
      </c>
      <c r="P1522" s="12" t="s">
        <v>50</v>
      </c>
      <c r="Q1522" s="12" t="s">
        <v>86</v>
      </c>
      <c r="R1522" s="12" t="s">
        <v>2485</v>
      </c>
      <c r="S1522" s="12">
        <v>0.54</v>
      </c>
      <c r="T1522" s="7">
        <f>Table1[[#This Row],[Profit]]/Table1[[#This Row],[Sales]]</f>
        <v>-6.7573893473368347</v>
      </c>
      <c r="U1522" s="12" t="s">
        <v>33</v>
      </c>
      <c r="V1522" s="12" t="s">
        <v>136</v>
      </c>
      <c r="W1522" s="12" t="s">
        <v>362</v>
      </c>
      <c r="X1522" s="12" t="s">
        <v>2484</v>
      </c>
      <c r="Y1522" s="12">
        <v>33952</v>
      </c>
      <c r="Z1522" s="13">
        <v>42104</v>
      </c>
      <c r="AA1522" s="14" t="str">
        <f>TEXT(Table1[[#This Row],[Order Date]],"mmmm")</f>
        <v>April</v>
      </c>
      <c r="AB1522" s="8" t="str">
        <f>TEXT(Table1[[#This Row],[Order Date]],"yyyy")</f>
        <v>2015</v>
      </c>
      <c r="AC1522" s="13">
        <v>42109</v>
      </c>
      <c r="AD1522" s="12">
        <v>-180.15200000000002</v>
      </c>
      <c r="AE1522" s="12">
        <v>5</v>
      </c>
      <c r="AF1522" s="12">
        <v>26.66</v>
      </c>
      <c r="AG1522" s="12">
        <v>89148</v>
      </c>
      <c r="AH1522" s="7" t="str">
        <f>IF(COUNTIF(Returns!$A$2:$A$1635,Orders!AG1522)&gt;0,"Returned","Not Returned")</f>
        <v>Not Returned</v>
      </c>
    </row>
    <row r="1523" spans="5:34" ht="12.75" customHeight="1" thickTop="1" thickBot="1" x14ac:dyDescent="0.3">
      <c r="E1523" s="9">
        <v>25650</v>
      </c>
      <c r="F1523" s="2" t="s">
        <v>106</v>
      </c>
      <c r="G1523" s="2">
        <v>0.09</v>
      </c>
      <c r="H1523" s="2">
        <v>2.62</v>
      </c>
      <c r="I1523" s="2">
        <v>0.8</v>
      </c>
      <c r="J1523" s="2">
        <v>2684</v>
      </c>
      <c r="K1523" s="7" t="str">
        <f>IF(COUNTIF(Table1[Customer ID],Table1[[#This Row],[Customer ID]])&gt;1,"Repeat Customer","One-Time Customer")</f>
        <v>Repeat Customer</v>
      </c>
      <c r="L1523" s="2" t="s">
        <v>2483</v>
      </c>
      <c r="M1523" s="2" t="s">
        <v>49</v>
      </c>
      <c r="N1523" s="2" t="s">
        <v>58</v>
      </c>
      <c r="O1523" s="2" t="s">
        <v>29</v>
      </c>
      <c r="P1523" s="2" t="s">
        <v>66</v>
      </c>
      <c r="Q1523" s="2" t="s">
        <v>31</v>
      </c>
      <c r="R1523" s="2" t="s">
        <v>1409</v>
      </c>
      <c r="S1523" s="2">
        <v>0.39</v>
      </c>
      <c r="T1523" s="7">
        <f>Table1[[#This Row],[Profit]]/Table1[[#This Row],[Sales]]</f>
        <v>0.28385786802030455</v>
      </c>
      <c r="U1523" s="2" t="s">
        <v>33</v>
      </c>
      <c r="V1523" s="2" t="s">
        <v>136</v>
      </c>
      <c r="W1523" s="2" t="s">
        <v>362</v>
      </c>
      <c r="X1523" s="2" t="s">
        <v>2484</v>
      </c>
      <c r="Y1523" s="2">
        <v>33952</v>
      </c>
      <c r="Z1523" s="10">
        <v>42104</v>
      </c>
      <c r="AA1523" s="14" t="str">
        <f>TEXT(Table1[[#This Row],[Order Date]],"mmmm")</f>
        <v>April</v>
      </c>
      <c r="AB1523" s="8" t="str">
        <f>TEXT(Table1[[#This Row],[Order Date]],"yyyy")</f>
        <v>2015</v>
      </c>
      <c r="AC1523" s="10">
        <v>42106</v>
      </c>
      <c r="AD1523" s="2">
        <v>8.3879999999999999</v>
      </c>
      <c r="AE1523" s="2">
        <v>12</v>
      </c>
      <c r="AF1523" s="2">
        <v>29.55</v>
      </c>
      <c r="AG1523" s="2">
        <v>89148</v>
      </c>
      <c r="AH1523" s="7" t="str">
        <f>IF(COUNTIF(Returns!$A$2:$A$1635,Orders!AG1523)&gt;0,"Returned","Not Returned")</f>
        <v>Not Returned</v>
      </c>
    </row>
    <row r="1524" spans="5:34" ht="12.75" customHeight="1" thickTop="1" thickBot="1" x14ac:dyDescent="0.3">
      <c r="E1524" s="11">
        <v>25651</v>
      </c>
      <c r="F1524" s="12" t="s">
        <v>106</v>
      </c>
      <c r="G1524" s="12">
        <v>0.03</v>
      </c>
      <c r="H1524" s="12">
        <v>65.989999999999995</v>
      </c>
      <c r="I1524" s="12">
        <v>8.8000000000000007</v>
      </c>
      <c r="J1524" s="12">
        <v>2684</v>
      </c>
      <c r="K1524" s="7" t="str">
        <f>IF(COUNTIF(Table1[Customer ID],Table1[[#This Row],[Customer ID]])&gt;1,"Repeat Customer","One-Time Customer")</f>
        <v>Repeat Customer</v>
      </c>
      <c r="L1524" s="12" t="s">
        <v>2483</v>
      </c>
      <c r="M1524" s="12" t="s">
        <v>49</v>
      </c>
      <c r="N1524" s="12" t="s">
        <v>58</v>
      </c>
      <c r="O1524" s="12" t="s">
        <v>77</v>
      </c>
      <c r="P1524" s="12" t="s">
        <v>78</v>
      </c>
      <c r="Q1524" s="12" t="s">
        <v>59</v>
      </c>
      <c r="R1524" s="12" t="s">
        <v>751</v>
      </c>
      <c r="S1524" s="12">
        <v>0.57999999999999996</v>
      </c>
      <c r="T1524" s="7">
        <f>Table1[[#This Row],[Profit]]/Table1[[#This Row],[Sales]]</f>
        <v>8.0328915467916574E-3</v>
      </c>
      <c r="U1524" s="12" t="s">
        <v>33</v>
      </c>
      <c r="V1524" s="12" t="s">
        <v>136</v>
      </c>
      <c r="W1524" s="12" t="s">
        <v>362</v>
      </c>
      <c r="X1524" s="12" t="s">
        <v>2484</v>
      </c>
      <c r="Y1524" s="12">
        <v>33952</v>
      </c>
      <c r="Z1524" s="13">
        <v>42104</v>
      </c>
      <c r="AA1524" s="14" t="str">
        <f>TEXT(Table1[[#This Row],[Order Date]],"mmmm")</f>
        <v>April</v>
      </c>
      <c r="AB1524" s="8" t="str">
        <f>TEXT(Table1[[#This Row],[Order Date]],"yyyy")</f>
        <v>2015</v>
      </c>
      <c r="AC1524" s="13">
        <v>42104</v>
      </c>
      <c r="AD1524" s="12">
        <v>9.939899999999998</v>
      </c>
      <c r="AE1524" s="12">
        <v>21</v>
      </c>
      <c r="AF1524" s="12">
        <v>1237.4000000000001</v>
      </c>
      <c r="AG1524" s="12">
        <v>89148</v>
      </c>
      <c r="AH1524" s="7" t="str">
        <f>IF(COUNTIF(Returns!$A$2:$A$1635,Orders!AG1524)&gt;0,"Returned","Not Returned")</f>
        <v>Not Returned</v>
      </c>
    </row>
    <row r="1525" spans="5:34" ht="12.75" customHeight="1" thickTop="1" thickBot="1" x14ac:dyDescent="0.3">
      <c r="E1525" s="9">
        <v>21114</v>
      </c>
      <c r="F1525" s="2" t="s">
        <v>25</v>
      </c>
      <c r="G1525" s="2">
        <v>0</v>
      </c>
      <c r="H1525" s="2">
        <v>7.38</v>
      </c>
      <c r="I1525" s="2">
        <v>11.51</v>
      </c>
      <c r="J1525" s="2">
        <v>2685</v>
      </c>
      <c r="K1525" s="7" t="str">
        <f>IF(COUNTIF(Table1[Customer ID],Table1[[#This Row],[Customer ID]])&gt;1,"Repeat Customer","One-Time Customer")</f>
        <v>One-Time Customer</v>
      </c>
      <c r="L1525" s="2" t="s">
        <v>2486</v>
      </c>
      <c r="M1525" s="2" t="s">
        <v>49</v>
      </c>
      <c r="N1525" s="2" t="s">
        <v>58</v>
      </c>
      <c r="O1525" s="2" t="s">
        <v>29</v>
      </c>
      <c r="P1525" s="2" t="s">
        <v>109</v>
      </c>
      <c r="Q1525" s="2" t="s">
        <v>59</v>
      </c>
      <c r="R1525" s="2" t="s">
        <v>2487</v>
      </c>
      <c r="S1525" s="2">
        <v>0.36</v>
      </c>
      <c r="T1525" s="7">
        <f>Table1[[#This Row],[Profit]]/Table1[[#This Row],[Sales]]</f>
        <v>-3.7511904761904757</v>
      </c>
      <c r="U1525" s="2" t="s">
        <v>33</v>
      </c>
      <c r="V1525" s="2" t="s">
        <v>53</v>
      </c>
      <c r="W1525" s="2" t="s">
        <v>71</v>
      </c>
      <c r="X1525" s="2" t="s">
        <v>2488</v>
      </c>
      <c r="Y1525" s="2">
        <v>11803</v>
      </c>
      <c r="Z1525" s="10">
        <v>42098</v>
      </c>
      <c r="AA1525" s="14" t="str">
        <f>TEXT(Table1[[#This Row],[Order Date]],"mmmm")</f>
        <v>April</v>
      </c>
      <c r="AB1525" s="8" t="str">
        <f>TEXT(Table1[[#This Row],[Order Date]],"yyyy")</f>
        <v>2015</v>
      </c>
      <c r="AC1525" s="10">
        <v>42099</v>
      </c>
      <c r="AD1525" s="2">
        <v>-66.170999999999992</v>
      </c>
      <c r="AE1525" s="2">
        <v>2</v>
      </c>
      <c r="AF1525" s="2">
        <v>17.64</v>
      </c>
      <c r="AG1525" s="2">
        <v>89147</v>
      </c>
      <c r="AH1525" s="7" t="str">
        <f>IF(COUNTIF(Returns!$A$2:$A$1635,Orders!AG1525)&gt;0,"Returned","Not Returned")</f>
        <v>Not Returned</v>
      </c>
    </row>
    <row r="1526" spans="5:34" ht="12.75" customHeight="1" thickTop="1" thickBot="1" x14ac:dyDescent="0.3">
      <c r="E1526" s="11">
        <v>23299</v>
      </c>
      <c r="F1526" s="12" t="s">
        <v>47</v>
      </c>
      <c r="G1526" s="12">
        <v>0.09</v>
      </c>
      <c r="H1526" s="12">
        <v>3.75</v>
      </c>
      <c r="I1526" s="12">
        <v>0.5</v>
      </c>
      <c r="J1526" s="12">
        <v>2689</v>
      </c>
      <c r="K1526" s="7" t="str">
        <f>IF(COUNTIF(Table1[Customer ID],Table1[[#This Row],[Customer ID]])&gt;1,"Repeat Customer","One-Time Customer")</f>
        <v>One-Time Customer</v>
      </c>
      <c r="L1526" s="12" t="s">
        <v>2489</v>
      </c>
      <c r="M1526" s="12" t="s">
        <v>49</v>
      </c>
      <c r="N1526" s="12" t="s">
        <v>40</v>
      </c>
      <c r="O1526" s="12" t="s">
        <v>29</v>
      </c>
      <c r="P1526" s="12" t="s">
        <v>134</v>
      </c>
      <c r="Q1526" s="12" t="s">
        <v>59</v>
      </c>
      <c r="R1526" s="12" t="s">
        <v>2490</v>
      </c>
      <c r="S1526" s="12">
        <v>0.37</v>
      </c>
      <c r="T1526" s="7">
        <f>Table1[[#This Row],[Profit]]/Table1[[#This Row],[Sales]]</f>
        <v>0.69</v>
      </c>
      <c r="U1526" s="12" t="s">
        <v>33</v>
      </c>
      <c r="V1526" s="12" t="s">
        <v>53</v>
      </c>
      <c r="W1526" s="12" t="s">
        <v>54</v>
      </c>
      <c r="X1526" s="12" t="s">
        <v>2491</v>
      </c>
      <c r="Y1526" s="12">
        <v>7011</v>
      </c>
      <c r="Z1526" s="13">
        <v>42128</v>
      </c>
      <c r="AA1526" s="14" t="str">
        <f>TEXT(Table1[[#This Row],[Order Date]],"mmmm")</f>
        <v>May</v>
      </c>
      <c r="AB1526" s="8" t="str">
        <f>TEXT(Table1[[#This Row],[Order Date]],"yyyy")</f>
        <v>2015</v>
      </c>
      <c r="AC1526" s="13">
        <v>42130</v>
      </c>
      <c r="AD1526" s="12">
        <v>51.218699999999998</v>
      </c>
      <c r="AE1526" s="12">
        <v>21</v>
      </c>
      <c r="AF1526" s="12">
        <v>74.23</v>
      </c>
      <c r="AG1526" s="12">
        <v>90624</v>
      </c>
      <c r="AH1526" s="7" t="str">
        <f>IF(COUNTIF(Returns!$A$2:$A$1635,Orders!AG1526)&gt;0,"Returned","Not Returned")</f>
        <v>Not Returned</v>
      </c>
    </row>
    <row r="1527" spans="5:34" ht="12.75" customHeight="1" thickTop="1" thickBot="1" x14ac:dyDescent="0.3">
      <c r="E1527" s="9">
        <v>23298</v>
      </c>
      <c r="F1527" s="2" t="s">
        <v>47</v>
      </c>
      <c r="G1527" s="2">
        <v>0.01</v>
      </c>
      <c r="H1527" s="2">
        <v>30.98</v>
      </c>
      <c r="I1527" s="2">
        <v>9.18</v>
      </c>
      <c r="J1527" s="2">
        <v>2693</v>
      </c>
      <c r="K1527" s="7" t="str">
        <f>IF(COUNTIF(Table1[Customer ID],Table1[[#This Row],[Customer ID]])&gt;1,"Repeat Customer","One-Time Customer")</f>
        <v>One-Time Customer</v>
      </c>
      <c r="L1527" s="2" t="s">
        <v>2492</v>
      </c>
      <c r="M1527" s="2" t="s">
        <v>49</v>
      </c>
      <c r="N1527" s="2" t="s">
        <v>40</v>
      </c>
      <c r="O1527" s="2" t="s">
        <v>29</v>
      </c>
      <c r="P1527" s="2" t="s">
        <v>93</v>
      </c>
      <c r="Q1527" s="2" t="s">
        <v>59</v>
      </c>
      <c r="R1527" s="2" t="s">
        <v>2357</v>
      </c>
      <c r="S1527" s="2">
        <v>0.4</v>
      </c>
      <c r="T1527" s="7">
        <f>Table1[[#This Row],[Profit]]/Table1[[#This Row],[Sales]]</f>
        <v>0.60662319233406148</v>
      </c>
      <c r="U1527" s="2" t="s">
        <v>33</v>
      </c>
      <c r="V1527" s="2" t="s">
        <v>53</v>
      </c>
      <c r="W1527" s="2" t="s">
        <v>149</v>
      </c>
      <c r="X1527" s="2" t="s">
        <v>1104</v>
      </c>
      <c r="Y1527" s="2">
        <v>5201</v>
      </c>
      <c r="Z1527" s="10">
        <v>42128</v>
      </c>
      <c r="AA1527" s="14" t="str">
        <f>TEXT(Table1[[#This Row],[Order Date]],"mmmm")</f>
        <v>May</v>
      </c>
      <c r="AB1527" s="8" t="str">
        <f>TEXT(Table1[[#This Row],[Order Date]],"yyyy")</f>
        <v>2015</v>
      </c>
      <c r="AC1527" s="10">
        <v>42128</v>
      </c>
      <c r="AD1527" s="2">
        <v>380.46800000000002</v>
      </c>
      <c r="AE1527" s="2">
        <v>20</v>
      </c>
      <c r="AF1527" s="2">
        <v>627.19000000000005</v>
      </c>
      <c r="AG1527" s="2">
        <v>90624</v>
      </c>
      <c r="AH1527" s="7" t="str">
        <f>IF(COUNTIF(Returns!$A$2:$A$1635,Orders!AG1527)&gt;0,"Returned","Not Returned")</f>
        <v>Not Returned</v>
      </c>
    </row>
    <row r="1528" spans="5:34" ht="12.75" customHeight="1" thickTop="1" thickBot="1" x14ac:dyDescent="0.3">
      <c r="E1528" s="11">
        <v>18354</v>
      </c>
      <c r="F1528" s="12" t="s">
        <v>47</v>
      </c>
      <c r="G1528" s="12">
        <v>0.05</v>
      </c>
      <c r="H1528" s="12">
        <v>107.53</v>
      </c>
      <c r="I1528" s="12">
        <v>5.81</v>
      </c>
      <c r="J1528" s="12">
        <v>2696</v>
      </c>
      <c r="K1528" s="7" t="str">
        <f>IF(COUNTIF(Table1[Customer ID],Table1[[#This Row],[Customer ID]])&gt;1,"Repeat Customer","One-Time Customer")</f>
        <v>One-Time Customer</v>
      </c>
      <c r="L1528" s="12" t="s">
        <v>2493</v>
      </c>
      <c r="M1528" s="12" t="s">
        <v>49</v>
      </c>
      <c r="N1528" s="12" t="s">
        <v>40</v>
      </c>
      <c r="O1528" s="12" t="s">
        <v>41</v>
      </c>
      <c r="P1528" s="12" t="s">
        <v>50</v>
      </c>
      <c r="Q1528" s="12" t="s">
        <v>86</v>
      </c>
      <c r="R1528" s="12" t="s">
        <v>1653</v>
      </c>
      <c r="S1528" s="12">
        <v>0.65</v>
      </c>
      <c r="T1528" s="7">
        <f>Table1[[#This Row],[Profit]]/Table1[[#This Row],[Sales]]</f>
        <v>-0.14588853357697582</v>
      </c>
      <c r="U1528" s="12" t="s">
        <v>33</v>
      </c>
      <c r="V1528" s="12" t="s">
        <v>136</v>
      </c>
      <c r="W1528" s="12" t="s">
        <v>1278</v>
      </c>
      <c r="X1528" s="12" t="s">
        <v>2494</v>
      </c>
      <c r="Y1528" s="12">
        <v>35401</v>
      </c>
      <c r="Z1528" s="13">
        <v>42068</v>
      </c>
      <c r="AA1528" s="14" t="str">
        <f>TEXT(Table1[[#This Row],[Order Date]],"mmmm")</f>
        <v>March</v>
      </c>
      <c r="AB1528" s="8" t="str">
        <f>TEXT(Table1[[#This Row],[Order Date]],"yyyy")</f>
        <v>2015</v>
      </c>
      <c r="AC1528" s="13">
        <v>42069</v>
      </c>
      <c r="AD1528" s="12">
        <v>-89.418000000000006</v>
      </c>
      <c r="AE1528" s="12">
        <v>6</v>
      </c>
      <c r="AF1528" s="12">
        <v>612.91999999999996</v>
      </c>
      <c r="AG1528" s="12">
        <v>87676</v>
      </c>
      <c r="AH1528" s="7" t="str">
        <f>IF(COUNTIF(Returns!$A$2:$A$1635,Orders!AG1528)&gt;0,"Returned","Not Returned")</f>
        <v>Not Returned</v>
      </c>
    </row>
    <row r="1529" spans="5:34" ht="12.75" customHeight="1" thickTop="1" thickBot="1" x14ac:dyDescent="0.3">
      <c r="E1529" s="9">
        <v>19506</v>
      </c>
      <c r="F1529" s="2" t="s">
        <v>47</v>
      </c>
      <c r="G1529" s="2">
        <v>0.04</v>
      </c>
      <c r="H1529" s="2">
        <v>1.74</v>
      </c>
      <c r="I1529" s="2">
        <v>4.08</v>
      </c>
      <c r="J1529" s="2">
        <v>2697</v>
      </c>
      <c r="K1529" s="7" t="str">
        <f>IF(COUNTIF(Table1[Customer ID],Table1[[#This Row],[Customer ID]])&gt;1,"Repeat Customer","One-Time Customer")</f>
        <v>Repeat Customer</v>
      </c>
      <c r="L1529" s="2" t="s">
        <v>2495</v>
      </c>
      <c r="M1529" s="2" t="s">
        <v>49</v>
      </c>
      <c r="N1529" s="2" t="s">
        <v>28</v>
      </c>
      <c r="O1529" s="2" t="s">
        <v>41</v>
      </c>
      <c r="P1529" s="2" t="s">
        <v>50</v>
      </c>
      <c r="Q1529" s="2" t="s">
        <v>51</v>
      </c>
      <c r="R1529" s="2" t="s">
        <v>219</v>
      </c>
      <c r="S1529" s="2">
        <v>0.53</v>
      </c>
      <c r="T1529" s="7">
        <f>Table1[[#This Row],[Profit]]/Table1[[#This Row],[Sales]]</f>
        <v>0.31815680880330122</v>
      </c>
      <c r="U1529" s="2" t="s">
        <v>33</v>
      </c>
      <c r="V1529" s="2" t="s">
        <v>136</v>
      </c>
      <c r="W1529" s="2" t="s">
        <v>1278</v>
      </c>
      <c r="X1529" s="2" t="s">
        <v>2496</v>
      </c>
      <c r="Y1529" s="2">
        <v>35216</v>
      </c>
      <c r="Z1529" s="10">
        <v>42058</v>
      </c>
      <c r="AA1529" s="14" t="str">
        <f>TEXT(Table1[[#This Row],[Order Date]],"mmmm")</f>
        <v>February</v>
      </c>
      <c r="AB1529" s="8" t="str">
        <f>TEXT(Table1[[#This Row],[Order Date]],"yyyy")</f>
        <v>2015</v>
      </c>
      <c r="AC1529" s="10">
        <v>42060</v>
      </c>
      <c r="AD1529" s="2">
        <v>9.2519999999999989</v>
      </c>
      <c r="AE1529" s="2">
        <v>16</v>
      </c>
      <c r="AF1529" s="2">
        <v>29.08</v>
      </c>
      <c r="AG1529" s="2">
        <v>87678</v>
      </c>
      <c r="AH1529" s="7" t="str">
        <f>IF(COUNTIF(Returns!$A$2:$A$1635,Orders!AG1529)&gt;0,"Returned","Not Returned")</f>
        <v>Not Returned</v>
      </c>
    </row>
    <row r="1530" spans="5:34" ht="12.75" customHeight="1" thickTop="1" thickBot="1" x14ac:dyDescent="0.3">
      <c r="E1530" s="11">
        <v>19507</v>
      </c>
      <c r="F1530" s="12" t="s">
        <v>47</v>
      </c>
      <c r="G1530" s="12">
        <v>0.01</v>
      </c>
      <c r="H1530" s="12">
        <v>119.99</v>
      </c>
      <c r="I1530" s="12">
        <v>56.14</v>
      </c>
      <c r="J1530" s="12">
        <v>2697</v>
      </c>
      <c r="K1530" s="7" t="str">
        <f>IF(COUNTIF(Table1[Customer ID],Table1[[#This Row],[Customer ID]])&gt;1,"Repeat Customer","One-Time Customer")</f>
        <v>Repeat Customer</v>
      </c>
      <c r="L1530" s="12" t="s">
        <v>2495</v>
      </c>
      <c r="M1530" s="12" t="s">
        <v>39</v>
      </c>
      <c r="N1530" s="12" t="s">
        <v>28</v>
      </c>
      <c r="O1530" s="12" t="s">
        <v>77</v>
      </c>
      <c r="P1530" s="12" t="s">
        <v>85</v>
      </c>
      <c r="Q1530" s="12" t="s">
        <v>121</v>
      </c>
      <c r="R1530" s="12" t="s">
        <v>318</v>
      </c>
      <c r="S1530" s="12">
        <v>0.39</v>
      </c>
      <c r="T1530" s="7">
        <f>Table1[[#This Row],[Profit]]/Table1[[#This Row],[Sales]]</f>
        <v>-0.46585304155948265</v>
      </c>
      <c r="U1530" s="12" t="s">
        <v>33</v>
      </c>
      <c r="V1530" s="12" t="s">
        <v>136</v>
      </c>
      <c r="W1530" s="12" t="s">
        <v>1278</v>
      </c>
      <c r="X1530" s="12" t="s">
        <v>2496</v>
      </c>
      <c r="Y1530" s="12">
        <v>35216</v>
      </c>
      <c r="Z1530" s="13">
        <v>42058</v>
      </c>
      <c r="AA1530" s="14" t="str">
        <f>TEXT(Table1[[#This Row],[Order Date]],"mmmm")</f>
        <v>February</v>
      </c>
      <c r="AB1530" s="8" t="str">
        <f>TEXT(Table1[[#This Row],[Order Date]],"yyyy")</f>
        <v>2015</v>
      </c>
      <c r="AC1530" s="13">
        <v>42059</v>
      </c>
      <c r="AD1530" s="12">
        <v>-1197.0419999999999</v>
      </c>
      <c r="AE1530" s="12">
        <v>21</v>
      </c>
      <c r="AF1530" s="12">
        <v>2569.5700000000002</v>
      </c>
      <c r="AG1530" s="12">
        <v>87678</v>
      </c>
      <c r="AH1530" s="7" t="str">
        <f>IF(COUNTIF(Returns!$A$2:$A$1635,Orders!AG1530)&gt;0,"Returned","Not Returned")</f>
        <v>Not Returned</v>
      </c>
    </row>
    <row r="1531" spans="5:34" ht="13.8" thickTop="1" thickBot="1" x14ac:dyDescent="0.3">
      <c r="E1531" s="9">
        <v>21580</v>
      </c>
      <c r="F1531" s="2" t="s">
        <v>47</v>
      </c>
      <c r="G1531" s="2">
        <v>0.06</v>
      </c>
      <c r="H1531" s="2">
        <v>4.9800000000000004</v>
      </c>
      <c r="I1531" s="2">
        <v>4.95</v>
      </c>
      <c r="J1531" s="2">
        <v>2699</v>
      </c>
      <c r="K1531" s="7" t="str">
        <f>IF(COUNTIF(Table1[Customer ID],Table1[[#This Row],[Customer ID]])&gt;1,"Repeat Customer","One-Time Customer")</f>
        <v>Repeat Customer</v>
      </c>
      <c r="L1531" s="2" t="s">
        <v>2497</v>
      </c>
      <c r="M1531" s="2" t="s">
        <v>49</v>
      </c>
      <c r="N1531" s="2" t="s">
        <v>28</v>
      </c>
      <c r="O1531" s="2" t="s">
        <v>29</v>
      </c>
      <c r="P1531" s="2" t="s">
        <v>109</v>
      </c>
      <c r="Q1531" s="2" t="s">
        <v>59</v>
      </c>
      <c r="R1531" s="2" t="s">
        <v>2498</v>
      </c>
      <c r="S1531" s="2">
        <v>0.37</v>
      </c>
      <c r="T1531" s="7">
        <f>Table1[[#This Row],[Profit]]/Table1[[#This Row],[Sales]]</f>
        <v>-1.3067983289023928</v>
      </c>
      <c r="U1531" s="2" t="s">
        <v>33</v>
      </c>
      <c r="V1531" s="2" t="s">
        <v>34</v>
      </c>
      <c r="W1531" s="2" t="s">
        <v>378</v>
      </c>
      <c r="X1531" s="2" t="s">
        <v>2499</v>
      </c>
      <c r="Y1531" s="2">
        <v>86442</v>
      </c>
      <c r="Z1531" s="10">
        <v>42146</v>
      </c>
      <c r="AA1531" s="14" t="str">
        <f>TEXT(Table1[[#This Row],[Order Date]],"mmmm")</f>
        <v>May</v>
      </c>
      <c r="AB1531" s="8" t="str">
        <f>TEXT(Table1[[#This Row],[Order Date]],"yyyy")</f>
        <v>2015</v>
      </c>
      <c r="AC1531" s="10">
        <v>42148</v>
      </c>
      <c r="AD1531" s="2">
        <v>-103.224</v>
      </c>
      <c r="AE1531" s="2">
        <v>16</v>
      </c>
      <c r="AF1531" s="2">
        <v>78.989999999999995</v>
      </c>
      <c r="AG1531" s="2">
        <v>87677</v>
      </c>
      <c r="AH1531" s="7" t="str">
        <f>IF(COUNTIF(Returns!$A$2:$A$1635,Orders!AG1531)&gt;0,"Returned","Not Returned")</f>
        <v>Not Returned</v>
      </c>
    </row>
    <row r="1532" spans="5:34" ht="13.8" thickTop="1" thickBot="1" x14ac:dyDescent="0.3">
      <c r="E1532" s="11">
        <v>20983</v>
      </c>
      <c r="F1532" s="12" t="s">
        <v>37</v>
      </c>
      <c r="G1532" s="12">
        <v>0.04</v>
      </c>
      <c r="H1532" s="12">
        <v>70.98</v>
      </c>
      <c r="I1532" s="12">
        <v>26.74</v>
      </c>
      <c r="J1532" s="12">
        <v>2699</v>
      </c>
      <c r="K1532" s="7" t="str">
        <f>IF(COUNTIF(Table1[Customer ID],Table1[[#This Row],[Customer ID]])&gt;1,"Repeat Customer","One-Time Customer")</f>
        <v>Repeat Customer</v>
      </c>
      <c r="L1532" s="12" t="s">
        <v>2497</v>
      </c>
      <c r="M1532" s="12" t="s">
        <v>39</v>
      </c>
      <c r="N1532" s="12" t="s">
        <v>28</v>
      </c>
      <c r="O1532" s="12" t="s">
        <v>41</v>
      </c>
      <c r="P1532" s="12" t="s">
        <v>191</v>
      </c>
      <c r="Q1532" s="12" t="s">
        <v>121</v>
      </c>
      <c r="R1532" s="12" t="s">
        <v>2500</v>
      </c>
      <c r="S1532" s="12">
        <v>0.6</v>
      </c>
      <c r="T1532" s="7">
        <f>Table1[[#This Row],[Profit]]/Table1[[#This Row],[Sales]]</f>
        <v>-6.2905606802791877E-2</v>
      </c>
      <c r="U1532" s="12" t="s">
        <v>33</v>
      </c>
      <c r="V1532" s="12" t="s">
        <v>34</v>
      </c>
      <c r="W1532" s="12" t="s">
        <v>378</v>
      </c>
      <c r="X1532" s="12" t="s">
        <v>2499</v>
      </c>
      <c r="Y1532" s="12">
        <v>86442</v>
      </c>
      <c r="Z1532" s="13">
        <v>42102</v>
      </c>
      <c r="AA1532" s="14" t="str">
        <f>TEXT(Table1[[#This Row],[Order Date]],"mmmm")</f>
        <v>April</v>
      </c>
      <c r="AB1532" s="8" t="str">
        <f>TEXT(Table1[[#This Row],[Order Date]],"yyyy")</f>
        <v>2015</v>
      </c>
      <c r="AC1532" s="13">
        <v>42104</v>
      </c>
      <c r="AD1532" s="12">
        <v>-84.628799999999998</v>
      </c>
      <c r="AE1532" s="12">
        <v>19</v>
      </c>
      <c r="AF1532" s="12">
        <v>1345.33</v>
      </c>
      <c r="AG1532" s="12">
        <v>87679</v>
      </c>
      <c r="AH1532" s="7" t="str">
        <f>IF(COUNTIF(Returns!$A$2:$A$1635,Orders!AG1532)&gt;0,"Returned","Not Returned")</f>
        <v>Not Returned</v>
      </c>
    </row>
    <row r="1533" spans="5:34" ht="12.75" customHeight="1" thickTop="1" thickBot="1" x14ac:dyDescent="0.3">
      <c r="E1533" s="9">
        <v>24151</v>
      </c>
      <c r="F1533" s="2" t="s">
        <v>47</v>
      </c>
      <c r="G1533" s="2">
        <v>0.06</v>
      </c>
      <c r="H1533" s="2">
        <v>3.6</v>
      </c>
      <c r="I1533" s="2">
        <v>2.2000000000000002</v>
      </c>
      <c r="J1533" s="2">
        <v>2704</v>
      </c>
      <c r="K1533" s="7" t="str">
        <f>IF(COUNTIF(Table1[Customer ID],Table1[[#This Row],[Customer ID]])&gt;1,"Repeat Customer","One-Time Customer")</f>
        <v>Repeat Customer</v>
      </c>
      <c r="L1533" s="2" t="s">
        <v>2501</v>
      </c>
      <c r="M1533" s="2" t="s">
        <v>49</v>
      </c>
      <c r="N1533" s="2" t="s">
        <v>114</v>
      </c>
      <c r="O1533" s="2" t="s">
        <v>29</v>
      </c>
      <c r="P1533" s="2" t="s">
        <v>93</v>
      </c>
      <c r="Q1533" s="2" t="s">
        <v>31</v>
      </c>
      <c r="R1533" s="2" t="s">
        <v>1669</v>
      </c>
      <c r="S1533" s="2">
        <v>0.39</v>
      </c>
      <c r="T1533" s="7">
        <f>Table1[[#This Row],[Profit]]/Table1[[#This Row],[Sales]]</f>
        <v>181.41159973666888</v>
      </c>
      <c r="U1533" s="2" t="s">
        <v>33</v>
      </c>
      <c r="V1533" s="2" t="s">
        <v>136</v>
      </c>
      <c r="W1533" s="2" t="s">
        <v>362</v>
      </c>
      <c r="X1533" s="2" t="s">
        <v>2502</v>
      </c>
      <c r="Y1533" s="2">
        <v>32503</v>
      </c>
      <c r="Z1533" s="10">
        <v>42124</v>
      </c>
      <c r="AA1533" s="14" t="str">
        <f>TEXT(Table1[[#This Row],[Order Date]],"mmmm")</f>
        <v>April</v>
      </c>
      <c r="AB1533" s="8" t="str">
        <f>TEXT(Table1[[#This Row],[Order Date]],"yyyy")</f>
        <v>2015</v>
      </c>
      <c r="AC1533" s="10">
        <v>42126</v>
      </c>
      <c r="AD1533" s="2">
        <v>2755.6422000000002</v>
      </c>
      <c r="AE1533" s="2">
        <v>4</v>
      </c>
      <c r="AF1533" s="2">
        <v>15.19</v>
      </c>
      <c r="AG1533" s="2">
        <v>91407</v>
      </c>
      <c r="AH1533" s="7" t="str">
        <f>IF(COUNTIF(Returns!$A$2:$A$1635,Orders!AG1533)&gt;0,"Returned","Not Returned")</f>
        <v>Not Returned</v>
      </c>
    </row>
    <row r="1534" spans="5:34" ht="12.75" customHeight="1" thickTop="1" thickBot="1" x14ac:dyDescent="0.3">
      <c r="E1534" s="11">
        <v>21979</v>
      </c>
      <c r="F1534" s="12" t="s">
        <v>106</v>
      </c>
      <c r="G1534" s="12">
        <v>0.03</v>
      </c>
      <c r="H1534" s="12">
        <v>13.48</v>
      </c>
      <c r="I1534" s="12">
        <v>4.51</v>
      </c>
      <c r="J1534" s="12">
        <v>2704</v>
      </c>
      <c r="K1534" s="7" t="str">
        <f>IF(COUNTIF(Table1[Customer ID],Table1[[#This Row],[Customer ID]])&gt;1,"Repeat Customer","One-Time Customer")</f>
        <v>Repeat Customer</v>
      </c>
      <c r="L1534" s="12" t="s">
        <v>2501</v>
      </c>
      <c r="M1534" s="12" t="s">
        <v>27</v>
      </c>
      <c r="N1534" s="12" t="s">
        <v>114</v>
      </c>
      <c r="O1534" s="12" t="s">
        <v>29</v>
      </c>
      <c r="P1534" s="12" t="s">
        <v>141</v>
      </c>
      <c r="Q1534" s="12" t="s">
        <v>59</v>
      </c>
      <c r="R1534" s="12" t="s">
        <v>2503</v>
      </c>
      <c r="S1534" s="12">
        <v>0.59</v>
      </c>
      <c r="T1534" s="7">
        <f>Table1[[#This Row],[Profit]]/Table1[[#This Row],[Sales]]</f>
        <v>-4.3035468145906881</v>
      </c>
      <c r="U1534" s="12" t="s">
        <v>33</v>
      </c>
      <c r="V1534" s="12" t="s">
        <v>136</v>
      </c>
      <c r="W1534" s="12" t="s">
        <v>362</v>
      </c>
      <c r="X1534" s="12" t="s">
        <v>2502</v>
      </c>
      <c r="Y1534" s="12">
        <v>32503</v>
      </c>
      <c r="Z1534" s="13">
        <v>42124</v>
      </c>
      <c r="AA1534" s="14" t="str">
        <f>TEXT(Table1[[#This Row],[Order Date]],"mmmm")</f>
        <v>April</v>
      </c>
      <c r="AB1534" s="8" t="str">
        <f>TEXT(Table1[[#This Row],[Order Date]],"yyyy")</f>
        <v>2015</v>
      </c>
      <c r="AC1534" s="13">
        <v>42128</v>
      </c>
      <c r="AD1534" s="12">
        <v>-256.01800000000003</v>
      </c>
      <c r="AE1534" s="12">
        <v>4</v>
      </c>
      <c r="AF1534" s="12">
        <v>59.49</v>
      </c>
      <c r="AG1534" s="12">
        <v>91408</v>
      </c>
      <c r="AH1534" s="7" t="str">
        <f>IF(COUNTIF(Returns!$A$2:$A$1635,Orders!AG1534)&gt;0,"Returned","Not Returned")</f>
        <v>Not Returned</v>
      </c>
    </row>
    <row r="1535" spans="5:34" ht="12.75" customHeight="1" thickTop="1" thickBot="1" x14ac:dyDescent="0.3">
      <c r="E1535" s="9">
        <v>18898</v>
      </c>
      <c r="F1535" s="2" t="s">
        <v>56</v>
      </c>
      <c r="G1535" s="2">
        <v>7.0000000000000007E-2</v>
      </c>
      <c r="H1535" s="2">
        <v>60.97</v>
      </c>
      <c r="I1535" s="2">
        <v>4.5</v>
      </c>
      <c r="J1535" s="2">
        <v>2709</v>
      </c>
      <c r="K1535" s="7" t="str">
        <f>IF(COUNTIF(Table1[Customer ID],Table1[[#This Row],[Customer ID]])&gt;1,"Repeat Customer","One-Time Customer")</f>
        <v>Repeat Customer</v>
      </c>
      <c r="L1535" s="2" t="s">
        <v>2504</v>
      </c>
      <c r="M1535" s="2" t="s">
        <v>49</v>
      </c>
      <c r="N1535" s="2" t="s">
        <v>114</v>
      </c>
      <c r="O1535" s="2" t="s">
        <v>29</v>
      </c>
      <c r="P1535" s="2" t="s">
        <v>257</v>
      </c>
      <c r="Q1535" s="2" t="s">
        <v>59</v>
      </c>
      <c r="R1535" s="2" t="s">
        <v>2132</v>
      </c>
      <c r="S1535" s="2">
        <v>0.56000000000000005</v>
      </c>
      <c r="T1535" s="7">
        <f>Table1[[#This Row],[Profit]]/Table1[[#This Row],[Sales]]</f>
        <v>-0.72216459197786997</v>
      </c>
      <c r="U1535" s="2" t="s">
        <v>33</v>
      </c>
      <c r="V1535" s="2" t="s">
        <v>53</v>
      </c>
      <c r="W1535" s="2" t="s">
        <v>415</v>
      </c>
      <c r="X1535" s="2" t="s">
        <v>2505</v>
      </c>
      <c r="Y1535" s="2">
        <v>21042</v>
      </c>
      <c r="Z1535" s="10">
        <v>42152</v>
      </c>
      <c r="AA1535" s="14" t="str">
        <f>TEXT(Table1[[#This Row],[Order Date]],"mmmm")</f>
        <v>May</v>
      </c>
      <c r="AB1535" s="8" t="str">
        <f>TEXT(Table1[[#This Row],[Order Date]],"yyyy")</f>
        <v>2015</v>
      </c>
      <c r="AC1535" s="10">
        <v>42154</v>
      </c>
      <c r="AD1535" s="2">
        <v>-41.77</v>
      </c>
      <c r="AE1535" s="2">
        <v>1</v>
      </c>
      <c r="AF1535" s="2">
        <v>57.84</v>
      </c>
      <c r="AG1535" s="2">
        <v>89240</v>
      </c>
      <c r="AH1535" s="7" t="str">
        <f>IF(COUNTIF(Returns!$A$2:$A$1635,Orders!AG1535)&gt;0,"Returned","Not Returned")</f>
        <v>Not Returned</v>
      </c>
    </row>
    <row r="1536" spans="5:34" ht="12.75" customHeight="1" thickTop="1" thickBot="1" x14ac:dyDescent="0.3">
      <c r="E1536" s="11">
        <v>18899</v>
      </c>
      <c r="F1536" s="12" t="s">
        <v>56</v>
      </c>
      <c r="G1536" s="12">
        <v>0</v>
      </c>
      <c r="H1536" s="12">
        <v>90.98</v>
      </c>
      <c r="I1536" s="12">
        <v>56.2</v>
      </c>
      <c r="J1536" s="12">
        <v>2709</v>
      </c>
      <c r="K1536" s="7" t="str">
        <f>IF(COUNTIF(Table1[Customer ID],Table1[[#This Row],[Customer ID]])&gt;1,"Repeat Customer","One-Time Customer")</f>
        <v>Repeat Customer</v>
      </c>
      <c r="L1536" s="12" t="s">
        <v>2504</v>
      </c>
      <c r="M1536" s="12" t="s">
        <v>49</v>
      </c>
      <c r="N1536" s="12" t="s">
        <v>114</v>
      </c>
      <c r="O1536" s="12" t="s">
        <v>41</v>
      </c>
      <c r="P1536" s="12" t="s">
        <v>50</v>
      </c>
      <c r="Q1536" s="12" t="s">
        <v>86</v>
      </c>
      <c r="R1536" s="12" t="s">
        <v>1061</v>
      </c>
      <c r="S1536" s="12">
        <v>0.74</v>
      </c>
      <c r="T1536" s="7">
        <f>Table1[[#This Row],[Profit]]/Table1[[#This Row],[Sales]]</f>
        <v>-0.71130173737997204</v>
      </c>
      <c r="U1536" s="12" t="s">
        <v>33</v>
      </c>
      <c r="V1536" s="12" t="s">
        <v>53</v>
      </c>
      <c r="W1536" s="12" t="s">
        <v>415</v>
      </c>
      <c r="X1536" s="12" t="s">
        <v>2505</v>
      </c>
      <c r="Y1536" s="12">
        <v>21042</v>
      </c>
      <c r="Z1536" s="13">
        <v>42152</v>
      </c>
      <c r="AA1536" s="14" t="str">
        <f>TEXT(Table1[[#This Row],[Order Date]],"mmmm")</f>
        <v>May</v>
      </c>
      <c r="AB1536" s="8" t="str">
        <f>TEXT(Table1[[#This Row],[Order Date]],"yyyy")</f>
        <v>2015</v>
      </c>
      <c r="AC1536" s="13">
        <v>42154</v>
      </c>
      <c r="AD1536" s="12">
        <v>-1014.11</v>
      </c>
      <c r="AE1536" s="12">
        <v>15</v>
      </c>
      <c r="AF1536" s="12">
        <v>1425.71</v>
      </c>
      <c r="AG1536" s="12">
        <v>89240</v>
      </c>
      <c r="AH1536" s="7" t="str">
        <f>IF(COUNTIF(Returns!$A$2:$A$1635,Orders!AG1536)&gt;0,"Returned","Not Returned")</f>
        <v>Not Returned</v>
      </c>
    </row>
    <row r="1537" spans="5:34" ht="12.75" customHeight="1" thickTop="1" thickBot="1" x14ac:dyDescent="0.3">
      <c r="E1537" s="9">
        <v>18855</v>
      </c>
      <c r="F1537" s="2" t="s">
        <v>47</v>
      </c>
      <c r="G1537" s="2">
        <v>7.0000000000000007E-2</v>
      </c>
      <c r="H1537" s="2">
        <v>2.88</v>
      </c>
      <c r="I1537" s="2">
        <v>0.5</v>
      </c>
      <c r="J1537" s="2">
        <v>2713</v>
      </c>
      <c r="K1537" s="7" t="str">
        <f>IF(COUNTIF(Table1[Customer ID],Table1[[#This Row],[Customer ID]])&gt;1,"Repeat Customer","One-Time Customer")</f>
        <v>Repeat Customer</v>
      </c>
      <c r="L1537" s="2" t="s">
        <v>2506</v>
      </c>
      <c r="M1537" s="2" t="s">
        <v>49</v>
      </c>
      <c r="N1537" s="2" t="s">
        <v>28</v>
      </c>
      <c r="O1537" s="2" t="s">
        <v>29</v>
      </c>
      <c r="P1537" s="2" t="s">
        <v>134</v>
      </c>
      <c r="Q1537" s="2" t="s">
        <v>59</v>
      </c>
      <c r="R1537" s="2" t="s">
        <v>2507</v>
      </c>
      <c r="S1537" s="2">
        <v>0.39</v>
      </c>
      <c r="T1537" s="7">
        <f>Table1[[#This Row],[Profit]]/Table1[[#This Row],[Sales]]</f>
        <v>0.69</v>
      </c>
      <c r="U1537" s="2" t="s">
        <v>33</v>
      </c>
      <c r="V1537" s="2" t="s">
        <v>61</v>
      </c>
      <c r="W1537" s="2" t="s">
        <v>300</v>
      </c>
      <c r="X1537" s="2" t="s">
        <v>2508</v>
      </c>
      <c r="Y1537" s="2">
        <v>49001</v>
      </c>
      <c r="Z1537" s="10">
        <v>42176</v>
      </c>
      <c r="AA1537" s="14" t="str">
        <f>TEXT(Table1[[#This Row],[Order Date]],"mmmm")</f>
        <v>June</v>
      </c>
      <c r="AB1537" s="8" t="str">
        <f>TEXT(Table1[[#This Row],[Order Date]],"yyyy")</f>
        <v>2015</v>
      </c>
      <c r="AC1537" s="10">
        <v>42179</v>
      </c>
      <c r="AD1537" s="2">
        <v>17.429400000000001</v>
      </c>
      <c r="AE1537" s="2">
        <v>9</v>
      </c>
      <c r="AF1537" s="2">
        <v>25.26</v>
      </c>
      <c r="AG1537" s="2">
        <v>88701</v>
      </c>
      <c r="AH1537" s="7" t="str">
        <f>IF(COUNTIF(Returns!$A$2:$A$1635,Orders!AG1537)&gt;0,"Returned","Not Returned")</f>
        <v>Not Returned</v>
      </c>
    </row>
    <row r="1538" spans="5:34" ht="12.75" customHeight="1" thickTop="1" thickBot="1" x14ac:dyDescent="0.3">
      <c r="E1538" s="11">
        <v>18856</v>
      </c>
      <c r="F1538" s="12" t="s">
        <v>47</v>
      </c>
      <c r="G1538" s="12">
        <v>0.03</v>
      </c>
      <c r="H1538" s="12">
        <v>348.21</v>
      </c>
      <c r="I1538" s="12">
        <v>40.19</v>
      </c>
      <c r="J1538" s="12">
        <v>2713</v>
      </c>
      <c r="K1538" s="7" t="str">
        <f>IF(COUNTIF(Table1[Customer ID],Table1[[#This Row],[Customer ID]])&gt;1,"Repeat Customer","One-Time Customer")</f>
        <v>Repeat Customer</v>
      </c>
      <c r="L1538" s="12" t="s">
        <v>2506</v>
      </c>
      <c r="M1538" s="12" t="s">
        <v>39</v>
      </c>
      <c r="N1538" s="12" t="s">
        <v>28</v>
      </c>
      <c r="O1538" s="12" t="s">
        <v>41</v>
      </c>
      <c r="P1538" s="12" t="s">
        <v>152</v>
      </c>
      <c r="Q1538" s="12" t="s">
        <v>121</v>
      </c>
      <c r="R1538" s="12" t="s">
        <v>1572</v>
      </c>
      <c r="S1538" s="12">
        <v>0.62</v>
      </c>
      <c r="T1538" s="7">
        <f>Table1[[#This Row],[Profit]]/Table1[[#This Row],[Sales]]</f>
        <v>-0.24297652684199092</v>
      </c>
      <c r="U1538" s="12" t="s">
        <v>33</v>
      </c>
      <c r="V1538" s="12" t="s">
        <v>61</v>
      </c>
      <c r="W1538" s="12" t="s">
        <v>300</v>
      </c>
      <c r="X1538" s="12" t="s">
        <v>2508</v>
      </c>
      <c r="Y1538" s="12">
        <v>49001</v>
      </c>
      <c r="Z1538" s="13">
        <v>42176</v>
      </c>
      <c r="AA1538" s="14" t="str">
        <f>TEXT(Table1[[#This Row],[Order Date]],"mmmm")</f>
        <v>June</v>
      </c>
      <c r="AB1538" s="8" t="str">
        <f>TEXT(Table1[[#This Row],[Order Date]],"yyyy")</f>
        <v>2015</v>
      </c>
      <c r="AC1538" s="13">
        <v>42177</v>
      </c>
      <c r="AD1538" s="12">
        <v>-178.86960000000002</v>
      </c>
      <c r="AE1538" s="12">
        <v>2</v>
      </c>
      <c r="AF1538" s="12">
        <v>736.16</v>
      </c>
      <c r="AG1538" s="12">
        <v>88701</v>
      </c>
      <c r="AH1538" s="7" t="str">
        <f>IF(COUNTIF(Returns!$A$2:$A$1635,Orders!AG1538)&gt;0,"Returned","Not Returned")</f>
        <v>Not Returned</v>
      </c>
    </row>
    <row r="1539" spans="5:34" ht="12.75" customHeight="1" thickTop="1" thickBot="1" x14ac:dyDescent="0.3">
      <c r="E1539" s="9">
        <v>21690</v>
      </c>
      <c r="F1539" s="2" t="s">
        <v>106</v>
      </c>
      <c r="G1539" s="2">
        <v>0.01</v>
      </c>
      <c r="H1539" s="2">
        <v>29.89</v>
      </c>
      <c r="I1539" s="2">
        <v>1.99</v>
      </c>
      <c r="J1539" s="2">
        <v>2715</v>
      </c>
      <c r="K1539" s="7" t="str">
        <f>IF(COUNTIF(Table1[Customer ID],Table1[[#This Row],[Customer ID]])&gt;1,"Repeat Customer","One-Time Customer")</f>
        <v>One-Time Customer</v>
      </c>
      <c r="L1539" s="2" t="s">
        <v>2509</v>
      </c>
      <c r="M1539" s="2" t="s">
        <v>49</v>
      </c>
      <c r="N1539" s="2" t="s">
        <v>28</v>
      </c>
      <c r="O1539" s="2" t="s">
        <v>77</v>
      </c>
      <c r="P1539" s="2" t="s">
        <v>180</v>
      </c>
      <c r="Q1539" s="2" t="s">
        <v>51</v>
      </c>
      <c r="R1539" s="2" t="s">
        <v>1311</v>
      </c>
      <c r="S1539" s="2">
        <v>0.5</v>
      </c>
      <c r="T1539" s="7">
        <f>Table1[[#This Row],[Profit]]/Table1[[#This Row],[Sales]]</f>
        <v>-2.3354192740926156</v>
      </c>
      <c r="U1539" s="2" t="s">
        <v>33</v>
      </c>
      <c r="V1539" s="2" t="s">
        <v>61</v>
      </c>
      <c r="W1539" s="2" t="s">
        <v>300</v>
      </c>
      <c r="X1539" s="2" t="s">
        <v>2510</v>
      </c>
      <c r="Y1539" s="2">
        <v>48911</v>
      </c>
      <c r="Z1539" s="10">
        <v>42016</v>
      </c>
      <c r="AA1539" s="14" t="str">
        <f>TEXT(Table1[[#This Row],[Order Date]],"mmmm")</f>
        <v>January</v>
      </c>
      <c r="AB1539" s="8" t="str">
        <f>TEXT(Table1[[#This Row],[Order Date]],"yyyy")</f>
        <v>2015</v>
      </c>
      <c r="AC1539" s="10">
        <v>42020</v>
      </c>
      <c r="AD1539" s="2">
        <v>-74.64</v>
      </c>
      <c r="AE1539" s="2">
        <v>1</v>
      </c>
      <c r="AF1539" s="2">
        <v>31.96</v>
      </c>
      <c r="AG1539" s="2">
        <v>88702</v>
      </c>
      <c r="AH1539" s="7" t="str">
        <f>IF(COUNTIF(Returns!$A$2:$A$1635,Orders!AG1539)&gt;0,"Returned","Not Returned")</f>
        <v>Not Returned</v>
      </c>
    </row>
    <row r="1540" spans="5:34" ht="12.75" customHeight="1" thickTop="1" thickBot="1" x14ac:dyDescent="0.3">
      <c r="E1540" s="11">
        <v>21863</v>
      </c>
      <c r="F1540" s="12" t="s">
        <v>47</v>
      </c>
      <c r="G1540" s="12">
        <v>0.1</v>
      </c>
      <c r="H1540" s="12">
        <v>6.74</v>
      </c>
      <c r="I1540" s="12">
        <v>1.72</v>
      </c>
      <c r="J1540" s="12">
        <v>2718</v>
      </c>
      <c r="K1540" s="7" t="str">
        <f>IF(COUNTIF(Table1[Customer ID],Table1[[#This Row],[Customer ID]])&gt;1,"Repeat Customer","One-Time Customer")</f>
        <v>One-Time Customer</v>
      </c>
      <c r="L1540" s="12" t="s">
        <v>2511</v>
      </c>
      <c r="M1540" s="12" t="s">
        <v>49</v>
      </c>
      <c r="N1540" s="12" t="s">
        <v>114</v>
      </c>
      <c r="O1540" s="12" t="s">
        <v>29</v>
      </c>
      <c r="P1540" s="12" t="s">
        <v>93</v>
      </c>
      <c r="Q1540" s="12" t="s">
        <v>31</v>
      </c>
      <c r="R1540" s="12" t="s">
        <v>2512</v>
      </c>
      <c r="S1540" s="12">
        <v>0.35</v>
      </c>
      <c r="T1540" s="7">
        <f>Table1[[#This Row],[Profit]]/Table1[[#This Row],[Sales]]</f>
        <v>0.66629316491799939</v>
      </c>
      <c r="U1540" s="12" t="s">
        <v>33</v>
      </c>
      <c r="V1540" s="12" t="s">
        <v>61</v>
      </c>
      <c r="W1540" s="12" t="s">
        <v>178</v>
      </c>
      <c r="X1540" s="12" t="s">
        <v>2510</v>
      </c>
      <c r="Y1540" s="12">
        <v>60438</v>
      </c>
      <c r="Z1540" s="13">
        <v>42064</v>
      </c>
      <c r="AA1540" s="14" t="str">
        <f>TEXT(Table1[[#This Row],[Order Date]],"mmmm")</f>
        <v>March</v>
      </c>
      <c r="AB1540" s="8" t="str">
        <f>TEXT(Table1[[#This Row],[Order Date]],"yyyy")</f>
        <v>2015</v>
      </c>
      <c r="AC1540" s="13">
        <v>42066</v>
      </c>
      <c r="AD1540" s="12">
        <v>65.41</v>
      </c>
      <c r="AE1540" s="12">
        <v>15</v>
      </c>
      <c r="AF1540" s="12">
        <v>98.17</v>
      </c>
      <c r="AG1540" s="12">
        <v>89394</v>
      </c>
      <c r="AH1540" s="7" t="str">
        <f>IF(COUNTIF(Returns!$A$2:$A$1635,Orders!AG1540)&gt;0,"Returned","Not Returned")</f>
        <v>Not Returned</v>
      </c>
    </row>
    <row r="1541" spans="5:34" ht="12.75" customHeight="1" thickTop="1" thickBot="1" x14ac:dyDescent="0.3">
      <c r="E1541" s="9">
        <v>21399</v>
      </c>
      <c r="F1541" s="2" t="s">
        <v>47</v>
      </c>
      <c r="G1541" s="2">
        <v>0</v>
      </c>
      <c r="H1541" s="2">
        <v>40.479999999999997</v>
      </c>
      <c r="I1541" s="2">
        <v>19.989999999999998</v>
      </c>
      <c r="J1541" s="2">
        <v>2720</v>
      </c>
      <c r="K1541" s="7" t="str">
        <f>IF(COUNTIF(Table1[Customer ID],Table1[[#This Row],[Customer ID]])&gt;1,"Repeat Customer","One-Time Customer")</f>
        <v>One-Time Customer</v>
      </c>
      <c r="L1541" s="2" t="s">
        <v>2513</v>
      </c>
      <c r="M1541" s="2" t="s">
        <v>49</v>
      </c>
      <c r="N1541" s="2" t="s">
        <v>58</v>
      </c>
      <c r="O1541" s="2" t="s">
        <v>77</v>
      </c>
      <c r="P1541" s="2" t="s">
        <v>180</v>
      </c>
      <c r="Q1541" s="2" t="s">
        <v>59</v>
      </c>
      <c r="R1541" s="2" t="s">
        <v>830</v>
      </c>
      <c r="S1541" s="2">
        <v>0.77</v>
      </c>
      <c r="T1541" s="7">
        <f>Table1[[#This Row],[Profit]]/Table1[[#This Row],[Sales]]</f>
        <v>-9.6750330250990765E-2</v>
      </c>
      <c r="U1541" s="2" t="s">
        <v>33</v>
      </c>
      <c r="V1541" s="2" t="s">
        <v>136</v>
      </c>
      <c r="W1541" s="2" t="s">
        <v>387</v>
      </c>
      <c r="X1541" s="2" t="s">
        <v>2514</v>
      </c>
      <c r="Y1541" s="2">
        <v>30721</v>
      </c>
      <c r="Z1541" s="10">
        <v>42171</v>
      </c>
      <c r="AA1541" s="14" t="str">
        <f>TEXT(Table1[[#This Row],[Order Date]],"mmmm")</f>
        <v>June</v>
      </c>
      <c r="AB1541" s="8" t="str">
        <f>TEXT(Table1[[#This Row],[Order Date]],"yyyy")</f>
        <v>2015</v>
      </c>
      <c r="AC1541" s="10">
        <v>42172</v>
      </c>
      <c r="AD1541" s="2">
        <v>-25.634</v>
      </c>
      <c r="AE1541" s="2">
        <v>6</v>
      </c>
      <c r="AF1541" s="2">
        <v>264.95</v>
      </c>
      <c r="AG1541" s="2">
        <v>88766</v>
      </c>
      <c r="AH1541" s="7" t="str">
        <f>IF(COUNTIF(Returns!$A$2:$A$1635,Orders!AG1541)&gt;0,"Returned","Not Returned")</f>
        <v>Not Returned</v>
      </c>
    </row>
    <row r="1542" spans="5:34" ht="12.75" customHeight="1" thickTop="1" thickBot="1" x14ac:dyDescent="0.3">
      <c r="E1542" s="11">
        <v>19907</v>
      </c>
      <c r="F1542" s="12" t="s">
        <v>47</v>
      </c>
      <c r="G1542" s="12">
        <v>0.06</v>
      </c>
      <c r="H1542" s="12">
        <v>4.9800000000000004</v>
      </c>
      <c r="I1542" s="12">
        <v>7.44</v>
      </c>
      <c r="J1542" s="12">
        <v>2724</v>
      </c>
      <c r="K1542" s="7" t="str">
        <f>IF(COUNTIF(Table1[Customer ID],Table1[[#This Row],[Customer ID]])&gt;1,"Repeat Customer","One-Time Customer")</f>
        <v>Repeat Customer</v>
      </c>
      <c r="L1542" s="12" t="s">
        <v>2515</v>
      </c>
      <c r="M1542" s="12" t="s">
        <v>49</v>
      </c>
      <c r="N1542" s="12" t="s">
        <v>40</v>
      </c>
      <c r="O1542" s="12" t="s">
        <v>29</v>
      </c>
      <c r="P1542" s="12" t="s">
        <v>93</v>
      </c>
      <c r="Q1542" s="12" t="s">
        <v>59</v>
      </c>
      <c r="R1542" s="12" t="s">
        <v>384</v>
      </c>
      <c r="S1542" s="12">
        <v>0.36</v>
      </c>
      <c r="T1542" s="7">
        <f>Table1[[#This Row],[Profit]]/Table1[[#This Row],[Sales]]</f>
        <v>-0.70591993986092838</v>
      </c>
      <c r="U1542" s="12" t="s">
        <v>33</v>
      </c>
      <c r="V1542" s="12" t="s">
        <v>136</v>
      </c>
      <c r="W1542" s="12" t="s">
        <v>244</v>
      </c>
      <c r="X1542" s="12" t="s">
        <v>2516</v>
      </c>
      <c r="Y1542" s="12">
        <v>37421</v>
      </c>
      <c r="Z1542" s="13">
        <v>42125</v>
      </c>
      <c r="AA1542" s="14" t="str">
        <f>TEXT(Table1[[#This Row],[Order Date]],"mmmm")</f>
        <v>May</v>
      </c>
      <c r="AB1542" s="8" t="str">
        <f>TEXT(Table1[[#This Row],[Order Date]],"yyyy")</f>
        <v>2015</v>
      </c>
      <c r="AC1542" s="13">
        <v>42126</v>
      </c>
      <c r="AD1542" s="12">
        <v>-37.561999999999998</v>
      </c>
      <c r="AE1542" s="12">
        <v>10</v>
      </c>
      <c r="AF1542" s="12">
        <v>53.21</v>
      </c>
      <c r="AG1542" s="12">
        <v>88959</v>
      </c>
      <c r="AH1542" s="7" t="str">
        <f>IF(COUNTIF(Returns!$A$2:$A$1635,Orders!AG1542)&gt;0,"Returned","Not Returned")</f>
        <v>Not Returned</v>
      </c>
    </row>
    <row r="1543" spans="5:34" ht="12.75" customHeight="1" thickTop="1" thickBot="1" x14ac:dyDescent="0.3">
      <c r="E1543" s="9">
        <v>19908</v>
      </c>
      <c r="F1543" s="2" t="s">
        <v>47</v>
      </c>
      <c r="G1543" s="2">
        <v>0.01</v>
      </c>
      <c r="H1543" s="2">
        <v>6.48</v>
      </c>
      <c r="I1543" s="2">
        <v>7.37</v>
      </c>
      <c r="J1543" s="2">
        <v>2724</v>
      </c>
      <c r="K1543" s="7" t="str">
        <f>IF(COUNTIF(Table1[Customer ID],Table1[[#This Row],[Customer ID]])&gt;1,"Repeat Customer","One-Time Customer")</f>
        <v>Repeat Customer</v>
      </c>
      <c r="L1543" s="2" t="s">
        <v>2515</v>
      </c>
      <c r="M1543" s="2" t="s">
        <v>49</v>
      </c>
      <c r="N1543" s="2" t="s">
        <v>40</v>
      </c>
      <c r="O1543" s="2" t="s">
        <v>29</v>
      </c>
      <c r="P1543" s="2" t="s">
        <v>93</v>
      </c>
      <c r="Q1543" s="2" t="s">
        <v>59</v>
      </c>
      <c r="R1543" s="2" t="s">
        <v>714</v>
      </c>
      <c r="S1543" s="2">
        <v>0.37</v>
      </c>
      <c r="T1543" s="7">
        <f>Table1[[#This Row],[Profit]]/Table1[[#This Row],[Sales]]</f>
        <v>-3.66200325732899</v>
      </c>
      <c r="U1543" s="2" t="s">
        <v>33</v>
      </c>
      <c r="V1543" s="2" t="s">
        <v>136</v>
      </c>
      <c r="W1543" s="2" t="s">
        <v>244</v>
      </c>
      <c r="X1543" s="2" t="s">
        <v>2516</v>
      </c>
      <c r="Y1543" s="2">
        <v>37421</v>
      </c>
      <c r="Z1543" s="10">
        <v>42125</v>
      </c>
      <c r="AA1543" s="14" t="str">
        <f>TEXT(Table1[[#This Row],[Order Date]],"mmmm")</f>
        <v>May</v>
      </c>
      <c r="AB1543" s="8" t="str">
        <f>TEXT(Table1[[#This Row],[Order Date]],"yyyy")</f>
        <v>2015</v>
      </c>
      <c r="AC1543" s="10">
        <v>42127</v>
      </c>
      <c r="AD1543" s="2">
        <v>-449.69399999999996</v>
      </c>
      <c r="AE1543" s="2">
        <v>18</v>
      </c>
      <c r="AF1543" s="2">
        <v>122.8</v>
      </c>
      <c r="AG1543" s="2">
        <v>88959</v>
      </c>
      <c r="AH1543" s="7" t="str">
        <f>IF(COUNTIF(Returns!$A$2:$A$1635,Orders!AG1543)&gt;0,"Returned","Not Returned")</f>
        <v>Not Returned</v>
      </c>
    </row>
    <row r="1544" spans="5:34" ht="12.75" customHeight="1" thickTop="1" thickBot="1" x14ac:dyDescent="0.3">
      <c r="E1544" s="11">
        <v>22612</v>
      </c>
      <c r="F1544" s="12" t="s">
        <v>37</v>
      </c>
      <c r="G1544" s="12">
        <v>0.05</v>
      </c>
      <c r="H1544" s="12">
        <v>28.15</v>
      </c>
      <c r="I1544" s="12">
        <v>6.17</v>
      </c>
      <c r="J1544" s="12">
        <v>2725</v>
      </c>
      <c r="K1544" s="7" t="str">
        <f>IF(COUNTIF(Table1[Customer ID],Table1[[#This Row],[Customer ID]])&gt;1,"Repeat Customer","One-Time Customer")</f>
        <v>One-Time Customer</v>
      </c>
      <c r="L1544" s="12" t="s">
        <v>2517</v>
      </c>
      <c r="M1544" s="12" t="s">
        <v>49</v>
      </c>
      <c r="N1544" s="12" t="s">
        <v>40</v>
      </c>
      <c r="O1544" s="12" t="s">
        <v>29</v>
      </c>
      <c r="P1544" s="12" t="s">
        <v>30</v>
      </c>
      <c r="Q1544" s="12" t="s">
        <v>51</v>
      </c>
      <c r="R1544" s="12" t="s">
        <v>2337</v>
      </c>
      <c r="S1544" s="12">
        <v>0.55000000000000004</v>
      </c>
      <c r="T1544" s="7">
        <f>Table1[[#This Row],[Profit]]/Table1[[#This Row],[Sales]]</f>
        <v>-0.23460585027268221</v>
      </c>
      <c r="U1544" s="12" t="s">
        <v>33</v>
      </c>
      <c r="V1544" s="12" t="s">
        <v>136</v>
      </c>
      <c r="W1544" s="12" t="s">
        <v>244</v>
      </c>
      <c r="X1544" s="12" t="s">
        <v>2518</v>
      </c>
      <c r="Y1544" s="12">
        <v>37042</v>
      </c>
      <c r="Z1544" s="13">
        <v>42021</v>
      </c>
      <c r="AA1544" s="14" t="str">
        <f>TEXT(Table1[[#This Row],[Order Date]],"mmmm")</f>
        <v>January</v>
      </c>
      <c r="AB1544" s="8" t="str">
        <f>TEXT(Table1[[#This Row],[Order Date]],"yyyy")</f>
        <v>2015</v>
      </c>
      <c r="AC1544" s="13">
        <v>42022</v>
      </c>
      <c r="AD1544" s="12">
        <v>-66.248000000000005</v>
      </c>
      <c r="AE1544" s="12">
        <v>10</v>
      </c>
      <c r="AF1544" s="12">
        <v>282.38</v>
      </c>
      <c r="AG1544" s="12">
        <v>88958</v>
      </c>
      <c r="AH1544" s="7" t="str">
        <f>IF(COUNTIF(Returns!$A$2:$A$1635,Orders!AG1544)&gt;0,"Returned","Not Returned")</f>
        <v>Not Returned</v>
      </c>
    </row>
    <row r="1545" spans="5:34" ht="12.75" customHeight="1" thickTop="1" thickBot="1" x14ac:dyDescent="0.3">
      <c r="E1545" s="9">
        <v>21422</v>
      </c>
      <c r="F1545" s="2" t="s">
        <v>106</v>
      </c>
      <c r="G1545" s="2">
        <v>0.08</v>
      </c>
      <c r="H1545" s="2">
        <v>230.98</v>
      </c>
      <c r="I1545" s="2">
        <v>23.78</v>
      </c>
      <c r="J1545" s="2">
        <v>2729</v>
      </c>
      <c r="K1545" s="7" t="str">
        <f>IF(COUNTIF(Table1[Customer ID],Table1[[#This Row],[Customer ID]])&gt;1,"Repeat Customer","One-Time Customer")</f>
        <v>One-Time Customer</v>
      </c>
      <c r="L1545" s="2" t="s">
        <v>2519</v>
      </c>
      <c r="M1545" s="2" t="s">
        <v>39</v>
      </c>
      <c r="N1545" s="2" t="s">
        <v>114</v>
      </c>
      <c r="O1545" s="2" t="s">
        <v>41</v>
      </c>
      <c r="P1545" s="2" t="s">
        <v>152</v>
      </c>
      <c r="Q1545" s="2" t="s">
        <v>121</v>
      </c>
      <c r="R1545" s="2" t="s">
        <v>825</v>
      </c>
      <c r="S1545" s="2">
        <v>0.6</v>
      </c>
      <c r="T1545" s="7">
        <f>Table1[[#This Row],[Profit]]/Table1[[#This Row],[Sales]]</f>
        <v>0.54248486159169551</v>
      </c>
      <c r="U1545" s="2" t="s">
        <v>33</v>
      </c>
      <c r="V1545" s="2" t="s">
        <v>34</v>
      </c>
      <c r="W1545" s="2" t="s">
        <v>35</v>
      </c>
      <c r="X1545" s="2" t="s">
        <v>566</v>
      </c>
      <c r="Y1545" s="2">
        <v>98226</v>
      </c>
      <c r="Z1545" s="10">
        <v>42069</v>
      </c>
      <c r="AA1545" s="14" t="str">
        <f>TEXT(Table1[[#This Row],[Order Date]],"mmmm")</f>
        <v>March</v>
      </c>
      <c r="AB1545" s="8" t="str">
        <f>TEXT(Table1[[#This Row],[Order Date]],"yyyy")</f>
        <v>2015</v>
      </c>
      <c r="AC1545" s="10">
        <v>42073</v>
      </c>
      <c r="AD1545" s="2">
        <v>501.69</v>
      </c>
      <c r="AE1545" s="2">
        <v>4</v>
      </c>
      <c r="AF1545" s="2">
        <v>924.8</v>
      </c>
      <c r="AG1545" s="2">
        <v>88114</v>
      </c>
      <c r="AH1545" s="7" t="str">
        <f>IF(COUNTIF(Returns!$A$2:$A$1635,Orders!AG1545)&gt;0,"Returned","Not Returned")</f>
        <v>Not Returned</v>
      </c>
    </row>
    <row r="1546" spans="5:34" ht="12.75" customHeight="1" thickTop="1" thickBot="1" x14ac:dyDescent="0.3">
      <c r="E1546" s="11">
        <v>19819</v>
      </c>
      <c r="F1546" s="12" t="s">
        <v>37</v>
      </c>
      <c r="G1546" s="12">
        <v>0.05</v>
      </c>
      <c r="H1546" s="12">
        <v>100.98</v>
      </c>
      <c r="I1546" s="12">
        <v>7.18</v>
      </c>
      <c r="J1546" s="12">
        <v>2737</v>
      </c>
      <c r="K1546" s="7" t="str">
        <f>IF(COUNTIF(Table1[Customer ID],Table1[[#This Row],[Customer ID]])&gt;1,"Repeat Customer","One-Time Customer")</f>
        <v>Repeat Customer</v>
      </c>
      <c r="L1546" s="12" t="s">
        <v>2520</v>
      </c>
      <c r="M1546" s="12" t="s">
        <v>49</v>
      </c>
      <c r="N1546" s="12" t="s">
        <v>58</v>
      </c>
      <c r="O1546" s="12" t="s">
        <v>77</v>
      </c>
      <c r="P1546" s="12" t="s">
        <v>180</v>
      </c>
      <c r="Q1546" s="12" t="s">
        <v>59</v>
      </c>
      <c r="R1546" s="12" t="s">
        <v>2275</v>
      </c>
      <c r="S1546" s="12">
        <v>0.4</v>
      </c>
      <c r="T1546" s="7">
        <f>Table1[[#This Row],[Profit]]/Table1[[#This Row],[Sales]]</f>
        <v>0.69</v>
      </c>
      <c r="U1546" s="12" t="s">
        <v>33</v>
      </c>
      <c r="V1546" s="12" t="s">
        <v>53</v>
      </c>
      <c r="W1546" s="12" t="s">
        <v>149</v>
      </c>
      <c r="X1546" s="12" t="s">
        <v>739</v>
      </c>
      <c r="Y1546" s="12">
        <v>5701</v>
      </c>
      <c r="Z1546" s="13">
        <v>42116</v>
      </c>
      <c r="AA1546" s="14" t="str">
        <f>TEXT(Table1[[#This Row],[Order Date]],"mmmm")</f>
        <v>April</v>
      </c>
      <c r="AB1546" s="8" t="str">
        <f>TEXT(Table1[[#This Row],[Order Date]],"yyyy")</f>
        <v>2015</v>
      </c>
      <c r="AC1546" s="13">
        <v>42118</v>
      </c>
      <c r="AD1546" s="12">
        <v>566.6072999999999</v>
      </c>
      <c r="AE1546" s="12">
        <v>8</v>
      </c>
      <c r="AF1546" s="12">
        <v>821.17</v>
      </c>
      <c r="AG1546" s="12">
        <v>89018</v>
      </c>
      <c r="AH1546" s="7" t="str">
        <f>IF(COUNTIF(Returns!$A$2:$A$1635,Orders!AG1546)&gt;0,"Returned","Not Returned")</f>
        <v>Not Returned</v>
      </c>
    </row>
    <row r="1547" spans="5:34" ht="12.75" customHeight="1" thickTop="1" thickBot="1" x14ac:dyDescent="0.3">
      <c r="E1547" s="9">
        <v>18790</v>
      </c>
      <c r="F1547" s="2" t="s">
        <v>56</v>
      </c>
      <c r="G1547" s="2">
        <v>0.03</v>
      </c>
      <c r="H1547" s="2">
        <v>15.31</v>
      </c>
      <c r="I1547" s="2">
        <v>8.7799999999999994</v>
      </c>
      <c r="J1547" s="2">
        <v>2737</v>
      </c>
      <c r="K1547" s="7" t="str">
        <f>IF(COUNTIF(Table1[Customer ID],Table1[[#This Row],[Customer ID]])&gt;1,"Repeat Customer","One-Time Customer")</f>
        <v>Repeat Customer</v>
      </c>
      <c r="L1547" s="2" t="s">
        <v>2520</v>
      </c>
      <c r="M1547" s="2" t="s">
        <v>49</v>
      </c>
      <c r="N1547" s="2" t="s">
        <v>58</v>
      </c>
      <c r="O1547" s="2" t="s">
        <v>29</v>
      </c>
      <c r="P1547" s="2" t="s">
        <v>141</v>
      </c>
      <c r="Q1547" s="2" t="s">
        <v>59</v>
      </c>
      <c r="R1547" s="2" t="s">
        <v>1928</v>
      </c>
      <c r="S1547" s="2">
        <v>0.56999999999999995</v>
      </c>
      <c r="T1547" s="7">
        <f>Table1[[#This Row],[Profit]]/Table1[[#This Row],[Sales]]</f>
        <v>-0.29657873042044519</v>
      </c>
      <c r="U1547" s="2" t="s">
        <v>33</v>
      </c>
      <c r="V1547" s="2" t="s">
        <v>53</v>
      </c>
      <c r="W1547" s="2" t="s">
        <v>149</v>
      </c>
      <c r="X1547" s="2" t="s">
        <v>739</v>
      </c>
      <c r="Y1547" s="2">
        <v>5701</v>
      </c>
      <c r="Z1547" s="10">
        <v>42156</v>
      </c>
      <c r="AA1547" s="14" t="str">
        <f>TEXT(Table1[[#This Row],[Order Date]],"mmmm")</f>
        <v>June</v>
      </c>
      <c r="AB1547" s="8" t="str">
        <f>TEXT(Table1[[#This Row],[Order Date]],"yyyy")</f>
        <v>2015</v>
      </c>
      <c r="AC1547" s="10">
        <v>42157</v>
      </c>
      <c r="AD1547" s="2">
        <v>-57.56</v>
      </c>
      <c r="AE1547" s="2">
        <v>12</v>
      </c>
      <c r="AF1547" s="2">
        <v>194.08</v>
      </c>
      <c r="AG1547" s="2">
        <v>89019</v>
      </c>
      <c r="AH1547" s="7" t="str">
        <f>IF(COUNTIF(Returns!$A$2:$A$1635,Orders!AG1547)&gt;0,"Returned","Not Returned")</f>
        <v>Not Returned</v>
      </c>
    </row>
    <row r="1548" spans="5:34" ht="12.75" customHeight="1" thickTop="1" thickBot="1" x14ac:dyDescent="0.3">
      <c r="E1548" s="11">
        <v>24278</v>
      </c>
      <c r="F1548" s="12" t="s">
        <v>47</v>
      </c>
      <c r="G1548" s="12">
        <v>0.02</v>
      </c>
      <c r="H1548" s="12">
        <v>33.979999999999997</v>
      </c>
      <c r="I1548" s="12">
        <v>1.99</v>
      </c>
      <c r="J1548" s="12">
        <v>2738</v>
      </c>
      <c r="K1548" s="7" t="str">
        <f>IF(COUNTIF(Table1[Customer ID],Table1[[#This Row],[Customer ID]])&gt;1,"Repeat Customer","One-Time Customer")</f>
        <v>One-Time Customer</v>
      </c>
      <c r="L1548" s="12" t="s">
        <v>2521</v>
      </c>
      <c r="M1548" s="12" t="s">
        <v>49</v>
      </c>
      <c r="N1548" s="12" t="s">
        <v>58</v>
      </c>
      <c r="O1548" s="12" t="s">
        <v>77</v>
      </c>
      <c r="P1548" s="12" t="s">
        <v>180</v>
      </c>
      <c r="Q1548" s="12" t="s">
        <v>51</v>
      </c>
      <c r="R1548" s="12" t="s">
        <v>2522</v>
      </c>
      <c r="S1548" s="12">
        <v>0.45</v>
      </c>
      <c r="T1548" s="7">
        <f>Table1[[#This Row],[Profit]]/Table1[[#This Row],[Sales]]</f>
        <v>0.69</v>
      </c>
      <c r="U1548" s="12" t="s">
        <v>33</v>
      </c>
      <c r="V1548" s="12" t="s">
        <v>53</v>
      </c>
      <c r="W1548" s="12" t="s">
        <v>149</v>
      </c>
      <c r="X1548" s="12" t="s">
        <v>778</v>
      </c>
      <c r="Y1548" s="12">
        <v>5403</v>
      </c>
      <c r="Z1548" s="13">
        <v>42107</v>
      </c>
      <c r="AA1548" s="14" t="str">
        <f>TEXT(Table1[[#This Row],[Order Date]],"mmmm")</f>
        <v>April</v>
      </c>
      <c r="AB1548" s="8" t="str">
        <f>TEXT(Table1[[#This Row],[Order Date]],"yyyy")</f>
        <v>2015</v>
      </c>
      <c r="AC1548" s="13">
        <v>42109</v>
      </c>
      <c r="AD1548" s="12">
        <v>164.06129999999999</v>
      </c>
      <c r="AE1548" s="12">
        <v>7</v>
      </c>
      <c r="AF1548" s="12">
        <v>237.77</v>
      </c>
      <c r="AG1548" s="12">
        <v>89017</v>
      </c>
      <c r="AH1548" s="7" t="str">
        <f>IF(COUNTIF(Returns!$A$2:$A$1635,Orders!AG1548)&gt;0,"Returned","Not Returned")</f>
        <v>Not Returned</v>
      </c>
    </row>
    <row r="1549" spans="5:34" ht="12.75" customHeight="1" thickTop="1" thickBot="1" x14ac:dyDescent="0.3">
      <c r="E1549" s="9">
        <v>19987</v>
      </c>
      <c r="F1549" s="2" t="s">
        <v>106</v>
      </c>
      <c r="G1549" s="2">
        <v>0.01</v>
      </c>
      <c r="H1549" s="2">
        <v>35.99</v>
      </c>
      <c r="I1549" s="2">
        <v>5.99</v>
      </c>
      <c r="J1549" s="2">
        <v>2741</v>
      </c>
      <c r="K1549" s="7" t="str">
        <f>IF(COUNTIF(Table1[Customer ID],Table1[[#This Row],[Customer ID]])&gt;1,"Repeat Customer","One-Time Customer")</f>
        <v>One-Time Customer</v>
      </c>
      <c r="L1549" s="2" t="s">
        <v>2523</v>
      </c>
      <c r="M1549" s="2" t="s">
        <v>49</v>
      </c>
      <c r="N1549" s="2" t="s">
        <v>58</v>
      </c>
      <c r="O1549" s="2" t="s">
        <v>77</v>
      </c>
      <c r="P1549" s="2" t="s">
        <v>78</v>
      </c>
      <c r="Q1549" s="2" t="s">
        <v>31</v>
      </c>
      <c r="R1549" s="2" t="s">
        <v>981</v>
      </c>
      <c r="S1549" s="2">
        <v>0.38</v>
      </c>
      <c r="T1549" s="7">
        <f>Table1[[#This Row],[Profit]]/Table1[[#This Row],[Sales]]</f>
        <v>0.69</v>
      </c>
      <c r="U1549" s="2" t="s">
        <v>33</v>
      </c>
      <c r="V1549" s="2" t="s">
        <v>34</v>
      </c>
      <c r="W1549" s="2" t="s">
        <v>1741</v>
      </c>
      <c r="X1549" s="2" t="s">
        <v>2524</v>
      </c>
      <c r="Y1549" s="2">
        <v>83605</v>
      </c>
      <c r="Z1549" s="10">
        <v>42075</v>
      </c>
      <c r="AA1549" s="14" t="str">
        <f>TEXT(Table1[[#This Row],[Order Date]],"mmmm")</f>
        <v>March</v>
      </c>
      <c r="AB1549" s="8" t="str">
        <f>TEXT(Table1[[#This Row],[Order Date]],"yyyy")</f>
        <v>2015</v>
      </c>
      <c r="AC1549" s="10">
        <v>42082</v>
      </c>
      <c r="AD1549" s="2">
        <v>218.23319999999995</v>
      </c>
      <c r="AE1549" s="2">
        <v>10</v>
      </c>
      <c r="AF1549" s="2">
        <v>316.27999999999997</v>
      </c>
      <c r="AG1549" s="2">
        <v>89481</v>
      </c>
      <c r="AH1549" s="7" t="str">
        <f>IF(COUNTIF(Returns!$A$2:$A$1635,Orders!AG1549)&gt;0,"Returned","Not Returned")</f>
        <v>Not Returned</v>
      </c>
    </row>
    <row r="1550" spans="5:34" ht="13.8" thickTop="1" thickBot="1" x14ac:dyDescent="0.3">
      <c r="E1550" s="11">
        <v>21323</v>
      </c>
      <c r="F1550" s="12" t="s">
        <v>56</v>
      </c>
      <c r="G1550" s="12">
        <v>0.01</v>
      </c>
      <c r="H1550" s="12">
        <v>220.98</v>
      </c>
      <c r="I1550" s="12">
        <v>64.66</v>
      </c>
      <c r="J1550" s="12">
        <v>2745</v>
      </c>
      <c r="K1550" s="7" t="str">
        <f>IF(COUNTIF(Table1[Customer ID],Table1[[#This Row],[Customer ID]])&gt;1,"Repeat Customer","One-Time Customer")</f>
        <v>One-Time Customer</v>
      </c>
      <c r="L1550" s="12" t="s">
        <v>2525</v>
      </c>
      <c r="M1550" s="12" t="s">
        <v>39</v>
      </c>
      <c r="N1550" s="12" t="s">
        <v>28</v>
      </c>
      <c r="O1550" s="12" t="s">
        <v>41</v>
      </c>
      <c r="P1550" s="12" t="s">
        <v>191</v>
      </c>
      <c r="Q1550" s="12" t="s">
        <v>121</v>
      </c>
      <c r="R1550" s="12" t="s">
        <v>2526</v>
      </c>
      <c r="S1550" s="12">
        <v>0.62</v>
      </c>
      <c r="T1550" s="7">
        <f>Table1[[#This Row],[Profit]]/Table1[[#This Row],[Sales]]</f>
        <v>0.40486050272279228</v>
      </c>
      <c r="U1550" s="12" t="s">
        <v>33</v>
      </c>
      <c r="V1550" s="12" t="s">
        <v>34</v>
      </c>
      <c r="W1550" s="12" t="s">
        <v>378</v>
      </c>
      <c r="X1550" s="12" t="s">
        <v>2527</v>
      </c>
      <c r="Y1550" s="12">
        <v>85224</v>
      </c>
      <c r="Z1550" s="13">
        <v>42081</v>
      </c>
      <c r="AA1550" s="14" t="str">
        <f>TEXT(Table1[[#This Row],[Order Date]],"mmmm")</f>
        <v>March</v>
      </c>
      <c r="AB1550" s="8" t="str">
        <f>TEXT(Table1[[#This Row],[Order Date]],"yyyy")</f>
        <v>2015</v>
      </c>
      <c r="AC1550" s="13">
        <v>42082</v>
      </c>
      <c r="AD1550" s="12">
        <v>1049.03</v>
      </c>
      <c r="AE1550" s="12">
        <v>11</v>
      </c>
      <c r="AF1550" s="12">
        <v>2591.09</v>
      </c>
      <c r="AG1550" s="12">
        <v>86184</v>
      </c>
      <c r="AH1550" s="7" t="str">
        <f>IF(COUNTIF(Returns!$A$2:$A$1635,Orders!AG1550)&gt;0,"Returned","Not Returned")</f>
        <v>Not Returned</v>
      </c>
    </row>
    <row r="1551" spans="5:34" ht="12.75" customHeight="1" thickTop="1" thickBot="1" x14ac:dyDescent="0.3">
      <c r="E1551" s="9">
        <v>4949</v>
      </c>
      <c r="F1551" s="2" t="s">
        <v>56</v>
      </c>
      <c r="G1551" s="2">
        <v>0.08</v>
      </c>
      <c r="H1551" s="2">
        <v>9.98</v>
      </c>
      <c r="I1551" s="2">
        <v>12.52</v>
      </c>
      <c r="J1551" s="2">
        <v>2747</v>
      </c>
      <c r="K1551" s="7" t="str">
        <f>IF(COUNTIF(Table1[Customer ID],Table1[[#This Row],[Customer ID]])&gt;1,"Repeat Customer","One-Time Customer")</f>
        <v>Repeat Customer</v>
      </c>
      <c r="L1551" s="2" t="s">
        <v>2528</v>
      </c>
      <c r="M1551" s="2" t="s">
        <v>49</v>
      </c>
      <c r="N1551" s="2" t="s">
        <v>28</v>
      </c>
      <c r="O1551" s="2" t="s">
        <v>41</v>
      </c>
      <c r="P1551" s="2" t="s">
        <v>50</v>
      </c>
      <c r="Q1551" s="2" t="s">
        <v>59</v>
      </c>
      <c r="R1551" s="2" t="s">
        <v>2529</v>
      </c>
      <c r="S1551" s="2">
        <v>0.56999999999999995</v>
      </c>
      <c r="T1551" s="7">
        <f>Table1[[#This Row],[Profit]]/Table1[[#This Row],[Sales]]</f>
        <v>-0.68510383386581475</v>
      </c>
      <c r="U1551" s="2" t="s">
        <v>33</v>
      </c>
      <c r="V1551" s="2" t="s">
        <v>53</v>
      </c>
      <c r="W1551" s="2" t="s">
        <v>71</v>
      </c>
      <c r="X1551" s="2" t="s">
        <v>90</v>
      </c>
      <c r="Y1551" s="2">
        <v>10115</v>
      </c>
      <c r="Z1551" s="10">
        <v>42040</v>
      </c>
      <c r="AA1551" s="14" t="str">
        <f>TEXT(Table1[[#This Row],[Order Date]],"mmmm")</f>
        <v>February</v>
      </c>
      <c r="AB1551" s="8" t="str">
        <f>TEXT(Table1[[#This Row],[Order Date]],"yyyy")</f>
        <v>2015</v>
      </c>
      <c r="AC1551" s="10">
        <v>42042</v>
      </c>
      <c r="AD1551" s="2">
        <v>-102.93</v>
      </c>
      <c r="AE1551" s="2">
        <v>15</v>
      </c>
      <c r="AF1551" s="2">
        <v>150.24</v>
      </c>
      <c r="AG1551" s="2">
        <v>35200</v>
      </c>
      <c r="AH1551" s="7" t="str">
        <f>IF(COUNTIF(Returns!$A$2:$A$1635,Orders!AG1551)&gt;0,"Returned","Not Returned")</f>
        <v>Not Returned</v>
      </c>
    </row>
    <row r="1552" spans="5:34" ht="12.75" customHeight="1" thickTop="1" thickBot="1" x14ac:dyDescent="0.3">
      <c r="E1552" s="11">
        <v>3323</v>
      </c>
      <c r="F1552" s="12" t="s">
        <v>56</v>
      </c>
      <c r="G1552" s="12">
        <v>0.01</v>
      </c>
      <c r="H1552" s="12">
        <v>220.98</v>
      </c>
      <c r="I1552" s="12">
        <v>64.66</v>
      </c>
      <c r="J1552" s="12">
        <v>2747</v>
      </c>
      <c r="K1552" s="7" t="str">
        <f>IF(COUNTIF(Table1[Customer ID],Table1[[#This Row],[Customer ID]])&gt;1,"Repeat Customer","One-Time Customer")</f>
        <v>Repeat Customer</v>
      </c>
      <c r="L1552" s="12" t="s">
        <v>2528</v>
      </c>
      <c r="M1552" s="12" t="s">
        <v>39</v>
      </c>
      <c r="N1552" s="12" t="s">
        <v>28</v>
      </c>
      <c r="O1552" s="12" t="s">
        <v>41</v>
      </c>
      <c r="P1552" s="12" t="s">
        <v>191</v>
      </c>
      <c r="Q1552" s="12" t="s">
        <v>121</v>
      </c>
      <c r="R1552" s="12" t="s">
        <v>2526</v>
      </c>
      <c r="S1552" s="12">
        <v>0.62</v>
      </c>
      <c r="T1552" s="7">
        <f>Table1[[#This Row],[Profit]]/Table1[[#This Row],[Sales]]</f>
        <v>0.10121512568069807</v>
      </c>
      <c r="U1552" s="12" t="s">
        <v>33</v>
      </c>
      <c r="V1552" s="12" t="s">
        <v>53</v>
      </c>
      <c r="W1552" s="12" t="s">
        <v>71</v>
      </c>
      <c r="X1552" s="12" t="s">
        <v>90</v>
      </c>
      <c r="Y1552" s="12">
        <v>10115</v>
      </c>
      <c r="Z1552" s="13">
        <v>42081</v>
      </c>
      <c r="AA1552" s="14" t="str">
        <f>TEXT(Table1[[#This Row],[Order Date]],"mmmm")</f>
        <v>March</v>
      </c>
      <c r="AB1552" s="8" t="str">
        <f>TEXT(Table1[[#This Row],[Order Date]],"yyyy")</f>
        <v>2015</v>
      </c>
      <c r="AC1552" s="13">
        <v>42082</v>
      </c>
      <c r="AD1552" s="12">
        <v>1049.03</v>
      </c>
      <c r="AE1552" s="12">
        <v>44</v>
      </c>
      <c r="AF1552" s="12">
        <v>10364.36</v>
      </c>
      <c r="AG1552" s="12">
        <v>23751</v>
      </c>
      <c r="AH1552" s="7" t="str">
        <f>IF(COUNTIF(Returns!$A$2:$A$1635,Orders!AG1552)&gt;0,"Returned","Not Returned")</f>
        <v>Not Returned</v>
      </c>
    </row>
    <row r="1553" spans="5:34" ht="12.75" customHeight="1" thickTop="1" thickBot="1" x14ac:dyDescent="0.3">
      <c r="E1553" s="9">
        <v>23271</v>
      </c>
      <c r="F1553" s="2" t="s">
        <v>47</v>
      </c>
      <c r="G1553" s="2">
        <v>0.02</v>
      </c>
      <c r="H1553" s="2">
        <v>161.55000000000001</v>
      </c>
      <c r="I1553" s="2">
        <v>19.989999999999998</v>
      </c>
      <c r="J1553" s="2">
        <v>2750</v>
      </c>
      <c r="K1553" s="7" t="str">
        <f>IF(COUNTIF(Table1[Customer ID],Table1[[#This Row],[Customer ID]])&gt;1,"Repeat Customer","One-Time Customer")</f>
        <v>One-Time Customer</v>
      </c>
      <c r="L1553" s="2" t="s">
        <v>2530</v>
      </c>
      <c r="M1553" s="2" t="s">
        <v>49</v>
      </c>
      <c r="N1553" s="2" t="s">
        <v>58</v>
      </c>
      <c r="O1553" s="2" t="s">
        <v>29</v>
      </c>
      <c r="P1553" s="2" t="s">
        <v>141</v>
      </c>
      <c r="Q1553" s="2" t="s">
        <v>59</v>
      </c>
      <c r="R1553" s="2" t="s">
        <v>161</v>
      </c>
      <c r="S1553" s="2">
        <v>0.66</v>
      </c>
      <c r="T1553" s="7">
        <f>Table1[[#This Row],[Profit]]/Table1[[#This Row],[Sales]]</f>
        <v>1.0105047064369459</v>
      </c>
      <c r="U1553" s="2" t="s">
        <v>33</v>
      </c>
      <c r="V1553" s="2" t="s">
        <v>136</v>
      </c>
      <c r="W1553" s="2" t="s">
        <v>137</v>
      </c>
      <c r="X1553" s="2" t="s">
        <v>2531</v>
      </c>
      <c r="Y1553" s="2">
        <v>22980</v>
      </c>
      <c r="Z1553" s="10">
        <v>42071</v>
      </c>
      <c r="AA1553" s="14" t="str">
        <f>TEXT(Table1[[#This Row],[Order Date]],"mmmm")</f>
        <v>March</v>
      </c>
      <c r="AB1553" s="8" t="str">
        <f>TEXT(Table1[[#This Row],[Order Date]],"yyyy")</f>
        <v>2015</v>
      </c>
      <c r="AC1553" s="10">
        <v>42071</v>
      </c>
      <c r="AD1553" s="2">
        <v>664.51800000000003</v>
      </c>
      <c r="AE1553" s="2">
        <v>4</v>
      </c>
      <c r="AF1553" s="2">
        <v>657.61</v>
      </c>
      <c r="AG1553" s="2">
        <v>91424</v>
      </c>
      <c r="AH1553" s="7" t="str">
        <f>IF(COUNTIF(Returns!$A$2:$A$1635,Orders!AG1553)&gt;0,"Returned","Not Returned")</f>
        <v>Not Returned</v>
      </c>
    </row>
    <row r="1554" spans="5:34" ht="12.75" customHeight="1" thickTop="1" thickBot="1" x14ac:dyDescent="0.3">
      <c r="E1554" s="11">
        <v>21630</v>
      </c>
      <c r="F1554" s="12" t="s">
        <v>56</v>
      </c>
      <c r="G1554" s="12">
        <v>0.08</v>
      </c>
      <c r="H1554" s="12">
        <v>22.01</v>
      </c>
      <c r="I1554" s="12">
        <v>5.53</v>
      </c>
      <c r="J1554" s="12">
        <v>2760</v>
      </c>
      <c r="K1554" s="7" t="str">
        <f>IF(COUNTIF(Table1[Customer ID],Table1[[#This Row],[Customer ID]])&gt;1,"Repeat Customer","One-Time Customer")</f>
        <v>One-Time Customer</v>
      </c>
      <c r="L1554" s="12" t="s">
        <v>2532</v>
      </c>
      <c r="M1554" s="12" t="s">
        <v>49</v>
      </c>
      <c r="N1554" s="12" t="s">
        <v>28</v>
      </c>
      <c r="O1554" s="12" t="s">
        <v>29</v>
      </c>
      <c r="P1554" s="12" t="s">
        <v>30</v>
      </c>
      <c r="Q1554" s="12" t="s">
        <v>51</v>
      </c>
      <c r="R1554" s="12" t="s">
        <v>2051</v>
      </c>
      <c r="S1554" s="12">
        <v>0.59</v>
      </c>
      <c r="T1554" s="7">
        <f>Table1[[#This Row],[Profit]]/Table1[[#This Row],[Sales]]</f>
        <v>0.43683101210893915</v>
      </c>
      <c r="U1554" s="12" t="s">
        <v>33</v>
      </c>
      <c r="V1554" s="12" t="s">
        <v>53</v>
      </c>
      <c r="W1554" s="12" t="s">
        <v>228</v>
      </c>
      <c r="X1554" s="12" t="s">
        <v>2533</v>
      </c>
      <c r="Y1554" s="12">
        <v>6708</v>
      </c>
      <c r="Z1554" s="13">
        <v>42116</v>
      </c>
      <c r="AA1554" s="14" t="str">
        <f>TEXT(Table1[[#This Row],[Order Date]],"mmmm")</f>
        <v>April</v>
      </c>
      <c r="AB1554" s="8" t="str">
        <f>TEXT(Table1[[#This Row],[Order Date]],"yyyy")</f>
        <v>2015</v>
      </c>
      <c r="AC1554" s="13">
        <v>42118</v>
      </c>
      <c r="AD1554" s="12">
        <v>105.7</v>
      </c>
      <c r="AE1554" s="12">
        <v>11</v>
      </c>
      <c r="AF1554" s="12">
        <v>241.97</v>
      </c>
      <c r="AG1554" s="12">
        <v>90724</v>
      </c>
      <c r="AH1554" s="7" t="str">
        <f>IF(COUNTIF(Returns!$A$2:$A$1635,Orders!AG1554)&gt;0,"Returned","Not Returned")</f>
        <v>Not Returned</v>
      </c>
    </row>
    <row r="1555" spans="5:34" ht="12.75" customHeight="1" thickTop="1" thickBot="1" x14ac:dyDescent="0.3">
      <c r="E1555" s="9">
        <v>21629</v>
      </c>
      <c r="F1555" s="2" t="s">
        <v>56</v>
      </c>
      <c r="G1555" s="2">
        <v>0.02</v>
      </c>
      <c r="H1555" s="2">
        <v>29.74</v>
      </c>
      <c r="I1555" s="2">
        <v>6.64</v>
      </c>
      <c r="J1555" s="2">
        <v>2764</v>
      </c>
      <c r="K1555" s="7" t="str">
        <f>IF(COUNTIF(Table1[Customer ID],Table1[[#This Row],[Customer ID]])&gt;1,"Repeat Customer","One-Time Customer")</f>
        <v>One-Time Customer</v>
      </c>
      <c r="L1555" s="2" t="s">
        <v>2534</v>
      </c>
      <c r="M1555" s="2" t="s">
        <v>49</v>
      </c>
      <c r="N1555" s="2" t="s">
        <v>28</v>
      </c>
      <c r="O1555" s="2" t="s">
        <v>29</v>
      </c>
      <c r="P1555" s="2" t="s">
        <v>141</v>
      </c>
      <c r="Q1555" s="2" t="s">
        <v>59</v>
      </c>
      <c r="R1555" s="2" t="s">
        <v>2535</v>
      </c>
      <c r="S1555" s="2">
        <v>0.7</v>
      </c>
      <c r="T1555" s="7">
        <f>Table1[[#This Row],[Profit]]/Table1[[#This Row],[Sales]]</f>
        <v>-0.17432331760615841</v>
      </c>
      <c r="U1555" s="2" t="s">
        <v>33</v>
      </c>
      <c r="V1555" s="2" t="s">
        <v>53</v>
      </c>
      <c r="W1555" s="2" t="s">
        <v>54</v>
      </c>
      <c r="X1555" s="2" t="s">
        <v>2426</v>
      </c>
      <c r="Y1555" s="2">
        <v>7601</v>
      </c>
      <c r="Z1555" s="10">
        <v>42116</v>
      </c>
      <c r="AA1555" s="14" t="str">
        <f>TEXT(Table1[[#This Row],[Order Date]],"mmmm")</f>
        <v>April</v>
      </c>
      <c r="AB1555" s="8" t="str">
        <f>TEXT(Table1[[#This Row],[Order Date]],"yyyy")</f>
        <v>2015</v>
      </c>
      <c r="AC1555" s="10">
        <v>42116</v>
      </c>
      <c r="AD1555" s="2">
        <v>-21.06</v>
      </c>
      <c r="AE1555" s="2">
        <v>4</v>
      </c>
      <c r="AF1555" s="2">
        <v>120.81</v>
      </c>
      <c r="AG1555" s="2">
        <v>90724</v>
      </c>
      <c r="AH1555" s="7" t="str">
        <f>IF(COUNTIF(Returns!$A$2:$A$1635,Orders!AG1555)&gt;0,"Returned","Not Returned")</f>
        <v>Not Returned</v>
      </c>
    </row>
    <row r="1556" spans="5:34" ht="12.75" customHeight="1" thickTop="1" thickBot="1" x14ac:dyDescent="0.3">
      <c r="E1556" s="11">
        <v>26156</v>
      </c>
      <c r="F1556" s="12" t="s">
        <v>106</v>
      </c>
      <c r="G1556" s="12">
        <v>0.03</v>
      </c>
      <c r="H1556" s="12">
        <v>5.85</v>
      </c>
      <c r="I1556" s="12">
        <v>2.27</v>
      </c>
      <c r="J1556" s="12">
        <v>2765</v>
      </c>
      <c r="K1556" s="7" t="str">
        <f>IF(COUNTIF(Table1[Customer ID],Table1[[#This Row],[Customer ID]])&gt;1,"Repeat Customer","One-Time Customer")</f>
        <v>One-Time Customer</v>
      </c>
      <c r="L1556" s="12" t="s">
        <v>2536</v>
      </c>
      <c r="M1556" s="12" t="s">
        <v>49</v>
      </c>
      <c r="N1556" s="12" t="s">
        <v>28</v>
      </c>
      <c r="O1556" s="12" t="s">
        <v>29</v>
      </c>
      <c r="P1556" s="12" t="s">
        <v>30</v>
      </c>
      <c r="Q1556" s="12" t="s">
        <v>31</v>
      </c>
      <c r="R1556" s="12" t="s">
        <v>2537</v>
      </c>
      <c r="S1556" s="12">
        <v>0.56000000000000005</v>
      </c>
      <c r="T1556" s="7">
        <f>Table1[[#This Row],[Profit]]/Table1[[#This Row],[Sales]]</f>
        <v>-0.12270531400966184</v>
      </c>
      <c r="U1556" s="12" t="s">
        <v>33</v>
      </c>
      <c r="V1556" s="12" t="s">
        <v>53</v>
      </c>
      <c r="W1556" s="12" t="s">
        <v>54</v>
      </c>
      <c r="X1556" s="12" t="s">
        <v>2538</v>
      </c>
      <c r="Y1556" s="12">
        <v>8021</v>
      </c>
      <c r="Z1556" s="13">
        <v>42152</v>
      </c>
      <c r="AA1556" s="14" t="str">
        <f>TEXT(Table1[[#This Row],[Order Date]],"mmmm")</f>
        <v>May</v>
      </c>
      <c r="AB1556" s="8" t="str">
        <f>TEXT(Table1[[#This Row],[Order Date]],"yyyy")</f>
        <v>2015</v>
      </c>
      <c r="AC1556" s="13">
        <v>42154</v>
      </c>
      <c r="AD1556" s="12">
        <v>-5.08</v>
      </c>
      <c r="AE1556" s="12">
        <v>7</v>
      </c>
      <c r="AF1556" s="12">
        <v>41.4</v>
      </c>
      <c r="AG1556" s="12">
        <v>90725</v>
      </c>
      <c r="AH1556" s="7" t="str">
        <f>IF(COUNTIF(Returns!$A$2:$A$1635,Orders!AG1556)&gt;0,"Returned","Not Returned")</f>
        <v>Not Returned</v>
      </c>
    </row>
    <row r="1557" spans="5:34" ht="12.75" customHeight="1" thickTop="1" thickBot="1" x14ac:dyDescent="0.3">
      <c r="E1557" s="9">
        <v>23342</v>
      </c>
      <c r="F1557" s="2" t="s">
        <v>47</v>
      </c>
      <c r="G1557" s="2">
        <v>0.02</v>
      </c>
      <c r="H1557" s="2">
        <v>11.55</v>
      </c>
      <c r="I1557" s="2">
        <v>2.36</v>
      </c>
      <c r="J1557" s="2">
        <v>2770</v>
      </c>
      <c r="K1557" s="7" t="str">
        <f>IF(COUNTIF(Table1[Customer ID],Table1[[#This Row],[Customer ID]])&gt;1,"Repeat Customer","One-Time Customer")</f>
        <v>One-Time Customer</v>
      </c>
      <c r="L1557" s="2" t="s">
        <v>2539</v>
      </c>
      <c r="M1557" s="2" t="s">
        <v>49</v>
      </c>
      <c r="N1557" s="2" t="s">
        <v>28</v>
      </c>
      <c r="O1557" s="2" t="s">
        <v>29</v>
      </c>
      <c r="P1557" s="2" t="s">
        <v>30</v>
      </c>
      <c r="Q1557" s="2" t="s">
        <v>31</v>
      </c>
      <c r="R1557" s="2" t="s">
        <v>312</v>
      </c>
      <c r="S1557" s="2">
        <v>0.55000000000000004</v>
      </c>
      <c r="T1557" s="7">
        <f>Table1[[#This Row],[Profit]]/Table1[[#This Row],[Sales]]</f>
        <v>8.0823794897511423</v>
      </c>
      <c r="U1557" s="2" t="s">
        <v>33</v>
      </c>
      <c r="V1557" s="2" t="s">
        <v>136</v>
      </c>
      <c r="W1557" s="2" t="s">
        <v>387</v>
      </c>
      <c r="X1557" s="2" t="s">
        <v>2540</v>
      </c>
      <c r="Y1557" s="2">
        <v>30338</v>
      </c>
      <c r="Z1557" s="10">
        <v>42071</v>
      </c>
      <c r="AA1557" s="14" t="str">
        <f>TEXT(Table1[[#This Row],[Order Date]],"mmmm")</f>
        <v>March</v>
      </c>
      <c r="AB1557" s="8" t="str">
        <f>TEXT(Table1[[#This Row],[Order Date]],"yyyy")</f>
        <v>2015</v>
      </c>
      <c r="AC1557" s="10">
        <v>42073</v>
      </c>
      <c r="AD1557" s="2">
        <v>1289.3819999999998</v>
      </c>
      <c r="AE1557" s="2">
        <v>14</v>
      </c>
      <c r="AF1557" s="2">
        <v>159.53</v>
      </c>
      <c r="AG1557" s="2">
        <v>88975</v>
      </c>
      <c r="AH1557" s="7" t="str">
        <f>IF(COUNTIF(Returns!$A$2:$A$1635,Orders!AG1557)&gt;0,"Returned","Not Returned")</f>
        <v>Not Returned</v>
      </c>
    </row>
    <row r="1558" spans="5:34" ht="12.75" customHeight="1" thickTop="1" thickBot="1" x14ac:dyDescent="0.3">
      <c r="E1558" s="11">
        <v>26157</v>
      </c>
      <c r="F1558" s="12" t="s">
        <v>25</v>
      </c>
      <c r="G1558" s="12">
        <v>7.0000000000000007E-2</v>
      </c>
      <c r="H1558" s="12">
        <v>177.98</v>
      </c>
      <c r="I1558" s="12">
        <v>0.99</v>
      </c>
      <c r="J1558" s="12">
        <v>2771</v>
      </c>
      <c r="K1558" s="7" t="str">
        <f>IF(COUNTIF(Table1[Customer ID],Table1[[#This Row],[Customer ID]])&gt;1,"Repeat Customer","One-Time Customer")</f>
        <v>One-Time Customer</v>
      </c>
      <c r="L1558" s="12" t="s">
        <v>2541</v>
      </c>
      <c r="M1558" s="12" t="s">
        <v>49</v>
      </c>
      <c r="N1558" s="12" t="s">
        <v>28</v>
      </c>
      <c r="O1558" s="12" t="s">
        <v>29</v>
      </c>
      <c r="P1558" s="12" t="s">
        <v>257</v>
      </c>
      <c r="Q1558" s="12" t="s">
        <v>59</v>
      </c>
      <c r="R1558" s="12" t="s">
        <v>1496</v>
      </c>
      <c r="S1558" s="12">
        <v>0.56000000000000005</v>
      </c>
      <c r="T1558" s="7">
        <f>Table1[[#This Row],[Profit]]/Table1[[#This Row],[Sales]]</f>
        <v>-0.35717242536687244</v>
      </c>
      <c r="U1558" s="12" t="s">
        <v>33</v>
      </c>
      <c r="V1558" s="12" t="s">
        <v>136</v>
      </c>
      <c r="W1558" s="12" t="s">
        <v>387</v>
      </c>
      <c r="X1558" s="12" t="s">
        <v>2542</v>
      </c>
      <c r="Y1558" s="12">
        <v>30344</v>
      </c>
      <c r="Z1558" s="13">
        <v>42168</v>
      </c>
      <c r="AA1558" s="14" t="str">
        <f>TEXT(Table1[[#This Row],[Order Date]],"mmmm")</f>
        <v>June</v>
      </c>
      <c r="AB1558" s="8" t="str">
        <f>TEXT(Table1[[#This Row],[Order Date]],"yyyy")</f>
        <v>2015</v>
      </c>
      <c r="AC1558" s="13">
        <v>42168</v>
      </c>
      <c r="AD1558" s="12">
        <v>-191.548</v>
      </c>
      <c r="AE1558" s="12">
        <v>3</v>
      </c>
      <c r="AF1558" s="12">
        <v>536.29</v>
      </c>
      <c r="AG1558" s="12">
        <v>88974</v>
      </c>
      <c r="AH1558" s="7" t="str">
        <f>IF(COUNTIF(Returns!$A$2:$A$1635,Orders!AG1558)&gt;0,"Returned","Not Returned")</f>
        <v>Not Returned</v>
      </c>
    </row>
    <row r="1559" spans="5:34" ht="12.75" customHeight="1" thickTop="1" thickBot="1" x14ac:dyDescent="0.3">
      <c r="E1559" s="9">
        <v>24523</v>
      </c>
      <c r="F1559" s="2" t="s">
        <v>37</v>
      </c>
      <c r="G1559" s="2">
        <v>0.1</v>
      </c>
      <c r="H1559" s="2">
        <v>5.18</v>
      </c>
      <c r="I1559" s="2">
        <v>5.74</v>
      </c>
      <c r="J1559" s="2">
        <v>2773</v>
      </c>
      <c r="K1559" s="7" t="str">
        <f>IF(COUNTIF(Table1[Customer ID],Table1[[#This Row],[Customer ID]])&gt;1,"Repeat Customer","One-Time Customer")</f>
        <v>One-Time Customer</v>
      </c>
      <c r="L1559" s="2" t="s">
        <v>2543</v>
      </c>
      <c r="M1559" s="2" t="s">
        <v>49</v>
      </c>
      <c r="N1559" s="2" t="s">
        <v>28</v>
      </c>
      <c r="O1559" s="2" t="s">
        <v>29</v>
      </c>
      <c r="P1559" s="2" t="s">
        <v>109</v>
      </c>
      <c r="Q1559" s="2" t="s">
        <v>59</v>
      </c>
      <c r="R1559" s="2" t="s">
        <v>875</v>
      </c>
      <c r="S1559" s="2">
        <v>0.36</v>
      </c>
      <c r="T1559" s="7">
        <f>Table1[[#This Row],[Profit]]/Table1[[#This Row],[Sales]]</f>
        <v>-2.646259124087591</v>
      </c>
      <c r="U1559" s="2" t="s">
        <v>33</v>
      </c>
      <c r="V1559" s="2" t="s">
        <v>34</v>
      </c>
      <c r="W1559" s="2" t="s">
        <v>45</v>
      </c>
      <c r="X1559" s="2" t="s">
        <v>1152</v>
      </c>
      <c r="Y1559" s="2">
        <v>94568</v>
      </c>
      <c r="Z1559" s="10">
        <v>42089</v>
      </c>
      <c r="AA1559" s="14" t="str">
        <f>TEXT(Table1[[#This Row],[Order Date]],"mmmm")</f>
        <v>March</v>
      </c>
      <c r="AB1559" s="8" t="str">
        <f>TEXT(Table1[[#This Row],[Order Date]],"yyyy")</f>
        <v>2015</v>
      </c>
      <c r="AC1559" s="10">
        <v>42091</v>
      </c>
      <c r="AD1559" s="2">
        <v>-29.003</v>
      </c>
      <c r="AE1559" s="2">
        <v>2</v>
      </c>
      <c r="AF1559" s="2">
        <v>10.96</v>
      </c>
      <c r="AG1559" s="2">
        <v>91584</v>
      </c>
      <c r="AH1559" s="7" t="str">
        <f>IF(COUNTIF(Returns!$A$2:$A$1635,Orders!AG1559)&gt;0,"Returned","Not Returned")</f>
        <v>Not Returned</v>
      </c>
    </row>
    <row r="1560" spans="5:34" ht="12.75" customHeight="1" thickTop="1" thickBot="1" x14ac:dyDescent="0.3">
      <c r="E1560" s="11">
        <v>20956</v>
      </c>
      <c r="F1560" s="12" t="s">
        <v>106</v>
      </c>
      <c r="G1560" s="12">
        <v>7.0000000000000007E-2</v>
      </c>
      <c r="H1560" s="12">
        <v>574.74</v>
      </c>
      <c r="I1560" s="12">
        <v>24.49</v>
      </c>
      <c r="J1560" s="12">
        <v>2775</v>
      </c>
      <c r="K1560" s="7" t="str">
        <f>IF(COUNTIF(Table1[Customer ID],Table1[[#This Row],[Customer ID]])&gt;1,"Repeat Customer","One-Time Customer")</f>
        <v>One-Time Customer</v>
      </c>
      <c r="L1560" s="12" t="s">
        <v>2544</v>
      </c>
      <c r="M1560" s="12" t="s">
        <v>49</v>
      </c>
      <c r="N1560" s="12" t="s">
        <v>114</v>
      </c>
      <c r="O1560" s="12" t="s">
        <v>77</v>
      </c>
      <c r="P1560" s="12" t="s">
        <v>85</v>
      </c>
      <c r="Q1560" s="12" t="s">
        <v>236</v>
      </c>
      <c r="R1560" s="12" t="s">
        <v>269</v>
      </c>
      <c r="S1560" s="12">
        <v>0.37</v>
      </c>
      <c r="T1560" s="7">
        <f>Table1[[#This Row],[Profit]]/Table1[[#This Row],[Sales]]</f>
        <v>0.69</v>
      </c>
      <c r="U1560" s="12" t="s">
        <v>33</v>
      </c>
      <c r="V1560" s="12" t="s">
        <v>61</v>
      </c>
      <c r="W1560" s="12" t="s">
        <v>178</v>
      </c>
      <c r="X1560" s="12" t="s">
        <v>2545</v>
      </c>
      <c r="Y1560" s="12">
        <v>60131</v>
      </c>
      <c r="Z1560" s="13">
        <v>42034</v>
      </c>
      <c r="AA1560" s="14" t="str">
        <f>TEXT(Table1[[#This Row],[Order Date]],"mmmm")</f>
        <v>January</v>
      </c>
      <c r="AB1560" s="8" t="str">
        <f>TEXT(Table1[[#This Row],[Order Date]],"yyyy")</f>
        <v>2015</v>
      </c>
      <c r="AC1560" s="13">
        <v>42039</v>
      </c>
      <c r="AD1560" s="12">
        <v>2860.9331999999995</v>
      </c>
      <c r="AE1560" s="12">
        <v>8</v>
      </c>
      <c r="AF1560" s="12">
        <v>4146.28</v>
      </c>
      <c r="AG1560" s="12">
        <v>91229</v>
      </c>
      <c r="AH1560" s="7" t="str">
        <f>IF(COUNTIF(Returns!$A$2:$A$1635,Orders!AG1560)&gt;0,"Returned","Not Returned")</f>
        <v>Not Returned</v>
      </c>
    </row>
    <row r="1561" spans="5:34" ht="12.75" customHeight="1" thickTop="1" thickBot="1" x14ac:dyDescent="0.3">
      <c r="E1561" s="9">
        <v>24122</v>
      </c>
      <c r="F1561" s="2" t="s">
        <v>47</v>
      </c>
      <c r="G1561" s="2">
        <v>0.03</v>
      </c>
      <c r="H1561" s="2">
        <v>350.98</v>
      </c>
      <c r="I1561" s="2">
        <v>30</v>
      </c>
      <c r="J1561" s="2">
        <v>2776</v>
      </c>
      <c r="K1561" s="7" t="str">
        <f>IF(COUNTIF(Table1[Customer ID],Table1[[#This Row],[Customer ID]])&gt;1,"Repeat Customer","One-Time Customer")</f>
        <v>Repeat Customer</v>
      </c>
      <c r="L1561" s="2" t="s">
        <v>2546</v>
      </c>
      <c r="M1561" s="2" t="s">
        <v>39</v>
      </c>
      <c r="N1561" s="2" t="s">
        <v>114</v>
      </c>
      <c r="O1561" s="2" t="s">
        <v>41</v>
      </c>
      <c r="P1561" s="2" t="s">
        <v>42</v>
      </c>
      <c r="Q1561" s="2" t="s">
        <v>43</v>
      </c>
      <c r="R1561" s="2" t="s">
        <v>862</v>
      </c>
      <c r="S1561" s="2">
        <v>0.61</v>
      </c>
      <c r="T1561" s="7">
        <f>Table1[[#This Row],[Profit]]/Table1[[#This Row],[Sales]]</f>
        <v>0.69</v>
      </c>
      <c r="U1561" s="2" t="s">
        <v>33</v>
      </c>
      <c r="V1561" s="2" t="s">
        <v>53</v>
      </c>
      <c r="W1561" s="2" t="s">
        <v>415</v>
      </c>
      <c r="X1561" s="2" t="s">
        <v>2547</v>
      </c>
      <c r="Y1561" s="2">
        <v>20877</v>
      </c>
      <c r="Z1561" s="10">
        <v>42016</v>
      </c>
      <c r="AA1561" s="14" t="str">
        <f>TEXT(Table1[[#This Row],[Order Date]],"mmmm")</f>
        <v>January</v>
      </c>
      <c r="AB1561" s="8" t="str">
        <f>TEXT(Table1[[#This Row],[Order Date]],"yyyy")</f>
        <v>2015</v>
      </c>
      <c r="AC1561" s="10">
        <v>42019</v>
      </c>
      <c r="AD1561" s="2">
        <v>2692.4420999999998</v>
      </c>
      <c r="AE1561" s="2">
        <v>11</v>
      </c>
      <c r="AF1561" s="2">
        <v>3902.09</v>
      </c>
      <c r="AG1561" s="2">
        <v>91228</v>
      </c>
      <c r="AH1561" s="7" t="str">
        <f>IF(COUNTIF(Returns!$A$2:$A$1635,Orders!AG1561)&gt;0,"Returned","Not Returned")</f>
        <v>Not Returned</v>
      </c>
    </row>
    <row r="1562" spans="5:34" ht="12.75" customHeight="1" thickTop="1" thickBot="1" x14ac:dyDescent="0.3">
      <c r="E1562" s="11">
        <v>24123</v>
      </c>
      <c r="F1562" s="12" t="s">
        <v>47</v>
      </c>
      <c r="G1562" s="12">
        <v>0.04</v>
      </c>
      <c r="H1562" s="12">
        <v>1.68</v>
      </c>
      <c r="I1562" s="12">
        <v>1</v>
      </c>
      <c r="J1562" s="12">
        <v>2776</v>
      </c>
      <c r="K1562" s="7" t="str">
        <f>IF(COUNTIF(Table1[Customer ID],Table1[[#This Row],[Customer ID]])&gt;1,"Repeat Customer","One-Time Customer")</f>
        <v>Repeat Customer</v>
      </c>
      <c r="L1562" s="12" t="s">
        <v>2546</v>
      </c>
      <c r="M1562" s="12" t="s">
        <v>49</v>
      </c>
      <c r="N1562" s="12" t="s">
        <v>114</v>
      </c>
      <c r="O1562" s="12" t="s">
        <v>29</v>
      </c>
      <c r="P1562" s="12" t="s">
        <v>30</v>
      </c>
      <c r="Q1562" s="12" t="s">
        <v>31</v>
      </c>
      <c r="R1562" s="12" t="s">
        <v>2548</v>
      </c>
      <c r="S1562" s="12">
        <v>0.35</v>
      </c>
      <c r="T1562" s="7">
        <f>Table1[[#This Row],[Profit]]/Table1[[#This Row],[Sales]]</f>
        <v>0.14578279266572639</v>
      </c>
      <c r="U1562" s="12" t="s">
        <v>33</v>
      </c>
      <c r="V1562" s="12" t="s">
        <v>53</v>
      </c>
      <c r="W1562" s="12" t="s">
        <v>415</v>
      </c>
      <c r="X1562" s="12" t="s">
        <v>2547</v>
      </c>
      <c r="Y1562" s="12">
        <v>20877</v>
      </c>
      <c r="Z1562" s="13">
        <v>42016</v>
      </c>
      <c r="AA1562" s="14" t="str">
        <f>TEXT(Table1[[#This Row],[Order Date]],"mmmm")</f>
        <v>January</v>
      </c>
      <c r="AB1562" s="8" t="str">
        <f>TEXT(Table1[[#This Row],[Order Date]],"yyyy")</f>
        <v>2015</v>
      </c>
      <c r="AC1562" s="13">
        <v>42018</v>
      </c>
      <c r="AD1562" s="12">
        <v>2.0672000000000001</v>
      </c>
      <c r="AE1562" s="12">
        <v>8</v>
      </c>
      <c r="AF1562" s="12">
        <v>14.18</v>
      </c>
      <c r="AG1562" s="12">
        <v>91228</v>
      </c>
      <c r="AH1562" s="7" t="str">
        <f>IF(COUNTIF(Returns!$A$2:$A$1635,Orders!AG1562)&gt;0,"Returned","Not Returned")</f>
        <v>Not Returned</v>
      </c>
    </row>
    <row r="1563" spans="5:34" ht="12.75" customHeight="1" thickTop="1" thickBot="1" x14ac:dyDescent="0.3">
      <c r="E1563" s="9">
        <v>20097</v>
      </c>
      <c r="F1563" s="2" t="s">
        <v>25</v>
      </c>
      <c r="G1563" s="2">
        <v>0.05</v>
      </c>
      <c r="H1563" s="2">
        <v>205.99</v>
      </c>
      <c r="I1563" s="2">
        <v>8.99</v>
      </c>
      <c r="J1563" s="2">
        <v>2778</v>
      </c>
      <c r="K1563" s="7" t="str">
        <f>IF(COUNTIF(Table1[Customer ID],Table1[[#This Row],[Customer ID]])&gt;1,"Repeat Customer","One-Time Customer")</f>
        <v>Repeat Customer</v>
      </c>
      <c r="L1563" s="2" t="s">
        <v>2549</v>
      </c>
      <c r="M1563" s="2" t="s">
        <v>27</v>
      </c>
      <c r="N1563" s="2" t="s">
        <v>114</v>
      </c>
      <c r="O1563" s="2" t="s">
        <v>77</v>
      </c>
      <c r="P1563" s="2" t="s">
        <v>78</v>
      </c>
      <c r="Q1563" s="2" t="s">
        <v>59</v>
      </c>
      <c r="R1563" s="2" t="s">
        <v>2550</v>
      </c>
      <c r="S1563" s="2">
        <v>0.57999999999999996</v>
      </c>
      <c r="T1563" s="7">
        <f>Table1[[#This Row],[Profit]]/Table1[[#This Row],[Sales]]</f>
        <v>5.2408222785383603E-2</v>
      </c>
      <c r="U1563" s="2" t="s">
        <v>33</v>
      </c>
      <c r="V1563" s="2" t="s">
        <v>136</v>
      </c>
      <c r="W1563" s="2" t="s">
        <v>322</v>
      </c>
      <c r="X1563" s="2" t="s">
        <v>1021</v>
      </c>
      <c r="Y1563" s="2">
        <v>28403</v>
      </c>
      <c r="Z1563" s="10">
        <v>42046</v>
      </c>
      <c r="AA1563" s="14" t="str">
        <f>TEXT(Table1[[#This Row],[Order Date]],"mmmm")</f>
        <v>February</v>
      </c>
      <c r="AB1563" s="8" t="str">
        <f>TEXT(Table1[[#This Row],[Order Date]],"yyyy")</f>
        <v>2015</v>
      </c>
      <c r="AC1563" s="10">
        <v>42047</v>
      </c>
      <c r="AD1563" s="2">
        <v>111.05249999999999</v>
      </c>
      <c r="AE1563" s="2">
        <v>12</v>
      </c>
      <c r="AF1563" s="2">
        <v>2118.9899999999998</v>
      </c>
      <c r="AG1563" s="2">
        <v>87160</v>
      </c>
      <c r="AH1563" s="7" t="str">
        <f>IF(COUNTIF(Returns!$A$2:$A$1635,Orders!AG1563)&gt;0,"Returned","Not Returned")</f>
        <v>Not Returned</v>
      </c>
    </row>
    <row r="1564" spans="5:34" ht="12.75" customHeight="1" thickTop="1" thickBot="1" x14ac:dyDescent="0.3">
      <c r="E1564" s="11">
        <v>20098</v>
      </c>
      <c r="F1564" s="12" t="s">
        <v>25</v>
      </c>
      <c r="G1564" s="12">
        <v>0.08</v>
      </c>
      <c r="H1564" s="12">
        <v>205.99</v>
      </c>
      <c r="I1564" s="12">
        <v>8.99</v>
      </c>
      <c r="J1564" s="12">
        <v>2778</v>
      </c>
      <c r="K1564" s="7" t="str">
        <f>IF(COUNTIF(Table1[Customer ID],Table1[[#This Row],[Customer ID]])&gt;1,"Repeat Customer","One-Time Customer")</f>
        <v>Repeat Customer</v>
      </c>
      <c r="L1564" s="12" t="s">
        <v>2549</v>
      </c>
      <c r="M1564" s="12" t="s">
        <v>49</v>
      </c>
      <c r="N1564" s="12" t="s">
        <v>114</v>
      </c>
      <c r="O1564" s="12" t="s">
        <v>77</v>
      </c>
      <c r="P1564" s="12" t="s">
        <v>78</v>
      </c>
      <c r="Q1564" s="12" t="s">
        <v>59</v>
      </c>
      <c r="R1564" s="12" t="s">
        <v>107</v>
      </c>
      <c r="S1564" s="12">
        <v>0.56000000000000005</v>
      </c>
      <c r="T1564" s="7">
        <f>Table1[[#This Row],[Profit]]/Table1[[#This Row],[Sales]]</f>
        <v>-2.3443866099995225</v>
      </c>
      <c r="U1564" s="12" t="s">
        <v>33</v>
      </c>
      <c r="V1564" s="12" t="s">
        <v>136</v>
      </c>
      <c r="W1564" s="12" t="s">
        <v>322</v>
      </c>
      <c r="X1564" s="12" t="s">
        <v>1021</v>
      </c>
      <c r="Y1564" s="12">
        <v>28403</v>
      </c>
      <c r="Z1564" s="13">
        <v>42046</v>
      </c>
      <c r="AA1564" s="14" t="str">
        <f>TEXT(Table1[[#This Row],[Order Date]],"mmmm")</f>
        <v>February</v>
      </c>
      <c r="AB1564" s="8" t="str">
        <f>TEXT(Table1[[#This Row],[Order Date]],"yyyy")</f>
        <v>2015</v>
      </c>
      <c r="AC1564" s="13">
        <v>42047</v>
      </c>
      <c r="AD1564" s="12">
        <v>-1963.752</v>
      </c>
      <c r="AE1564" s="12">
        <v>5</v>
      </c>
      <c r="AF1564" s="12">
        <v>837.64</v>
      </c>
      <c r="AG1564" s="12">
        <v>87160</v>
      </c>
      <c r="AH1564" s="7" t="str">
        <f>IF(COUNTIF(Returns!$A$2:$A$1635,Orders!AG1564)&gt;0,"Returned","Not Returned")</f>
        <v>Not Returned</v>
      </c>
    </row>
    <row r="1565" spans="5:34" ht="12.75" customHeight="1" thickTop="1" thickBot="1" x14ac:dyDescent="0.3">
      <c r="E1565" s="9">
        <v>21707</v>
      </c>
      <c r="F1565" s="2" t="s">
        <v>47</v>
      </c>
      <c r="G1565" s="2">
        <v>0.01</v>
      </c>
      <c r="H1565" s="2">
        <v>35.99</v>
      </c>
      <c r="I1565" s="2">
        <v>5.99</v>
      </c>
      <c r="J1565" s="2">
        <v>2779</v>
      </c>
      <c r="K1565" s="7" t="str">
        <f>IF(COUNTIF(Table1[Customer ID],Table1[[#This Row],[Customer ID]])&gt;1,"Repeat Customer","One-Time Customer")</f>
        <v>One-Time Customer</v>
      </c>
      <c r="L1565" s="2" t="s">
        <v>2551</v>
      </c>
      <c r="M1565" s="2" t="s">
        <v>49</v>
      </c>
      <c r="N1565" s="2" t="s">
        <v>28</v>
      </c>
      <c r="O1565" s="2" t="s">
        <v>77</v>
      </c>
      <c r="P1565" s="2" t="s">
        <v>78</v>
      </c>
      <c r="Q1565" s="2" t="s">
        <v>31</v>
      </c>
      <c r="R1565" s="2" t="s">
        <v>981</v>
      </c>
      <c r="S1565" s="2">
        <v>0.38</v>
      </c>
      <c r="T1565" s="7">
        <f>Table1[[#This Row],[Profit]]/Table1[[#This Row],[Sales]]</f>
        <v>-0.17591792969542414</v>
      </c>
      <c r="U1565" s="2" t="s">
        <v>33</v>
      </c>
      <c r="V1565" s="2" t="s">
        <v>136</v>
      </c>
      <c r="W1565" s="2" t="s">
        <v>322</v>
      </c>
      <c r="X1565" s="2" t="s">
        <v>2552</v>
      </c>
      <c r="Y1565" s="2">
        <v>27893</v>
      </c>
      <c r="Z1565" s="10">
        <v>42166</v>
      </c>
      <c r="AA1565" s="14" t="str">
        <f>TEXT(Table1[[#This Row],[Order Date]],"mmmm")</f>
        <v>June</v>
      </c>
      <c r="AB1565" s="8" t="str">
        <f>TEXT(Table1[[#This Row],[Order Date]],"yyyy")</f>
        <v>2015</v>
      </c>
      <c r="AC1565" s="10">
        <v>42167</v>
      </c>
      <c r="AD1565" s="2">
        <v>-60.704000000000001</v>
      </c>
      <c r="AE1565" s="2">
        <v>11</v>
      </c>
      <c r="AF1565" s="2">
        <v>345.07</v>
      </c>
      <c r="AG1565" s="2">
        <v>87161</v>
      </c>
      <c r="AH1565" s="7" t="str">
        <f>IF(COUNTIF(Returns!$A$2:$A$1635,Orders!AG1565)&gt;0,"Returned","Not Returned")</f>
        <v>Not Returned</v>
      </c>
    </row>
    <row r="1566" spans="5:34" ht="12.75" customHeight="1" thickTop="1" thickBot="1" x14ac:dyDescent="0.3">
      <c r="E1566" s="11">
        <v>22095</v>
      </c>
      <c r="F1566" s="12" t="s">
        <v>106</v>
      </c>
      <c r="G1566" s="12">
        <v>0.09</v>
      </c>
      <c r="H1566" s="12">
        <v>2.16</v>
      </c>
      <c r="I1566" s="12">
        <v>6.05</v>
      </c>
      <c r="J1566" s="12">
        <v>2781</v>
      </c>
      <c r="K1566" s="7" t="str">
        <f>IF(COUNTIF(Table1[Customer ID],Table1[[#This Row],[Customer ID]])&gt;1,"Repeat Customer","One-Time Customer")</f>
        <v>Repeat Customer</v>
      </c>
      <c r="L1566" s="12" t="s">
        <v>2553</v>
      </c>
      <c r="M1566" s="12" t="s">
        <v>49</v>
      </c>
      <c r="N1566" s="12" t="s">
        <v>114</v>
      </c>
      <c r="O1566" s="12" t="s">
        <v>29</v>
      </c>
      <c r="P1566" s="12" t="s">
        <v>109</v>
      </c>
      <c r="Q1566" s="12" t="s">
        <v>59</v>
      </c>
      <c r="R1566" s="12" t="s">
        <v>1536</v>
      </c>
      <c r="S1566" s="12">
        <v>0.37</v>
      </c>
      <c r="T1566" s="7">
        <f>Table1[[#This Row],[Profit]]/Table1[[#This Row],[Sales]]</f>
        <v>-6.8958029197080286</v>
      </c>
      <c r="U1566" s="12" t="s">
        <v>33</v>
      </c>
      <c r="V1566" s="12" t="s">
        <v>34</v>
      </c>
      <c r="W1566" s="12" t="s">
        <v>102</v>
      </c>
      <c r="X1566" s="12" t="s">
        <v>2554</v>
      </c>
      <c r="Y1566" s="12">
        <v>97071</v>
      </c>
      <c r="Z1566" s="13">
        <v>42035</v>
      </c>
      <c r="AA1566" s="14" t="str">
        <f>TEXT(Table1[[#This Row],[Order Date]],"mmmm")</f>
        <v>January</v>
      </c>
      <c r="AB1566" s="8" t="str">
        <f>TEXT(Table1[[#This Row],[Order Date]],"yyyy")</f>
        <v>2015</v>
      </c>
      <c r="AC1566" s="13">
        <v>42039</v>
      </c>
      <c r="AD1566" s="12">
        <v>-37.789000000000001</v>
      </c>
      <c r="AE1566" s="12">
        <v>2</v>
      </c>
      <c r="AF1566" s="12">
        <v>5.48</v>
      </c>
      <c r="AG1566" s="12">
        <v>87162</v>
      </c>
      <c r="AH1566" s="7" t="str">
        <f>IF(COUNTIF(Returns!$A$2:$A$1635,Orders!AG1566)&gt;0,"Returned","Not Returned")</f>
        <v>Not Returned</v>
      </c>
    </row>
    <row r="1567" spans="5:34" ht="12.75" customHeight="1" thickTop="1" thickBot="1" x14ac:dyDescent="0.3">
      <c r="E1567" s="9">
        <v>22096</v>
      </c>
      <c r="F1567" s="2" t="s">
        <v>106</v>
      </c>
      <c r="G1567" s="2">
        <v>0.03</v>
      </c>
      <c r="H1567" s="2">
        <v>808.49</v>
      </c>
      <c r="I1567" s="2">
        <v>55.3</v>
      </c>
      <c r="J1567" s="2">
        <v>2781</v>
      </c>
      <c r="K1567" s="7" t="str">
        <f>IF(COUNTIF(Table1[Customer ID],Table1[[#This Row],[Customer ID]])&gt;1,"Repeat Customer","One-Time Customer")</f>
        <v>Repeat Customer</v>
      </c>
      <c r="L1567" s="2" t="s">
        <v>2553</v>
      </c>
      <c r="M1567" s="2" t="s">
        <v>39</v>
      </c>
      <c r="N1567" s="2" t="s">
        <v>114</v>
      </c>
      <c r="O1567" s="2" t="s">
        <v>77</v>
      </c>
      <c r="P1567" s="2" t="s">
        <v>85</v>
      </c>
      <c r="Q1567" s="2" t="s">
        <v>43</v>
      </c>
      <c r="R1567" s="2" t="s">
        <v>2555</v>
      </c>
      <c r="S1567" s="2">
        <v>0.4</v>
      </c>
      <c r="T1567" s="7">
        <f>Table1[[#This Row],[Profit]]/Table1[[#This Row],[Sales]]</f>
        <v>0.92376602331573043</v>
      </c>
      <c r="U1567" s="2" t="s">
        <v>33</v>
      </c>
      <c r="V1567" s="2" t="s">
        <v>34</v>
      </c>
      <c r="W1567" s="2" t="s">
        <v>102</v>
      </c>
      <c r="X1567" s="2" t="s">
        <v>2554</v>
      </c>
      <c r="Y1567" s="2">
        <v>97071</v>
      </c>
      <c r="Z1567" s="10">
        <v>42035</v>
      </c>
      <c r="AA1567" s="14" t="str">
        <f>TEXT(Table1[[#This Row],[Order Date]],"mmmm")</f>
        <v>January</v>
      </c>
      <c r="AB1567" s="8" t="str">
        <f>TEXT(Table1[[#This Row],[Order Date]],"yyyy")</f>
        <v>2015</v>
      </c>
      <c r="AC1567" s="10">
        <v>42042</v>
      </c>
      <c r="AD1567" s="2">
        <v>7576.11</v>
      </c>
      <c r="AE1567" s="2">
        <v>11</v>
      </c>
      <c r="AF1567" s="2">
        <v>8201.33</v>
      </c>
      <c r="AG1567" s="2">
        <v>87162</v>
      </c>
      <c r="AH1567" s="7" t="str">
        <f>IF(COUNTIF(Returns!$A$2:$A$1635,Orders!AG1567)&gt;0,"Returned","Not Returned")</f>
        <v>Not Returned</v>
      </c>
    </row>
    <row r="1568" spans="5:34" ht="12.75" customHeight="1" thickTop="1" thickBot="1" x14ac:dyDescent="0.3">
      <c r="E1568" s="11">
        <v>22097</v>
      </c>
      <c r="F1568" s="12" t="s">
        <v>106</v>
      </c>
      <c r="G1568" s="12">
        <v>0</v>
      </c>
      <c r="H1568" s="12">
        <v>6.48</v>
      </c>
      <c r="I1568" s="12">
        <v>8.19</v>
      </c>
      <c r="J1568" s="12">
        <v>2781</v>
      </c>
      <c r="K1568" s="7" t="str">
        <f>IF(COUNTIF(Table1[Customer ID],Table1[[#This Row],[Customer ID]])&gt;1,"Repeat Customer","One-Time Customer")</f>
        <v>Repeat Customer</v>
      </c>
      <c r="L1568" s="12" t="s">
        <v>2553</v>
      </c>
      <c r="M1568" s="12" t="s">
        <v>49</v>
      </c>
      <c r="N1568" s="12" t="s">
        <v>114</v>
      </c>
      <c r="O1568" s="12" t="s">
        <v>29</v>
      </c>
      <c r="P1568" s="12" t="s">
        <v>93</v>
      </c>
      <c r="Q1568" s="12" t="s">
        <v>59</v>
      </c>
      <c r="R1568" s="12" t="s">
        <v>2556</v>
      </c>
      <c r="S1568" s="12">
        <v>0.37</v>
      </c>
      <c r="T1568" s="7">
        <f>Table1[[#This Row],[Profit]]/Table1[[#This Row],[Sales]]</f>
        <v>-1.9082487869430964</v>
      </c>
      <c r="U1568" s="12" t="s">
        <v>33</v>
      </c>
      <c r="V1568" s="12" t="s">
        <v>34</v>
      </c>
      <c r="W1568" s="12" t="s">
        <v>102</v>
      </c>
      <c r="X1568" s="12" t="s">
        <v>2554</v>
      </c>
      <c r="Y1568" s="12">
        <v>97071</v>
      </c>
      <c r="Z1568" s="13">
        <v>42035</v>
      </c>
      <c r="AA1568" s="14" t="str">
        <f>TEXT(Table1[[#This Row],[Order Date]],"mmmm")</f>
        <v>January</v>
      </c>
      <c r="AB1568" s="8" t="str">
        <f>TEXT(Table1[[#This Row],[Order Date]],"yyyy")</f>
        <v>2015</v>
      </c>
      <c r="AC1568" s="13">
        <v>42042</v>
      </c>
      <c r="AD1568" s="12">
        <v>-43.26</v>
      </c>
      <c r="AE1568" s="12">
        <v>3</v>
      </c>
      <c r="AF1568" s="12">
        <v>22.67</v>
      </c>
      <c r="AG1568" s="12">
        <v>87162</v>
      </c>
      <c r="AH1568" s="7" t="str">
        <f>IF(COUNTIF(Returns!$A$2:$A$1635,Orders!AG1568)&gt;0,"Returned","Not Returned")</f>
        <v>Not Returned</v>
      </c>
    </row>
    <row r="1569" spans="5:34" ht="12.75" customHeight="1" thickTop="1" thickBot="1" x14ac:dyDescent="0.3">
      <c r="E1569" s="9">
        <v>21587</v>
      </c>
      <c r="F1569" s="2" t="s">
        <v>37</v>
      </c>
      <c r="G1569" s="2">
        <v>0.01</v>
      </c>
      <c r="H1569" s="2">
        <v>47.98</v>
      </c>
      <c r="I1569" s="2">
        <v>3.61</v>
      </c>
      <c r="J1569" s="2">
        <v>2787</v>
      </c>
      <c r="K1569" s="7" t="str">
        <f>IF(COUNTIF(Table1[Customer ID],Table1[[#This Row],[Customer ID]])&gt;1,"Repeat Customer","One-Time Customer")</f>
        <v>One-Time Customer</v>
      </c>
      <c r="L1569" s="2" t="s">
        <v>2557</v>
      </c>
      <c r="M1569" s="2" t="s">
        <v>27</v>
      </c>
      <c r="N1569" s="2" t="s">
        <v>114</v>
      </c>
      <c r="O1569" s="2" t="s">
        <v>77</v>
      </c>
      <c r="P1569" s="2" t="s">
        <v>180</v>
      </c>
      <c r="Q1569" s="2" t="s">
        <v>51</v>
      </c>
      <c r="R1569" s="2" t="s">
        <v>1013</v>
      </c>
      <c r="S1569" s="2">
        <v>0.71</v>
      </c>
      <c r="T1569" s="7">
        <f>Table1[[#This Row],[Profit]]/Table1[[#This Row],[Sales]]</f>
        <v>-0.11278745113965176</v>
      </c>
      <c r="U1569" s="2" t="s">
        <v>33</v>
      </c>
      <c r="V1569" s="2" t="s">
        <v>136</v>
      </c>
      <c r="W1569" s="2" t="s">
        <v>171</v>
      </c>
      <c r="X1569" s="2" t="s">
        <v>2558</v>
      </c>
      <c r="Y1569" s="2">
        <v>70003</v>
      </c>
      <c r="Z1569" s="10">
        <v>42075</v>
      </c>
      <c r="AA1569" s="14" t="str">
        <f>TEXT(Table1[[#This Row],[Order Date]],"mmmm")</f>
        <v>March</v>
      </c>
      <c r="AB1569" s="8" t="str">
        <f>TEXT(Table1[[#This Row],[Order Date]],"yyyy")</f>
        <v>2015</v>
      </c>
      <c r="AC1569" s="10">
        <v>42076</v>
      </c>
      <c r="AD1569" s="2">
        <v>-44.436</v>
      </c>
      <c r="AE1569" s="2">
        <v>8</v>
      </c>
      <c r="AF1569" s="2">
        <v>393.98</v>
      </c>
      <c r="AG1569" s="2">
        <v>91316</v>
      </c>
      <c r="AH1569" s="7" t="str">
        <f>IF(COUNTIF(Returns!$A$2:$A$1635,Orders!AG1569)&gt;0,"Returned","Not Returned")</f>
        <v>Not Returned</v>
      </c>
    </row>
    <row r="1570" spans="5:34" ht="12.75" customHeight="1" thickTop="1" thickBot="1" x14ac:dyDescent="0.3">
      <c r="E1570" s="11">
        <v>19860</v>
      </c>
      <c r="F1570" s="12" t="s">
        <v>47</v>
      </c>
      <c r="G1570" s="12">
        <v>0.09</v>
      </c>
      <c r="H1570" s="12">
        <v>2.88</v>
      </c>
      <c r="I1570" s="12">
        <v>0.7</v>
      </c>
      <c r="J1570" s="12">
        <v>2791</v>
      </c>
      <c r="K1570" s="7" t="str">
        <f>IF(COUNTIF(Table1[Customer ID],Table1[[#This Row],[Customer ID]])&gt;1,"Repeat Customer","One-Time Customer")</f>
        <v>One-Time Customer</v>
      </c>
      <c r="L1570" s="12" t="s">
        <v>2559</v>
      </c>
      <c r="M1570" s="12" t="s">
        <v>49</v>
      </c>
      <c r="N1570" s="12" t="s">
        <v>28</v>
      </c>
      <c r="O1570" s="12" t="s">
        <v>29</v>
      </c>
      <c r="P1570" s="12" t="s">
        <v>30</v>
      </c>
      <c r="Q1570" s="12" t="s">
        <v>31</v>
      </c>
      <c r="R1570" s="12" t="s">
        <v>2560</v>
      </c>
      <c r="S1570" s="12">
        <v>0.56000000000000005</v>
      </c>
      <c r="T1570" s="7">
        <f>Table1[[#This Row],[Profit]]/Table1[[#This Row],[Sales]]</f>
        <v>0.25142560912389839</v>
      </c>
      <c r="U1570" s="12" t="s">
        <v>33</v>
      </c>
      <c r="V1570" s="12" t="s">
        <v>61</v>
      </c>
      <c r="W1570" s="12" t="s">
        <v>300</v>
      </c>
      <c r="X1570" s="12" t="s">
        <v>2561</v>
      </c>
      <c r="Y1570" s="12">
        <v>48071</v>
      </c>
      <c r="Z1570" s="13">
        <v>42019</v>
      </c>
      <c r="AA1570" s="14" t="str">
        <f>TEXT(Table1[[#This Row],[Order Date]],"mmmm")</f>
        <v>January</v>
      </c>
      <c r="AB1570" s="8" t="str">
        <f>TEXT(Table1[[#This Row],[Order Date]],"yyyy")</f>
        <v>2015</v>
      </c>
      <c r="AC1570" s="13">
        <v>42019</v>
      </c>
      <c r="AD1570" s="12">
        <v>4.8499999999999996</v>
      </c>
      <c r="AE1570" s="12">
        <v>7</v>
      </c>
      <c r="AF1570" s="12">
        <v>19.29</v>
      </c>
      <c r="AG1570" s="12">
        <v>88758</v>
      </c>
      <c r="AH1570" s="7" t="str">
        <f>IF(COUNTIF(Returns!$A$2:$A$1635,Orders!AG1570)&gt;0,"Returned","Not Returned")</f>
        <v>Not Returned</v>
      </c>
    </row>
    <row r="1571" spans="5:34" ht="12.75" customHeight="1" thickTop="1" thickBot="1" x14ac:dyDescent="0.3">
      <c r="E1571" s="9">
        <v>18361</v>
      </c>
      <c r="F1571" s="2" t="s">
        <v>56</v>
      </c>
      <c r="G1571" s="2">
        <v>0.06</v>
      </c>
      <c r="H1571" s="2">
        <v>2.61</v>
      </c>
      <c r="I1571" s="2">
        <v>0.5</v>
      </c>
      <c r="J1571" s="2">
        <v>2794</v>
      </c>
      <c r="K1571" s="7" t="str">
        <f>IF(COUNTIF(Table1[Customer ID],Table1[[#This Row],[Customer ID]])&gt;1,"Repeat Customer","One-Time Customer")</f>
        <v>Repeat Customer</v>
      </c>
      <c r="L1571" s="2" t="s">
        <v>2562</v>
      </c>
      <c r="M1571" s="2" t="s">
        <v>49</v>
      </c>
      <c r="N1571" s="2" t="s">
        <v>28</v>
      </c>
      <c r="O1571" s="2" t="s">
        <v>29</v>
      </c>
      <c r="P1571" s="2" t="s">
        <v>134</v>
      </c>
      <c r="Q1571" s="2" t="s">
        <v>59</v>
      </c>
      <c r="R1571" s="2" t="s">
        <v>885</v>
      </c>
      <c r="S1571" s="2">
        <v>0.39</v>
      </c>
      <c r="T1571" s="7">
        <f>Table1[[#This Row],[Profit]]/Table1[[#This Row],[Sales]]</f>
        <v>0.69</v>
      </c>
      <c r="U1571" s="2" t="s">
        <v>33</v>
      </c>
      <c r="V1571" s="2" t="s">
        <v>61</v>
      </c>
      <c r="W1571" s="2" t="s">
        <v>330</v>
      </c>
      <c r="X1571" s="2" t="s">
        <v>2563</v>
      </c>
      <c r="Y1571" s="2">
        <v>50158</v>
      </c>
      <c r="Z1571" s="10">
        <v>42083</v>
      </c>
      <c r="AA1571" s="14" t="str">
        <f>TEXT(Table1[[#This Row],[Order Date]],"mmmm")</f>
        <v>March</v>
      </c>
      <c r="AB1571" s="8" t="str">
        <f>TEXT(Table1[[#This Row],[Order Date]],"yyyy")</f>
        <v>2015</v>
      </c>
      <c r="AC1571" s="10">
        <v>42085</v>
      </c>
      <c r="AD1571" s="2">
        <v>3.5948999999999995</v>
      </c>
      <c r="AE1571" s="2">
        <v>2</v>
      </c>
      <c r="AF1571" s="2">
        <v>5.21</v>
      </c>
      <c r="AG1571" s="2">
        <v>87554</v>
      </c>
      <c r="AH1571" s="7" t="str">
        <f>IF(COUNTIF(Returns!$A$2:$A$1635,Orders!AG1571)&gt;0,"Returned","Not Returned")</f>
        <v>Not Returned</v>
      </c>
    </row>
    <row r="1572" spans="5:34" ht="12.75" customHeight="1" thickTop="1" thickBot="1" x14ac:dyDescent="0.3">
      <c r="E1572" s="11">
        <v>18895</v>
      </c>
      <c r="F1572" s="12" t="s">
        <v>25</v>
      </c>
      <c r="G1572" s="12">
        <v>7.0000000000000007E-2</v>
      </c>
      <c r="H1572" s="12">
        <v>4.76</v>
      </c>
      <c r="I1572" s="12">
        <v>0.88</v>
      </c>
      <c r="J1572" s="12">
        <v>2794</v>
      </c>
      <c r="K1572" s="7" t="str">
        <f>IF(COUNTIF(Table1[Customer ID],Table1[[#This Row],[Customer ID]])&gt;1,"Repeat Customer","One-Time Customer")</f>
        <v>Repeat Customer</v>
      </c>
      <c r="L1572" s="12" t="s">
        <v>2562</v>
      </c>
      <c r="M1572" s="12" t="s">
        <v>49</v>
      </c>
      <c r="N1572" s="12" t="s">
        <v>28</v>
      </c>
      <c r="O1572" s="12" t="s">
        <v>29</v>
      </c>
      <c r="P1572" s="12" t="s">
        <v>93</v>
      </c>
      <c r="Q1572" s="12" t="s">
        <v>31</v>
      </c>
      <c r="R1572" s="12" t="s">
        <v>2564</v>
      </c>
      <c r="S1572" s="12">
        <v>0.39</v>
      </c>
      <c r="T1572" s="7">
        <f>Table1[[#This Row],[Profit]]/Table1[[#This Row],[Sales]]</f>
        <v>0.69</v>
      </c>
      <c r="U1572" s="12" t="s">
        <v>33</v>
      </c>
      <c r="V1572" s="12" t="s">
        <v>61</v>
      </c>
      <c r="W1572" s="12" t="s">
        <v>330</v>
      </c>
      <c r="X1572" s="12" t="s">
        <v>2563</v>
      </c>
      <c r="Y1572" s="12">
        <v>50158</v>
      </c>
      <c r="Z1572" s="13">
        <v>42162</v>
      </c>
      <c r="AA1572" s="14" t="str">
        <f>TEXT(Table1[[#This Row],[Order Date]],"mmmm")</f>
        <v>June</v>
      </c>
      <c r="AB1572" s="8" t="str">
        <f>TEXT(Table1[[#This Row],[Order Date]],"yyyy")</f>
        <v>2015</v>
      </c>
      <c r="AC1572" s="13">
        <v>42162</v>
      </c>
      <c r="AD1572" s="12">
        <v>15.8148</v>
      </c>
      <c r="AE1572" s="12">
        <v>5</v>
      </c>
      <c r="AF1572" s="12">
        <v>22.92</v>
      </c>
      <c r="AG1572" s="12">
        <v>87555</v>
      </c>
      <c r="AH1572" s="7" t="str">
        <f>IF(COUNTIF(Returns!$A$2:$A$1635,Orders!AG1572)&gt;0,"Returned","Not Returned")</f>
        <v>Not Returned</v>
      </c>
    </row>
    <row r="1573" spans="5:34" ht="12.75" customHeight="1" thickTop="1" thickBot="1" x14ac:dyDescent="0.3">
      <c r="E1573" s="9">
        <v>19486</v>
      </c>
      <c r="F1573" s="2" t="s">
        <v>106</v>
      </c>
      <c r="G1573" s="2">
        <v>0.04</v>
      </c>
      <c r="H1573" s="2">
        <v>3.57</v>
      </c>
      <c r="I1573" s="2">
        <v>4.17</v>
      </c>
      <c r="J1573" s="2">
        <v>2795</v>
      </c>
      <c r="K1573" s="7" t="str">
        <f>IF(COUNTIF(Table1[Customer ID],Table1[[#This Row],[Customer ID]])&gt;1,"Repeat Customer","One-Time Customer")</f>
        <v>Repeat Customer</v>
      </c>
      <c r="L1573" s="2" t="s">
        <v>2565</v>
      </c>
      <c r="M1573" s="2" t="s">
        <v>49</v>
      </c>
      <c r="N1573" s="2" t="s">
        <v>28</v>
      </c>
      <c r="O1573" s="2" t="s">
        <v>29</v>
      </c>
      <c r="P1573" s="2" t="s">
        <v>30</v>
      </c>
      <c r="Q1573" s="2" t="s">
        <v>51</v>
      </c>
      <c r="R1573" s="2" t="s">
        <v>2566</v>
      </c>
      <c r="S1573" s="2">
        <v>0.59</v>
      </c>
      <c r="T1573" s="7">
        <f>Table1[[#This Row],[Profit]]/Table1[[#This Row],[Sales]]</f>
        <v>-2.2624595469255664</v>
      </c>
      <c r="U1573" s="2" t="s">
        <v>33</v>
      </c>
      <c r="V1573" s="2" t="s">
        <v>61</v>
      </c>
      <c r="W1573" s="2" t="s">
        <v>330</v>
      </c>
      <c r="X1573" s="2" t="s">
        <v>2567</v>
      </c>
      <c r="Y1573" s="2">
        <v>50401</v>
      </c>
      <c r="Z1573" s="10">
        <v>42030</v>
      </c>
      <c r="AA1573" s="14" t="str">
        <f>TEXT(Table1[[#This Row],[Order Date]],"mmmm")</f>
        <v>January</v>
      </c>
      <c r="AB1573" s="8" t="str">
        <f>TEXT(Table1[[#This Row],[Order Date]],"yyyy")</f>
        <v>2015</v>
      </c>
      <c r="AC1573" s="10">
        <v>42032</v>
      </c>
      <c r="AD1573" s="2">
        <v>-69.91</v>
      </c>
      <c r="AE1573" s="2">
        <v>8</v>
      </c>
      <c r="AF1573" s="2">
        <v>30.9</v>
      </c>
      <c r="AG1573" s="2">
        <v>87556</v>
      </c>
      <c r="AH1573" s="7" t="str">
        <f>IF(COUNTIF(Returns!$A$2:$A$1635,Orders!AG1573)&gt;0,"Returned","Not Returned")</f>
        <v>Not Returned</v>
      </c>
    </row>
    <row r="1574" spans="5:34" ht="12.75" customHeight="1" thickTop="1" thickBot="1" x14ac:dyDescent="0.3">
      <c r="E1574" s="11">
        <v>19487</v>
      </c>
      <c r="F1574" s="12" t="s">
        <v>106</v>
      </c>
      <c r="G1574" s="12">
        <v>0.05</v>
      </c>
      <c r="H1574" s="12">
        <v>200.99</v>
      </c>
      <c r="I1574" s="12">
        <v>4.2</v>
      </c>
      <c r="J1574" s="12">
        <v>2795</v>
      </c>
      <c r="K1574" s="7" t="str">
        <f>IF(COUNTIF(Table1[Customer ID],Table1[[#This Row],[Customer ID]])&gt;1,"Repeat Customer","One-Time Customer")</f>
        <v>Repeat Customer</v>
      </c>
      <c r="L1574" s="12" t="s">
        <v>2565</v>
      </c>
      <c r="M1574" s="12" t="s">
        <v>49</v>
      </c>
      <c r="N1574" s="12" t="s">
        <v>28</v>
      </c>
      <c r="O1574" s="12" t="s">
        <v>77</v>
      </c>
      <c r="P1574" s="12" t="s">
        <v>78</v>
      </c>
      <c r="Q1574" s="12" t="s">
        <v>59</v>
      </c>
      <c r="R1574" s="12" t="s">
        <v>548</v>
      </c>
      <c r="S1574" s="12">
        <v>0.59</v>
      </c>
      <c r="T1574" s="7">
        <f>Table1[[#This Row],[Profit]]/Table1[[#This Row],[Sales]]</f>
        <v>0.69</v>
      </c>
      <c r="U1574" s="12" t="s">
        <v>33</v>
      </c>
      <c r="V1574" s="12" t="s">
        <v>61</v>
      </c>
      <c r="W1574" s="12" t="s">
        <v>330</v>
      </c>
      <c r="X1574" s="12" t="s">
        <v>2567</v>
      </c>
      <c r="Y1574" s="12">
        <v>50401</v>
      </c>
      <c r="Z1574" s="13">
        <v>42030</v>
      </c>
      <c r="AA1574" s="14" t="str">
        <f>TEXT(Table1[[#This Row],[Order Date]],"mmmm")</f>
        <v>January</v>
      </c>
      <c r="AB1574" s="8" t="str">
        <f>TEXT(Table1[[#This Row],[Order Date]],"yyyy")</f>
        <v>2015</v>
      </c>
      <c r="AC1574" s="13">
        <v>42034</v>
      </c>
      <c r="AD1574" s="12">
        <v>1630.5251999999998</v>
      </c>
      <c r="AE1574" s="12">
        <v>14</v>
      </c>
      <c r="AF1574" s="12">
        <v>2363.08</v>
      </c>
      <c r="AG1574" s="12">
        <v>87556</v>
      </c>
      <c r="AH1574" s="7" t="str">
        <f>IF(COUNTIF(Returns!$A$2:$A$1635,Orders!AG1574)&gt;0,"Returned","Not Returned")</f>
        <v>Not Returned</v>
      </c>
    </row>
    <row r="1575" spans="5:34" ht="12.75" customHeight="1" thickTop="1" thickBot="1" x14ac:dyDescent="0.3">
      <c r="E1575" s="9">
        <v>19488</v>
      </c>
      <c r="F1575" s="2" t="s">
        <v>106</v>
      </c>
      <c r="G1575" s="2">
        <v>7.0000000000000007E-2</v>
      </c>
      <c r="H1575" s="2">
        <v>195.99</v>
      </c>
      <c r="I1575" s="2">
        <v>8.99</v>
      </c>
      <c r="J1575" s="2">
        <v>2795</v>
      </c>
      <c r="K1575" s="7" t="str">
        <f>IF(COUNTIF(Table1[Customer ID],Table1[[#This Row],[Customer ID]])&gt;1,"Repeat Customer","One-Time Customer")</f>
        <v>Repeat Customer</v>
      </c>
      <c r="L1575" s="2" t="s">
        <v>2565</v>
      </c>
      <c r="M1575" s="2" t="s">
        <v>49</v>
      </c>
      <c r="N1575" s="2" t="s">
        <v>28</v>
      </c>
      <c r="O1575" s="2" t="s">
        <v>77</v>
      </c>
      <c r="P1575" s="2" t="s">
        <v>78</v>
      </c>
      <c r="Q1575" s="2" t="s">
        <v>59</v>
      </c>
      <c r="R1575" s="2" t="s">
        <v>2568</v>
      </c>
      <c r="S1575" s="2">
        <v>0.57999999999999996</v>
      </c>
      <c r="T1575" s="7">
        <f>Table1[[#This Row],[Profit]]/Table1[[#This Row],[Sales]]</f>
        <v>-1.391870908814127</v>
      </c>
      <c r="U1575" s="2" t="s">
        <v>33</v>
      </c>
      <c r="V1575" s="2" t="s">
        <v>61</v>
      </c>
      <c r="W1575" s="2" t="s">
        <v>330</v>
      </c>
      <c r="X1575" s="2" t="s">
        <v>2567</v>
      </c>
      <c r="Y1575" s="2">
        <v>50401</v>
      </c>
      <c r="Z1575" s="10">
        <v>42030</v>
      </c>
      <c r="AA1575" s="14" t="str">
        <f>TEXT(Table1[[#This Row],[Order Date]],"mmmm")</f>
        <v>January</v>
      </c>
      <c r="AB1575" s="8" t="str">
        <f>TEXT(Table1[[#This Row],[Order Date]],"yyyy")</f>
        <v>2015</v>
      </c>
      <c r="AC1575" s="10">
        <v>42030</v>
      </c>
      <c r="AD1575" s="2">
        <v>-457.16</v>
      </c>
      <c r="AE1575" s="2">
        <v>2</v>
      </c>
      <c r="AF1575" s="2">
        <v>328.45</v>
      </c>
      <c r="AG1575" s="2">
        <v>87556</v>
      </c>
      <c r="AH1575" s="7" t="str">
        <f>IF(COUNTIF(Returns!$A$2:$A$1635,Orders!AG1575)&gt;0,"Returned","Not Returned")</f>
        <v>Not Returned</v>
      </c>
    </row>
    <row r="1576" spans="5:34" ht="12.75" customHeight="1" thickTop="1" thickBot="1" x14ac:dyDescent="0.3">
      <c r="E1576" s="11">
        <v>23351</v>
      </c>
      <c r="F1576" s="12" t="s">
        <v>56</v>
      </c>
      <c r="G1576" s="12">
        <v>0.02</v>
      </c>
      <c r="H1576" s="12">
        <v>30.44</v>
      </c>
      <c r="I1576" s="12">
        <v>1.49</v>
      </c>
      <c r="J1576" s="12">
        <v>2796</v>
      </c>
      <c r="K1576" s="7" t="str">
        <f>IF(COUNTIF(Table1[Customer ID],Table1[[#This Row],[Customer ID]])&gt;1,"Repeat Customer","One-Time Customer")</f>
        <v>One-Time Customer</v>
      </c>
      <c r="L1576" s="12" t="s">
        <v>2569</v>
      </c>
      <c r="M1576" s="12" t="s">
        <v>49</v>
      </c>
      <c r="N1576" s="12" t="s">
        <v>28</v>
      </c>
      <c r="O1576" s="12" t="s">
        <v>29</v>
      </c>
      <c r="P1576" s="12" t="s">
        <v>109</v>
      </c>
      <c r="Q1576" s="12" t="s">
        <v>59</v>
      </c>
      <c r="R1576" s="12" t="s">
        <v>2570</v>
      </c>
      <c r="S1576" s="12">
        <v>0.37</v>
      </c>
      <c r="T1576" s="7">
        <f>Table1[[#This Row],[Profit]]/Table1[[#This Row],[Sales]]</f>
        <v>0.69</v>
      </c>
      <c r="U1576" s="12" t="s">
        <v>33</v>
      </c>
      <c r="V1576" s="12" t="s">
        <v>61</v>
      </c>
      <c r="W1576" s="12" t="s">
        <v>330</v>
      </c>
      <c r="X1576" s="12" t="s">
        <v>2571</v>
      </c>
      <c r="Y1576" s="12">
        <v>51106</v>
      </c>
      <c r="Z1576" s="13">
        <v>42025</v>
      </c>
      <c r="AA1576" s="14" t="str">
        <f>TEXT(Table1[[#This Row],[Order Date]],"mmmm")</f>
        <v>January</v>
      </c>
      <c r="AB1576" s="8" t="str">
        <f>TEXT(Table1[[#This Row],[Order Date]],"yyyy")</f>
        <v>2015</v>
      </c>
      <c r="AC1576" s="13">
        <v>42027</v>
      </c>
      <c r="AD1576" s="12">
        <v>266.76089999999999</v>
      </c>
      <c r="AE1576" s="12">
        <v>12</v>
      </c>
      <c r="AF1576" s="12">
        <v>386.61</v>
      </c>
      <c r="AG1576" s="12">
        <v>87553</v>
      </c>
      <c r="AH1576" s="7" t="str">
        <f>IF(COUNTIF(Returns!$A$2:$A$1635,Orders!AG1576)&gt;0,"Returned","Not Returned")</f>
        <v>Not Returned</v>
      </c>
    </row>
    <row r="1577" spans="5:34" ht="12.75" customHeight="1" thickTop="1" thickBot="1" x14ac:dyDescent="0.3">
      <c r="E1577" s="9">
        <v>22787</v>
      </c>
      <c r="F1577" s="2" t="s">
        <v>56</v>
      </c>
      <c r="G1577" s="2">
        <v>0</v>
      </c>
      <c r="H1577" s="2">
        <v>5.0199999999999996</v>
      </c>
      <c r="I1577" s="2">
        <v>5.14</v>
      </c>
      <c r="J1577" s="2">
        <v>2797</v>
      </c>
      <c r="K1577" s="7" t="str">
        <f>IF(COUNTIF(Table1[Customer ID],Table1[[#This Row],[Customer ID]])&gt;1,"Repeat Customer","One-Time Customer")</f>
        <v>Repeat Customer</v>
      </c>
      <c r="L1577" s="2" t="s">
        <v>2572</v>
      </c>
      <c r="M1577" s="2" t="s">
        <v>49</v>
      </c>
      <c r="N1577" s="2" t="s">
        <v>114</v>
      </c>
      <c r="O1577" s="2" t="s">
        <v>77</v>
      </c>
      <c r="P1577" s="2" t="s">
        <v>180</v>
      </c>
      <c r="Q1577" s="2" t="s">
        <v>51</v>
      </c>
      <c r="R1577" s="2" t="s">
        <v>840</v>
      </c>
      <c r="S1577" s="2">
        <v>0.79</v>
      </c>
      <c r="T1577" s="7">
        <f>Table1[[#This Row],[Profit]]/Table1[[#This Row],[Sales]]</f>
        <v>-3.625461993627674</v>
      </c>
      <c r="U1577" s="2" t="s">
        <v>33</v>
      </c>
      <c r="V1577" s="2" t="s">
        <v>53</v>
      </c>
      <c r="W1577" s="2" t="s">
        <v>234</v>
      </c>
      <c r="X1577" s="2" t="s">
        <v>2573</v>
      </c>
      <c r="Y1577" s="2">
        <v>15122</v>
      </c>
      <c r="Z1577" s="10">
        <v>42014</v>
      </c>
      <c r="AA1577" s="14" t="str">
        <f>TEXT(Table1[[#This Row],[Order Date]],"mmmm")</f>
        <v>January</v>
      </c>
      <c r="AB1577" s="8" t="str">
        <f>TEXT(Table1[[#This Row],[Order Date]],"yyyy")</f>
        <v>2015</v>
      </c>
      <c r="AC1577" s="10">
        <v>42015</v>
      </c>
      <c r="AD1577" s="2">
        <v>-159.30279999999999</v>
      </c>
      <c r="AE1577" s="2">
        <v>8</v>
      </c>
      <c r="AF1577" s="2">
        <v>43.94</v>
      </c>
      <c r="AG1577" s="2">
        <v>87552</v>
      </c>
      <c r="AH1577" s="7" t="str">
        <f>IF(COUNTIF(Returns!$A$2:$A$1635,Orders!AG1577)&gt;0,"Returned","Not Returned")</f>
        <v>Not Returned</v>
      </c>
    </row>
    <row r="1578" spans="5:34" ht="12.75" customHeight="1" thickTop="1" thickBot="1" x14ac:dyDescent="0.3">
      <c r="E1578" s="11">
        <v>23350</v>
      </c>
      <c r="F1578" s="12" t="s">
        <v>56</v>
      </c>
      <c r="G1578" s="12">
        <v>0.02</v>
      </c>
      <c r="H1578" s="12">
        <v>4.91</v>
      </c>
      <c r="I1578" s="12">
        <v>0.5</v>
      </c>
      <c r="J1578" s="12">
        <v>2797</v>
      </c>
      <c r="K1578" s="7" t="str">
        <f>IF(COUNTIF(Table1[Customer ID],Table1[[#This Row],[Customer ID]])&gt;1,"Repeat Customer","One-Time Customer")</f>
        <v>Repeat Customer</v>
      </c>
      <c r="L1578" s="12" t="s">
        <v>2572</v>
      </c>
      <c r="M1578" s="12" t="s">
        <v>49</v>
      </c>
      <c r="N1578" s="12" t="s">
        <v>28</v>
      </c>
      <c r="O1578" s="12" t="s">
        <v>29</v>
      </c>
      <c r="P1578" s="12" t="s">
        <v>134</v>
      </c>
      <c r="Q1578" s="12" t="s">
        <v>59</v>
      </c>
      <c r="R1578" s="12" t="s">
        <v>1561</v>
      </c>
      <c r="S1578" s="12">
        <v>0.36</v>
      </c>
      <c r="T1578" s="7">
        <f>Table1[[#This Row],[Profit]]/Table1[[#This Row],[Sales]]</f>
        <v>0.69</v>
      </c>
      <c r="U1578" s="12" t="s">
        <v>33</v>
      </c>
      <c r="V1578" s="12" t="s">
        <v>53</v>
      </c>
      <c r="W1578" s="12" t="s">
        <v>234</v>
      </c>
      <c r="X1578" s="12" t="s">
        <v>2573</v>
      </c>
      <c r="Y1578" s="12">
        <v>15122</v>
      </c>
      <c r="Z1578" s="13">
        <v>42025</v>
      </c>
      <c r="AA1578" s="14" t="str">
        <f>TEXT(Table1[[#This Row],[Order Date]],"mmmm")</f>
        <v>January</v>
      </c>
      <c r="AB1578" s="8" t="str">
        <f>TEXT(Table1[[#This Row],[Order Date]],"yyyy")</f>
        <v>2015</v>
      </c>
      <c r="AC1578" s="13">
        <v>42026</v>
      </c>
      <c r="AD1578" s="12">
        <v>29.883900000000001</v>
      </c>
      <c r="AE1578" s="12">
        <v>9</v>
      </c>
      <c r="AF1578" s="12">
        <v>43.31</v>
      </c>
      <c r="AG1578" s="12">
        <v>87553</v>
      </c>
      <c r="AH1578" s="7" t="str">
        <f>IF(COUNTIF(Returns!$A$2:$A$1635,Orders!AG1578)&gt;0,"Returned","Not Returned")</f>
        <v>Not Returned</v>
      </c>
    </row>
    <row r="1579" spans="5:34" ht="13.8" thickTop="1" thickBot="1" x14ac:dyDescent="0.3">
      <c r="E1579" s="9">
        <v>20618</v>
      </c>
      <c r="F1579" s="2" t="s">
        <v>106</v>
      </c>
      <c r="G1579" s="2">
        <v>0</v>
      </c>
      <c r="H1579" s="2">
        <v>17.52</v>
      </c>
      <c r="I1579" s="2">
        <v>8.17</v>
      </c>
      <c r="J1579" s="2">
        <v>2801</v>
      </c>
      <c r="K1579" s="7" t="str">
        <f>IF(COUNTIF(Table1[Customer ID],Table1[[#This Row],[Customer ID]])&gt;1,"Repeat Customer","One-Time Customer")</f>
        <v>One-Time Customer</v>
      </c>
      <c r="L1579" s="2" t="s">
        <v>2574</v>
      </c>
      <c r="M1579" s="2" t="s">
        <v>49</v>
      </c>
      <c r="N1579" s="2" t="s">
        <v>40</v>
      </c>
      <c r="O1579" s="2" t="s">
        <v>29</v>
      </c>
      <c r="P1579" s="2" t="s">
        <v>257</v>
      </c>
      <c r="Q1579" s="2" t="s">
        <v>86</v>
      </c>
      <c r="R1579" s="2" t="s">
        <v>2575</v>
      </c>
      <c r="S1579" s="2">
        <v>0.5</v>
      </c>
      <c r="T1579" s="7">
        <f>Table1[[#This Row],[Profit]]/Table1[[#This Row],[Sales]]</f>
        <v>0.18556657522684111</v>
      </c>
      <c r="U1579" s="2" t="s">
        <v>33</v>
      </c>
      <c r="V1579" s="2" t="s">
        <v>34</v>
      </c>
      <c r="W1579" s="2" t="s">
        <v>378</v>
      </c>
      <c r="X1579" s="2" t="s">
        <v>2527</v>
      </c>
      <c r="Y1579" s="2">
        <v>85224</v>
      </c>
      <c r="Z1579" s="10">
        <v>42183</v>
      </c>
      <c r="AA1579" s="14" t="str">
        <f>TEXT(Table1[[#This Row],[Order Date]],"mmmm")</f>
        <v>June</v>
      </c>
      <c r="AB1579" s="8" t="str">
        <f>TEXT(Table1[[#This Row],[Order Date]],"yyyy")</f>
        <v>2015</v>
      </c>
      <c r="AC1579" s="10">
        <v>42188</v>
      </c>
      <c r="AD1579" s="2">
        <v>52.763999999999996</v>
      </c>
      <c r="AE1579" s="2">
        <v>15</v>
      </c>
      <c r="AF1579" s="2">
        <v>284.33999999999997</v>
      </c>
      <c r="AG1579" s="2">
        <v>91049</v>
      </c>
      <c r="AH1579" s="7" t="str">
        <f>IF(COUNTIF(Returns!$A$2:$A$1635,Orders!AG1579)&gt;0,"Returned","Not Returned")</f>
        <v>Not Returned</v>
      </c>
    </row>
    <row r="1580" spans="5:34" ht="12.75" customHeight="1" thickTop="1" thickBot="1" x14ac:dyDescent="0.3">
      <c r="E1580" s="11">
        <v>18070</v>
      </c>
      <c r="F1580" s="12" t="s">
        <v>56</v>
      </c>
      <c r="G1580" s="12">
        <v>7.0000000000000007E-2</v>
      </c>
      <c r="H1580" s="12">
        <v>500.98</v>
      </c>
      <c r="I1580" s="12">
        <v>28.14</v>
      </c>
      <c r="J1580" s="12">
        <v>2803</v>
      </c>
      <c r="K1580" s="7" t="str">
        <f>IF(COUNTIF(Table1[Customer ID],Table1[[#This Row],[Customer ID]])&gt;1,"Repeat Customer","One-Time Customer")</f>
        <v>Repeat Customer</v>
      </c>
      <c r="L1580" s="12" t="s">
        <v>2576</v>
      </c>
      <c r="M1580" s="12" t="s">
        <v>39</v>
      </c>
      <c r="N1580" s="12" t="s">
        <v>58</v>
      </c>
      <c r="O1580" s="12" t="s">
        <v>77</v>
      </c>
      <c r="P1580" s="12" t="s">
        <v>85</v>
      </c>
      <c r="Q1580" s="12" t="s">
        <v>43</v>
      </c>
      <c r="R1580" s="12" t="s">
        <v>2577</v>
      </c>
      <c r="S1580" s="12">
        <v>0.38</v>
      </c>
      <c r="T1580" s="7">
        <f>Table1[[#This Row],[Profit]]/Table1[[#This Row],[Sales]]</f>
        <v>0.69</v>
      </c>
      <c r="U1580" s="12" t="s">
        <v>33</v>
      </c>
      <c r="V1580" s="12" t="s">
        <v>34</v>
      </c>
      <c r="W1580" s="12" t="s">
        <v>45</v>
      </c>
      <c r="X1580" s="12" t="s">
        <v>2578</v>
      </c>
      <c r="Y1580" s="12">
        <v>90022</v>
      </c>
      <c r="Z1580" s="13">
        <v>42040</v>
      </c>
      <c r="AA1580" s="14" t="str">
        <f>TEXT(Table1[[#This Row],[Order Date]],"mmmm")</f>
        <v>February</v>
      </c>
      <c r="AB1580" s="8" t="str">
        <f>TEXT(Table1[[#This Row],[Order Date]],"yyyy")</f>
        <v>2015</v>
      </c>
      <c r="AC1580" s="13">
        <v>42041</v>
      </c>
      <c r="AD1580" s="12">
        <v>2699.9838</v>
      </c>
      <c r="AE1580" s="12">
        <v>10</v>
      </c>
      <c r="AF1580" s="12">
        <v>3913.02</v>
      </c>
      <c r="AG1580" s="12">
        <v>86227</v>
      </c>
      <c r="AH1580" s="7" t="str">
        <f>IF(COUNTIF(Returns!$A$2:$A$1635,Orders!AG1580)&gt;0,"Returned","Not Returned")</f>
        <v>Not Returned</v>
      </c>
    </row>
    <row r="1581" spans="5:34" ht="12.75" customHeight="1" thickTop="1" thickBot="1" x14ac:dyDescent="0.3">
      <c r="E1581" s="9">
        <v>18071</v>
      </c>
      <c r="F1581" s="2" t="s">
        <v>56</v>
      </c>
      <c r="G1581" s="2">
        <v>0.1</v>
      </c>
      <c r="H1581" s="2">
        <v>178.47</v>
      </c>
      <c r="I1581" s="2">
        <v>19.989999999999998</v>
      </c>
      <c r="J1581" s="2">
        <v>2803</v>
      </c>
      <c r="K1581" s="7" t="str">
        <f>IF(COUNTIF(Table1[Customer ID],Table1[[#This Row],[Customer ID]])&gt;1,"Repeat Customer","One-Time Customer")</f>
        <v>Repeat Customer</v>
      </c>
      <c r="L1581" s="2" t="s">
        <v>2576</v>
      </c>
      <c r="M1581" s="2" t="s">
        <v>49</v>
      </c>
      <c r="N1581" s="2" t="s">
        <v>58</v>
      </c>
      <c r="O1581" s="2" t="s">
        <v>29</v>
      </c>
      <c r="P1581" s="2" t="s">
        <v>141</v>
      </c>
      <c r="Q1581" s="2" t="s">
        <v>59</v>
      </c>
      <c r="R1581" s="2" t="s">
        <v>528</v>
      </c>
      <c r="S1581" s="2">
        <v>0.55000000000000004</v>
      </c>
      <c r="T1581" s="7">
        <f>Table1[[#This Row],[Profit]]/Table1[[#This Row],[Sales]]</f>
        <v>-0.94915066059731323</v>
      </c>
      <c r="U1581" s="2" t="s">
        <v>33</v>
      </c>
      <c r="V1581" s="2" t="s">
        <v>34</v>
      </c>
      <c r="W1581" s="2" t="s">
        <v>45</v>
      </c>
      <c r="X1581" s="2" t="s">
        <v>2578</v>
      </c>
      <c r="Y1581" s="2">
        <v>90022</v>
      </c>
      <c r="Z1581" s="10">
        <v>42040</v>
      </c>
      <c r="AA1581" s="14" t="str">
        <f>TEXT(Table1[[#This Row],[Order Date]],"mmmm")</f>
        <v>February</v>
      </c>
      <c r="AB1581" s="8" t="str">
        <f>TEXT(Table1[[#This Row],[Order Date]],"yyyy")</f>
        <v>2015</v>
      </c>
      <c r="AC1581" s="10">
        <v>42042</v>
      </c>
      <c r="AD1581" s="2">
        <v>-170.98</v>
      </c>
      <c r="AE1581" s="2">
        <v>1</v>
      </c>
      <c r="AF1581" s="2">
        <v>180.14</v>
      </c>
      <c r="AG1581" s="2">
        <v>86227</v>
      </c>
      <c r="AH1581" s="7" t="str">
        <f>IF(COUNTIF(Returns!$A$2:$A$1635,Orders!AG1581)&gt;0,"Returned","Not Returned")</f>
        <v>Not Returned</v>
      </c>
    </row>
    <row r="1582" spans="5:34" ht="12.75" customHeight="1" thickTop="1" thickBot="1" x14ac:dyDescent="0.3">
      <c r="E1582" s="11">
        <v>24604</v>
      </c>
      <c r="F1582" s="12" t="s">
        <v>56</v>
      </c>
      <c r="G1582" s="12">
        <v>7.0000000000000007E-2</v>
      </c>
      <c r="H1582" s="12">
        <v>30.56</v>
      </c>
      <c r="I1582" s="12">
        <v>2.99</v>
      </c>
      <c r="J1582" s="12">
        <v>2813</v>
      </c>
      <c r="K1582" s="7" t="str">
        <f>IF(COUNTIF(Table1[Customer ID],Table1[[#This Row],[Customer ID]])&gt;1,"Repeat Customer","One-Time Customer")</f>
        <v>One-Time Customer</v>
      </c>
      <c r="L1582" s="12" t="s">
        <v>2579</v>
      </c>
      <c r="M1582" s="12" t="s">
        <v>49</v>
      </c>
      <c r="N1582" s="12" t="s">
        <v>28</v>
      </c>
      <c r="O1582" s="12" t="s">
        <v>29</v>
      </c>
      <c r="P1582" s="12" t="s">
        <v>109</v>
      </c>
      <c r="Q1582" s="12" t="s">
        <v>59</v>
      </c>
      <c r="R1582" s="12" t="s">
        <v>2580</v>
      </c>
      <c r="S1582" s="12">
        <v>0.35</v>
      </c>
      <c r="T1582" s="7">
        <f>Table1[[#This Row],[Profit]]/Table1[[#This Row],[Sales]]</f>
        <v>-0.26202619752274475</v>
      </c>
      <c r="U1582" s="12" t="s">
        <v>33</v>
      </c>
      <c r="V1582" s="12" t="s">
        <v>136</v>
      </c>
      <c r="W1582" s="12" t="s">
        <v>244</v>
      </c>
      <c r="X1582" s="12" t="s">
        <v>2581</v>
      </c>
      <c r="Y1582" s="12">
        <v>37311</v>
      </c>
      <c r="Z1582" s="13">
        <v>42042</v>
      </c>
      <c r="AA1582" s="14" t="str">
        <f>TEXT(Table1[[#This Row],[Order Date]],"mmmm")</f>
        <v>February</v>
      </c>
      <c r="AB1582" s="8" t="str">
        <f>TEXT(Table1[[#This Row],[Order Date]],"yyyy")</f>
        <v>2015</v>
      </c>
      <c r="AC1582" s="13">
        <v>42042</v>
      </c>
      <c r="AD1582" s="12">
        <v>-95.618600000000015</v>
      </c>
      <c r="AE1582" s="12">
        <v>12</v>
      </c>
      <c r="AF1582" s="12">
        <v>364.92</v>
      </c>
      <c r="AG1582" s="12">
        <v>88819</v>
      </c>
      <c r="AH1582" s="7" t="str">
        <f>IF(COUNTIF(Returns!$A$2:$A$1635,Orders!AG1582)&gt;0,"Returned","Not Returned")</f>
        <v>Not Returned</v>
      </c>
    </row>
    <row r="1583" spans="5:34" ht="12.75" customHeight="1" thickTop="1" thickBot="1" x14ac:dyDescent="0.3">
      <c r="E1583" s="9">
        <v>24044</v>
      </c>
      <c r="F1583" s="2" t="s">
        <v>25</v>
      </c>
      <c r="G1583" s="2">
        <v>0.05</v>
      </c>
      <c r="H1583" s="2">
        <v>4.71</v>
      </c>
      <c r="I1583" s="2">
        <v>0.7</v>
      </c>
      <c r="J1583" s="2">
        <v>2817</v>
      </c>
      <c r="K1583" s="7" t="str">
        <f>IF(COUNTIF(Table1[Customer ID],Table1[[#This Row],[Customer ID]])&gt;1,"Repeat Customer","One-Time Customer")</f>
        <v>Repeat Customer</v>
      </c>
      <c r="L1583" s="2" t="s">
        <v>2582</v>
      </c>
      <c r="M1583" s="2" t="s">
        <v>27</v>
      </c>
      <c r="N1583" s="2" t="s">
        <v>28</v>
      </c>
      <c r="O1583" s="2" t="s">
        <v>29</v>
      </c>
      <c r="P1583" s="2" t="s">
        <v>66</v>
      </c>
      <c r="Q1583" s="2" t="s">
        <v>31</v>
      </c>
      <c r="R1583" s="2" t="s">
        <v>1232</v>
      </c>
      <c r="S1583" s="2">
        <v>0.8</v>
      </c>
      <c r="T1583" s="7">
        <f>Table1[[#This Row],[Profit]]/Table1[[#This Row],[Sales]]</f>
        <v>-0.19539473684210529</v>
      </c>
      <c r="U1583" s="2" t="s">
        <v>33</v>
      </c>
      <c r="V1583" s="2" t="s">
        <v>53</v>
      </c>
      <c r="W1583" s="2" t="s">
        <v>154</v>
      </c>
      <c r="X1583" s="2" t="s">
        <v>401</v>
      </c>
      <c r="Y1583" s="2">
        <v>43055</v>
      </c>
      <c r="Z1583" s="10">
        <v>42156</v>
      </c>
      <c r="AA1583" s="14" t="str">
        <f>TEXT(Table1[[#This Row],[Order Date]],"mmmm")</f>
        <v>June</v>
      </c>
      <c r="AB1583" s="8" t="str">
        <f>TEXT(Table1[[#This Row],[Order Date]],"yyyy")</f>
        <v>2015</v>
      </c>
      <c r="AC1583" s="10">
        <v>42157</v>
      </c>
      <c r="AD1583" s="2">
        <v>-2.3760000000000003</v>
      </c>
      <c r="AE1583" s="2">
        <v>2</v>
      </c>
      <c r="AF1583" s="2">
        <v>12.16</v>
      </c>
      <c r="AG1583" s="2">
        <v>89743</v>
      </c>
      <c r="AH1583" s="7" t="str">
        <f>IF(COUNTIF(Returns!$A$2:$A$1635,Orders!AG1583)&gt;0,"Returned","Not Returned")</f>
        <v>Not Returned</v>
      </c>
    </row>
    <row r="1584" spans="5:34" ht="12.75" customHeight="1" thickTop="1" thickBot="1" x14ac:dyDescent="0.3">
      <c r="E1584" s="11">
        <v>24045</v>
      </c>
      <c r="F1584" s="12" t="s">
        <v>25</v>
      </c>
      <c r="G1584" s="12">
        <v>0.04</v>
      </c>
      <c r="H1584" s="12">
        <v>55.99</v>
      </c>
      <c r="I1584" s="12">
        <v>1.25</v>
      </c>
      <c r="J1584" s="12">
        <v>2817</v>
      </c>
      <c r="K1584" s="7" t="str">
        <f>IF(COUNTIF(Table1[Customer ID],Table1[[#This Row],[Customer ID]])&gt;1,"Repeat Customer","One-Time Customer")</f>
        <v>Repeat Customer</v>
      </c>
      <c r="L1584" s="12" t="s">
        <v>2582</v>
      </c>
      <c r="M1584" s="12" t="s">
        <v>27</v>
      </c>
      <c r="N1584" s="12" t="s">
        <v>28</v>
      </c>
      <c r="O1584" s="12" t="s">
        <v>77</v>
      </c>
      <c r="P1584" s="12" t="s">
        <v>78</v>
      </c>
      <c r="Q1584" s="12" t="s">
        <v>51</v>
      </c>
      <c r="R1584" s="12" t="s">
        <v>2583</v>
      </c>
      <c r="S1584" s="12">
        <v>0.35</v>
      </c>
      <c r="T1584" s="7">
        <f>Table1[[#This Row],[Profit]]/Table1[[#This Row],[Sales]]</f>
        <v>-0.12416373000813229</v>
      </c>
      <c r="U1584" s="12" t="s">
        <v>33</v>
      </c>
      <c r="V1584" s="12" t="s">
        <v>53</v>
      </c>
      <c r="W1584" s="12" t="s">
        <v>154</v>
      </c>
      <c r="X1584" s="12" t="s">
        <v>401</v>
      </c>
      <c r="Y1584" s="12">
        <v>43055</v>
      </c>
      <c r="Z1584" s="13">
        <v>42156</v>
      </c>
      <c r="AA1584" s="14" t="str">
        <f>TEXT(Table1[[#This Row],[Order Date]],"mmmm")</f>
        <v>June</v>
      </c>
      <c r="AB1584" s="8" t="str">
        <f>TEXT(Table1[[#This Row],[Order Date]],"yyyy")</f>
        <v>2015</v>
      </c>
      <c r="AC1584" s="13">
        <v>42157</v>
      </c>
      <c r="AD1584" s="12">
        <v>-18.3216</v>
      </c>
      <c r="AE1584" s="12">
        <v>3</v>
      </c>
      <c r="AF1584" s="12">
        <v>147.56</v>
      </c>
      <c r="AG1584" s="12">
        <v>89743</v>
      </c>
      <c r="AH1584" s="7" t="str">
        <f>IF(COUNTIF(Returns!$A$2:$A$1635,Orders!AG1584)&gt;0,"Returned","Not Returned")</f>
        <v>Not Returned</v>
      </c>
    </row>
    <row r="1585" spans="5:34" ht="12.75" customHeight="1" thickTop="1" thickBot="1" x14ac:dyDescent="0.3">
      <c r="E1585" s="9">
        <v>24373</v>
      </c>
      <c r="F1585" s="2" t="s">
        <v>106</v>
      </c>
      <c r="G1585" s="2">
        <v>0.08</v>
      </c>
      <c r="H1585" s="2">
        <v>6.48</v>
      </c>
      <c r="I1585" s="2">
        <v>2.74</v>
      </c>
      <c r="J1585" s="2">
        <v>2820</v>
      </c>
      <c r="K1585" s="7" t="str">
        <f>IF(COUNTIF(Table1[Customer ID],Table1[[#This Row],[Customer ID]])&gt;1,"Repeat Customer","One-Time Customer")</f>
        <v>Repeat Customer</v>
      </c>
      <c r="L1585" s="2" t="s">
        <v>2584</v>
      </c>
      <c r="M1585" s="2" t="s">
        <v>49</v>
      </c>
      <c r="N1585" s="2" t="s">
        <v>40</v>
      </c>
      <c r="O1585" s="2" t="s">
        <v>77</v>
      </c>
      <c r="P1585" s="2" t="s">
        <v>180</v>
      </c>
      <c r="Q1585" s="2" t="s">
        <v>51</v>
      </c>
      <c r="R1585" s="2" t="s">
        <v>1662</v>
      </c>
      <c r="S1585" s="2">
        <v>0.71</v>
      </c>
      <c r="T1585" s="7">
        <f>Table1[[#This Row],[Profit]]/Table1[[#This Row],[Sales]]</f>
        <v>-0.72695285010555943</v>
      </c>
      <c r="U1585" s="2" t="s">
        <v>33</v>
      </c>
      <c r="V1585" s="2" t="s">
        <v>61</v>
      </c>
      <c r="W1585" s="2" t="s">
        <v>506</v>
      </c>
      <c r="X1585" s="2" t="s">
        <v>2585</v>
      </c>
      <c r="Y1585" s="2">
        <v>63129</v>
      </c>
      <c r="Z1585" s="10">
        <v>42134</v>
      </c>
      <c r="AA1585" s="14" t="str">
        <f>TEXT(Table1[[#This Row],[Order Date]],"mmmm")</f>
        <v>May</v>
      </c>
      <c r="AB1585" s="8" t="str">
        <f>TEXT(Table1[[#This Row],[Order Date]],"yyyy")</f>
        <v>2015</v>
      </c>
      <c r="AC1585" s="10">
        <v>42136</v>
      </c>
      <c r="AD1585" s="2">
        <v>-82.64</v>
      </c>
      <c r="AE1585" s="2">
        <v>18</v>
      </c>
      <c r="AF1585" s="2">
        <v>113.68</v>
      </c>
      <c r="AG1585" s="2">
        <v>87899</v>
      </c>
      <c r="AH1585" s="7" t="str">
        <f>IF(COUNTIF(Returns!$A$2:$A$1635,Orders!AG1585)&gt;0,"Returned","Not Returned")</f>
        <v>Not Returned</v>
      </c>
    </row>
    <row r="1586" spans="5:34" ht="12.75" customHeight="1" thickTop="1" thickBot="1" x14ac:dyDescent="0.3">
      <c r="E1586" s="11">
        <v>24746</v>
      </c>
      <c r="F1586" s="12" t="s">
        <v>37</v>
      </c>
      <c r="G1586" s="12">
        <v>0.1</v>
      </c>
      <c r="H1586" s="12">
        <v>22.01</v>
      </c>
      <c r="I1586" s="12">
        <v>5.53</v>
      </c>
      <c r="J1586" s="12">
        <v>2820</v>
      </c>
      <c r="K1586" s="7" t="str">
        <f>IF(COUNTIF(Table1[Customer ID],Table1[[#This Row],[Customer ID]])&gt;1,"Repeat Customer","One-Time Customer")</f>
        <v>Repeat Customer</v>
      </c>
      <c r="L1586" s="12" t="s">
        <v>2584</v>
      </c>
      <c r="M1586" s="12" t="s">
        <v>49</v>
      </c>
      <c r="N1586" s="12" t="s">
        <v>40</v>
      </c>
      <c r="O1586" s="12" t="s">
        <v>29</v>
      </c>
      <c r="P1586" s="12" t="s">
        <v>30</v>
      </c>
      <c r="Q1586" s="12" t="s">
        <v>51</v>
      </c>
      <c r="R1586" s="12" t="s">
        <v>2051</v>
      </c>
      <c r="S1586" s="12">
        <v>0.59</v>
      </c>
      <c r="T1586" s="7">
        <f>Table1[[#This Row],[Profit]]/Table1[[#This Row],[Sales]]</f>
        <v>0.1121206743566992</v>
      </c>
      <c r="U1586" s="12" t="s">
        <v>33</v>
      </c>
      <c r="V1586" s="12" t="s">
        <v>61</v>
      </c>
      <c r="W1586" s="12" t="s">
        <v>506</v>
      </c>
      <c r="X1586" s="12" t="s">
        <v>2585</v>
      </c>
      <c r="Y1586" s="12">
        <v>63129</v>
      </c>
      <c r="Z1586" s="13">
        <v>42018</v>
      </c>
      <c r="AA1586" s="14" t="str">
        <f>TEXT(Table1[[#This Row],[Order Date]],"mmmm")</f>
        <v>January</v>
      </c>
      <c r="AB1586" s="8" t="str">
        <f>TEXT(Table1[[#This Row],[Order Date]],"yyyy")</f>
        <v>2015</v>
      </c>
      <c r="AC1586" s="13">
        <v>42019</v>
      </c>
      <c r="AD1586" s="12">
        <v>31.59</v>
      </c>
      <c r="AE1586" s="12">
        <v>14</v>
      </c>
      <c r="AF1586" s="12">
        <v>281.75</v>
      </c>
      <c r="AG1586" s="12">
        <v>87900</v>
      </c>
      <c r="AH1586" s="7" t="str">
        <f>IF(COUNTIF(Returns!$A$2:$A$1635,Orders!AG1586)&gt;0,"Returned","Not Returned")</f>
        <v>Not Returned</v>
      </c>
    </row>
    <row r="1587" spans="5:34" ht="12.75" customHeight="1" thickTop="1" thickBot="1" x14ac:dyDescent="0.3">
      <c r="E1587" s="9">
        <v>23803</v>
      </c>
      <c r="F1587" s="2" t="s">
        <v>106</v>
      </c>
      <c r="G1587" s="2">
        <v>0.02</v>
      </c>
      <c r="H1587" s="2">
        <v>21.98</v>
      </c>
      <c r="I1587" s="2">
        <v>2.87</v>
      </c>
      <c r="J1587" s="2">
        <v>2823</v>
      </c>
      <c r="K1587" s="7" t="str">
        <f>IF(COUNTIF(Table1[Customer ID],Table1[[#This Row],[Customer ID]])&gt;1,"Repeat Customer","One-Time Customer")</f>
        <v>One-Time Customer</v>
      </c>
      <c r="L1587" s="2" t="s">
        <v>2586</v>
      </c>
      <c r="M1587" s="2" t="s">
        <v>49</v>
      </c>
      <c r="N1587" s="2" t="s">
        <v>28</v>
      </c>
      <c r="O1587" s="2" t="s">
        <v>29</v>
      </c>
      <c r="P1587" s="2" t="s">
        <v>30</v>
      </c>
      <c r="Q1587" s="2" t="s">
        <v>51</v>
      </c>
      <c r="R1587" s="2" t="s">
        <v>2587</v>
      </c>
      <c r="S1587" s="2">
        <v>0.55000000000000004</v>
      </c>
      <c r="T1587" s="7">
        <f>Table1[[#This Row],[Profit]]/Table1[[#This Row],[Sales]]</f>
        <v>0.69</v>
      </c>
      <c r="U1587" s="2" t="s">
        <v>33</v>
      </c>
      <c r="V1587" s="2" t="s">
        <v>34</v>
      </c>
      <c r="W1587" s="2" t="s">
        <v>533</v>
      </c>
      <c r="X1587" s="2" t="s">
        <v>2588</v>
      </c>
      <c r="Y1587" s="2">
        <v>89031</v>
      </c>
      <c r="Z1587" s="10">
        <v>42124</v>
      </c>
      <c r="AA1587" s="14" t="str">
        <f>TEXT(Table1[[#This Row],[Order Date]],"mmmm")</f>
        <v>April</v>
      </c>
      <c r="AB1587" s="8" t="str">
        <f>TEXT(Table1[[#This Row],[Order Date]],"yyyy")</f>
        <v>2015</v>
      </c>
      <c r="AC1587" s="10">
        <v>42126</v>
      </c>
      <c r="AD1587" s="2">
        <v>165.6345</v>
      </c>
      <c r="AE1587" s="2">
        <v>11</v>
      </c>
      <c r="AF1587" s="2">
        <v>240.05</v>
      </c>
      <c r="AG1587" s="2">
        <v>87240</v>
      </c>
      <c r="AH1587" s="7" t="str">
        <f>IF(COUNTIF(Returns!$A$2:$A$1635,Orders!AG1587)&gt;0,"Returned","Not Returned")</f>
        <v>Not Returned</v>
      </c>
    </row>
    <row r="1588" spans="5:34" ht="12.75" customHeight="1" thickTop="1" thickBot="1" x14ac:dyDescent="0.3">
      <c r="E1588" s="11">
        <v>22660</v>
      </c>
      <c r="F1588" s="12" t="s">
        <v>106</v>
      </c>
      <c r="G1588" s="12">
        <v>0.02</v>
      </c>
      <c r="H1588" s="12">
        <v>27.48</v>
      </c>
      <c r="I1588" s="12">
        <v>4</v>
      </c>
      <c r="J1588" s="12">
        <v>2825</v>
      </c>
      <c r="K1588" s="7" t="str">
        <f>IF(COUNTIF(Table1[Customer ID],Table1[[#This Row],[Customer ID]])&gt;1,"Repeat Customer","One-Time Customer")</f>
        <v>Repeat Customer</v>
      </c>
      <c r="L1588" s="12" t="s">
        <v>2589</v>
      </c>
      <c r="M1588" s="12" t="s">
        <v>49</v>
      </c>
      <c r="N1588" s="12" t="s">
        <v>114</v>
      </c>
      <c r="O1588" s="12" t="s">
        <v>77</v>
      </c>
      <c r="P1588" s="12" t="s">
        <v>180</v>
      </c>
      <c r="Q1588" s="12" t="s">
        <v>59</v>
      </c>
      <c r="R1588" s="12" t="s">
        <v>870</v>
      </c>
      <c r="S1588" s="12">
        <v>0.75</v>
      </c>
      <c r="T1588" s="7">
        <f>Table1[[#This Row],[Profit]]/Table1[[#This Row],[Sales]]</f>
        <v>0.22139662882696964</v>
      </c>
      <c r="U1588" s="12" t="s">
        <v>33</v>
      </c>
      <c r="V1588" s="12" t="s">
        <v>34</v>
      </c>
      <c r="W1588" s="12" t="s">
        <v>1741</v>
      </c>
      <c r="X1588" s="12" t="s">
        <v>2454</v>
      </c>
      <c r="Y1588" s="12">
        <v>83701</v>
      </c>
      <c r="Z1588" s="13">
        <v>42144</v>
      </c>
      <c r="AA1588" s="14" t="str">
        <f>TEXT(Table1[[#This Row],[Order Date]],"mmmm")</f>
        <v>May</v>
      </c>
      <c r="AB1588" s="8" t="str">
        <f>TEXT(Table1[[#This Row],[Order Date]],"yyyy")</f>
        <v>2015</v>
      </c>
      <c r="AC1588" s="13">
        <v>42151</v>
      </c>
      <c r="AD1588" s="12">
        <v>19.308000000000021</v>
      </c>
      <c r="AE1588" s="12">
        <v>3</v>
      </c>
      <c r="AF1588" s="12">
        <v>87.21</v>
      </c>
      <c r="AG1588" s="12">
        <v>89497</v>
      </c>
      <c r="AH1588" s="7" t="str">
        <f>IF(COUNTIF(Returns!$A$2:$A$1635,Orders!AG1588)&gt;0,"Returned","Not Returned")</f>
        <v>Not Returned</v>
      </c>
    </row>
    <row r="1589" spans="5:34" ht="12.75" customHeight="1" thickTop="1" thickBot="1" x14ac:dyDescent="0.3">
      <c r="E1589" s="9">
        <v>22661</v>
      </c>
      <c r="F1589" s="2" t="s">
        <v>106</v>
      </c>
      <c r="G1589" s="2">
        <v>0.08</v>
      </c>
      <c r="H1589" s="2">
        <v>10.06</v>
      </c>
      <c r="I1589" s="2">
        <v>2.06</v>
      </c>
      <c r="J1589" s="2">
        <v>2825</v>
      </c>
      <c r="K1589" s="7" t="str">
        <f>IF(COUNTIF(Table1[Customer ID],Table1[[#This Row],[Customer ID]])&gt;1,"Repeat Customer","One-Time Customer")</f>
        <v>Repeat Customer</v>
      </c>
      <c r="L1589" s="2" t="s">
        <v>2589</v>
      </c>
      <c r="M1589" s="2" t="s">
        <v>49</v>
      </c>
      <c r="N1589" s="2" t="s">
        <v>114</v>
      </c>
      <c r="O1589" s="2" t="s">
        <v>29</v>
      </c>
      <c r="P1589" s="2" t="s">
        <v>93</v>
      </c>
      <c r="Q1589" s="2" t="s">
        <v>31</v>
      </c>
      <c r="R1589" s="2" t="s">
        <v>280</v>
      </c>
      <c r="S1589" s="2">
        <v>0.39</v>
      </c>
      <c r="T1589" s="7">
        <f>Table1[[#This Row],[Profit]]/Table1[[#This Row],[Sales]]</f>
        <v>8.2191780821917037E-3</v>
      </c>
      <c r="U1589" s="2" t="s">
        <v>33</v>
      </c>
      <c r="V1589" s="2" t="s">
        <v>34</v>
      </c>
      <c r="W1589" s="2" t="s">
        <v>1741</v>
      </c>
      <c r="X1589" s="2" t="s">
        <v>2454</v>
      </c>
      <c r="Y1589" s="2">
        <v>83701</v>
      </c>
      <c r="Z1589" s="10">
        <v>42144</v>
      </c>
      <c r="AA1589" s="14" t="str">
        <f>TEXT(Table1[[#This Row],[Order Date]],"mmmm")</f>
        <v>May</v>
      </c>
      <c r="AB1589" s="8" t="str">
        <f>TEXT(Table1[[#This Row],[Order Date]],"yyyy")</f>
        <v>2015</v>
      </c>
      <c r="AC1589" s="10">
        <v>42148</v>
      </c>
      <c r="AD1589" s="2">
        <v>0.32999999999999691</v>
      </c>
      <c r="AE1589" s="2">
        <v>4</v>
      </c>
      <c r="AF1589" s="2">
        <v>40.15</v>
      </c>
      <c r="AG1589" s="2">
        <v>89497</v>
      </c>
      <c r="AH1589" s="7" t="str">
        <f>IF(COUNTIF(Returns!$A$2:$A$1635,Orders!AG1589)&gt;0,"Returned","Not Returned")</f>
        <v>Not Returned</v>
      </c>
    </row>
    <row r="1590" spans="5:34" ht="12.75" customHeight="1" thickTop="1" thickBot="1" x14ac:dyDescent="0.3">
      <c r="E1590" s="11">
        <v>24607</v>
      </c>
      <c r="F1590" s="12" t="s">
        <v>25</v>
      </c>
      <c r="G1590" s="12">
        <v>0.05</v>
      </c>
      <c r="H1590" s="12">
        <v>11.29</v>
      </c>
      <c r="I1590" s="12">
        <v>5.03</v>
      </c>
      <c r="J1590" s="12">
        <v>2828</v>
      </c>
      <c r="K1590" s="7" t="str">
        <f>IF(COUNTIF(Table1[Customer ID],Table1[[#This Row],[Customer ID]])&gt;1,"Repeat Customer","One-Time Customer")</f>
        <v>Repeat Customer</v>
      </c>
      <c r="L1590" s="12" t="s">
        <v>2590</v>
      </c>
      <c r="M1590" s="12" t="s">
        <v>49</v>
      </c>
      <c r="N1590" s="12" t="s">
        <v>28</v>
      </c>
      <c r="O1590" s="12" t="s">
        <v>29</v>
      </c>
      <c r="P1590" s="12" t="s">
        <v>141</v>
      </c>
      <c r="Q1590" s="12" t="s">
        <v>59</v>
      </c>
      <c r="R1590" s="12" t="s">
        <v>1453</v>
      </c>
      <c r="S1590" s="12">
        <v>0.59</v>
      </c>
      <c r="T1590" s="7">
        <f>Table1[[#This Row],[Profit]]/Table1[[#This Row],[Sales]]</f>
        <v>-0.38978554057041787</v>
      </c>
      <c r="U1590" s="12" t="s">
        <v>33</v>
      </c>
      <c r="V1590" s="12" t="s">
        <v>34</v>
      </c>
      <c r="W1590" s="12" t="s">
        <v>45</v>
      </c>
      <c r="X1590" s="12" t="s">
        <v>2591</v>
      </c>
      <c r="Y1590" s="12">
        <v>92243</v>
      </c>
      <c r="Z1590" s="13">
        <v>42054</v>
      </c>
      <c r="AA1590" s="14" t="str">
        <f>TEXT(Table1[[#This Row],[Order Date]],"mmmm")</f>
        <v>February</v>
      </c>
      <c r="AB1590" s="8" t="str">
        <f>TEXT(Table1[[#This Row],[Order Date]],"yyyy")</f>
        <v>2015</v>
      </c>
      <c r="AC1590" s="13">
        <v>42056</v>
      </c>
      <c r="AD1590" s="12">
        <v>-35.26</v>
      </c>
      <c r="AE1590" s="12">
        <v>8</v>
      </c>
      <c r="AF1590" s="12">
        <v>90.46</v>
      </c>
      <c r="AG1590" s="12">
        <v>87720</v>
      </c>
      <c r="AH1590" s="7" t="str">
        <f>IF(COUNTIF(Returns!$A$2:$A$1635,Orders!AG1590)&gt;0,"Returned","Not Returned")</f>
        <v>Not Returned</v>
      </c>
    </row>
    <row r="1591" spans="5:34" ht="12.75" customHeight="1" thickTop="1" thickBot="1" x14ac:dyDescent="0.3">
      <c r="E1591" s="9">
        <v>23431</v>
      </c>
      <c r="F1591" s="2" t="s">
        <v>56</v>
      </c>
      <c r="G1591" s="2">
        <v>7.0000000000000007E-2</v>
      </c>
      <c r="H1591" s="2">
        <v>39.479999999999997</v>
      </c>
      <c r="I1591" s="2">
        <v>1.99</v>
      </c>
      <c r="J1591" s="2">
        <v>2828</v>
      </c>
      <c r="K1591" s="7" t="str">
        <f>IF(COUNTIF(Table1[Customer ID],Table1[[#This Row],[Customer ID]])&gt;1,"Repeat Customer","One-Time Customer")</f>
        <v>Repeat Customer</v>
      </c>
      <c r="L1591" s="2" t="s">
        <v>2590</v>
      </c>
      <c r="M1591" s="2" t="s">
        <v>49</v>
      </c>
      <c r="N1591" s="2" t="s">
        <v>28</v>
      </c>
      <c r="O1591" s="2" t="s">
        <v>77</v>
      </c>
      <c r="P1591" s="2" t="s">
        <v>180</v>
      </c>
      <c r="Q1591" s="2" t="s">
        <v>51</v>
      </c>
      <c r="R1591" s="2" t="s">
        <v>705</v>
      </c>
      <c r="S1591" s="2">
        <v>0.54</v>
      </c>
      <c r="T1591" s="7">
        <f>Table1[[#This Row],[Profit]]/Table1[[#This Row],[Sales]]</f>
        <v>0.69</v>
      </c>
      <c r="U1591" s="2" t="s">
        <v>33</v>
      </c>
      <c r="V1591" s="2" t="s">
        <v>34</v>
      </c>
      <c r="W1591" s="2" t="s">
        <v>45</v>
      </c>
      <c r="X1591" s="2" t="s">
        <v>2591</v>
      </c>
      <c r="Y1591" s="2">
        <v>92243</v>
      </c>
      <c r="Z1591" s="10">
        <v>42156</v>
      </c>
      <c r="AA1591" s="14" t="str">
        <f>TEXT(Table1[[#This Row],[Order Date]],"mmmm")</f>
        <v>June</v>
      </c>
      <c r="AB1591" s="8" t="str">
        <f>TEXT(Table1[[#This Row],[Order Date]],"yyyy")</f>
        <v>2015</v>
      </c>
      <c r="AC1591" s="10">
        <v>42157</v>
      </c>
      <c r="AD1591" s="2">
        <v>322.25069999999994</v>
      </c>
      <c r="AE1591" s="2">
        <v>12</v>
      </c>
      <c r="AF1591" s="2">
        <v>467.03</v>
      </c>
      <c r="AG1591" s="2">
        <v>87721</v>
      </c>
      <c r="AH1591" s="7" t="str">
        <f>IF(COUNTIF(Returns!$A$2:$A$1635,Orders!AG1591)&gt;0,"Returned","Not Returned")</f>
        <v>Not Returned</v>
      </c>
    </row>
    <row r="1592" spans="5:34" ht="12.75" customHeight="1" thickTop="1" thickBot="1" x14ac:dyDescent="0.3">
      <c r="E1592" s="11">
        <v>20594</v>
      </c>
      <c r="F1592" s="12" t="s">
        <v>37</v>
      </c>
      <c r="G1592" s="12">
        <v>0.03</v>
      </c>
      <c r="H1592" s="12">
        <v>140.97999999999999</v>
      </c>
      <c r="I1592" s="12">
        <v>36.090000000000003</v>
      </c>
      <c r="J1592" s="12">
        <v>2833</v>
      </c>
      <c r="K1592" s="7" t="str">
        <f>IF(COUNTIF(Table1[Customer ID],Table1[[#This Row],[Customer ID]])&gt;1,"Repeat Customer","One-Time Customer")</f>
        <v>Repeat Customer</v>
      </c>
      <c r="L1592" s="12" t="s">
        <v>2592</v>
      </c>
      <c r="M1592" s="12" t="s">
        <v>39</v>
      </c>
      <c r="N1592" s="12" t="s">
        <v>58</v>
      </c>
      <c r="O1592" s="12" t="s">
        <v>41</v>
      </c>
      <c r="P1592" s="12" t="s">
        <v>191</v>
      </c>
      <c r="Q1592" s="12" t="s">
        <v>121</v>
      </c>
      <c r="R1592" s="12" t="s">
        <v>1347</v>
      </c>
      <c r="S1592" s="12">
        <v>0.77</v>
      </c>
      <c r="T1592" s="7">
        <f>Table1[[#This Row],[Profit]]/Table1[[#This Row],[Sales]]</f>
        <v>-0.36382451010988653</v>
      </c>
      <c r="U1592" s="12" t="s">
        <v>33</v>
      </c>
      <c r="V1592" s="12" t="s">
        <v>61</v>
      </c>
      <c r="W1592" s="12" t="s">
        <v>62</v>
      </c>
      <c r="X1592" s="12" t="s">
        <v>2593</v>
      </c>
      <c r="Y1592" s="12">
        <v>55076</v>
      </c>
      <c r="Z1592" s="13">
        <v>42088</v>
      </c>
      <c r="AA1592" s="14" t="str">
        <f>TEXT(Table1[[#This Row],[Order Date]],"mmmm")</f>
        <v>March</v>
      </c>
      <c r="AB1592" s="8" t="str">
        <f>TEXT(Table1[[#This Row],[Order Date]],"yyyy")</f>
        <v>2015</v>
      </c>
      <c r="AC1592" s="13">
        <v>42090</v>
      </c>
      <c r="AD1592" s="12">
        <v>-221.5</v>
      </c>
      <c r="AE1592" s="12">
        <v>4</v>
      </c>
      <c r="AF1592" s="12">
        <v>608.80999999999995</v>
      </c>
      <c r="AG1592" s="12">
        <v>91030</v>
      </c>
      <c r="AH1592" s="7" t="str">
        <f>IF(COUNTIF(Returns!$A$2:$A$1635,Orders!AG1592)&gt;0,"Returned","Not Returned")</f>
        <v>Not Returned</v>
      </c>
    </row>
    <row r="1593" spans="5:34" ht="12.75" customHeight="1" thickTop="1" thickBot="1" x14ac:dyDescent="0.3">
      <c r="E1593" s="9">
        <v>20595</v>
      </c>
      <c r="F1593" s="2" t="s">
        <v>37</v>
      </c>
      <c r="G1593" s="2">
        <v>0.08</v>
      </c>
      <c r="H1593" s="2">
        <v>65.989999999999995</v>
      </c>
      <c r="I1593" s="2">
        <v>8.99</v>
      </c>
      <c r="J1593" s="2">
        <v>2833</v>
      </c>
      <c r="K1593" s="7" t="str">
        <f>IF(COUNTIF(Table1[Customer ID],Table1[[#This Row],[Customer ID]])&gt;1,"Repeat Customer","One-Time Customer")</f>
        <v>Repeat Customer</v>
      </c>
      <c r="L1593" s="2" t="s">
        <v>2592</v>
      </c>
      <c r="M1593" s="2" t="s">
        <v>49</v>
      </c>
      <c r="N1593" s="2" t="s">
        <v>58</v>
      </c>
      <c r="O1593" s="2" t="s">
        <v>77</v>
      </c>
      <c r="P1593" s="2" t="s">
        <v>78</v>
      </c>
      <c r="Q1593" s="2" t="s">
        <v>59</v>
      </c>
      <c r="R1593" s="2" t="s">
        <v>615</v>
      </c>
      <c r="S1593" s="2">
        <v>0.56000000000000005</v>
      </c>
      <c r="T1593" s="7">
        <f>Table1[[#This Row],[Profit]]/Table1[[#This Row],[Sales]]</f>
        <v>0.25519348016967386</v>
      </c>
      <c r="U1593" s="2" t="s">
        <v>33</v>
      </c>
      <c r="V1593" s="2" t="s">
        <v>61</v>
      </c>
      <c r="W1593" s="2" t="s">
        <v>62</v>
      </c>
      <c r="X1593" s="2" t="s">
        <v>2593</v>
      </c>
      <c r="Y1593" s="2">
        <v>55076</v>
      </c>
      <c r="Z1593" s="10">
        <v>42088</v>
      </c>
      <c r="AA1593" s="14" t="str">
        <f>TEXT(Table1[[#This Row],[Order Date]],"mmmm")</f>
        <v>March</v>
      </c>
      <c r="AB1593" s="8" t="str">
        <f>TEXT(Table1[[#This Row],[Order Date]],"yyyy")</f>
        <v>2015</v>
      </c>
      <c r="AC1593" s="10">
        <v>42089</v>
      </c>
      <c r="AD1593" s="2">
        <v>206.352</v>
      </c>
      <c r="AE1593" s="2">
        <v>15</v>
      </c>
      <c r="AF1593" s="2">
        <v>808.61</v>
      </c>
      <c r="AG1593" s="2">
        <v>91030</v>
      </c>
      <c r="AH1593" s="7" t="str">
        <f>IF(COUNTIF(Returns!$A$2:$A$1635,Orders!AG1593)&gt;0,"Returned","Not Returned")</f>
        <v>Not Returned</v>
      </c>
    </row>
    <row r="1594" spans="5:34" ht="12.75" customHeight="1" thickTop="1" thickBot="1" x14ac:dyDescent="0.3">
      <c r="E1594" s="11">
        <v>19191</v>
      </c>
      <c r="F1594" s="12" t="s">
        <v>25</v>
      </c>
      <c r="G1594" s="12">
        <v>7.0000000000000007E-2</v>
      </c>
      <c r="H1594" s="12">
        <v>51.98</v>
      </c>
      <c r="I1594" s="12">
        <v>10.17</v>
      </c>
      <c r="J1594" s="12">
        <v>2837</v>
      </c>
      <c r="K1594" s="7" t="str">
        <f>IF(COUNTIF(Table1[Customer ID],Table1[[#This Row],[Customer ID]])&gt;1,"Repeat Customer","One-Time Customer")</f>
        <v>Repeat Customer</v>
      </c>
      <c r="L1594" s="12" t="s">
        <v>2594</v>
      </c>
      <c r="M1594" s="12" t="s">
        <v>49</v>
      </c>
      <c r="N1594" s="12" t="s">
        <v>40</v>
      </c>
      <c r="O1594" s="12" t="s">
        <v>77</v>
      </c>
      <c r="P1594" s="12" t="s">
        <v>85</v>
      </c>
      <c r="Q1594" s="12" t="s">
        <v>86</v>
      </c>
      <c r="R1594" s="12" t="s">
        <v>1142</v>
      </c>
      <c r="S1594" s="12">
        <v>0.37</v>
      </c>
      <c r="T1594" s="7">
        <f>Table1[[#This Row],[Profit]]/Table1[[#This Row],[Sales]]</f>
        <v>0.69</v>
      </c>
      <c r="U1594" s="12" t="s">
        <v>33</v>
      </c>
      <c r="V1594" s="12" t="s">
        <v>61</v>
      </c>
      <c r="W1594" s="12" t="s">
        <v>304</v>
      </c>
      <c r="X1594" s="12" t="s">
        <v>2595</v>
      </c>
      <c r="Y1594" s="12">
        <v>74133</v>
      </c>
      <c r="Z1594" s="13">
        <v>42071</v>
      </c>
      <c r="AA1594" s="14" t="str">
        <f>TEXT(Table1[[#This Row],[Order Date]],"mmmm")</f>
        <v>March</v>
      </c>
      <c r="AB1594" s="8" t="str">
        <f>TEXT(Table1[[#This Row],[Order Date]],"yyyy")</f>
        <v>2015</v>
      </c>
      <c r="AC1594" s="13">
        <v>42073</v>
      </c>
      <c r="AD1594" s="12">
        <v>439.78529999999995</v>
      </c>
      <c r="AE1594" s="12">
        <v>13</v>
      </c>
      <c r="AF1594" s="12">
        <v>637.37</v>
      </c>
      <c r="AG1594" s="12">
        <v>89801</v>
      </c>
      <c r="AH1594" s="7" t="str">
        <f>IF(COUNTIF(Returns!$A$2:$A$1635,Orders!AG1594)&gt;0,"Returned","Not Returned")</f>
        <v>Not Returned</v>
      </c>
    </row>
    <row r="1595" spans="5:34" ht="12.75" customHeight="1" thickTop="1" thickBot="1" x14ac:dyDescent="0.3">
      <c r="E1595" s="9">
        <v>19192</v>
      </c>
      <c r="F1595" s="2" t="s">
        <v>25</v>
      </c>
      <c r="G1595" s="2">
        <v>0.1</v>
      </c>
      <c r="H1595" s="2">
        <v>80.97</v>
      </c>
      <c r="I1595" s="2">
        <v>33.6</v>
      </c>
      <c r="J1595" s="2">
        <v>2837</v>
      </c>
      <c r="K1595" s="7" t="str">
        <f>IF(COUNTIF(Table1[Customer ID],Table1[[#This Row],[Customer ID]])&gt;1,"Repeat Customer","One-Time Customer")</f>
        <v>Repeat Customer</v>
      </c>
      <c r="L1595" s="2" t="s">
        <v>2594</v>
      </c>
      <c r="M1595" s="2" t="s">
        <v>39</v>
      </c>
      <c r="N1595" s="2" t="s">
        <v>40</v>
      </c>
      <c r="O1595" s="2" t="s">
        <v>77</v>
      </c>
      <c r="P1595" s="2" t="s">
        <v>85</v>
      </c>
      <c r="Q1595" s="2" t="s">
        <v>43</v>
      </c>
      <c r="R1595" s="2" t="s">
        <v>2032</v>
      </c>
      <c r="S1595" s="2">
        <v>0.37</v>
      </c>
      <c r="T1595" s="7">
        <f>Table1[[#This Row],[Profit]]/Table1[[#This Row],[Sales]]</f>
        <v>-0.6437685217091661</v>
      </c>
      <c r="U1595" s="2" t="s">
        <v>33</v>
      </c>
      <c r="V1595" s="2" t="s">
        <v>61</v>
      </c>
      <c r="W1595" s="2" t="s">
        <v>304</v>
      </c>
      <c r="X1595" s="2" t="s">
        <v>2595</v>
      </c>
      <c r="Y1595" s="2">
        <v>74133</v>
      </c>
      <c r="Z1595" s="10">
        <v>42071</v>
      </c>
      <c r="AA1595" s="14" t="str">
        <f>TEXT(Table1[[#This Row],[Order Date]],"mmmm")</f>
        <v>March</v>
      </c>
      <c r="AB1595" s="8" t="str">
        <f>TEXT(Table1[[#This Row],[Order Date]],"yyyy")</f>
        <v>2015</v>
      </c>
      <c r="AC1595" s="10">
        <v>42074</v>
      </c>
      <c r="AD1595" s="2">
        <v>-149.4573</v>
      </c>
      <c r="AE1595" s="2">
        <v>3</v>
      </c>
      <c r="AF1595" s="2">
        <v>232.16</v>
      </c>
      <c r="AG1595" s="2">
        <v>89801</v>
      </c>
      <c r="AH1595" s="7" t="str">
        <f>IF(COUNTIF(Returns!$A$2:$A$1635,Orders!AG1595)&gt;0,"Returned","Not Returned")</f>
        <v>Not Returned</v>
      </c>
    </row>
    <row r="1596" spans="5:34" ht="12.75" customHeight="1" thickTop="1" thickBot="1" x14ac:dyDescent="0.3">
      <c r="E1596" s="11">
        <v>18416</v>
      </c>
      <c r="F1596" s="12" t="s">
        <v>25</v>
      </c>
      <c r="G1596" s="12">
        <v>0</v>
      </c>
      <c r="H1596" s="12">
        <v>21.98</v>
      </c>
      <c r="I1596" s="12">
        <v>2.87</v>
      </c>
      <c r="J1596" s="12">
        <v>2840</v>
      </c>
      <c r="K1596" s="7" t="str">
        <f>IF(COUNTIF(Table1[Customer ID],Table1[[#This Row],[Customer ID]])&gt;1,"Repeat Customer","One-Time Customer")</f>
        <v>Repeat Customer</v>
      </c>
      <c r="L1596" s="12" t="s">
        <v>2596</v>
      </c>
      <c r="M1596" s="12" t="s">
        <v>49</v>
      </c>
      <c r="N1596" s="12" t="s">
        <v>28</v>
      </c>
      <c r="O1596" s="12" t="s">
        <v>29</v>
      </c>
      <c r="P1596" s="12" t="s">
        <v>30</v>
      </c>
      <c r="Q1596" s="12" t="s">
        <v>51</v>
      </c>
      <c r="R1596" s="12" t="s">
        <v>2587</v>
      </c>
      <c r="S1596" s="12">
        <v>0.55000000000000004</v>
      </c>
      <c r="T1596" s="7">
        <f>Table1[[#This Row],[Profit]]/Table1[[#This Row],[Sales]]</f>
        <v>5.8595117073577195E-2</v>
      </c>
      <c r="U1596" s="12" t="s">
        <v>33</v>
      </c>
      <c r="V1596" s="12" t="s">
        <v>136</v>
      </c>
      <c r="W1596" s="12" t="s">
        <v>362</v>
      </c>
      <c r="X1596" s="12" t="s">
        <v>2597</v>
      </c>
      <c r="Y1596" s="12">
        <v>33161</v>
      </c>
      <c r="Z1596" s="13">
        <v>42082</v>
      </c>
      <c r="AA1596" s="14" t="str">
        <f>TEXT(Table1[[#This Row],[Order Date]],"mmmm")</f>
        <v>March</v>
      </c>
      <c r="AB1596" s="8" t="str">
        <f>TEXT(Table1[[#This Row],[Order Date]],"yyyy")</f>
        <v>2015</v>
      </c>
      <c r="AC1596" s="13">
        <v>42083</v>
      </c>
      <c r="AD1596" s="12">
        <v>21.095999999999997</v>
      </c>
      <c r="AE1596" s="12">
        <v>16</v>
      </c>
      <c r="AF1596" s="12">
        <v>360.03</v>
      </c>
      <c r="AG1596" s="12">
        <v>87884</v>
      </c>
      <c r="AH1596" s="7" t="str">
        <f>IF(COUNTIF(Returns!$A$2:$A$1635,Orders!AG1596)&gt;0,"Returned","Not Returned")</f>
        <v>Not Returned</v>
      </c>
    </row>
    <row r="1597" spans="5:34" ht="12.75" customHeight="1" thickTop="1" thickBot="1" x14ac:dyDescent="0.3">
      <c r="E1597" s="9">
        <v>18419</v>
      </c>
      <c r="F1597" s="2" t="s">
        <v>56</v>
      </c>
      <c r="G1597" s="2">
        <v>0.05</v>
      </c>
      <c r="H1597" s="2">
        <v>15.68</v>
      </c>
      <c r="I1597" s="2">
        <v>3.73</v>
      </c>
      <c r="J1597" s="2">
        <v>2840</v>
      </c>
      <c r="K1597" s="7" t="str">
        <f>IF(COUNTIF(Table1[Customer ID],Table1[[#This Row],[Customer ID]])&gt;1,"Repeat Customer","One-Time Customer")</f>
        <v>Repeat Customer</v>
      </c>
      <c r="L1597" s="2" t="s">
        <v>2596</v>
      </c>
      <c r="M1597" s="2" t="s">
        <v>49</v>
      </c>
      <c r="N1597" s="2" t="s">
        <v>28</v>
      </c>
      <c r="O1597" s="2" t="s">
        <v>41</v>
      </c>
      <c r="P1597" s="2" t="s">
        <v>50</v>
      </c>
      <c r="Q1597" s="2" t="s">
        <v>51</v>
      </c>
      <c r="R1597" s="2" t="s">
        <v>2380</v>
      </c>
      <c r="S1597" s="2">
        <v>0.46</v>
      </c>
      <c r="T1597" s="7">
        <f>Table1[[#This Row],[Profit]]/Table1[[#This Row],[Sales]]</f>
        <v>4.4868581977616255</v>
      </c>
      <c r="U1597" s="2" t="s">
        <v>33</v>
      </c>
      <c r="V1597" s="2" t="s">
        <v>136</v>
      </c>
      <c r="W1597" s="2" t="s">
        <v>362</v>
      </c>
      <c r="X1597" s="2" t="s">
        <v>2597</v>
      </c>
      <c r="Y1597" s="2">
        <v>33161</v>
      </c>
      <c r="Z1597" s="10">
        <v>42166</v>
      </c>
      <c r="AA1597" s="14" t="str">
        <f>TEXT(Table1[[#This Row],[Order Date]],"mmmm")</f>
        <v>June</v>
      </c>
      <c r="AB1597" s="8" t="str">
        <f>TEXT(Table1[[#This Row],[Order Date]],"yyyy")</f>
        <v>2015</v>
      </c>
      <c r="AC1597" s="10">
        <v>42168</v>
      </c>
      <c r="AD1597" s="2">
        <v>1166.6280000000002</v>
      </c>
      <c r="AE1597" s="2">
        <v>17</v>
      </c>
      <c r="AF1597" s="2">
        <v>260.01</v>
      </c>
      <c r="AG1597" s="2">
        <v>87885</v>
      </c>
      <c r="AH1597" s="7" t="str">
        <f>IF(COUNTIF(Returns!$A$2:$A$1635,Orders!AG1597)&gt;0,"Returned","Not Returned")</f>
        <v>Not Returned</v>
      </c>
    </row>
    <row r="1598" spans="5:34" ht="12.75" customHeight="1" thickTop="1" thickBot="1" x14ac:dyDescent="0.3">
      <c r="E1598" s="11">
        <v>18420</v>
      </c>
      <c r="F1598" s="12" t="s">
        <v>56</v>
      </c>
      <c r="G1598" s="12">
        <v>0</v>
      </c>
      <c r="H1598" s="12">
        <v>14.98</v>
      </c>
      <c r="I1598" s="12">
        <v>8.99</v>
      </c>
      <c r="J1598" s="12">
        <v>2840</v>
      </c>
      <c r="K1598" s="7" t="str">
        <f>IF(COUNTIF(Table1[Customer ID],Table1[[#This Row],[Customer ID]])&gt;1,"Repeat Customer","One-Time Customer")</f>
        <v>Repeat Customer</v>
      </c>
      <c r="L1598" s="12" t="s">
        <v>2596</v>
      </c>
      <c r="M1598" s="12" t="s">
        <v>49</v>
      </c>
      <c r="N1598" s="12" t="s">
        <v>28</v>
      </c>
      <c r="O1598" s="12" t="s">
        <v>41</v>
      </c>
      <c r="P1598" s="12" t="s">
        <v>50</v>
      </c>
      <c r="Q1598" s="12" t="s">
        <v>51</v>
      </c>
      <c r="R1598" s="12" t="s">
        <v>2598</v>
      </c>
      <c r="S1598" s="12">
        <v>0.39</v>
      </c>
      <c r="T1598" s="7">
        <f>Table1[[#This Row],[Profit]]/Table1[[#This Row],[Sales]]</f>
        <v>-0.14830417473245916</v>
      </c>
      <c r="U1598" s="12" t="s">
        <v>33</v>
      </c>
      <c r="V1598" s="12" t="s">
        <v>136</v>
      </c>
      <c r="W1598" s="12" t="s">
        <v>362</v>
      </c>
      <c r="X1598" s="12" t="s">
        <v>2597</v>
      </c>
      <c r="Y1598" s="12">
        <v>33161</v>
      </c>
      <c r="Z1598" s="13">
        <v>42166</v>
      </c>
      <c r="AA1598" s="14" t="str">
        <f>TEXT(Table1[[#This Row],[Order Date]],"mmmm")</f>
        <v>June</v>
      </c>
      <c r="AB1598" s="8" t="str">
        <f>TEXT(Table1[[#This Row],[Order Date]],"yyyy")</f>
        <v>2015</v>
      </c>
      <c r="AC1598" s="13">
        <v>42167</v>
      </c>
      <c r="AD1598" s="12">
        <v>-40.604199999999999</v>
      </c>
      <c r="AE1598" s="12">
        <v>18</v>
      </c>
      <c r="AF1598" s="12">
        <v>273.79000000000002</v>
      </c>
      <c r="AG1598" s="12">
        <v>87885</v>
      </c>
      <c r="AH1598" s="7" t="str">
        <f>IF(COUNTIF(Returns!$A$2:$A$1635,Orders!AG1598)&gt;0,"Returned","Not Returned")</f>
        <v>Not Returned</v>
      </c>
    </row>
    <row r="1599" spans="5:34" ht="12.75" customHeight="1" thickTop="1" thickBot="1" x14ac:dyDescent="0.3">
      <c r="E1599" s="9">
        <v>18421</v>
      </c>
      <c r="F1599" s="2" t="s">
        <v>56</v>
      </c>
      <c r="G1599" s="2">
        <v>0.02</v>
      </c>
      <c r="H1599" s="2">
        <v>38.76</v>
      </c>
      <c r="I1599" s="2">
        <v>13.26</v>
      </c>
      <c r="J1599" s="2">
        <v>2840</v>
      </c>
      <c r="K1599" s="7" t="str">
        <f>IF(COUNTIF(Table1[Customer ID],Table1[[#This Row],[Customer ID]])&gt;1,"Repeat Customer","One-Time Customer")</f>
        <v>Repeat Customer</v>
      </c>
      <c r="L1599" s="2" t="s">
        <v>2596</v>
      </c>
      <c r="M1599" s="2" t="s">
        <v>49</v>
      </c>
      <c r="N1599" s="2" t="s">
        <v>28</v>
      </c>
      <c r="O1599" s="2" t="s">
        <v>29</v>
      </c>
      <c r="P1599" s="2" t="s">
        <v>93</v>
      </c>
      <c r="Q1599" s="2" t="s">
        <v>59</v>
      </c>
      <c r="R1599" s="2" t="s">
        <v>2599</v>
      </c>
      <c r="S1599" s="2">
        <v>0.36</v>
      </c>
      <c r="T1599" s="7">
        <f>Table1[[#This Row],[Profit]]/Table1[[#This Row],[Sales]]</f>
        <v>-6.5908561183325869</v>
      </c>
      <c r="U1599" s="2" t="s">
        <v>33</v>
      </c>
      <c r="V1599" s="2" t="s">
        <v>136</v>
      </c>
      <c r="W1599" s="2" t="s">
        <v>362</v>
      </c>
      <c r="X1599" s="2" t="s">
        <v>2597</v>
      </c>
      <c r="Y1599" s="2">
        <v>33161</v>
      </c>
      <c r="Z1599" s="10">
        <v>42166</v>
      </c>
      <c r="AA1599" s="14" t="str">
        <f>TEXT(Table1[[#This Row],[Order Date]],"mmmm")</f>
        <v>June</v>
      </c>
      <c r="AB1599" s="8" t="str">
        <f>TEXT(Table1[[#This Row],[Order Date]],"yyyy")</f>
        <v>2015</v>
      </c>
      <c r="AC1599" s="10">
        <v>42167</v>
      </c>
      <c r="AD1599" s="2">
        <v>-294.084</v>
      </c>
      <c r="AE1599" s="2">
        <v>1</v>
      </c>
      <c r="AF1599" s="2">
        <v>44.62</v>
      </c>
      <c r="AG1599" s="2">
        <v>87885</v>
      </c>
      <c r="AH1599" s="7" t="str">
        <f>IF(COUNTIF(Returns!$A$2:$A$1635,Orders!AG1599)&gt;0,"Returned","Not Returned")</f>
        <v>Not Returned</v>
      </c>
    </row>
    <row r="1600" spans="5:34" ht="12.75" customHeight="1" thickTop="1" thickBot="1" x14ac:dyDescent="0.3">
      <c r="E1600" s="11">
        <v>21855</v>
      </c>
      <c r="F1600" s="12" t="s">
        <v>37</v>
      </c>
      <c r="G1600" s="12">
        <v>0.04</v>
      </c>
      <c r="H1600" s="12">
        <v>90.48</v>
      </c>
      <c r="I1600" s="12">
        <v>19.989999999999998</v>
      </c>
      <c r="J1600" s="12">
        <v>2847</v>
      </c>
      <c r="K1600" s="7" t="str">
        <f>IF(COUNTIF(Table1[Customer ID],Table1[[#This Row],[Customer ID]])&gt;1,"Repeat Customer","One-Time Customer")</f>
        <v>Repeat Customer</v>
      </c>
      <c r="L1600" s="12" t="s">
        <v>2600</v>
      </c>
      <c r="M1600" s="12" t="s">
        <v>49</v>
      </c>
      <c r="N1600" s="12" t="s">
        <v>28</v>
      </c>
      <c r="O1600" s="12" t="s">
        <v>29</v>
      </c>
      <c r="P1600" s="12" t="s">
        <v>69</v>
      </c>
      <c r="Q1600" s="12" t="s">
        <v>59</v>
      </c>
      <c r="R1600" s="12" t="s">
        <v>1840</v>
      </c>
      <c r="S1600" s="12">
        <v>0.4</v>
      </c>
      <c r="T1600" s="7">
        <f>Table1[[#This Row],[Profit]]/Table1[[#This Row],[Sales]]</f>
        <v>0.20680166765932104</v>
      </c>
      <c r="U1600" s="12" t="s">
        <v>33</v>
      </c>
      <c r="V1600" s="12" t="s">
        <v>136</v>
      </c>
      <c r="W1600" s="12" t="s">
        <v>244</v>
      </c>
      <c r="X1600" s="12" t="s">
        <v>2601</v>
      </c>
      <c r="Y1600" s="12">
        <v>38017</v>
      </c>
      <c r="Z1600" s="13">
        <v>42103</v>
      </c>
      <c r="AA1600" s="14" t="str">
        <f>TEXT(Table1[[#This Row],[Order Date]],"mmmm")</f>
        <v>April</v>
      </c>
      <c r="AB1600" s="8" t="str">
        <f>TEXT(Table1[[#This Row],[Order Date]],"yyyy")</f>
        <v>2015</v>
      </c>
      <c r="AC1600" s="13">
        <v>42105</v>
      </c>
      <c r="AD1600" s="12">
        <v>55.555199999999999</v>
      </c>
      <c r="AE1600" s="12">
        <v>3</v>
      </c>
      <c r="AF1600" s="12">
        <v>268.64</v>
      </c>
      <c r="AG1600" s="12">
        <v>85928</v>
      </c>
      <c r="AH1600" s="7" t="str">
        <f>IF(COUNTIF(Returns!$A$2:$A$1635,Orders!AG1600)&gt;0,"Returned","Not Returned")</f>
        <v>Not Returned</v>
      </c>
    </row>
    <row r="1601" spans="5:34" ht="12.75" customHeight="1" thickTop="1" thickBot="1" x14ac:dyDescent="0.3">
      <c r="E1601" s="9">
        <v>21856</v>
      </c>
      <c r="F1601" s="2" t="s">
        <v>37</v>
      </c>
      <c r="G1601" s="2">
        <v>0.02</v>
      </c>
      <c r="H1601" s="2">
        <v>9.77</v>
      </c>
      <c r="I1601" s="2">
        <v>6.02</v>
      </c>
      <c r="J1601" s="2">
        <v>2847</v>
      </c>
      <c r="K1601" s="7" t="str">
        <f>IF(COUNTIF(Table1[Customer ID],Table1[[#This Row],[Customer ID]])&gt;1,"Repeat Customer","One-Time Customer")</f>
        <v>Repeat Customer</v>
      </c>
      <c r="L1601" s="2" t="s">
        <v>2600</v>
      </c>
      <c r="M1601" s="2" t="s">
        <v>49</v>
      </c>
      <c r="N1601" s="2" t="s">
        <v>28</v>
      </c>
      <c r="O1601" s="2" t="s">
        <v>41</v>
      </c>
      <c r="P1601" s="2" t="s">
        <v>50</v>
      </c>
      <c r="Q1601" s="2" t="s">
        <v>86</v>
      </c>
      <c r="R1601" s="2" t="s">
        <v>1602</v>
      </c>
      <c r="S1601" s="2">
        <v>0.48</v>
      </c>
      <c r="T1601" s="7">
        <f>Table1[[#This Row],[Profit]]/Table1[[#This Row],[Sales]]</f>
        <v>-6.1055200729927002</v>
      </c>
      <c r="U1601" s="2" t="s">
        <v>33</v>
      </c>
      <c r="V1601" s="2" t="s">
        <v>136</v>
      </c>
      <c r="W1601" s="2" t="s">
        <v>244</v>
      </c>
      <c r="X1601" s="2" t="s">
        <v>2601</v>
      </c>
      <c r="Y1601" s="2">
        <v>38017</v>
      </c>
      <c r="Z1601" s="10">
        <v>42103</v>
      </c>
      <c r="AA1601" s="14" t="str">
        <f>TEXT(Table1[[#This Row],[Order Date]],"mmmm")</f>
        <v>April</v>
      </c>
      <c r="AB1601" s="8" t="str">
        <f>TEXT(Table1[[#This Row],[Order Date]],"yyyy")</f>
        <v>2015</v>
      </c>
      <c r="AC1601" s="10">
        <v>42104</v>
      </c>
      <c r="AD1601" s="2">
        <v>-535.33199999999999</v>
      </c>
      <c r="AE1601" s="2">
        <v>9</v>
      </c>
      <c r="AF1601" s="2">
        <v>87.68</v>
      </c>
      <c r="AG1601" s="2">
        <v>85928</v>
      </c>
      <c r="AH1601" s="7" t="str">
        <f>IF(COUNTIF(Returns!$A$2:$A$1635,Orders!AG1601)&gt;0,"Returned","Not Returned")</f>
        <v>Not Returned</v>
      </c>
    </row>
    <row r="1602" spans="5:34" ht="12.75" customHeight="1" thickTop="1" thickBot="1" x14ac:dyDescent="0.3">
      <c r="E1602" s="11">
        <v>21857</v>
      </c>
      <c r="F1602" s="12" t="s">
        <v>37</v>
      </c>
      <c r="G1602" s="12">
        <v>0.09</v>
      </c>
      <c r="H1602" s="12">
        <v>34.99</v>
      </c>
      <c r="I1602" s="12">
        <v>7.73</v>
      </c>
      <c r="J1602" s="12">
        <v>2847</v>
      </c>
      <c r="K1602" s="7" t="str">
        <f>IF(COUNTIF(Table1[Customer ID],Table1[[#This Row],[Customer ID]])&gt;1,"Repeat Customer","One-Time Customer")</f>
        <v>Repeat Customer</v>
      </c>
      <c r="L1602" s="12" t="s">
        <v>2600</v>
      </c>
      <c r="M1602" s="12" t="s">
        <v>49</v>
      </c>
      <c r="N1602" s="12" t="s">
        <v>28</v>
      </c>
      <c r="O1602" s="12" t="s">
        <v>29</v>
      </c>
      <c r="P1602" s="12" t="s">
        <v>30</v>
      </c>
      <c r="Q1602" s="12" t="s">
        <v>59</v>
      </c>
      <c r="R1602" s="12" t="s">
        <v>101</v>
      </c>
      <c r="S1602" s="12">
        <v>0.59</v>
      </c>
      <c r="T1602" s="7">
        <f>Table1[[#This Row],[Profit]]/Table1[[#This Row],[Sales]]</f>
        <v>-5.5481233386496545</v>
      </c>
      <c r="U1602" s="12" t="s">
        <v>33</v>
      </c>
      <c r="V1602" s="12" t="s">
        <v>136</v>
      </c>
      <c r="W1602" s="12" t="s">
        <v>244</v>
      </c>
      <c r="X1602" s="12" t="s">
        <v>2601</v>
      </c>
      <c r="Y1602" s="12">
        <v>38017</v>
      </c>
      <c r="Z1602" s="13">
        <v>42103</v>
      </c>
      <c r="AA1602" s="14" t="str">
        <f>TEXT(Table1[[#This Row],[Order Date]],"mmmm")</f>
        <v>April</v>
      </c>
      <c r="AB1602" s="8" t="str">
        <f>TEXT(Table1[[#This Row],[Order Date]],"yyyy")</f>
        <v>2015</v>
      </c>
      <c r="AC1602" s="13">
        <v>42105</v>
      </c>
      <c r="AD1602" s="12">
        <v>-208.72039999999998</v>
      </c>
      <c r="AE1602" s="12">
        <v>1</v>
      </c>
      <c r="AF1602" s="12">
        <v>37.619999999999997</v>
      </c>
      <c r="AG1602" s="12">
        <v>85928</v>
      </c>
      <c r="AH1602" s="7" t="str">
        <f>IF(COUNTIF(Returns!$A$2:$A$1635,Orders!AG1602)&gt;0,"Returned","Not Returned")</f>
        <v>Not Returned</v>
      </c>
    </row>
    <row r="1603" spans="5:34" ht="12.75" customHeight="1" thickTop="1" thickBot="1" x14ac:dyDescent="0.3">
      <c r="E1603" s="9">
        <v>24455</v>
      </c>
      <c r="F1603" s="2" t="s">
        <v>56</v>
      </c>
      <c r="G1603" s="2">
        <v>0</v>
      </c>
      <c r="H1603" s="2">
        <v>49.99</v>
      </c>
      <c r="I1603" s="2">
        <v>19.989999999999998</v>
      </c>
      <c r="J1603" s="2">
        <v>2848</v>
      </c>
      <c r="K1603" s="7" t="str">
        <f>IF(COUNTIF(Table1[Customer ID],Table1[[#This Row],[Customer ID]])&gt;1,"Repeat Customer","One-Time Customer")</f>
        <v>One-Time Customer</v>
      </c>
      <c r="L1603" s="2" t="s">
        <v>2602</v>
      </c>
      <c r="M1603" s="2" t="s">
        <v>49</v>
      </c>
      <c r="N1603" s="2" t="s">
        <v>28</v>
      </c>
      <c r="O1603" s="2" t="s">
        <v>77</v>
      </c>
      <c r="P1603" s="2" t="s">
        <v>180</v>
      </c>
      <c r="Q1603" s="2" t="s">
        <v>59</v>
      </c>
      <c r="R1603" s="2" t="s">
        <v>275</v>
      </c>
      <c r="S1603" s="2">
        <v>0.41</v>
      </c>
      <c r="T1603" s="7">
        <f>Table1[[#This Row],[Profit]]/Table1[[#This Row],[Sales]]</f>
        <v>4.668355402955688E-2</v>
      </c>
      <c r="U1603" s="2" t="s">
        <v>33</v>
      </c>
      <c r="V1603" s="2" t="s">
        <v>136</v>
      </c>
      <c r="W1603" s="2" t="s">
        <v>244</v>
      </c>
      <c r="X1603" s="2" t="s">
        <v>2603</v>
      </c>
      <c r="Y1603" s="2">
        <v>38401</v>
      </c>
      <c r="Z1603" s="10">
        <v>42161</v>
      </c>
      <c r="AA1603" s="14" t="str">
        <f>TEXT(Table1[[#This Row],[Order Date]],"mmmm")</f>
        <v>June</v>
      </c>
      <c r="AB1603" s="8" t="str">
        <f>TEXT(Table1[[#This Row],[Order Date]],"yyyy")</f>
        <v>2015</v>
      </c>
      <c r="AC1603" s="10">
        <v>42163</v>
      </c>
      <c r="AD1603" s="2">
        <v>38.885999999999996</v>
      </c>
      <c r="AE1603" s="2">
        <v>16</v>
      </c>
      <c r="AF1603" s="2">
        <v>832.97</v>
      </c>
      <c r="AG1603" s="2">
        <v>85929</v>
      </c>
      <c r="AH1603" s="7" t="str">
        <f>IF(COUNTIF(Returns!$A$2:$A$1635,Orders!AG1603)&gt;0,"Returned","Not Returned")</f>
        <v>Not Returned</v>
      </c>
    </row>
    <row r="1604" spans="5:34" ht="12.75" customHeight="1" thickTop="1" thickBot="1" x14ac:dyDescent="0.3">
      <c r="E1604" s="11">
        <v>23622</v>
      </c>
      <c r="F1604" s="12" t="s">
        <v>106</v>
      </c>
      <c r="G1604" s="12">
        <v>0.05</v>
      </c>
      <c r="H1604" s="12">
        <v>115.99</v>
      </c>
      <c r="I1604" s="12">
        <v>8.99</v>
      </c>
      <c r="J1604" s="12">
        <v>2851</v>
      </c>
      <c r="K1604" s="7" t="str">
        <f>IF(COUNTIF(Table1[Customer ID],Table1[[#This Row],[Customer ID]])&gt;1,"Repeat Customer","One-Time Customer")</f>
        <v>One-Time Customer</v>
      </c>
      <c r="L1604" s="12" t="s">
        <v>2604</v>
      </c>
      <c r="M1604" s="12" t="s">
        <v>49</v>
      </c>
      <c r="N1604" s="12" t="s">
        <v>114</v>
      </c>
      <c r="O1604" s="12" t="s">
        <v>77</v>
      </c>
      <c r="P1604" s="12" t="s">
        <v>78</v>
      </c>
      <c r="Q1604" s="12" t="s">
        <v>59</v>
      </c>
      <c r="R1604" s="12" t="s">
        <v>185</v>
      </c>
      <c r="S1604" s="12">
        <v>0.57999999999999996</v>
      </c>
      <c r="T1604" s="7">
        <f>Table1[[#This Row],[Profit]]/Table1[[#This Row],[Sales]]</f>
        <v>0.69</v>
      </c>
      <c r="U1604" s="12" t="s">
        <v>33</v>
      </c>
      <c r="V1604" s="12" t="s">
        <v>61</v>
      </c>
      <c r="W1604" s="12" t="s">
        <v>130</v>
      </c>
      <c r="X1604" s="12" t="s">
        <v>2605</v>
      </c>
      <c r="Y1604" s="12">
        <v>79762</v>
      </c>
      <c r="Z1604" s="13">
        <v>42103</v>
      </c>
      <c r="AA1604" s="14" t="str">
        <f>TEXT(Table1[[#This Row],[Order Date]],"mmmm")</f>
        <v>April</v>
      </c>
      <c r="AB1604" s="8" t="str">
        <f>TEXT(Table1[[#This Row],[Order Date]],"yyyy")</f>
        <v>2015</v>
      </c>
      <c r="AC1604" s="13">
        <v>42107</v>
      </c>
      <c r="AD1604" s="12">
        <v>719.35259999999994</v>
      </c>
      <c r="AE1604" s="12">
        <v>11</v>
      </c>
      <c r="AF1604" s="12">
        <v>1042.54</v>
      </c>
      <c r="AG1604" s="12">
        <v>86454</v>
      </c>
      <c r="AH1604" s="7" t="str">
        <f>IF(COUNTIF(Returns!$A$2:$A$1635,Orders!AG1604)&gt;0,"Returned","Not Returned")</f>
        <v>Not Returned</v>
      </c>
    </row>
    <row r="1605" spans="5:34" ht="12.75" customHeight="1" thickTop="1" thickBot="1" x14ac:dyDescent="0.3">
      <c r="E1605" s="9">
        <v>23042</v>
      </c>
      <c r="F1605" s="2" t="s">
        <v>56</v>
      </c>
      <c r="G1605" s="2">
        <v>0.08</v>
      </c>
      <c r="H1605" s="2">
        <v>7.84</v>
      </c>
      <c r="I1605" s="2">
        <v>4.71</v>
      </c>
      <c r="J1605" s="2">
        <v>2855</v>
      </c>
      <c r="K1605" s="7" t="str">
        <f>IF(COUNTIF(Table1[Customer ID],Table1[[#This Row],[Customer ID]])&gt;1,"Repeat Customer","One-Time Customer")</f>
        <v>Repeat Customer</v>
      </c>
      <c r="L1605" s="2" t="s">
        <v>2606</v>
      </c>
      <c r="M1605" s="2" t="s">
        <v>49</v>
      </c>
      <c r="N1605" s="2" t="s">
        <v>28</v>
      </c>
      <c r="O1605" s="2" t="s">
        <v>29</v>
      </c>
      <c r="P1605" s="2" t="s">
        <v>109</v>
      </c>
      <c r="Q1605" s="2" t="s">
        <v>59</v>
      </c>
      <c r="R1605" s="2" t="s">
        <v>2269</v>
      </c>
      <c r="S1605" s="2">
        <v>0.35</v>
      </c>
      <c r="T1605" s="7">
        <f>Table1[[#This Row],[Profit]]/Table1[[#This Row],[Sales]]</f>
        <v>-0.1690753676470588</v>
      </c>
      <c r="U1605" s="2" t="s">
        <v>33</v>
      </c>
      <c r="V1605" s="2" t="s">
        <v>34</v>
      </c>
      <c r="W1605" s="2" t="s">
        <v>35</v>
      </c>
      <c r="X1605" s="2" t="s">
        <v>2607</v>
      </c>
      <c r="Y1605" s="2">
        <v>98198</v>
      </c>
      <c r="Z1605" s="10">
        <v>42025</v>
      </c>
      <c r="AA1605" s="14" t="str">
        <f>TEXT(Table1[[#This Row],[Order Date]],"mmmm")</f>
        <v>January</v>
      </c>
      <c r="AB1605" s="8" t="str">
        <f>TEXT(Table1[[#This Row],[Order Date]],"yyyy")</f>
        <v>2015</v>
      </c>
      <c r="AC1605" s="10">
        <v>42026</v>
      </c>
      <c r="AD1605" s="2">
        <v>-12.876779999999998</v>
      </c>
      <c r="AE1605" s="2">
        <v>10</v>
      </c>
      <c r="AF1605" s="2">
        <v>76.16</v>
      </c>
      <c r="AG1605" s="2">
        <v>87316</v>
      </c>
      <c r="AH1605" s="7" t="str">
        <f>IF(COUNTIF(Returns!$A$2:$A$1635,Orders!AG1605)&gt;0,"Returned","Not Returned")</f>
        <v>Not Returned</v>
      </c>
    </row>
    <row r="1606" spans="5:34" ht="12.75" customHeight="1" thickTop="1" thickBot="1" x14ac:dyDescent="0.3">
      <c r="E1606" s="11">
        <v>23043</v>
      </c>
      <c r="F1606" s="12" t="s">
        <v>56</v>
      </c>
      <c r="G1606" s="12">
        <v>0.03</v>
      </c>
      <c r="H1606" s="12">
        <v>105.34</v>
      </c>
      <c r="I1606" s="12">
        <v>24.49</v>
      </c>
      <c r="J1606" s="12">
        <v>2855</v>
      </c>
      <c r="K1606" s="7" t="str">
        <f>IF(COUNTIF(Table1[Customer ID],Table1[[#This Row],[Customer ID]])&gt;1,"Repeat Customer","One-Time Customer")</f>
        <v>Repeat Customer</v>
      </c>
      <c r="L1606" s="12" t="s">
        <v>2606</v>
      </c>
      <c r="M1606" s="12" t="s">
        <v>49</v>
      </c>
      <c r="N1606" s="12" t="s">
        <v>28</v>
      </c>
      <c r="O1606" s="12" t="s">
        <v>41</v>
      </c>
      <c r="P1606" s="12" t="s">
        <v>50</v>
      </c>
      <c r="Q1606" s="12" t="s">
        <v>236</v>
      </c>
      <c r="R1606" s="12" t="s">
        <v>2608</v>
      </c>
      <c r="S1606" s="12">
        <v>0.61</v>
      </c>
      <c r="T1606" s="7">
        <f>Table1[[#This Row],[Profit]]/Table1[[#This Row],[Sales]]</f>
        <v>0.59542142678251486</v>
      </c>
      <c r="U1606" s="12" t="s">
        <v>33</v>
      </c>
      <c r="V1606" s="12" t="s">
        <v>34</v>
      </c>
      <c r="W1606" s="12" t="s">
        <v>35</v>
      </c>
      <c r="X1606" s="12" t="s">
        <v>2607</v>
      </c>
      <c r="Y1606" s="12">
        <v>98198</v>
      </c>
      <c r="Z1606" s="13">
        <v>42025</v>
      </c>
      <c r="AA1606" s="14" t="str">
        <f>TEXT(Table1[[#This Row],[Order Date]],"mmmm")</f>
        <v>January</v>
      </c>
      <c r="AB1606" s="8" t="str">
        <f>TEXT(Table1[[#This Row],[Order Date]],"yyyy")</f>
        <v>2015</v>
      </c>
      <c r="AC1606" s="13">
        <v>42026</v>
      </c>
      <c r="AD1606" s="12">
        <v>618.13080000000002</v>
      </c>
      <c r="AE1606" s="12">
        <v>10</v>
      </c>
      <c r="AF1606" s="12">
        <v>1038.1400000000001</v>
      </c>
      <c r="AG1606" s="12">
        <v>87316</v>
      </c>
      <c r="AH1606" s="7" t="str">
        <f>IF(COUNTIF(Returns!$A$2:$A$1635,Orders!AG1606)&gt;0,"Returned","Not Returned")</f>
        <v>Not Returned</v>
      </c>
    </row>
    <row r="1607" spans="5:34" ht="12.75" customHeight="1" thickTop="1" thickBot="1" x14ac:dyDescent="0.3">
      <c r="E1607" s="9">
        <v>23213</v>
      </c>
      <c r="F1607" s="2" t="s">
        <v>106</v>
      </c>
      <c r="G1607" s="2">
        <v>0.09</v>
      </c>
      <c r="H1607" s="2">
        <v>6783.02</v>
      </c>
      <c r="I1607" s="2">
        <v>24.49</v>
      </c>
      <c r="J1607" s="2">
        <v>2855</v>
      </c>
      <c r="K1607" s="7" t="str">
        <f>IF(COUNTIF(Table1[Customer ID],Table1[[#This Row],[Customer ID]])&gt;1,"Repeat Customer","One-Time Customer")</f>
        <v>Repeat Customer</v>
      </c>
      <c r="L1607" s="2" t="s">
        <v>2606</v>
      </c>
      <c r="M1607" s="2" t="s">
        <v>49</v>
      </c>
      <c r="N1607" s="2" t="s">
        <v>114</v>
      </c>
      <c r="O1607" s="2" t="s">
        <v>77</v>
      </c>
      <c r="P1607" s="2" t="s">
        <v>85</v>
      </c>
      <c r="Q1607" s="2" t="s">
        <v>236</v>
      </c>
      <c r="R1607" s="2" t="s">
        <v>1277</v>
      </c>
      <c r="S1607" s="2">
        <v>0.39</v>
      </c>
      <c r="T1607" s="7">
        <f>Table1[[#This Row],[Profit]]/Table1[[#This Row],[Sales]]</f>
        <v>-2.245981829733164</v>
      </c>
      <c r="U1607" s="2" t="s">
        <v>33</v>
      </c>
      <c r="V1607" s="2" t="s">
        <v>34</v>
      </c>
      <c r="W1607" s="2" t="s">
        <v>35</v>
      </c>
      <c r="X1607" s="2" t="s">
        <v>2607</v>
      </c>
      <c r="Y1607" s="2">
        <v>98198</v>
      </c>
      <c r="Z1607" s="10">
        <v>42073</v>
      </c>
      <c r="AA1607" s="14" t="str">
        <f>TEXT(Table1[[#This Row],[Order Date]],"mmmm")</f>
        <v>March</v>
      </c>
      <c r="AB1607" s="8" t="str">
        <f>TEXT(Table1[[#This Row],[Order Date]],"yyyy")</f>
        <v>2015</v>
      </c>
      <c r="AC1607" s="10">
        <v>42077</v>
      </c>
      <c r="AD1607" s="2">
        <v>-14140.7016</v>
      </c>
      <c r="AE1607" s="2">
        <v>1</v>
      </c>
      <c r="AF1607" s="2">
        <v>6296</v>
      </c>
      <c r="AG1607" s="2">
        <v>87317</v>
      </c>
      <c r="AH1607" s="7" t="str">
        <f>IF(COUNTIF(Returns!$A$2:$A$1635,Orders!AG1607)&gt;0,"Returned","Not Returned")</f>
        <v>Not Returned</v>
      </c>
    </row>
    <row r="1608" spans="5:34" ht="12.75" customHeight="1" thickTop="1" thickBot="1" x14ac:dyDescent="0.3">
      <c r="E1608" s="11">
        <v>18516</v>
      </c>
      <c r="F1608" s="12" t="s">
        <v>56</v>
      </c>
      <c r="G1608" s="12">
        <v>0.06</v>
      </c>
      <c r="H1608" s="12">
        <v>2.94</v>
      </c>
      <c r="I1608" s="12">
        <v>0.96</v>
      </c>
      <c r="J1608" s="12">
        <v>2858</v>
      </c>
      <c r="K1608" s="7" t="str">
        <f>IF(COUNTIF(Table1[Customer ID],Table1[[#This Row],[Customer ID]])&gt;1,"Repeat Customer","One-Time Customer")</f>
        <v>Repeat Customer</v>
      </c>
      <c r="L1608" s="12" t="s">
        <v>2609</v>
      </c>
      <c r="M1608" s="12" t="s">
        <v>49</v>
      </c>
      <c r="N1608" s="12" t="s">
        <v>28</v>
      </c>
      <c r="O1608" s="12" t="s">
        <v>29</v>
      </c>
      <c r="P1608" s="12" t="s">
        <v>30</v>
      </c>
      <c r="Q1608" s="12" t="s">
        <v>31</v>
      </c>
      <c r="R1608" s="12" t="s">
        <v>599</v>
      </c>
      <c r="S1608" s="12">
        <v>0.57999999999999996</v>
      </c>
      <c r="T1608" s="7">
        <f>Table1[[#This Row],[Profit]]/Table1[[#This Row],[Sales]]</f>
        <v>-1.0097838452787258</v>
      </c>
      <c r="U1608" s="12" t="s">
        <v>33</v>
      </c>
      <c r="V1608" s="12" t="s">
        <v>136</v>
      </c>
      <c r="W1608" s="12" t="s">
        <v>362</v>
      </c>
      <c r="X1608" s="12" t="s">
        <v>2233</v>
      </c>
      <c r="Y1608" s="12">
        <v>32259</v>
      </c>
      <c r="Z1608" s="13">
        <v>42141</v>
      </c>
      <c r="AA1608" s="14" t="str">
        <f>TEXT(Table1[[#This Row],[Order Date]],"mmmm")</f>
        <v>May</v>
      </c>
      <c r="AB1608" s="8" t="str">
        <f>TEXT(Table1[[#This Row],[Order Date]],"yyyy")</f>
        <v>2015</v>
      </c>
      <c r="AC1608" s="13">
        <v>42142</v>
      </c>
      <c r="AD1608" s="12">
        <v>-8.8759999999999994</v>
      </c>
      <c r="AE1608" s="12">
        <v>3</v>
      </c>
      <c r="AF1608" s="12">
        <v>8.7899999999999991</v>
      </c>
      <c r="AG1608" s="12">
        <v>88279</v>
      </c>
      <c r="AH1608" s="7" t="str">
        <f>IF(COUNTIF(Returns!$A$2:$A$1635,Orders!AG1608)&gt;0,"Returned","Not Returned")</f>
        <v>Not Returned</v>
      </c>
    </row>
    <row r="1609" spans="5:34" ht="12.75" customHeight="1" thickTop="1" thickBot="1" x14ac:dyDescent="0.3">
      <c r="E1609" s="9">
        <v>18506</v>
      </c>
      <c r="F1609" s="2" t="s">
        <v>106</v>
      </c>
      <c r="G1609" s="2">
        <v>0.04</v>
      </c>
      <c r="H1609" s="2">
        <v>67.28</v>
      </c>
      <c r="I1609" s="2">
        <v>19.989999999999998</v>
      </c>
      <c r="J1609" s="2">
        <v>2858</v>
      </c>
      <c r="K1609" s="7" t="str">
        <f>IF(COUNTIF(Table1[Customer ID],Table1[[#This Row],[Customer ID]])&gt;1,"Repeat Customer","One-Time Customer")</f>
        <v>Repeat Customer</v>
      </c>
      <c r="L1609" s="2" t="s">
        <v>2609</v>
      </c>
      <c r="M1609" s="2" t="s">
        <v>49</v>
      </c>
      <c r="N1609" s="2" t="s">
        <v>28</v>
      </c>
      <c r="O1609" s="2" t="s">
        <v>29</v>
      </c>
      <c r="P1609" s="2" t="s">
        <v>109</v>
      </c>
      <c r="Q1609" s="2" t="s">
        <v>59</v>
      </c>
      <c r="R1609" s="2" t="s">
        <v>673</v>
      </c>
      <c r="S1609" s="2">
        <v>0.4</v>
      </c>
      <c r="T1609" s="7">
        <f>Table1[[#This Row],[Profit]]/Table1[[#This Row],[Sales]]</f>
        <v>7.1911799110972478E-3</v>
      </c>
      <c r="U1609" s="2" t="s">
        <v>33</v>
      </c>
      <c r="V1609" s="2" t="s">
        <v>136</v>
      </c>
      <c r="W1609" s="2" t="s">
        <v>362</v>
      </c>
      <c r="X1609" s="2" t="s">
        <v>2233</v>
      </c>
      <c r="Y1609" s="2">
        <v>32259</v>
      </c>
      <c r="Z1609" s="10">
        <v>42147</v>
      </c>
      <c r="AA1609" s="14" t="str">
        <f>TEXT(Table1[[#This Row],[Order Date]],"mmmm")</f>
        <v>May</v>
      </c>
      <c r="AB1609" s="8" t="str">
        <f>TEXT(Table1[[#This Row],[Order Date]],"yyyy")</f>
        <v>2015</v>
      </c>
      <c r="AC1609" s="10">
        <v>42152</v>
      </c>
      <c r="AD1609" s="2">
        <v>14.754</v>
      </c>
      <c r="AE1609" s="2">
        <v>30</v>
      </c>
      <c r="AF1609" s="2">
        <v>2051.6799999999998</v>
      </c>
      <c r="AG1609" s="2">
        <v>88282</v>
      </c>
      <c r="AH1609" s="7" t="str">
        <f>IF(COUNTIF(Returns!$A$2:$A$1635,Orders!AG1609)&gt;0,"Returned","Not Returned")</f>
        <v>Not Returned</v>
      </c>
    </row>
    <row r="1610" spans="5:34" ht="12.75" customHeight="1" thickTop="1" thickBot="1" x14ac:dyDescent="0.3">
      <c r="E1610" s="11">
        <v>18507</v>
      </c>
      <c r="F1610" s="12" t="s">
        <v>106</v>
      </c>
      <c r="G1610" s="12">
        <v>0.1</v>
      </c>
      <c r="H1610" s="12">
        <v>130.97999999999999</v>
      </c>
      <c r="I1610" s="12">
        <v>54.74</v>
      </c>
      <c r="J1610" s="12">
        <v>2858</v>
      </c>
      <c r="K1610" s="7" t="str">
        <f>IF(COUNTIF(Table1[Customer ID],Table1[[#This Row],[Customer ID]])&gt;1,"Repeat Customer","One-Time Customer")</f>
        <v>Repeat Customer</v>
      </c>
      <c r="L1610" s="12" t="s">
        <v>2609</v>
      </c>
      <c r="M1610" s="12" t="s">
        <v>39</v>
      </c>
      <c r="N1610" s="12" t="s">
        <v>28</v>
      </c>
      <c r="O1610" s="12" t="s">
        <v>41</v>
      </c>
      <c r="P1610" s="12" t="s">
        <v>191</v>
      </c>
      <c r="Q1610" s="12" t="s">
        <v>121</v>
      </c>
      <c r="R1610" s="12" t="s">
        <v>405</v>
      </c>
      <c r="S1610" s="12">
        <v>0.69</v>
      </c>
      <c r="T1610" s="7">
        <f>Table1[[#This Row],[Profit]]/Table1[[#This Row],[Sales]]</f>
        <v>0.12646047331176594</v>
      </c>
      <c r="U1610" s="12" t="s">
        <v>33</v>
      </c>
      <c r="V1610" s="12" t="s">
        <v>136</v>
      </c>
      <c r="W1610" s="12" t="s">
        <v>362</v>
      </c>
      <c r="X1610" s="12" t="s">
        <v>2233</v>
      </c>
      <c r="Y1610" s="12">
        <v>32259</v>
      </c>
      <c r="Z1610" s="13">
        <v>42147</v>
      </c>
      <c r="AA1610" s="14" t="str">
        <f>TEXT(Table1[[#This Row],[Order Date]],"mmmm")</f>
        <v>May</v>
      </c>
      <c r="AB1610" s="8" t="str">
        <f>TEXT(Table1[[#This Row],[Order Date]],"yyyy")</f>
        <v>2015</v>
      </c>
      <c r="AC1610" s="13">
        <v>42147</v>
      </c>
      <c r="AD1610" s="12">
        <v>669.61199999999997</v>
      </c>
      <c r="AE1610" s="12">
        <v>42</v>
      </c>
      <c r="AF1610" s="12">
        <v>5295.03</v>
      </c>
      <c r="AG1610" s="12">
        <v>88282</v>
      </c>
      <c r="AH1610" s="7" t="str">
        <f>IF(COUNTIF(Returns!$A$2:$A$1635,Orders!AG1610)&gt;0,"Returned","Not Returned")</f>
        <v>Not Returned</v>
      </c>
    </row>
    <row r="1611" spans="5:34" ht="12.75" customHeight="1" thickTop="1" thickBot="1" x14ac:dyDescent="0.3">
      <c r="E1611" s="9">
        <v>18508</v>
      </c>
      <c r="F1611" s="2" t="s">
        <v>106</v>
      </c>
      <c r="G1611" s="2">
        <v>0.04</v>
      </c>
      <c r="H1611" s="2">
        <v>2.78</v>
      </c>
      <c r="I1611" s="2">
        <v>1.25</v>
      </c>
      <c r="J1611" s="2">
        <v>2858</v>
      </c>
      <c r="K1611" s="7" t="str">
        <f>IF(COUNTIF(Table1[Customer ID],Table1[[#This Row],[Customer ID]])&gt;1,"Repeat Customer","One-Time Customer")</f>
        <v>Repeat Customer</v>
      </c>
      <c r="L1611" s="2" t="s">
        <v>2609</v>
      </c>
      <c r="M1611" s="2" t="s">
        <v>49</v>
      </c>
      <c r="N1611" s="2" t="s">
        <v>28</v>
      </c>
      <c r="O1611" s="2" t="s">
        <v>29</v>
      </c>
      <c r="P1611" s="2" t="s">
        <v>30</v>
      </c>
      <c r="Q1611" s="2" t="s">
        <v>31</v>
      </c>
      <c r="R1611" s="2" t="s">
        <v>2206</v>
      </c>
      <c r="S1611" s="2">
        <v>0.59</v>
      </c>
      <c r="T1611" s="7">
        <f>Table1[[#This Row],[Profit]]/Table1[[#This Row],[Sales]]</f>
        <v>2.6535442880279061</v>
      </c>
      <c r="U1611" s="2" t="s">
        <v>33</v>
      </c>
      <c r="V1611" s="2" t="s">
        <v>136</v>
      </c>
      <c r="W1611" s="2" t="s">
        <v>362</v>
      </c>
      <c r="X1611" s="2" t="s">
        <v>2233</v>
      </c>
      <c r="Y1611" s="2">
        <v>32259</v>
      </c>
      <c r="Z1611" s="10">
        <v>42147</v>
      </c>
      <c r="AA1611" s="14" t="str">
        <f>TEXT(Table1[[#This Row],[Order Date]],"mmmm")</f>
        <v>May</v>
      </c>
      <c r="AB1611" s="8" t="str">
        <f>TEXT(Table1[[#This Row],[Order Date]],"yyyy")</f>
        <v>2015</v>
      </c>
      <c r="AC1611" s="10">
        <v>42147</v>
      </c>
      <c r="AD1611" s="2">
        <v>213</v>
      </c>
      <c r="AE1611" s="2">
        <v>28</v>
      </c>
      <c r="AF1611" s="2">
        <v>80.27</v>
      </c>
      <c r="AG1611" s="2">
        <v>88282</v>
      </c>
      <c r="AH1611" s="7" t="str">
        <f>IF(COUNTIF(Returns!$A$2:$A$1635,Orders!AG1611)&gt;0,"Returned","Not Returned")</f>
        <v>Not Returned</v>
      </c>
    </row>
    <row r="1612" spans="5:34" ht="12.75" customHeight="1" thickTop="1" thickBot="1" x14ac:dyDescent="0.3">
      <c r="E1612" s="11">
        <v>20270</v>
      </c>
      <c r="F1612" s="12" t="s">
        <v>37</v>
      </c>
      <c r="G1612" s="12">
        <v>0.03</v>
      </c>
      <c r="H1612" s="12">
        <v>142.86000000000001</v>
      </c>
      <c r="I1612" s="12">
        <v>19.989999999999998</v>
      </c>
      <c r="J1612" s="12">
        <v>2859</v>
      </c>
      <c r="K1612" s="7" t="str">
        <f>IF(COUNTIF(Table1[Customer ID],Table1[[#This Row],[Customer ID]])&gt;1,"Repeat Customer","One-Time Customer")</f>
        <v>One-Time Customer</v>
      </c>
      <c r="L1612" s="12" t="s">
        <v>2610</v>
      </c>
      <c r="M1612" s="12" t="s">
        <v>49</v>
      </c>
      <c r="N1612" s="12" t="s">
        <v>28</v>
      </c>
      <c r="O1612" s="12" t="s">
        <v>29</v>
      </c>
      <c r="P1612" s="12" t="s">
        <v>141</v>
      </c>
      <c r="Q1612" s="12" t="s">
        <v>59</v>
      </c>
      <c r="R1612" s="12" t="s">
        <v>1673</v>
      </c>
      <c r="S1612" s="12">
        <v>0.56000000000000005</v>
      </c>
      <c r="T1612" s="7">
        <f>Table1[[#This Row],[Profit]]/Table1[[#This Row],[Sales]]</f>
        <v>-2.5480100363910307E-3</v>
      </c>
      <c r="U1612" s="12" t="s">
        <v>33</v>
      </c>
      <c r="V1612" s="12" t="s">
        <v>136</v>
      </c>
      <c r="W1612" s="12" t="s">
        <v>362</v>
      </c>
      <c r="X1612" s="12" t="s">
        <v>281</v>
      </c>
      <c r="Y1612" s="12">
        <v>32601</v>
      </c>
      <c r="Z1612" s="13">
        <v>42095</v>
      </c>
      <c r="AA1612" s="14" t="str">
        <f>TEXT(Table1[[#This Row],[Order Date]],"mmmm")</f>
        <v>April</v>
      </c>
      <c r="AB1612" s="8" t="str">
        <f>TEXT(Table1[[#This Row],[Order Date]],"yyyy")</f>
        <v>2015</v>
      </c>
      <c r="AC1612" s="13">
        <v>42097</v>
      </c>
      <c r="AD1612" s="12">
        <v>-8.3881000000000014</v>
      </c>
      <c r="AE1612" s="12">
        <v>23</v>
      </c>
      <c r="AF1612" s="12">
        <v>3292.02</v>
      </c>
      <c r="AG1612" s="12">
        <v>88281</v>
      </c>
      <c r="AH1612" s="7" t="str">
        <f>IF(COUNTIF(Returns!$A$2:$A$1635,Orders!AG1612)&gt;0,"Returned","Not Returned")</f>
        <v>Not Returned</v>
      </c>
    </row>
    <row r="1613" spans="5:34" ht="12.75" customHeight="1" thickTop="1" thickBot="1" x14ac:dyDescent="0.3">
      <c r="E1613" s="9">
        <v>23238</v>
      </c>
      <c r="F1613" s="2" t="s">
        <v>56</v>
      </c>
      <c r="G1613" s="2">
        <v>0.05</v>
      </c>
      <c r="H1613" s="2">
        <v>20.99</v>
      </c>
      <c r="I1613" s="2">
        <v>4.8099999999999996</v>
      </c>
      <c r="J1613" s="2">
        <v>2861</v>
      </c>
      <c r="K1613" s="7" t="str">
        <f>IF(COUNTIF(Table1[Customer ID],Table1[[#This Row],[Customer ID]])&gt;1,"Repeat Customer","One-Time Customer")</f>
        <v>One-Time Customer</v>
      </c>
      <c r="L1613" s="2" t="s">
        <v>2611</v>
      </c>
      <c r="M1613" s="2" t="s">
        <v>49</v>
      </c>
      <c r="N1613" s="2" t="s">
        <v>28</v>
      </c>
      <c r="O1613" s="2" t="s">
        <v>77</v>
      </c>
      <c r="P1613" s="2" t="s">
        <v>78</v>
      </c>
      <c r="Q1613" s="2" t="s">
        <v>86</v>
      </c>
      <c r="R1613" s="2" t="s">
        <v>475</v>
      </c>
      <c r="S1613" s="2">
        <v>0.57999999999999996</v>
      </c>
      <c r="T1613" s="7">
        <f>Table1[[#This Row],[Profit]]/Table1[[#This Row],[Sales]]</f>
        <v>2.4578849721706864E-2</v>
      </c>
      <c r="U1613" s="2" t="s">
        <v>33</v>
      </c>
      <c r="V1613" s="2" t="s">
        <v>61</v>
      </c>
      <c r="W1613" s="2" t="s">
        <v>183</v>
      </c>
      <c r="X1613" s="2" t="s">
        <v>2612</v>
      </c>
      <c r="Y1613" s="2">
        <v>67601</v>
      </c>
      <c r="Z1613" s="10">
        <v>42063</v>
      </c>
      <c r="AA1613" s="14" t="str">
        <f>TEXT(Table1[[#This Row],[Order Date]],"mmmm")</f>
        <v>February</v>
      </c>
      <c r="AB1613" s="8" t="str">
        <f>TEXT(Table1[[#This Row],[Order Date]],"yyyy")</f>
        <v>2015</v>
      </c>
      <c r="AC1613" s="10">
        <v>42063</v>
      </c>
      <c r="AD1613" s="2">
        <v>4.9017600000000003</v>
      </c>
      <c r="AE1613" s="2">
        <v>11</v>
      </c>
      <c r="AF1613" s="2">
        <v>199.43</v>
      </c>
      <c r="AG1613" s="2">
        <v>88280</v>
      </c>
      <c r="AH1613" s="7" t="str">
        <f>IF(COUNTIF(Returns!$A$2:$A$1635,Orders!AG1613)&gt;0,"Returned","Not Returned")</f>
        <v>Not Returned</v>
      </c>
    </row>
    <row r="1614" spans="5:34" ht="12.75" customHeight="1" thickTop="1" thickBot="1" x14ac:dyDescent="0.3">
      <c r="E1614" s="11">
        <v>25932</v>
      </c>
      <c r="F1614" s="12" t="s">
        <v>25</v>
      </c>
      <c r="G1614" s="12">
        <v>0</v>
      </c>
      <c r="H1614" s="12">
        <v>12.22</v>
      </c>
      <c r="I1614" s="12">
        <v>2.85</v>
      </c>
      <c r="J1614" s="12">
        <v>2862</v>
      </c>
      <c r="K1614" s="7" t="str">
        <f>IF(COUNTIF(Table1[Customer ID],Table1[[#This Row],[Customer ID]])&gt;1,"Repeat Customer","One-Time Customer")</f>
        <v>One-Time Customer</v>
      </c>
      <c r="L1614" s="12" t="s">
        <v>2613</v>
      </c>
      <c r="M1614" s="12" t="s">
        <v>49</v>
      </c>
      <c r="N1614" s="12" t="s">
        <v>28</v>
      </c>
      <c r="O1614" s="12" t="s">
        <v>41</v>
      </c>
      <c r="P1614" s="12" t="s">
        <v>50</v>
      </c>
      <c r="Q1614" s="12" t="s">
        <v>51</v>
      </c>
      <c r="R1614" s="12" t="s">
        <v>2398</v>
      </c>
      <c r="S1614" s="12">
        <v>0.55000000000000004</v>
      </c>
      <c r="T1614" s="7">
        <f>Table1[[#This Row],[Profit]]/Table1[[#This Row],[Sales]]</f>
        <v>0.68999999999999984</v>
      </c>
      <c r="U1614" s="12" t="s">
        <v>33</v>
      </c>
      <c r="V1614" s="12" t="s">
        <v>61</v>
      </c>
      <c r="W1614" s="12" t="s">
        <v>496</v>
      </c>
      <c r="X1614" s="12" t="s">
        <v>2614</v>
      </c>
      <c r="Y1614" s="12">
        <v>68128</v>
      </c>
      <c r="Z1614" s="13">
        <v>42105</v>
      </c>
      <c r="AA1614" s="14" t="str">
        <f>TEXT(Table1[[#This Row],[Order Date]],"mmmm")</f>
        <v>April</v>
      </c>
      <c r="AB1614" s="8" t="str">
        <f>TEXT(Table1[[#This Row],[Order Date]],"yyyy")</f>
        <v>2015</v>
      </c>
      <c r="AC1614" s="13">
        <v>42106</v>
      </c>
      <c r="AD1614" s="12">
        <v>76.389899999999983</v>
      </c>
      <c r="AE1614" s="12">
        <v>9</v>
      </c>
      <c r="AF1614" s="12">
        <v>110.71</v>
      </c>
      <c r="AG1614" s="12">
        <v>88278</v>
      </c>
      <c r="AH1614" s="7" t="str">
        <f>IF(COUNTIF(Returns!$A$2:$A$1635,Orders!AG1614)&gt;0,"Returned","Not Returned")</f>
        <v>Not Returned</v>
      </c>
    </row>
    <row r="1615" spans="5:34" ht="12.75" customHeight="1" thickTop="1" thickBot="1" x14ac:dyDescent="0.3">
      <c r="E1615" s="9">
        <v>23136</v>
      </c>
      <c r="F1615" s="2" t="s">
        <v>47</v>
      </c>
      <c r="G1615" s="2">
        <v>0.01</v>
      </c>
      <c r="H1615" s="2">
        <v>13.79</v>
      </c>
      <c r="I1615" s="2">
        <v>8.7799999999999994</v>
      </c>
      <c r="J1615" s="2">
        <v>2865</v>
      </c>
      <c r="K1615" s="7" t="str">
        <f>IF(COUNTIF(Table1[Customer ID],Table1[[#This Row],[Customer ID]])&gt;1,"Repeat Customer","One-Time Customer")</f>
        <v>Repeat Customer</v>
      </c>
      <c r="L1615" s="2" t="s">
        <v>2615</v>
      </c>
      <c r="M1615" s="2" t="s">
        <v>49</v>
      </c>
      <c r="N1615" s="2" t="s">
        <v>28</v>
      </c>
      <c r="O1615" s="2" t="s">
        <v>41</v>
      </c>
      <c r="P1615" s="2" t="s">
        <v>50</v>
      </c>
      <c r="Q1615" s="2" t="s">
        <v>59</v>
      </c>
      <c r="R1615" s="2" t="s">
        <v>702</v>
      </c>
      <c r="S1615" s="2">
        <v>0.43</v>
      </c>
      <c r="T1615" s="7">
        <f>Table1[[#This Row],[Profit]]/Table1[[#This Row],[Sales]]</f>
        <v>-0.64872971065631624</v>
      </c>
      <c r="U1615" s="2" t="s">
        <v>33</v>
      </c>
      <c r="V1615" s="2" t="s">
        <v>61</v>
      </c>
      <c r="W1615" s="2" t="s">
        <v>130</v>
      </c>
      <c r="X1615" s="2" t="s">
        <v>2616</v>
      </c>
      <c r="Y1615" s="2">
        <v>75460</v>
      </c>
      <c r="Z1615" s="10">
        <v>42058</v>
      </c>
      <c r="AA1615" s="14" t="str">
        <f>TEXT(Table1[[#This Row],[Order Date]],"mmmm")</f>
        <v>February</v>
      </c>
      <c r="AB1615" s="8" t="str">
        <f>TEXT(Table1[[#This Row],[Order Date]],"yyyy")</f>
        <v>2015</v>
      </c>
      <c r="AC1615" s="10">
        <v>42060</v>
      </c>
      <c r="AD1615" s="2">
        <v>-36.770000000000003</v>
      </c>
      <c r="AE1615" s="2">
        <v>4</v>
      </c>
      <c r="AF1615" s="2">
        <v>56.68</v>
      </c>
      <c r="AG1615" s="2">
        <v>90871</v>
      </c>
      <c r="AH1615" s="7" t="str">
        <f>IF(COUNTIF(Returns!$A$2:$A$1635,Orders!AG1615)&gt;0,"Returned","Not Returned")</f>
        <v>Not Returned</v>
      </c>
    </row>
    <row r="1616" spans="5:34" ht="12.75" customHeight="1" thickTop="1" thickBot="1" x14ac:dyDescent="0.3">
      <c r="E1616" s="11">
        <v>23137</v>
      </c>
      <c r="F1616" s="12" t="s">
        <v>47</v>
      </c>
      <c r="G1616" s="12">
        <v>0.04</v>
      </c>
      <c r="H1616" s="12">
        <v>33.29</v>
      </c>
      <c r="I1616" s="12">
        <v>8.74</v>
      </c>
      <c r="J1616" s="12">
        <v>2865</v>
      </c>
      <c r="K1616" s="7" t="str">
        <f>IF(COUNTIF(Table1[Customer ID],Table1[[#This Row],[Customer ID]])&gt;1,"Repeat Customer","One-Time Customer")</f>
        <v>Repeat Customer</v>
      </c>
      <c r="L1616" s="12" t="s">
        <v>2615</v>
      </c>
      <c r="M1616" s="12" t="s">
        <v>49</v>
      </c>
      <c r="N1616" s="12" t="s">
        <v>28</v>
      </c>
      <c r="O1616" s="12" t="s">
        <v>29</v>
      </c>
      <c r="P1616" s="12" t="s">
        <v>141</v>
      </c>
      <c r="Q1616" s="12" t="s">
        <v>59</v>
      </c>
      <c r="R1616" s="12" t="s">
        <v>2617</v>
      </c>
      <c r="S1616" s="12">
        <v>0.61</v>
      </c>
      <c r="T1616" s="7">
        <f>Table1[[#This Row],[Profit]]/Table1[[#This Row],[Sales]]</f>
        <v>0.31839467330065124</v>
      </c>
      <c r="U1616" s="12" t="s">
        <v>33</v>
      </c>
      <c r="V1616" s="12" t="s">
        <v>61</v>
      </c>
      <c r="W1616" s="12" t="s">
        <v>130</v>
      </c>
      <c r="X1616" s="12" t="s">
        <v>2616</v>
      </c>
      <c r="Y1616" s="12">
        <v>75460</v>
      </c>
      <c r="Z1616" s="13">
        <v>42058</v>
      </c>
      <c r="AA1616" s="14" t="str">
        <f>TEXT(Table1[[#This Row],[Order Date]],"mmmm")</f>
        <v>February</v>
      </c>
      <c r="AB1616" s="8" t="str">
        <f>TEXT(Table1[[#This Row],[Order Date]],"yyyy")</f>
        <v>2015</v>
      </c>
      <c r="AC1616" s="13">
        <v>42059</v>
      </c>
      <c r="AD1616" s="12">
        <v>87.03</v>
      </c>
      <c r="AE1616" s="12">
        <v>8</v>
      </c>
      <c r="AF1616" s="12">
        <v>273.33999999999997</v>
      </c>
      <c r="AG1616" s="12">
        <v>90871</v>
      </c>
      <c r="AH1616" s="7" t="str">
        <f>IF(COUNTIF(Returns!$A$2:$A$1635,Orders!AG1616)&gt;0,"Returned","Not Returned")</f>
        <v>Not Returned</v>
      </c>
    </row>
    <row r="1617" spans="5:34" ht="12.75" customHeight="1" thickTop="1" thickBot="1" x14ac:dyDescent="0.3">
      <c r="E1617" s="9">
        <v>1529</v>
      </c>
      <c r="F1617" s="2" t="s">
        <v>25</v>
      </c>
      <c r="G1617" s="2">
        <v>0.01</v>
      </c>
      <c r="H1617" s="2">
        <v>125.99</v>
      </c>
      <c r="I1617" s="2">
        <v>8.99</v>
      </c>
      <c r="J1617" s="2">
        <v>2867</v>
      </c>
      <c r="K1617" s="7" t="str">
        <f>IF(COUNTIF(Table1[Customer ID],Table1[[#This Row],[Customer ID]])&gt;1,"Repeat Customer","One-Time Customer")</f>
        <v>One-Time Customer</v>
      </c>
      <c r="L1617" s="2" t="s">
        <v>2618</v>
      </c>
      <c r="M1617" s="2" t="s">
        <v>49</v>
      </c>
      <c r="N1617" s="2" t="s">
        <v>28</v>
      </c>
      <c r="O1617" s="2" t="s">
        <v>77</v>
      </c>
      <c r="P1617" s="2" t="s">
        <v>78</v>
      </c>
      <c r="Q1617" s="2" t="s">
        <v>59</v>
      </c>
      <c r="R1617" s="2" t="s">
        <v>465</v>
      </c>
      <c r="S1617" s="2">
        <v>0.59</v>
      </c>
      <c r="T1617" s="7">
        <f>Table1[[#This Row],[Profit]]/Table1[[#This Row],[Sales]]</f>
        <v>-2.5680888575458387</v>
      </c>
      <c r="U1617" s="2" t="s">
        <v>33</v>
      </c>
      <c r="V1617" s="2" t="s">
        <v>53</v>
      </c>
      <c r="W1617" s="2" t="s">
        <v>1008</v>
      </c>
      <c r="X1617" s="2" t="s">
        <v>35</v>
      </c>
      <c r="Y1617" s="2">
        <v>20016</v>
      </c>
      <c r="Z1617" s="10">
        <v>42111</v>
      </c>
      <c r="AA1617" s="14" t="str">
        <f>TEXT(Table1[[#This Row],[Order Date]],"mmmm")</f>
        <v>April</v>
      </c>
      <c r="AB1617" s="8" t="str">
        <f>TEXT(Table1[[#This Row],[Order Date]],"yyyy")</f>
        <v>2015</v>
      </c>
      <c r="AC1617" s="10">
        <v>42112</v>
      </c>
      <c r="AD1617" s="2">
        <v>-582.64799999999991</v>
      </c>
      <c r="AE1617" s="2">
        <v>2</v>
      </c>
      <c r="AF1617" s="2">
        <v>226.88</v>
      </c>
      <c r="AG1617" s="2">
        <v>11013</v>
      </c>
      <c r="AH1617" s="7" t="str">
        <f>IF(COUNTIF(Returns!$A$2:$A$1635,Orders!AG1617)&gt;0,"Returned","Not Returned")</f>
        <v>Not Returned</v>
      </c>
    </row>
    <row r="1618" spans="5:34" ht="12.75" customHeight="1" thickTop="1" thickBot="1" x14ac:dyDescent="0.3">
      <c r="E1618" s="11">
        <v>18998</v>
      </c>
      <c r="F1618" s="12" t="s">
        <v>25</v>
      </c>
      <c r="G1618" s="12">
        <v>0.03</v>
      </c>
      <c r="H1618" s="12">
        <v>896.99</v>
      </c>
      <c r="I1618" s="12">
        <v>19.989999999999998</v>
      </c>
      <c r="J1618" s="12">
        <v>2868</v>
      </c>
      <c r="K1618" s="7" t="str">
        <f>IF(COUNTIF(Table1[Customer ID],Table1[[#This Row],[Customer ID]])&gt;1,"Repeat Customer","One-Time Customer")</f>
        <v>Repeat Customer</v>
      </c>
      <c r="L1618" s="12" t="s">
        <v>2619</v>
      </c>
      <c r="M1618" s="12" t="s">
        <v>49</v>
      </c>
      <c r="N1618" s="12" t="s">
        <v>28</v>
      </c>
      <c r="O1618" s="12" t="s">
        <v>29</v>
      </c>
      <c r="P1618" s="12" t="s">
        <v>109</v>
      </c>
      <c r="Q1618" s="12" t="s">
        <v>59</v>
      </c>
      <c r="R1618" s="12" t="s">
        <v>159</v>
      </c>
      <c r="S1618" s="12">
        <v>0.38</v>
      </c>
      <c r="T1618" s="7">
        <f>Table1[[#This Row],[Profit]]/Table1[[#This Row],[Sales]]</f>
        <v>0.69</v>
      </c>
      <c r="U1618" s="12" t="s">
        <v>33</v>
      </c>
      <c r="V1618" s="12" t="s">
        <v>34</v>
      </c>
      <c r="W1618" s="12" t="s">
        <v>35</v>
      </c>
      <c r="X1618" s="12" t="s">
        <v>2620</v>
      </c>
      <c r="Y1618" s="12">
        <v>98026</v>
      </c>
      <c r="Z1618" s="13">
        <v>42012</v>
      </c>
      <c r="AA1618" s="14" t="str">
        <f>TEXT(Table1[[#This Row],[Order Date]],"mmmm")</f>
        <v>January</v>
      </c>
      <c r="AB1618" s="8" t="str">
        <f>TEXT(Table1[[#This Row],[Order Date]],"yyyy")</f>
        <v>2015</v>
      </c>
      <c r="AC1618" s="13">
        <v>42014</v>
      </c>
      <c r="AD1618" s="12">
        <v>3602.1311999999994</v>
      </c>
      <c r="AE1618" s="12">
        <v>6</v>
      </c>
      <c r="AF1618" s="12">
        <v>5220.4799999999996</v>
      </c>
      <c r="AG1618" s="12">
        <v>85826</v>
      </c>
      <c r="AH1618" s="7" t="str">
        <f>IF(COUNTIF(Returns!$A$2:$A$1635,Orders!AG1618)&gt;0,"Returned","Not Returned")</f>
        <v>Not Returned</v>
      </c>
    </row>
    <row r="1619" spans="5:34" ht="12.75" customHeight="1" thickTop="1" thickBot="1" x14ac:dyDescent="0.3">
      <c r="E1619" s="9">
        <v>19529</v>
      </c>
      <c r="F1619" s="2" t="s">
        <v>25</v>
      </c>
      <c r="G1619" s="2">
        <v>0.01</v>
      </c>
      <c r="H1619" s="2">
        <v>125.99</v>
      </c>
      <c r="I1619" s="2">
        <v>8.99</v>
      </c>
      <c r="J1619" s="2">
        <v>2868</v>
      </c>
      <c r="K1619" s="7" t="str">
        <f>IF(COUNTIF(Table1[Customer ID],Table1[[#This Row],[Customer ID]])&gt;1,"Repeat Customer","One-Time Customer")</f>
        <v>Repeat Customer</v>
      </c>
      <c r="L1619" s="2" t="s">
        <v>2619</v>
      </c>
      <c r="M1619" s="2" t="s">
        <v>49</v>
      </c>
      <c r="N1619" s="2" t="s">
        <v>28</v>
      </c>
      <c r="O1619" s="2" t="s">
        <v>77</v>
      </c>
      <c r="P1619" s="2" t="s">
        <v>78</v>
      </c>
      <c r="Q1619" s="2" t="s">
        <v>59</v>
      </c>
      <c r="R1619" s="2" t="s">
        <v>465</v>
      </c>
      <c r="S1619" s="2">
        <v>0.59</v>
      </c>
      <c r="T1619" s="7">
        <f>Table1[[#This Row],[Profit]]/Table1[[#This Row],[Sales]]</f>
        <v>-5.1361777150916774</v>
      </c>
      <c r="U1619" s="2" t="s">
        <v>33</v>
      </c>
      <c r="V1619" s="2" t="s">
        <v>34</v>
      </c>
      <c r="W1619" s="2" t="s">
        <v>35</v>
      </c>
      <c r="X1619" s="2" t="s">
        <v>2620</v>
      </c>
      <c r="Y1619" s="2">
        <v>98026</v>
      </c>
      <c r="Z1619" s="10">
        <v>42111</v>
      </c>
      <c r="AA1619" s="14" t="str">
        <f>TEXT(Table1[[#This Row],[Order Date]],"mmmm")</f>
        <v>April</v>
      </c>
      <c r="AB1619" s="8" t="str">
        <f>TEXT(Table1[[#This Row],[Order Date]],"yyyy")</f>
        <v>2015</v>
      </c>
      <c r="AC1619" s="10">
        <v>42112</v>
      </c>
      <c r="AD1619" s="2">
        <v>-582.64799999999991</v>
      </c>
      <c r="AE1619" s="2">
        <v>1</v>
      </c>
      <c r="AF1619" s="2">
        <v>113.44</v>
      </c>
      <c r="AG1619" s="2">
        <v>85827</v>
      </c>
      <c r="AH1619" s="7" t="str">
        <f>IF(COUNTIF(Returns!$A$2:$A$1635,Orders!AG1619)&gt;0,"Returned","Not Returned")</f>
        <v>Not Returned</v>
      </c>
    </row>
    <row r="1620" spans="5:34" ht="12.75" customHeight="1" thickTop="1" thickBot="1" x14ac:dyDescent="0.3">
      <c r="E1620" s="11">
        <v>19293</v>
      </c>
      <c r="F1620" s="12" t="s">
        <v>37</v>
      </c>
      <c r="G1620" s="12">
        <v>0.08</v>
      </c>
      <c r="H1620" s="12">
        <v>15.99</v>
      </c>
      <c r="I1620" s="12">
        <v>13.18</v>
      </c>
      <c r="J1620" s="12">
        <v>2868</v>
      </c>
      <c r="K1620" s="7" t="str">
        <f>IF(COUNTIF(Table1[Customer ID],Table1[[#This Row],[Customer ID]])&gt;1,"Repeat Customer","One-Time Customer")</f>
        <v>Repeat Customer</v>
      </c>
      <c r="L1620" s="12" t="s">
        <v>2619</v>
      </c>
      <c r="M1620" s="12" t="s">
        <v>27</v>
      </c>
      <c r="N1620" s="12" t="s">
        <v>28</v>
      </c>
      <c r="O1620" s="12" t="s">
        <v>29</v>
      </c>
      <c r="P1620" s="12" t="s">
        <v>109</v>
      </c>
      <c r="Q1620" s="12" t="s">
        <v>59</v>
      </c>
      <c r="R1620" s="12" t="s">
        <v>638</v>
      </c>
      <c r="S1620" s="12">
        <v>0.37</v>
      </c>
      <c r="T1620" s="7">
        <f>Table1[[#This Row],[Profit]]/Table1[[#This Row],[Sales]]</f>
        <v>-1.0085580127234171</v>
      </c>
      <c r="U1620" s="12" t="s">
        <v>33</v>
      </c>
      <c r="V1620" s="12" t="s">
        <v>34</v>
      </c>
      <c r="W1620" s="12" t="s">
        <v>35</v>
      </c>
      <c r="X1620" s="12" t="s">
        <v>2620</v>
      </c>
      <c r="Y1620" s="12">
        <v>98026</v>
      </c>
      <c r="Z1620" s="13">
        <v>42149</v>
      </c>
      <c r="AA1620" s="14" t="str">
        <f>TEXT(Table1[[#This Row],[Order Date]],"mmmm")</f>
        <v>May</v>
      </c>
      <c r="AB1620" s="8" t="str">
        <f>TEXT(Table1[[#This Row],[Order Date]],"yyyy")</f>
        <v>2015</v>
      </c>
      <c r="AC1620" s="13">
        <v>42151</v>
      </c>
      <c r="AD1620" s="12">
        <v>-66.584999999999994</v>
      </c>
      <c r="AE1620" s="12">
        <v>4</v>
      </c>
      <c r="AF1620" s="12">
        <v>66.02</v>
      </c>
      <c r="AG1620" s="12">
        <v>85828</v>
      </c>
      <c r="AH1620" s="7" t="str">
        <f>IF(COUNTIF(Returns!$A$2:$A$1635,Orders!AG1620)&gt;0,"Returned","Not Returned")</f>
        <v>Not Returned</v>
      </c>
    </row>
    <row r="1621" spans="5:34" ht="12.75" customHeight="1" thickTop="1" thickBot="1" x14ac:dyDescent="0.3">
      <c r="E1621" s="9">
        <v>25724</v>
      </c>
      <c r="F1621" s="2" t="s">
        <v>56</v>
      </c>
      <c r="G1621" s="2">
        <v>7.0000000000000007E-2</v>
      </c>
      <c r="H1621" s="2">
        <v>2.89</v>
      </c>
      <c r="I1621" s="2">
        <v>0.5</v>
      </c>
      <c r="J1621" s="2">
        <v>2873</v>
      </c>
      <c r="K1621" s="7" t="str">
        <f>IF(COUNTIF(Table1[Customer ID],Table1[[#This Row],[Customer ID]])&gt;1,"Repeat Customer","One-Time Customer")</f>
        <v>Repeat Customer</v>
      </c>
      <c r="L1621" s="2" t="s">
        <v>2621</v>
      </c>
      <c r="M1621" s="2" t="s">
        <v>49</v>
      </c>
      <c r="N1621" s="2" t="s">
        <v>58</v>
      </c>
      <c r="O1621" s="2" t="s">
        <v>29</v>
      </c>
      <c r="P1621" s="2" t="s">
        <v>134</v>
      </c>
      <c r="Q1621" s="2" t="s">
        <v>59</v>
      </c>
      <c r="R1621" s="2" t="s">
        <v>789</v>
      </c>
      <c r="S1621" s="2">
        <v>0.38</v>
      </c>
      <c r="T1621" s="7">
        <f>Table1[[#This Row],[Profit]]/Table1[[#This Row],[Sales]]</f>
        <v>13.37353119321623</v>
      </c>
      <c r="U1621" s="2" t="s">
        <v>33</v>
      </c>
      <c r="V1621" s="2" t="s">
        <v>136</v>
      </c>
      <c r="W1621" s="2" t="s">
        <v>362</v>
      </c>
      <c r="X1621" s="2" t="s">
        <v>2622</v>
      </c>
      <c r="Y1621" s="2">
        <v>33012</v>
      </c>
      <c r="Z1621" s="10">
        <v>42026</v>
      </c>
      <c r="AA1621" s="14" t="str">
        <f>TEXT(Table1[[#This Row],[Order Date]],"mmmm")</f>
        <v>January</v>
      </c>
      <c r="AB1621" s="8" t="str">
        <f>TEXT(Table1[[#This Row],[Order Date]],"yyyy")</f>
        <v>2015</v>
      </c>
      <c r="AC1621" s="10">
        <v>42028</v>
      </c>
      <c r="AD1621" s="2">
        <v>441.59399999999999</v>
      </c>
      <c r="AE1621" s="2">
        <v>12</v>
      </c>
      <c r="AF1621" s="2">
        <v>33.020000000000003</v>
      </c>
      <c r="AG1621" s="2">
        <v>89872</v>
      </c>
      <c r="AH1621" s="7" t="str">
        <f>IF(COUNTIF(Returns!$A$2:$A$1635,Orders!AG1621)&gt;0,"Returned","Not Returned")</f>
        <v>Not Returned</v>
      </c>
    </row>
    <row r="1622" spans="5:34" ht="12.75" customHeight="1" thickTop="1" thickBot="1" x14ac:dyDescent="0.3">
      <c r="E1622" s="11">
        <v>25725</v>
      </c>
      <c r="F1622" s="12" t="s">
        <v>56</v>
      </c>
      <c r="G1622" s="12">
        <v>0</v>
      </c>
      <c r="H1622" s="12">
        <v>217.85</v>
      </c>
      <c r="I1622" s="12">
        <v>29.1</v>
      </c>
      <c r="J1622" s="12">
        <v>2873</v>
      </c>
      <c r="K1622" s="7" t="str">
        <f>IF(COUNTIF(Table1[Customer ID],Table1[[#This Row],[Customer ID]])&gt;1,"Repeat Customer","One-Time Customer")</f>
        <v>Repeat Customer</v>
      </c>
      <c r="L1622" s="12" t="s">
        <v>2621</v>
      </c>
      <c r="M1622" s="12" t="s">
        <v>39</v>
      </c>
      <c r="N1622" s="12" t="s">
        <v>58</v>
      </c>
      <c r="O1622" s="12" t="s">
        <v>41</v>
      </c>
      <c r="P1622" s="12" t="s">
        <v>152</v>
      </c>
      <c r="Q1622" s="12" t="s">
        <v>121</v>
      </c>
      <c r="R1622" s="12" t="s">
        <v>2623</v>
      </c>
      <c r="S1622" s="12">
        <v>0.68</v>
      </c>
      <c r="T1622" s="7">
        <f>Table1[[#This Row],[Profit]]/Table1[[#This Row],[Sales]]</f>
        <v>0.17340636135673751</v>
      </c>
      <c r="U1622" s="12" t="s">
        <v>33</v>
      </c>
      <c r="V1622" s="12" t="s">
        <v>136</v>
      </c>
      <c r="W1622" s="12" t="s">
        <v>362</v>
      </c>
      <c r="X1622" s="12" t="s">
        <v>2622</v>
      </c>
      <c r="Y1622" s="12">
        <v>33012</v>
      </c>
      <c r="Z1622" s="13">
        <v>42026</v>
      </c>
      <c r="AA1622" s="14" t="str">
        <f>TEXT(Table1[[#This Row],[Order Date]],"mmmm")</f>
        <v>January</v>
      </c>
      <c r="AB1622" s="8" t="str">
        <f>TEXT(Table1[[#This Row],[Order Date]],"yyyy")</f>
        <v>2015</v>
      </c>
      <c r="AC1622" s="13">
        <v>42027</v>
      </c>
      <c r="AD1622" s="12">
        <v>394.17</v>
      </c>
      <c r="AE1622" s="12">
        <v>10</v>
      </c>
      <c r="AF1622" s="12">
        <v>2273.1</v>
      </c>
      <c r="AG1622" s="12">
        <v>89872</v>
      </c>
      <c r="AH1622" s="7" t="str">
        <f>IF(COUNTIF(Returns!$A$2:$A$1635,Orders!AG1622)&gt;0,"Returned","Not Returned")</f>
        <v>Not Returned</v>
      </c>
    </row>
    <row r="1623" spans="5:34" ht="12.75" customHeight="1" thickTop="1" thickBot="1" x14ac:dyDescent="0.3">
      <c r="E1623" s="9">
        <v>21768</v>
      </c>
      <c r="F1623" s="2" t="s">
        <v>106</v>
      </c>
      <c r="G1623" s="2">
        <v>0.05</v>
      </c>
      <c r="H1623" s="2">
        <v>4.84</v>
      </c>
      <c r="I1623" s="2">
        <v>0.71</v>
      </c>
      <c r="J1623" s="2">
        <v>2874</v>
      </c>
      <c r="K1623" s="7" t="str">
        <f>IF(COUNTIF(Table1[Customer ID],Table1[[#This Row],[Customer ID]])&gt;1,"Repeat Customer","One-Time Customer")</f>
        <v>Repeat Customer</v>
      </c>
      <c r="L1623" s="2" t="s">
        <v>2624</v>
      </c>
      <c r="M1623" s="2" t="s">
        <v>49</v>
      </c>
      <c r="N1623" s="2" t="s">
        <v>40</v>
      </c>
      <c r="O1623" s="2" t="s">
        <v>29</v>
      </c>
      <c r="P1623" s="2" t="s">
        <v>30</v>
      </c>
      <c r="Q1623" s="2" t="s">
        <v>31</v>
      </c>
      <c r="R1623" s="2" t="s">
        <v>1476</v>
      </c>
      <c r="S1623" s="2">
        <v>0.52</v>
      </c>
      <c r="T1623" s="7">
        <f>Table1[[#This Row],[Profit]]/Table1[[#This Row],[Sales]]</f>
        <v>0.69</v>
      </c>
      <c r="U1623" s="2" t="s">
        <v>33</v>
      </c>
      <c r="V1623" s="2" t="s">
        <v>61</v>
      </c>
      <c r="W1623" s="2" t="s">
        <v>496</v>
      </c>
      <c r="X1623" s="2" t="s">
        <v>2614</v>
      </c>
      <c r="Y1623" s="2">
        <v>68128</v>
      </c>
      <c r="Z1623" s="10">
        <v>42100</v>
      </c>
      <c r="AA1623" s="14" t="str">
        <f>TEXT(Table1[[#This Row],[Order Date]],"mmmm")</f>
        <v>April</v>
      </c>
      <c r="AB1623" s="8" t="str">
        <f>TEXT(Table1[[#This Row],[Order Date]],"yyyy")</f>
        <v>2015</v>
      </c>
      <c r="AC1623" s="10">
        <v>42109</v>
      </c>
      <c r="AD1623" s="2">
        <v>13.448099999999998</v>
      </c>
      <c r="AE1623" s="2">
        <v>4</v>
      </c>
      <c r="AF1623" s="2">
        <v>19.489999999999998</v>
      </c>
      <c r="AG1623" s="2">
        <v>89873</v>
      </c>
      <c r="AH1623" s="7" t="str">
        <f>IF(COUNTIF(Returns!$A$2:$A$1635,Orders!AG1623)&gt;0,"Returned","Not Returned")</f>
        <v>Not Returned</v>
      </c>
    </row>
    <row r="1624" spans="5:34" ht="12.75" customHeight="1" thickTop="1" thickBot="1" x14ac:dyDescent="0.3">
      <c r="E1624" s="11">
        <v>19246</v>
      </c>
      <c r="F1624" s="12" t="s">
        <v>47</v>
      </c>
      <c r="G1624" s="12">
        <v>0.03</v>
      </c>
      <c r="H1624" s="12">
        <v>304.99</v>
      </c>
      <c r="I1624" s="12">
        <v>19.989999999999998</v>
      </c>
      <c r="J1624" s="12">
        <v>2874</v>
      </c>
      <c r="K1624" s="7" t="str">
        <f>IF(COUNTIF(Table1[Customer ID],Table1[[#This Row],[Customer ID]])&gt;1,"Repeat Customer","One-Time Customer")</f>
        <v>Repeat Customer</v>
      </c>
      <c r="L1624" s="12" t="s">
        <v>2624</v>
      </c>
      <c r="M1624" s="12" t="s">
        <v>49</v>
      </c>
      <c r="N1624" s="12" t="s">
        <v>40</v>
      </c>
      <c r="O1624" s="12" t="s">
        <v>29</v>
      </c>
      <c r="P1624" s="12" t="s">
        <v>109</v>
      </c>
      <c r="Q1624" s="12" t="s">
        <v>59</v>
      </c>
      <c r="R1624" s="12" t="s">
        <v>2625</v>
      </c>
      <c r="S1624" s="12">
        <v>0.4</v>
      </c>
      <c r="T1624" s="7">
        <f>Table1[[#This Row],[Profit]]/Table1[[#This Row],[Sales]]</f>
        <v>0.69</v>
      </c>
      <c r="U1624" s="12" t="s">
        <v>33</v>
      </c>
      <c r="V1624" s="12" t="s">
        <v>61</v>
      </c>
      <c r="W1624" s="12" t="s">
        <v>496</v>
      </c>
      <c r="X1624" s="12" t="s">
        <v>2614</v>
      </c>
      <c r="Y1624" s="12">
        <v>68128</v>
      </c>
      <c r="Z1624" s="13">
        <v>42177</v>
      </c>
      <c r="AA1624" s="14" t="str">
        <f>TEXT(Table1[[#This Row],[Order Date]],"mmmm")</f>
        <v>June</v>
      </c>
      <c r="AB1624" s="8" t="str">
        <f>TEXT(Table1[[#This Row],[Order Date]],"yyyy")</f>
        <v>2015</v>
      </c>
      <c r="AC1624" s="13">
        <v>42179</v>
      </c>
      <c r="AD1624" s="12">
        <v>4033.6089000000002</v>
      </c>
      <c r="AE1624" s="12">
        <v>19</v>
      </c>
      <c r="AF1624" s="12">
        <v>5845.81</v>
      </c>
      <c r="AG1624" s="12">
        <v>89874</v>
      </c>
      <c r="AH1624" s="7" t="str">
        <f>IF(COUNTIF(Returns!$A$2:$A$1635,Orders!AG1624)&gt;0,"Returned","Not Returned")</f>
        <v>Not Returned</v>
      </c>
    </row>
    <row r="1625" spans="5:34" ht="12.75" customHeight="1" thickTop="1" thickBot="1" x14ac:dyDescent="0.3">
      <c r="E1625" s="9">
        <v>19247</v>
      </c>
      <c r="F1625" s="2" t="s">
        <v>47</v>
      </c>
      <c r="G1625" s="2">
        <v>0.09</v>
      </c>
      <c r="H1625" s="2">
        <v>65.989999999999995</v>
      </c>
      <c r="I1625" s="2">
        <v>8.99</v>
      </c>
      <c r="J1625" s="2">
        <v>2874</v>
      </c>
      <c r="K1625" s="7" t="str">
        <f>IF(COUNTIF(Table1[Customer ID],Table1[[#This Row],[Customer ID]])&gt;1,"Repeat Customer","One-Time Customer")</f>
        <v>Repeat Customer</v>
      </c>
      <c r="L1625" s="2" t="s">
        <v>2624</v>
      </c>
      <c r="M1625" s="2" t="s">
        <v>49</v>
      </c>
      <c r="N1625" s="2" t="s">
        <v>40</v>
      </c>
      <c r="O1625" s="2" t="s">
        <v>77</v>
      </c>
      <c r="P1625" s="2" t="s">
        <v>78</v>
      </c>
      <c r="Q1625" s="2" t="s">
        <v>59</v>
      </c>
      <c r="R1625" s="2" t="s">
        <v>2626</v>
      </c>
      <c r="S1625" s="2">
        <v>0.57999999999999996</v>
      </c>
      <c r="T1625" s="7">
        <f>Table1[[#This Row],[Profit]]/Table1[[#This Row],[Sales]]</f>
        <v>0.22368446793405378</v>
      </c>
      <c r="U1625" s="2" t="s">
        <v>33</v>
      </c>
      <c r="V1625" s="2" t="s">
        <v>61</v>
      </c>
      <c r="W1625" s="2" t="s">
        <v>496</v>
      </c>
      <c r="X1625" s="2" t="s">
        <v>2614</v>
      </c>
      <c r="Y1625" s="2">
        <v>68128</v>
      </c>
      <c r="Z1625" s="10">
        <v>42177</v>
      </c>
      <c r="AA1625" s="14" t="str">
        <f>TEXT(Table1[[#This Row],[Order Date]],"mmmm")</f>
        <v>June</v>
      </c>
      <c r="AB1625" s="8" t="str">
        <f>TEXT(Table1[[#This Row],[Order Date]],"yyyy")</f>
        <v>2015</v>
      </c>
      <c r="AC1625" s="10">
        <v>42179</v>
      </c>
      <c r="AD1625" s="2">
        <v>141.7824</v>
      </c>
      <c r="AE1625" s="2">
        <v>12</v>
      </c>
      <c r="AF1625" s="2">
        <v>633.85</v>
      </c>
      <c r="AG1625" s="2">
        <v>89874</v>
      </c>
      <c r="AH1625" s="7" t="str">
        <f>IF(COUNTIF(Returns!$A$2:$A$1635,Orders!AG1625)&gt;0,"Returned","Not Returned")</f>
        <v>Not Returned</v>
      </c>
    </row>
    <row r="1626" spans="5:34" ht="12.75" customHeight="1" thickTop="1" thickBot="1" x14ac:dyDescent="0.3">
      <c r="E1626" s="11">
        <v>25599</v>
      </c>
      <c r="F1626" s="12" t="s">
        <v>37</v>
      </c>
      <c r="G1626" s="12">
        <v>0</v>
      </c>
      <c r="H1626" s="12">
        <v>8.33</v>
      </c>
      <c r="I1626" s="12">
        <v>1.99</v>
      </c>
      <c r="J1626" s="12">
        <v>2877</v>
      </c>
      <c r="K1626" s="7" t="str">
        <f>IF(COUNTIF(Table1[Customer ID],Table1[[#This Row],[Customer ID]])&gt;1,"Repeat Customer","One-Time Customer")</f>
        <v>One-Time Customer</v>
      </c>
      <c r="L1626" s="12" t="s">
        <v>2627</v>
      </c>
      <c r="M1626" s="12" t="s">
        <v>27</v>
      </c>
      <c r="N1626" s="12" t="s">
        <v>114</v>
      </c>
      <c r="O1626" s="12" t="s">
        <v>77</v>
      </c>
      <c r="P1626" s="12" t="s">
        <v>180</v>
      </c>
      <c r="Q1626" s="12" t="s">
        <v>51</v>
      </c>
      <c r="R1626" s="12" t="s">
        <v>414</v>
      </c>
      <c r="S1626" s="12">
        <v>0.52</v>
      </c>
      <c r="T1626" s="7">
        <f>Table1[[#This Row],[Profit]]/Table1[[#This Row],[Sales]]</f>
        <v>0.69</v>
      </c>
      <c r="U1626" s="12" t="s">
        <v>33</v>
      </c>
      <c r="V1626" s="12" t="s">
        <v>53</v>
      </c>
      <c r="W1626" s="12" t="s">
        <v>154</v>
      </c>
      <c r="X1626" s="12" t="s">
        <v>2628</v>
      </c>
      <c r="Y1626" s="12">
        <v>44070</v>
      </c>
      <c r="Z1626" s="13">
        <v>42065</v>
      </c>
      <c r="AA1626" s="14" t="str">
        <f>TEXT(Table1[[#This Row],[Order Date]],"mmmm")</f>
        <v>March</v>
      </c>
      <c r="AB1626" s="8" t="str">
        <f>TEXT(Table1[[#This Row],[Order Date]],"yyyy")</f>
        <v>2015</v>
      </c>
      <c r="AC1626" s="13">
        <v>42067</v>
      </c>
      <c r="AD1626" s="12">
        <v>74.181899999999999</v>
      </c>
      <c r="AE1626" s="12">
        <v>12</v>
      </c>
      <c r="AF1626" s="12">
        <v>107.51</v>
      </c>
      <c r="AG1626" s="12">
        <v>91492</v>
      </c>
      <c r="AH1626" s="7" t="str">
        <f>IF(COUNTIF(Returns!$A$2:$A$1635,Orders!AG1626)&gt;0,"Returned","Not Returned")</f>
        <v>Not Returned</v>
      </c>
    </row>
    <row r="1627" spans="5:34" ht="12.75" customHeight="1" thickTop="1" thickBot="1" x14ac:dyDescent="0.3">
      <c r="E1627" s="9">
        <v>7599</v>
      </c>
      <c r="F1627" s="2" t="s">
        <v>37</v>
      </c>
      <c r="G1627" s="2">
        <v>0</v>
      </c>
      <c r="H1627" s="2">
        <v>8.33</v>
      </c>
      <c r="I1627" s="2">
        <v>1.99</v>
      </c>
      <c r="J1627" s="2">
        <v>2878</v>
      </c>
      <c r="K1627" s="7" t="str">
        <f>IF(COUNTIF(Table1[Customer ID],Table1[[#This Row],[Customer ID]])&gt;1,"Repeat Customer","One-Time Customer")</f>
        <v>One-Time Customer</v>
      </c>
      <c r="L1627" s="2" t="s">
        <v>2629</v>
      </c>
      <c r="M1627" s="2" t="s">
        <v>27</v>
      </c>
      <c r="N1627" s="2" t="s">
        <v>114</v>
      </c>
      <c r="O1627" s="2" t="s">
        <v>77</v>
      </c>
      <c r="P1627" s="2" t="s">
        <v>180</v>
      </c>
      <c r="Q1627" s="2" t="s">
        <v>51</v>
      </c>
      <c r="R1627" s="2" t="s">
        <v>414</v>
      </c>
      <c r="S1627" s="2">
        <v>0.52</v>
      </c>
      <c r="T1627" s="7">
        <f>Table1[[#This Row],[Profit]]/Table1[[#This Row],[Sales]]</f>
        <v>0.19547354421962573</v>
      </c>
      <c r="U1627" s="2" t="s">
        <v>33</v>
      </c>
      <c r="V1627" s="2" t="s">
        <v>34</v>
      </c>
      <c r="W1627" s="2" t="s">
        <v>35</v>
      </c>
      <c r="X1627" s="2" t="s">
        <v>209</v>
      </c>
      <c r="Y1627" s="2">
        <v>98107</v>
      </c>
      <c r="Z1627" s="10">
        <v>42065</v>
      </c>
      <c r="AA1627" s="14" t="str">
        <f>TEXT(Table1[[#This Row],[Order Date]],"mmmm")</f>
        <v>March</v>
      </c>
      <c r="AB1627" s="8" t="str">
        <f>TEXT(Table1[[#This Row],[Order Date]],"yyyy")</f>
        <v>2015</v>
      </c>
      <c r="AC1627" s="10">
        <v>42067</v>
      </c>
      <c r="AD1627" s="2">
        <v>82.31</v>
      </c>
      <c r="AE1627" s="2">
        <v>47</v>
      </c>
      <c r="AF1627" s="2">
        <v>421.08</v>
      </c>
      <c r="AG1627" s="2">
        <v>54369</v>
      </c>
      <c r="AH1627" s="7" t="str">
        <f>IF(COUNTIF(Returns!$A$2:$A$1635,Orders!AG1627)&gt;0,"Returned","Not Returned")</f>
        <v>Not Returned</v>
      </c>
    </row>
    <row r="1628" spans="5:34" ht="12.75" customHeight="1" thickTop="1" thickBot="1" x14ac:dyDescent="0.3">
      <c r="E1628" s="11">
        <v>18642</v>
      </c>
      <c r="F1628" s="12" t="s">
        <v>56</v>
      </c>
      <c r="G1628" s="12">
        <v>0.05</v>
      </c>
      <c r="H1628" s="12">
        <v>6.68</v>
      </c>
      <c r="I1628" s="12">
        <v>6.93</v>
      </c>
      <c r="J1628" s="12">
        <v>2880</v>
      </c>
      <c r="K1628" s="7" t="str">
        <f>IF(COUNTIF(Table1[Customer ID],Table1[[#This Row],[Customer ID]])&gt;1,"Repeat Customer","One-Time Customer")</f>
        <v>Repeat Customer</v>
      </c>
      <c r="L1628" s="12" t="s">
        <v>2630</v>
      </c>
      <c r="M1628" s="12" t="s">
        <v>49</v>
      </c>
      <c r="N1628" s="12" t="s">
        <v>58</v>
      </c>
      <c r="O1628" s="12" t="s">
        <v>29</v>
      </c>
      <c r="P1628" s="12" t="s">
        <v>93</v>
      </c>
      <c r="Q1628" s="12" t="s">
        <v>59</v>
      </c>
      <c r="R1628" s="12" t="s">
        <v>2135</v>
      </c>
      <c r="S1628" s="12">
        <v>0.37</v>
      </c>
      <c r="T1628" s="7">
        <f>Table1[[#This Row],[Profit]]/Table1[[#This Row],[Sales]]</f>
        <v>-3.0466321243523439E-2</v>
      </c>
      <c r="U1628" s="12" t="s">
        <v>33</v>
      </c>
      <c r="V1628" s="12" t="s">
        <v>136</v>
      </c>
      <c r="W1628" s="12" t="s">
        <v>362</v>
      </c>
      <c r="X1628" s="12" t="s">
        <v>2631</v>
      </c>
      <c r="Y1628" s="12">
        <v>33160</v>
      </c>
      <c r="Z1628" s="13">
        <v>42091</v>
      </c>
      <c r="AA1628" s="14" t="str">
        <f>TEXT(Table1[[#This Row],[Order Date]],"mmmm")</f>
        <v>March</v>
      </c>
      <c r="AB1628" s="8" t="str">
        <f>TEXT(Table1[[#This Row],[Order Date]],"yyyy")</f>
        <v>2015</v>
      </c>
      <c r="AC1628" s="13">
        <v>42092</v>
      </c>
      <c r="AD1628" s="12">
        <v>-2.3520000000000096</v>
      </c>
      <c r="AE1628" s="12">
        <v>11</v>
      </c>
      <c r="AF1628" s="12">
        <v>77.2</v>
      </c>
      <c r="AG1628" s="12">
        <v>88626</v>
      </c>
      <c r="AH1628" s="7" t="str">
        <f>IF(COUNTIF(Returns!$A$2:$A$1635,Orders!AG1628)&gt;0,"Returned","Not Returned")</f>
        <v>Not Returned</v>
      </c>
    </row>
    <row r="1629" spans="5:34" ht="12.75" customHeight="1" thickTop="1" thickBot="1" x14ac:dyDescent="0.3">
      <c r="E1629" s="9">
        <v>20315</v>
      </c>
      <c r="F1629" s="2" t="s">
        <v>106</v>
      </c>
      <c r="G1629" s="2">
        <v>0.09</v>
      </c>
      <c r="H1629" s="2">
        <v>243.98</v>
      </c>
      <c r="I1629" s="2">
        <v>43.32</v>
      </c>
      <c r="J1629" s="2">
        <v>2880</v>
      </c>
      <c r="K1629" s="7" t="str">
        <f>IF(COUNTIF(Table1[Customer ID],Table1[[#This Row],[Customer ID]])&gt;1,"Repeat Customer","One-Time Customer")</f>
        <v>Repeat Customer</v>
      </c>
      <c r="L1629" s="2" t="s">
        <v>2630</v>
      </c>
      <c r="M1629" s="2" t="s">
        <v>39</v>
      </c>
      <c r="N1629" s="2" t="s">
        <v>58</v>
      </c>
      <c r="O1629" s="2" t="s">
        <v>41</v>
      </c>
      <c r="P1629" s="2" t="s">
        <v>42</v>
      </c>
      <c r="Q1629" s="2" t="s">
        <v>43</v>
      </c>
      <c r="R1629" s="2" t="s">
        <v>2059</v>
      </c>
      <c r="S1629" s="2">
        <v>0.55000000000000004</v>
      </c>
      <c r="T1629" s="7">
        <f>Table1[[#This Row],[Profit]]/Table1[[#This Row],[Sales]]</f>
        <v>0.18956851333866628</v>
      </c>
      <c r="U1629" s="2" t="s">
        <v>33</v>
      </c>
      <c r="V1629" s="2" t="s">
        <v>136</v>
      </c>
      <c r="W1629" s="2" t="s">
        <v>362</v>
      </c>
      <c r="X1629" s="2" t="s">
        <v>2631</v>
      </c>
      <c r="Y1629" s="2">
        <v>33160</v>
      </c>
      <c r="Z1629" s="10">
        <v>42132</v>
      </c>
      <c r="AA1629" s="14" t="str">
        <f>TEXT(Table1[[#This Row],[Order Date]],"mmmm")</f>
        <v>May</v>
      </c>
      <c r="AB1629" s="8" t="str">
        <f>TEXT(Table1[[#This Row],[Order Date]],"yyyy")</f>
        <v>2015</v>
      </c>
      <c r="AC1629" s="10">
        <v>42137</v>
      </c>
      <c r="AD1629" s="2">
        <v>1059.288</v>
      </c>
      <c r="AE1629" s="2">
        <v>25</v>
      </c>
      <c r="AF1629" s="2">
        <v>5587.89</v>
      </c>
      <c r="AG1629" s="2">
        <v>88627</v>
      </c>
      <c r="AH1629" s="7" t="str">
        <f>IF(COUNTIF(Returns!$A$2:$A$1635,Orders!AG1629)&gt;0,"Returned","Not Returned")</f>
        <v>Not Returned</v>
      </c>
    </row>
    <row r="1630" spans="5:34" ht="12.75" customHeight="1" thickTop="1" thickBot="1" x14ac:dyDescent="0.3">
      <c r="E1630" s="11">
        <v>7718</v>
      </c>
      <c r="F1630" s="12" t="s">
        <v>25</v>
      </c>
      <c r="G1630" s="12">
        <v>0.03</v>
      </c>
      <c r="H1630" s="12">
        <v>4.0599999999999996</v>
      </c>
      <c r="I1630" s="12">
        <v>6.89</v>
      </c>
      <c r="J1630" s="12">
        <v>2882</v>
      </c>
      <c r="K1630" s="7" t="str">
        <f>IF(COUNTIF(Table1[Customer ID],Table1[[#This Row],[Customer ID]])&gt;1,"Repeat Customer","One-Time Customer")</f>
        <v>Repeat Customer</v>
      </c>
      <c r="L1630" s="12" t="s">
        <v>2632</v>
      </c>
      <c r="M1630" s="12" t="s">
        <v>49</v>
      </c>
      <c r="N1630" s="12" t="s">
        <v>114</v>
      </c>
      <c r="O1630" s="12" t="s">
        <v>29</v>
      </c>
      <c r="P1630" s="12" t="s">
        <v>257</v>
      </c>
      <c r="Q1630" s="12" t="s">
        <v>59</v>
      </c>
      <c r="R1630" s="12" t="s">
        <v>910</v>
      </c>
      <c r="S1630" s="12">
        <v>0.6</v>
      </c>
      <c r="T1630" s="7">
        <f>Table1[[#This Row],[Profit]]/Table1[[#This Row],[Sales]]</f>
        <v>-1.5402845706423167</v>
      </c>
      <c r="U1630" s="12" t="s">
        <v>33</v>
      </c>
      <c r="V1630" s="12" t="s">
        <v>136</v>
      </c>
      <c r="W1630" s="12" t="s">
        <v>322</v>
      </c>
      <c r="X1630" s="12" t="s">
        <v>390</v>
      </c>
      <c r="Y1630" s="12">
        <v>28206</v>
      </c>
      <c r="Z1630" s="13">
        <v>42055</v>
      </c>
      <c r="AA1630" s="14" t="str">
        <f>TEXT(Table1[[#This Row],[Order Date]],"mmmm")</f>
        <v>February</v>
      </c>
      <c r="AB1630" s="8" t="str">
        <f>TEXT(Table1[[#This Row],[Order Date]],"yyyy")</f>
        <v>2015</v>
      </c>
      <c r="AC1630" s="13">
        <v>42057</v>
      </c>
      <c r="AD1630" s="12">
        <v>-246.27609999999999</v>
      </c>
      <c r="AE1630" s="12">
        <v>37</v>
      </c>
      <c r="AF1630" s="12">
        <v>159.88999999999999</v>
      </c>
      <c r="AG1630" s="12">
        <v>55300</v>
      </c>
      <c r="AH1630" s="7" t="str">
        <f>IF(COUNTIF(Returns!$A$2:$A$1635,Orders!AG1630)&gt;0,"Returned","Not Returned")</f>
        <v>Not Returned</v>
      </c>
    </row>
    <row r="1631" spans="5:34" ht="12.75" customHeight="1" thickTop="1" thickBot="1" x14ac:dyDescent="0.3">
      <c r="E1631" s="9">
        <v>7719</v>
      </c>
      <c r="F1631" s="2" t="s">
        <v>25</v>
      </c>
      <c r="G1631" s="2">
        <v>0.01</v>
      </c>
      <c r="H1631" s="2">
        <v>3.75</v>
      </c>
      <c r="I1631" s="2">
        <v>0.5</v>
      </c>
      <c r="J1631" s="2">
        <v>2882</v>
      </c>
      <c r="K1631" s="7" t="str">
        <f>IF(COUNTIF(Table1[Customer ID],Table1[[#This Row],[Customer ID]])&gt;1,"Repeat Customer","One-Time Customer")</f>
        <v>Repeat Customer</v>
      </c>
      <c r="L1631" s="2" t="s">
        <v>2632</v>
      </c>
      <c r="M1631" s="2" t="s">
        <v>49</v>
      </c>
      <c r="N1631" s="2" t="s">
        <v>114</v>
      </c>
      <c r="O1631" s="2" t="s">
        <v>29</v>
      </c>
      <c r="P1631" s="2" t="s">
        <v>134</v>
      </c>
      <c r="Q1631" s="2" t="s">
        <v>59</v>
      </c>
      <c r="R1631" s="2" t="s">
        <v>2633</v>
      </c>
      <c r="S1631" s="2">
        <v>0.37</v>
      </c>
      <c r="T1631" s="7">
        <f>Table1[[#This Row],[Profit]]/Table1[[#This Row],[Sales]]</f>
        <v>0.30582114361702128</v>
      </c>
      <c r="U1631" s="2" t="s">
        <v>33</v>
      </c>
      <c r="V1631" s="2" t="s">
        <v>136</v>
      </c>
      <c r="W1631" s="2" t="s">
        <v>322</v>
      </c>
      <c r="X1631" s="2" t="s">
        <v>390</v>
      </c>
      <c r="Y1631" s="2">
        <v>28206</v>
      </c>
      <c r="Z1631" s="10">
        <v>42055</v>
      </c>
      <c r="AA1631" s="14" t="str">
        <f>TEXT(Table1[[#This Row],[Order Date]],"mmmm")</f>
        <v>February</v>
      </c>
      <c r="AB1631" s="8" t="str">
        <f>TEXT(Table1[[#This Row],[Order Date]],"yyyy")</f>
        <v>2015</v>
      </c>
      <c r="AC1631" s="10">
        <v>42056</v>
      </c>
      <c r="AD1631" s="2">
        <v>55.194599999999994</v>
      </c>
      <c r="AE1631" s="2">
        <v>48</v>
      </c>
      <c r="AF1631" s="2">
        <v>180.48</v>
      </c>
      <c r="AG1631" s="2">
        <v>55300</v>
      </c>
      <c r="AH1631" s="7" t="str">
        <f>IF(COUNTIF(Returns!$A$2:$A$1635,Orders!AG1631)&gt;0,"Returned","Not Returned")</f>
        <v>Not Returned</v>
      </c>
    </row>
    <row r="1632" spans="5:34" ht="12.75" customHeight="1" thickTop="1" thickBot="1" x14ac:dyDescent="0.3">
      <c r="E1632" s="11">
        <v>7720</v>
      </c>
      <c r="F1632" s="12" t="s">
        <v>25</v>
      </c>
      <c r="G1632" s="12">
        <v>0.02</v>
      </c>
      <c r="H1632" s="12">
        <v>10.68</v>
      </c>
      <c r="I1632" s="12">
        <v>13.04</v>
      </c>
      <c r="J1632" s="12">
        <v>2882</v>
      </c>
      <c r="K1632" s="7" t="str">
        <f>IF(COUNTIF(Table1[Customer ID],Table1[[#This Row],[Customer ID]])&gt;1,"Repeat Customer","One-Time Customer")</f>
        <v>Repeat Customer</v>
      </c>
      <c r="L1632" s="12" t="s">
        <v>2632</v>
      </c>
      <c r="M1632" s="12" t="s">
        <v>49</v>
      </c>
      <c r="N1632" s="12" t="s">
        <v>114</v>
      </c>
      <c r="O1632" s="12" t="s">
        <v>41</v>
      </c>
      <c r="P1632" s="12" t="s">
        <v>50</v>
      </c>
      <c r="Q1632" s="12" t="s">
        <v>236</v>
      </c>
      <c r="R1632" s="12" t="s">
        <v>2634</v>
      </c>
      <c r="S1632" s="12">
        <v>0.6</v>
      </c>
      <c r="T1632" s="7">
        <f>Table1[[#This Row],[Profit]]/Table1[[#This Row],[Sales]]</f>
        <v>-0.87678754850490759</v>
      </c>
      <c r="U1632" s="12" t="s">
        <v>33</v>
      </c>
      <c r="V1632" s="12" t="s">
        <v>136</v>
      </c>
      <c r="W1632" s="12" t="s">
        <v>322</v>
      </c>
      <c r="X1632" s="12" t="s">
        <v>390</v>
      </c>
      <c r="Y1632" s="12">
        <v>28206</v>
      </c>
      <c r="Z1632" s="13">
        <v>42055</v>
      </c>
      <c r="AA1632" s="14" t="str">
        <f>TEXT(Table1[[#This Row],[Order Date]],"mmmm")</f>
        <v>February</v>
      </c>
      <c r="AB1632" s="8" t="str">
        <f>TEXT(Table1[[#This Row],[Order Date]],"yyyy")</f>
        <v>2015</v>
      </c>
      <c r="AC1632" s="13">
        <v>42057</v>
      </c>
      <c r="AD1632" s="12">
        <v>-307.29650000000004</v>
      </c>
      <c r="AE1632" s="12">
        <v>31</v>
      </c>
      <c r="AF1632" s="12">
        <v>350.48</v>
      </c>
      <c r="AG1632" s="12">
        <v>55300</v>
      </c>
      <c r="AH1632" s="7" t="str">
        <f>IF(COUNTIF(Returns!$A$2:$A$1635,Orders!AG1632)&gt;0,"Returned","Not Returned")</f>
        <v>Not Returned</v>
      </c>
    </row>
    <row r="1633" spans="5:34" ht="12.75" customHeight="1" thickTop="1" thickBot="1" x14ac:dyDescent="0.3">
      <c r="E1633" s="9">
        <v>2314</v>
      </c>
      <c r="F1633" s="2" t="s">
        <v>25</v>
      </c>
      <c r="G1633" s="2">
        <v>7.0000000000000007E-2</v>
      </c>
      <c r="H1633" s="2">
        <v>28.99</v>
      </c>
      <c r="I1633" s="2">
        <v>8.59</v>
      </c>
      <c r="J1633" s="2">
        <v>2882</v>
      </c>
      <c r="K1633" s="7" t="str">
        <f>IF(COUNTIF(Table1[Customer ID],Table1[[#This Row],[Customer ID]])&gt;1,"Repeat Customer","One-Time Customer")</f>
        <v>Repeat Customer</v>
      </c>
      <c r="L1633" s="2" t="s">
        <v>2632</v>
      </c>
      <c r="M1633" s="2" t="s">
        <v>49</v>
      </c>
      <c r="N1633" s="2" t="s">
        <v>114</v>
      </c>
      <c r="O1633" s="2" t="s">
        <v>77</v>
      </c>
      <c r="P1633" s="2" t="s">
        <v>78</v>
      </c>
      <c r="Q1633" s="2" t="s">
        <v>86</v>
      </c>
      <c r="R1633" s="2" t="s">
        <v>2045</v>
      </c>
      <c r="S1633" s="2">
        <v>0.56000000000000005</v>
      </c>
      <c r="T1633" s="7">
        <f>Table1[[#This Row],[Profit]]/Table1[[#This Row],[Sales]]</f>
        <v>-1.7147459436379166E-2</v>
      </c>
      <c r="U1633" s="2" t="s">
        <v>33</v>
      </c>
      <c r="V1633" s="2" t="s">
        <v>136</v>
      </c>
      <c r="W1633" s="2" t="s">
        <v>322</v>
      </c>
      <c r="X1633" s="2" t="s">
        <v>390</v>
      </c>
      <c r="Y1633" s="2">
        <v>28206</v>
      </c>
      <c r="Z1633" s="10">
        <v>42082</v>
      </c>
      <c r="AA1633" s="14" t="str">
        <f>TEXT(Table1[[#This Row],[Order Date]],"mmmm")</f>
        <v>March</v>
      </c>
      <c r="AB1633" s="8" t="str">
        <f>TEXT(Table1[[#This Row],[Order Date]],"yyyy")</f>
        <v>2015</v>
      </c>
      <c r="AC1633" s="10">
        <v>42082</v>
      </c>
      <c r="AD1633" s="2">
        <v>-16.063740000000003</v>
      </c>
      <c r="AE1633" s="2">
        <v>39</v>
      </c>
      <c r="AF1633" s="2">
        <v>936.8</v>
      </c>
      <c r="AG1633" s="2">
        <v>16676</v>
      </c>
      <c r="AH1633" s="7" t="str">
        <f>IF(COUNTIF(Returns!$A$2:$A$1635,Orders!AG1633)&gt;0,"Returned","Not Returned")</f>
        <v>Not Returned</v>
      </c>
    </row>
    <row r="1634" spans="5:34" ht="12.75" customHeight="1" thickTop="1" thickBot="1" x14ac:dyDescent="0.3">
      <c r="E1634" s="11">
        <v>694</v>
      </c>
      <c r="F1634" s="12" t="s">
        <v>47</v>
      </c>
      <c r="G1634" s="12">
        <v>0.05</v>
      </c>
      <c r="H1634" s="12">
        <v>6.48</v>
      </c>
      <c r="I1634" s="12">
        <v>8.73</v>
      </c>
      <c r="J1634" s="12">
        <v>2882</v>
      </c>
      <c r="K1634" s="7" t="str">
        <f>IF(COUNTIF(Table1[Customer ID],Table1[[#This Row],[Customer ID]])&gt;1,"Repeat Customer","One-Time Customer")</f>
        <v>Repeat Customer</v>
      </c>
      <c r="L1634" s="12" t="s">
        <v>2632</v>
      </c>
      <c r="M1634" s="12" t="s">
        <v>49</v>
      </c>
      <c r="N1634" s="12" t="s">
        <v>114</v>
      </c>
      <c r="O1634" s="12" t="s">
        <v>29</v>
      </c>
      <c r="P1634" s="12" t="s">
        <v>93</v>
      </c>
      <c r="Q1634" s="12" t="s">
        <v>59</v>
      </c>
      <c r="R1634" s="12" t="s">
        <v>2312</v>
      </c>
      <c r="S1634" s="12">
        <v>0.37</v>
      </c>
      <c r="T1634" s="7">
        <f>Table1[[#This Row],[Profit]]/Table1[[#This Row],[Sales]]</f>
        <v>-0.6898266666666667</v>
      </c>
      <c r="U1634" s="12" t="s">
        <v>33</v>
      </c>
      <c r="V1634" s="12" t="s">
        <v>136</v>
      </c>
      <c r="W1634" s="12" t="s">
        <v>322</v>
      </c>
      <c r="X1634" s="12" t="s">
        <v>390</v>
      </c>
      <c r="Y1634" s="12">
        <v>28206</v>
      </c>
      <c r="Z1634" s="13">
        <v>42133</v>
      </c>
      <c r="AA1634" s="14" t="str">
        <f>TEXT(Table1[[#This Row],[Order Date]],"mmmm")</f>
        <v>May</v>
      </c>
      <c r="AB1634" s="8" t="str">
        <f>TEXT(Table1[[#This Row],[Order Date]],"yyyy")</f>
        <v>2015</v>
      </c>
      <c r="AC1634" s="13">
        <v>42133</v>
      </c>
      <c r="AD1634" s="12">
        <v>-160.38470000000001</v>
      </c>
      <c r="AE1634" s="12">
        <v>35</v>
      </c>
      <c r="AF1634" s="12">
        <v>232.5</v>
      </c>
      <c r="AG1634" s="12">
        <v>4839</v>
      </c>
      <c r="AH1634" s="7" t="str">
        <f>IF(COUNTIF(Returns!$A$2:$A$1635,Orders!AG1634)&gt;0,"Returned","Not Returned")</f>
        <v>Not Returned</v>
      </c>
    </row>
    <row r="1635" spans="5:34" ht="12.75" customHeight="1" thickTop="1" thickBot="1" x14ac:dyDescent="0.3">
      <c r="E1635" s="9">
        <v>3065</v>
      </c>
      <c r="F1635" s="2" t="s">
        <v>25</v>
      </c>
      <c r="G1635" s="2">
        <v>0.09</v>
      </c>
      <c r="H1635" s="2">
        <v>363.25</v>
      </c>
      <c r="I1635" s="2">
        <v>19.989999999999998</v>
      </c>
      <c r="J1635" s="2">
        <v>2882</v>
      </c>
      <c r="K1635" s="7" t="str">
        <f>IF(COUNTIF(Table1[Customer ID],Table1[[#This Row],[Customer ID]])&gt;1,"Repeat Customer","One-Time Customer")</f>
        <v>Repeat Customer</v>
      </c>
      <c r="L1635" s="2" t="s">
        <v>2632</v>
      </c>
      <c r="M1635" s="2" t="s">
        <v>49</v>
      </c>
      <c r="N1635" s="2" t="s">
        <v>114</v>
      </c>
      <c r="O1635" s="2" t="s">
        <v>29</v>
      </c>
      <c r="P1635" s="2" t="s">
        <v>257</v>
      </c>
      <c r="Q1635" s="2" t="s">
        <v>59</v>
      </c>
      <c r="R1635" s="2" t="s">
        <v>1253</v>
      </c>
      <c r="S1635" s="2">
        <v>0.56999999999999995</v>
      </c>
      <c r="T1635" s="7">
        <f>Table1[[#This Row],[Profit]]/Table1[[#This Row],[Sales]]</f>
        <v>9.7674391927491486E-2</v>
      </c>
      <c r="U1635" s="2" t="s">
        <v>33</v>
      </c>
      <c r="V1635" s="2" t="s">
        <v>136</v>
      </c>
      <c r="W1635" s="2" t="s">
        <v>322</v>
      </c>
      <c r="X1635" s="2" t="s">
        <v>390</v>
      </c>
      <c r="Y1635" s="2">
        <v>28206</v>
      </c>
      <c r="Z1635" s="10">
        <v>42160</v>
      </c>
      <c r="AA1635" s="14" t="str">
        <f>TEXT(Table1[[#This Row],[Order Date]],"mmmm")</f>
        <v>June</v>
      </c>
      <c r="AB1635" s="8" t="str">
        <f>TEXT(Table1[[#This Row],[Order Date]],"yyyy")</f>
        <v>2015</v>
      </c>
      <c r="AC1635" s="10">
        <v>42161</v>
      </c>
      <c r="AD1635" s="2">
        <v>732.26980000000003</v>
      </c>
      <c r="AE1635" s="2">
        <v>21</v>
      </c>
      <c r="AF1635" s="2">
        <v>7497.05</v>
      </c>
      <c r="AG1635" s="2">
        <v>21958</v>
      </c>
      <c r="AH1635" s="7" t="str">
        <f>IF(COUNTIF(Returns!$A$2:$A$1635,Orders!AG1635)&gt;0,"Returned","Not Returned")</f>
        <v>Not Returned</v>
      </c>
    </row>
    <row r="1636" spans="5:34" ht="12.75" customHeight="1" thickTop="1" thickBot="1" x14ac:dyDescent="0.3">
      <c r="E1636" s="11">
        <v>5689</v>
      </c>
      <c r="F1636" s="12" t="s">
        <v>106</v>
      </c>
      <c r="G1636" s="12">
        <v>0.05</v>
      </c>
      <c r="H1636" s="12">
        <v>63.94</v>
      </c>
      <c r="I1636" s="12">
        <v>14.48</v>
      </c>
      <c r="J1636" s="12">
        <v>2882</v>
      </c>
      <c r="K1636" s="7" t="str">
        <f>IF(COUNTIF(Table1[Customer ID],Table1[[#This Row],[Customer ID]])&gt;1,"Repeat Customer","One-Time Customer")</f>
        <v>Repeat Customer</v>
      </c>
      <c r="L1636" s="12" t="s">
        <v>2632</v>
      </c>
      <c r="M1636" s="12" t="s">
        <v>27</v>
      </c>
      <c r="N1636" s="12" t="s">
        <v>114</v>
      </c>
      <c r="O1636" s="12" t="s">
        <v>41</v>
      </c>
      <c r="P1636" s="12" t="s">
        <v>50</v>
      </c>
      <c r="Q1636" s="12" t="s">
        <v>59</v>
      </c>
      <c r="R1636" s="12" t="s">
        <v>519</v>
      </c>
      <c r="S1636" s="12">
        <v>0.46</v>
      </c>
      <c r="T1636" s="7">
        <f>Table1[[#This Row],[Profit]]/Table1[[#This Row],[Sales]]</f>
        <v>0.20269712275975607</v>
      </c>
      <c r="U1636" s="12" t="s">
        <v>33</v>
      </c>
      <c r="V1636" s="12" t="s">
        <v>136</v>
      </c>
      <c r="W1636" s="12" t="s">
        <v>322</v>
      </c>
      <c r="X1636" s="12" t="s">
        <v>390</v>
      </c>
      <c r="Y1636" s="12">
        <v>28206</v>
      </c>
      <c r="Z1636" s="13">
        <v>42185</v>
      </c>
      <c r="AA1636" s="14" t="str">
        <f>TEXT(Table1[[#This Row],[Order Date]],"mmmm")</f>
        <v>June</v>
      </c>
      <c r="AB1636" s="8" t="str">
        <f>TEXT(Table1[[#This Row],[Order Date]],"yyyy")</f>
        <v>2015</v>
      </c>
      <c r="AC1636" s="13">
        <v>42192</v>
      </c>
      <c r="AD1636" s="12">
        <v>270.87430000000001</v>
      </c>
      <c r="AE1636" s="12">
        <v>21</v>
      </c>
      <c r="AF1636" s="12">
        <v>1336.35</v>
      </c>
      <c r="AG1636" s="12">
        <v>40224</v>
      </c>
      <c r="AH1636" s="7" t="str">
        <f>IF(COUNTIF(Returns!$A$2:$A$1635,Orders!AG1636)&gt;0,"Returned","Not Returned")</f>
        <v>Not Returned</v>
      </c>
    </row>
    <row r="1637" spans="5:34" ht="12.75" customHeight="1" thickTop="1" thickBot="1" x14ac:dyDescent="0.3">
      <c r="E1637" s="9">
        <v>7137</v>
      </c>
      <c r="F1637" s="2" t="s">
        <v>106</v>
      </c>
      <c r="G1637" s="2">
        <v>0.02</v>
      </c>
      <c r="H1637" s="2">
        <v>43.98</v>
      </c>
      <c r="I1637" s="2">
        <v>1.99</v>
      </c>
      <c r="J1637" s="2">
        <v>2882</v>
      </c>
      <c r="K1637" s="7" t="str">
        <f>IF(COUNTIF(Table1[Customer ID],Table1[[#This Row],[Customer ID]])&gt;1,"Repeat Customer","One-Time Customer")</f>
        <v>Repeat Customer</v>
      </c>
      <c r="L1637" s="2" t="s">
        <v>2632</v>
      </c>
      <c r="M1637" s="2" t="s">
        <v>49</v>
      </c>
      <c r="N1637" s="2" t="s">
        <v>114</v>
      </c>
      <c r="O1637" s="2" t="s">
        <v>77</v>
      </c>
      <c r="P1637" s="2" t="s">
        <v>180</v>
      </c>
      <c r="Q1637" s="2" t="s">
        <v>51</v>
      </c>
      <c r="R1637" s="2" t="s">
        <v>2635</v>
      </c>
      <c r="S1637" s="2">
        <v>0.44</v>
      </c>
      <c r="T1637" s="7">
        <f>Table1[[#This Row],[Profit]]/Table1[[#This Row],[Sales]]</f>
        <v>0.19359545478274487</v>
      </c>
      <c r="U1637" s="2" t="s">
        <v>33</v>
      </c>
      <c r="V1637" s="2" t="s">
        <v>136</v>
      </c>
      <c r="W1637" s="2" t="s">
        <v>322</v>
      </c>
      <c r="X1637" s="2" t="s">
        <v>390</v>
      </c>
      <c r="Y1637" s="2">
        <v>28206</v>
      </c>
      <c r="Z1637" s="10">
        <v>42025</v>
      </c>
      <c r="AA1637" s="14" t="str">
        <f>TEXT(Table1[[#This Row],[Order Date]],"mmmm")</f>
        <v>January</v>
      </c>
      <c r="AB1637" s="8" t="str">
        <f>TEXT(Table1[[#This Row],[Order Date]],"yyyy")</f>
        <v>2015</v>
      </c>
      <c r="AC1637" s="10">
        <v>42029</v>
      </c>
      <c r="AD1637" s="2">
        <v>333.76049999999998</v>
      </c>
      <c r="AE1637" s="2">
        <v>40</v>
      </c>
      <c r="AF1637" s="2">
        <v>1724.01</v>
      </c>
      <c r="AG1637" s="2">
        <v>50917</v>
      </c>
      <c r="AH1637" s="7" t="str">
        <f>IF(COUNTIF(Returns!$A$2:$A$1635,Orders!AG1637)&gt;0,"Returned","Not Returned")</f>
        <v>Not Returned</v>
      </c>
    </row>
    <row r="1638" spans="5:34" ht="12.75" customHeight="1" thickTop="1" thickBot="1" x14ac:dyDescent="0.3">
      <c r="E1638" s="11">
        <v>18694</v>
      </c>
      <c r="F1638" s="12" t="s">
        <v>47</v>
      </c>
      <c r="G1638" s="12">
        <v>0.05</v>
      </c>
      <c r="H1638" s="12">
        <v>6.48</v>
      </c>
      <c r="I1638" s="12">
        <v>8.73</v>
      </c>
      <c r="J1638" s="12">
        <v>2883</v>
      </c>
      <c r="K1638" s="7" t="str">
        <f>IF(COUNTIF(Table1[Customer ID],Table1[[#This Row],[Customer ID]])&gt;1,"Repeat Customer","One-Time Customer")</f>
        <v>One-Time Customer</v>
      </c>
      <c r="L1638" s="12" t="s">
        <v>2636</v>
      </c>
      <c r="M1638" s="12" t="s">
        <v>49</v>
      </c>
      <c r="N1638" s="12" t="s">
        <v>114</v>
      </c>
      <c r="O1638" s="12" t="s">
        <v>29</v>
      </c>
      <c r="P1638" s="12" t="s">
        <v>93</v>
      </c>
      <c r="Q1638" s="12" t="s">
        <v>59</v>
      </c>
      <c r="R1638" s="12" t="s">
        <v>2312</v>
      </c>
      <c r="S1638" s="12">
        <v>0.37</v>
      </c>
      <c r="T1638" s="7">
        <f>Table1[[#This Row],[Profit]]/Table1[[#This Row],[Sales]]</f>
        <v>-2.0168924569325974</v>
      </c>
      <c r="U1638" s="12" t="s">
        <v>33</v>
      </c>
      <c r="V1638" s="12" t="s">
        <v>53</v>
      </c>
      <c r="W1638" s="12" t="s">
        <v>154</v>
      </c>
      <c r="X1638" s="12" t="s">
        <v>2628</v>
      </c>
      <c r="Y1638" s="12">
        <v>44070</v>
      </c>
      <c r="Z1638" s="13">
        <v>42133</v>
      </c>
      <c r="AA1638" s="14" t="str">
        <f>TEXT(Table1[[#This Row],[Order Date]],"mmmm")</f>
        <v>May</v>
      </c>
      <c r="AB1638" s="8" t="str">
        <f>TEXT(Table1[[#This Row],[Order Date]],"yyyy")</f>
        <v>2015</v>
      </c>
      <c r="AC1638" s="13">
        <v>42133</v>
      </c>
      <c r="AD1638" s="12">
        <v>-120.59</v>
      </c>
      <c r="AE1638" s="12">
        <v>9</v>
      </c>
      <c r="AF1638" s="12">
        <v>59.79</v>
      </c>
      <c r="AG1638" s="12">
        <v>87632</v>
      </c>
      <c r="AH1638" s="7" t="str">
        <f>IF(COUNTIF(Returns!$A$2:$A$1635,Orders!AG1638)&gt;0,"Returned","Not Returned")</f>
        <v>Not Returned</v>
      </c>
    </row>
    <row r="1639" spans="5:34" ht="12.75" customHeight="1" thickTop="1" thickBot="1" x14ac:dyDescent="0.3">
      <c r="E1639" s="9">
        <v>20314</v>
      </c>
      <c r="F1639" s="2" t="s">
        <v>25</v>
      </c>
      <c r="G1639" s="2">
        <v>7.0000000000000007E-2</v>
      </c>
      <c r="H1639" s="2">
        <v>28.99</v>
      </c>
      <c r="I1639" s="2">
        <v>8.59</v>
      </c>
      <c r="J1639" s="2">
        <v>2884</v>
      </c>
      <c r="K1639" s="7" t="str">
        <f>IF(COUNTIF(Table1[Customer ID],Table1[[#This Row],[Customer ID]])&gt;1,"Repeat Customer","One-Time Customer")</f>
        <v>Repeat Customer</v>
      </c>
      <c r="L1639" s="2" t="s">
        <v>2637</v>
      </c>
      <c r="M1639" s="2" t="s">
        <v>49</v>
      </c>
      <c r="N1639" s="2" t="s">
        <v>114</v>
      </c>
      <c r="O1639" s="2" t="s">
        <v>77</v>
      </c>
      <c r="P1639" s="2" t="s">
        <v>78</v>
      </c>
      <c r="Q1639" s="2" t="s">
        <v>86</v>
      </c>
      <c r="R1639" s="2" t="s">
        <v>2045</v>
      </c>
      <c r="S1639" s="2">
        <v>0.56000000000000005</v>
      </c>
      <c r="T1639" s="7">
        <f>Table1[[#This Row],[Profit]]/Table1[[#This Row],[Sales]]</f>
        <v>-5.0281004121393781E-2</v>
      </c>
      <c r="U1639" s="2" t="s">
        <v>33</v>
      </c>
      <c r="V1639" s="2" t="s">
        <v>53</v>
      </c>
      <c r="W1639" s="2" t="s">
        <v>154</v>
      </c>
      <c r="X1639" s="2" t="s">
        <v>2638</v>
      </c>
      <c r="Y1639" s="2">
        <v>44039</v>
      </c>
      <c r="Z1639" s="10">
        <v>42082</v>
      </c>
      <c r="AA1639" s="14" t="str">
        <f>TEXT(Table1[[#This Row],[Order Date]],"mmmm")</f>
        <v>March</v>
      </c>
      <c r="AB1639" s="8" t="str">
        <f>TEXT(Table1[[#This Row],[Order Date]],"yyyy")</f>
        <v>2015</v>
      </c>
      <c r="AC1639" s="10">
        <v>42082</v>
      </c>
      <c r="AD1639" s="2">
        <v>-12.078000000000001</v>
      </c>
      <c r="AE1639" s="2">
        <v>10</v>
      </c>
      <c r="AF1639" s="2">
        <v>240.21</v>
      </c>
      <c r="AG1639" s="2">
        <v>87631</v>
      </c>
      <c r="AH1639" s="7" t="str">
        <f>IF(COUNTIF(Returns!$A$2:$A$1635,Orders!AG1639)&gt;0,"Returned","Not Returned")</f>
        <v>Not Returned</v>
      </c>
    </row>
    <row r="1640" spans="5:34" ht="12.75" customHeight="1" thickTop="1" thickBot="1" x14ac:dyDescent="0.3">
      <c r="E1640" s="11">
        <v>21065</v>
      </c>
      <c r="F1640" s="12" t="s">
        <v>25</v>
      </c>
      <c r="G1640" s="12">
        <v>0.09</v>
      </c>
      <c r="H1640" s="12">
        <v>363.25</v>
      </c>
      <c r="I1640" s="12">
        <v>19.989999999999998</v>
      </c>
      <c r="J1640" s="12">
        <v>2884</v>
      </c>
      <c r="K1640" s="7" t="str">
        <f>IF(COUNTIF(Table1[Customer ID],Table1[[#This Row],[Customer ID]])&gt;1,"Repeat Customer","One-Time Customer")</f>
        <v>Repeat Customer</v>
      </c>
      <c r="L1640" s="12" t="s">
        <v>2637</v>
      </c>
      <c r="M1640" s="12" t="s">
        <v>49</v>
      </c>
      <c r="N1640" s="12" t="s">
        <v>114</v>
      </c>
      <c r="O1640" s="12" t="s">
        <v>29</v>
      </c>
      <c r="P1640" s="12" t="s">
        <v>257</v>
      </c>
      <c r="Q1640" s="12" t="s">
        <v>59</v>
      </c>
      <c r="R1640" s="12" t="s">
        <v>1253</v>
      </c>
      <c r="S1640" s="12">
        <v>0.56999999999999995</v>
      </c>
      <c r="T1640" s="7">
        <f>Table1[[#This Row],[Profit]]/Table1[[#This Row],[Sales]]</f>
        <v>0.69</v>
      </c>
      <c r="U1640" s="12" t="s">
        <v>33</v>
      </c>
      <c r="V1640" s="12" t="s">
        <v>53</v>
      </c>
      <c r="W1640" s="12" t="s">
        <v>154</v>
      </c>
      <c r="X1640" s="12" t="s">
        <v>2638</v>
      </c>
      <c r="Y1640" s="12">
        <v>44039</v>
      </c>
      <c r="Z1640" s="13">
        <v>42160</v>
      </c>
      <c r="AA1640" s="14" t="str">
        <f>TEXT(Table1[[#This Row],[Order Date]],"mmmm")</f>
        <v>June</v>
      </c>
      <c r="AB1640" s="8" t="str">
        <f>TEXT(Table1[[#This Row],[Order Date]],"yyyy")</f>
        <v>2015</v>
      </c>
      <c r="AC1640" s="13">
        <v>42161</v>
      </c>
      <c r="AD1640" s="12">
        <v>1231.6569</v>
      </c>
      <c r="AE1640" s="12">
        <v>5</v>
      </c>
      <c r="AF1640" s="12">
        <v>1785.01</v>
      </c>
      <c r="AG1640" s="12">
        <v>87633</v>
      </c>
      <c r="AH1640" s="7" t="str">
        <f>IF(COUNTIF(Returns!$A$2:$A$1635,Orders!AG1640)&gt;0,"Returned","Not Returned")</f>
        <v>Not Returned</v>
      </c>
    </row>
    <row r="1641" spans="5:34" ht="12.75" customHeight="1" thickTop="1" thickBot="1" x14ac:dyDescent="0.3">
      <c r="E1641" s="9">
        <v>23689</v>
      </c>
      <c r="F1641" s="2" t="s">
        <v>106</v>
      </c>
      <c r="G1641" s="2">
        <v>0.05</v>
      </c>
      <c r="H1641" s="2">
        <v>63.94</v>
      </c>
      <c r="I1641" s="2">
        <v>14.48</v>
      </c>
      <c r="J1641" s="2">
        <v>2885</v>
      </c>
      <c r="K1641" s="7" t="str">
        <f>IF(COUNTIF(Table1[Customer ID],Table1[[#This Row],[Customer ID]])&gt;1,"Repeat Customer","One-Time Customer")</f>
        <v>One-Time Customer</v>
      </c>
      <c r="L1641" s="2" t="s">
        <v>2639</v>
      </c>
      <c r="M1641" s="2" t="s">
        <v>27</v>
      </c>
      <c r="N1641" s="2" t="s">
        <v>114</v>
      </c>
      <c r="O1641" s="2" t="s">
        <v>41</v>
      </c>
      <c r="P1641" s="2" t="s">
        <v>50</v>
      </c>
      <c r="Q1641" s="2" t="s">
        <v>59</v>
      </c>
      <c r="R1641" s="2" t="s">
        <v>519</v>
      </c>
      <c r="S1641" s="2">
        <v>0.46</v>
      </c>
      <c r="T1641" s="7">
        <f>Table1[[#This Row],[Profit]]/Table1[[#This Row],[Sales]]</f>
        <v>0.69</v>
      </c>
      <c r="U1641" s="2" t="s">
        <v>33</v>
      </c>
      <c r="V1641" s="2" t="s">
        <v>53</v>
      </c>
      <c r="W1641" s="2" t="s">
        <v>154</v>
      </c>
      <c r="X1641" s="2" t="s">
        <v>2640</v>
      </c>
      <c r="Y1641" s="2">
        <v>44133</v>
      </c>
      <c r="Z1641" s="10">
        <v>42185</v>
      </c>
      <c r="AA1641" s="14" t="str">
        <f>TEXT(Table1[[#This Row],[Order Date]],"mmmm")</f>
        <v>June</v>
      </c>
      <c r="AB1641" s="8" t="str">
        <f>TEXT(Table1[[#This Row],[Order Date]],"yyyy")</f>
        <v>2015</v>
      </c>
      <c r="AC1641" s="10">
        <v>42192</v>
      </c>
      <c r="AD1641" s="2">
        <v>219.54419999999999</v>
      </c>
      <c r="AE1641" s="2">
        <v>5</v>
      </c>
      <c r="AF1641" s="2">
        <v>318.18</v>
      </c>
      <c r="AG1641" s="2">
        <v>87634</v>
      </c>
      <c r="AH1641" s="7" t="str">
        <f>IF(COUNTIF(Returns!$A$2:$A$1635,Orders!AG1641)&gt;0,"Returned","Not Returned")</f>
        <v>Not Returned</v>
      </c>
    </row>
    <row r="1642" spans="5:34" ht="12.75" customHeight="1" thickTop="1" thickBot="1" x14ac:dyDescent="0.3">
      <c r="E1642" s="11">
        <v>25718</v>
      </c>
      <c r="F1642" s="12" t="s">
        <v>25</v>
      </c>
      <c r="G1642" s="12">
        <v>0.03</v>
      </c>
      <c r="H1642" s="12">
        <v>4.0599999999999996</v>
      </c>
      <c r="I1642" s="12">
        <v>6.89</v>
      </c>
      <c r="J1642" s="12">
        <v>2886</v>
      </c>
      <c r="K1642" s="7" t="str">
        <f>IF(COUNTIF(Table1[Customer ID],Table1[[#This Row],[Customer ID]])&gt;1,"Repeat Customer","One-Time Customer")</f>
        <v>Repeat Customer</v>
      </c>
      <c r="L1642" s="12" t="s">
        <v>2641</v>
      </c>
      <c r="M1642" s="12" t="s">
        <v>49</v>
      </c>
      <c r="N1642" s="12" t="s">
        <v>114</v>
      </c>
      <c r="O1642" s="12" t="s">
        <v>29</v>
      </c>
      <c r="P1642" s="12" t="s">
        <v>257</v>
      </c>
      <c r="Q1642" s="12" t="s">
        <v>59</v>
      </c>
      <c r="R1642" s="12" t="s">
        <v>910</v>
      </c>
      <c r="S1642" s="12">
        <v>0.6</v>
      </c>
      <c r="T1642" s="7">
        <f>Table1[[#This Row],[Profit]]/Table1[[#This Row],[Sales]]</f>
        <v>-4.761378246335819</v>
      </c>
      <c r="U1642" s="12" t="s">
        <v>33</v>
      </c>
      <c r="V1642" s="12" t="s">
        <v>53</v>
      </c>
      <c r="W1642" s="12" t="s">
        <v>154</v>
      </c>
      <c r="X1642" s="12" t="s">
        <v>2642</v>
      </c>
      <c r="Y1642" s="12">
        <v>44134</v>
      </c>
      <c r="Z1642" s="13">
        <v>42055</v>
      </c>
      <c r="AA1642" s="14" t="str">
        <f>TEXT(Table1[[#This Row],[Order Date]],"mmmm")</f>
        <v>February</v>
      </c>
      <c r="AB1642" s="8" t="str">
        <f>TEXT(Table1[[#This Row],[Order Date]],"yyyy")</f>
        <v>2015</v>
      </c>
      <c r="AC1642" s="13">
        <v>42057</v>
      </c>
      <c r="AD1642" s="12">
        <v>-185.17</v>
      </c>
      <c r="AE1642" s="12">
        <v>9</v>
      </c>
      <c r="AF1642" s="12">
        <v>38.89</v>
      </c>
      <c r="AG1642" s="12">
        <v>87630</v>
      </c>
      <c r="AH1642" s="7" t="str">
        <f>IF(COUNTIF(Returns!$A$2:$A$1635,Orders!AG1642)&gt;0,"Returned","Not Returned")</f>
        <v>Not Returned</v>
      </c>
    </row>
    <row r="1643" spans="5:34" ht="12.75" customHeight="1" thickTop="1" thickBot="1" x14ac:dyDescent="0.3">
      <c r="E1643" s="9">
        <v>25719</v>
      </c>
      <c r="F1643" s="2" t="s">
        <v>25</v>
      </c>
      <c r="G1643" s="2">
        <v>0.01</v>
      </c>
      <c r="H1643" s="2">
        <v>3.75</v>
      </c>
      <c r="I1643" s="2">
        <v>0.5</v>
      </c>
      <c r="J1643" s="2">
        <v>2886</v>
      </c>
      <c r="K1643" s="7" t="str">
        <f>IF(COUNTIF(Table1[Customer ID],Table1[[#This Row],[Customer ID]])&gt;1,"Repeat Customer","One-Time Customer")</f>
        <v>Repeat Customer</v>
      </c>
      <c r="L1643" s="2" t="s">
        <v>2641</v>
      </c>
      <c r="M1643" s="2" t="s">
        <v>49</v>
      </c>
      <c r="N1643" s="2" t="s">
        <v>114</v>
      </c>
      <c r="O1643" s="2" t="s">
        <v>29</v>
      </c>
      <c r="P1643" s="2" t="s">
        <v>134</v>
      </c>
      <c r="Q1643" s="2" t="s">
        <v>59</v>
      </c>
      <c r="R1643" s="2" t="s">
        <v>2633</v>
      </c>
      <c r="S1643" s="2">
        <v>0.37</v>
      </c>
      <c r="T1643" s="7">
        <f>Table1[[#This Row],[Profit]]/Table1[[#This Row],[Sales]]</f>
        <v>0.69</v>
      </c>
      <c r="U1643" s="2" t="s">
        <v>33</v>
      </c>
      <c r="V1643" s="2" t="s">
        <v>53</v>
      </c>
      <c r="W1643" s="2" t="s">
        <v>154</v>
      </c>
      <c r="X1643" s="2" t="s">
        <v>2642</v>
      </c>
      <c r="Y1643" s="2">
        <v>44134</v>
      </c>
      <c r="Z1643" s="10">
        <v>42055</v>
      </c>
      <c r="AA1643" s="14" t="str">
        <f>TEXT(Table1[[#This Row],[Order Date]],"mmmm")</f>
        <v>February</v>
      </c>
      <c r="AB1643" s="8" t="str">
        <f>TEXT(Table1[[#This Row],[Order Date]],"yyyy")</f>
        <v>2015</v>
      </c>
      <c r="AC1643" s="10">
        <v>42056</v>
      </c>
      <c r="AD1643" s="2">
        <v>31.132799999999996</v>
      </c>
      <c r="AE1643" s="2">
        <v>12</v>
      </c>
      <c r="AF1643" s="2">
        <v>45.12</v>
      </c>
      <c r="AG1643" s="2">
        <v>87630</v>
      </c>
      <c r="AH1643" s="7" t="str">
        <f>IF(COUNTIF(Returns!$A$2:$A$1635,Orders!AG1643)&gt;0,"Returned","Not Returned")</f>
        <v>Not Returned</v>
      </c>
    </row>
    <row r="1644" spans="5:34" ht="12.75" customHeight="1" thickTop="1" thickBot="1" x14ac:dyDescent="0.3">
      <c r="E1644" s="11">
        <v>25720</v>
      </c>
      <c r="F1644" s="12" t="s">
        <v>25</v>
      </c>
      <c r="G1644" s="12">
        <v>0.02</v>
      </c>
      <c r="H1644" s="12">
        <v>10.68</v>
      </c>
      <c r="I1644" s="12">
        <v>13.04</v>
      </c>
      <c r="J1644" s="12">
        <v>2886</v>
      </c>
      <c r="K1644" s="7" t="str">
        <f>IF(COUNTIF(Table1[Customer ID],Table1[[#This Row],[Customer ID]])&gt;1,"Repeat Customer","One-Time Customer")</f>
        <v>Repeat Customer</v>
      </c>
      <c r="L1644" s="12" t="s">
        <v>2641</v>
      </c>
      <c r="M1644" s="12" t="s">
        <v>49</v>
      </c>
      <c r="N1644" s="12" t="s">
        <v>114</v>
      </c>
      <c r="O1644" s="12" t="s">
        <v>41</v>
      </c>
      <c r="P1644" s="12" t="s">
        <v>50</v>
      </c>
      <c r="Q1644" s="12" t="s">
        <v>236</v>
      </c>
      <c r="R1644" s="12" t="s">
        <v>2634</v>
      </c>
      <c r="S1644" s="12">
        <v>0.6</v>
      </c>
      <c r="T1644" s="7">
        <f>Table1[[#This Row],[Profit]]/Table1[[#This Row],[Sales]]</f>
        <v>-2.5544499723604202</v>
      </c>
      <c r="U1644" s="12" t="s">
        <v>33</v>
      </c>
      <c r="V1644" s="12" t="s">
        <v>53</v>
      </c>
      <c r="W1644" s="12" t="s">
        <v>154</v>
      </c>
      <c r="X1644" s="12" t="s">
        <v>2642</v>
      </c>
      <c r="Y1644" s="12">
        <v>44134</v>
      </c>
      <c r="Z1644" s="13">
        <v>42055</v>
      </c>
      <c r="AA1644" s="14" t="str">
        <f>TEXT(Table1[[#This Row],[Order Date]],"mmmm")</f>
        <v>February</v>
      </c>
      <c r="AB1644" s="8" t="str">
        <f>TEXT(Table1[[#This Row],[Order Date]],"yyyy")</f>
        <v>2015</v>
      </c>
      <c r="AC1644" s="13">
        <v>42057</v>
      </c>
      <c r="AD1644" s="12">
        <v>-231.05</v>
      </c>
      <c r="AE1644" s="12">
        <v>8</v>
      </c>
      <c r="AF1644" s="12">
        <v>90.45</v>
      </c>
      <c r="AG1644" s="12">
        <v>87630</v>
      </c>
      <c r="AH1644" s="7" t="str">
        <f>IF(COUNTIF(Returns!$A$2:$A$1635,Orders!AG1644)&gt;0,"Returned","Not Returned")</f>
        <v>Not Returned</v>
      </c>
    </row>
    <row r="1645" spans="5:34" ht="12.75" customHeight="1" thickTop="1" thickBot="1" x14ac:dyDescent="0.3">
      <c r="E1645" s="9">
        <v>21514</v>
      </c>
      <c r="F1645" s="2" t="s">
        <v>25</v>
      </c>
      <c r="G1645" s="2">
        <v>0.1</v>
      </c>
      <c r="H1645" s="2">
        <v>209.37</v>
      </c>
      <c r="I1645" s="2">
        <v>69</v>
      </c>
      <c r="J1645" s="2">
        <v>2892</v>
      </c>
      <c r="K1645" s="7" t="str">
        <f>IF(COUNTIF(Table1[Customer ID],Table1[[#This Row],[Customer ID]])&gt;1,"Repeat Customer","One-Time Customer")</f>
        <v>One-Time Customer</v>
      </c>
      <c r="L1645" s="2" t="s">
        <v>2643</v>
      </c>
      <c r="M1645" s="2" t="s">
        <v>49</v>
      </c>
      <c r="N1645" s="2" t="s">
        <v>114</v>
      </c>
      <c r="O1645" s="2" t="s">
        <v>41</v>
      </c>
      <c r="P1645" s="2" t="s">
        <v>152</v>
      </c>
      <c r="Q1645" s="2" t="s">
        <v>236</v>
      </c>
      <c r="R1645" s="2" t="s">
        <v>1633</v>
      </c>
      <c r="S1645" s="2">
        <v>0.79</v>
      </c>
      <c r="T1645" s="7">
        <f>Table1[[#This Row],[Profit]]/Table1[[#This Row],[Sales]]</f>
        <v>-7.7922621028459593E-2</v>
      </c>
      <c r="U1645" s="2" t="s">
        <v>33</v>
      </c>
      <c r="V1645" s="2" t="s">
        <v>61</v>
      </c>
      <c r="W1645" s="2" t="s">
        <v>300</v>
      </c>
      <c r="X1645" s="2" t="s">
        <v>2644</v>
      </c>
      <c r="Y1645" s="2">
        <v>48154</v>
      </c>
      <c r="Z1645" s="10">
        <v>42058</v>
      </c>
      <c r="AA1645" s="14" t="str">
        <f>TEXT(Table1[[#This Row],[Order Date]],"mmmm")</f>
        <v>February</v>
      </c>
      <c r="AB1645" s="8" t="str">
        <f>TEXT(Table1[[#This Row],[Order Date]],"yyyy")</f>
        <v>2015</v>
      </c>
      <c r="AC1645" s="10">
        <v>42060</v>
      </c>
      <c r="AD1645" s="2">
        <v>-165.59492040000003</v>
      </c>
      <c r="AE1645" s="2">
        <v>11</v>
      </c>
      <c r="AF1645" s="2">
        <v>2125.12</v>
      </c>
      <c r="AG1645" s="2">
        <v>90011</v>
      </c>
      <c r="AH1645" s="7" t="str">
        <f>IF(COUNTIF(Returns!$A$2:$A$1635,Orders!AG1645)&gt;0,"Returned","Not Returned")</f>
        <v>Not Returned</v>
      </c>
    </row>
    <row r="1646" spans="5:34" ht="12.75" customHeight="1" thickTop="1" thickBot="1" x14ac:dyDescent="0.3">
      <c r="E1646" s="11">
        <v>21515</v>
      </c>
      <c r="F1646" s="12" t="s">
        <v>25</v>
      </c>
      <c r="G1646" s="12">
        <v>7.0000000000000007E-2</v>
      </c>
      <c r="H1646" s="12">
        <v>4.9800000000000004</v>
      </c>
      <c r="I1646" s="12">
        <v>4.7</v>
      </c>
      <c r="J1646" s="12">
        <v>2893</v>
      </c>
      <c r="K1646" s="7" t="str">
        <f>IF(COUNTIF(Table1[Customer ID],Table1[[#This Row],[Customer ID]])&gt;1,"Repeat Customer","One-Time Customer")</f>
        <v>One-Time Customer</v>
      </c>
      <c r="L1646" s="12" t="s">
        <v>2645</v>
      </c>
      <c r="M1646" s="12" t="s">
        <v>49</v>
      </c>
      <c r="N1646" s="12" t="s">
        <v>114</v>
      </c>
      <c r="O1646" s="12" t="s">
        <v>29</v>
      </c>
      <c r="P1646" s="12" t="s">
        <v>93</v>
      </c>
      <c r="Q1646" s="12" t="s">
        <v>59</v>
      </c>
      <c r="R1646" s="12" t="s">
        <v>1686</v>
      </c>
      <c r="S1646" s="12">
        <v>0.38</v>
      </c>
      <c r="T1646" s="7">
        <f>Table1[[#This Row],[Profit]]/Table1[[#This Row],[Sales]]</f>
        <v>-0.48133185349611546</v>
      </c>
      <c r="U1646" s="12" t="s">
        <v>33</v>
      </c>
      <c r="V1646" s="12" t="s">
        <v>61</v>
      </c>
      <c r="W1646" s="12" t="s">
        <v>300</v>
      </c>
      <c r="X1646" s="12" t="s">
        <v>2561</v>
      </c>
      <c r="Y1646" s="12">
        <v>48071</v>
      </c>
      <c r="Z1646" s="13">
        <v>42058</v>
      </c>
      <c r="AA1646" s="14" t="str">
        <f>TEXT(Table1[[#This Row],[Order Date]],"mmmm")</f>
        <v>February</v>
      </c>
      <c r="AB1646" s="8" t="str">
        <f>TEXT(Table1[[#This Row],[Order Date]],"yyyy")</f>
        <v>2015</v>
      </c>
      <c r="AC1646" s="13">
        <v>42059</v>
      </c>
      <c r="AD1646" s="12">
        <v>-21.684000000000001</v>
      </c>
      <c r="AE1646" s="12">
        <v>9</v>
      </c>
      <c r="AF1646" s="12">
        <v>45.05</v>
      </c>
      <c r="AG1646" s="12">
        <v>90011</v>
      </c>
      <c r="AH1646" s="7" t="str">
        <f>IF(COUNTIF(Returns!$A$2:$A$1635,Orders!AG1646)&gt;0,"Returned","Not Returned")</f>
        <v>Not Returned</v>
      </c>
    </row>
    <row r="1647" spans="5:34" ht="12.75" customHeight="1" thickTop="1" thickBot="1" x14ac:dyDescent="0.3">
      <c r="E1647" s="9">
        <v>19909</v>
      </c>
      <c r="F1647" s="2" t="s">
        <v>106</v>
      </c>
      <c r="G1647" s="2">
        <v>0.02</v>
      </c>
      <c r="H1647" s="2">
        <v>880.98</v>
      </c>
      <c r="I1647" s="2">
        <v>44.55</v>
      </c>
      <c r="J1647" s="2">
        <v>2896</v>
      </c>
      <c r="K1647" s="7" t="str">
        <f>IF(COUNTIF(Table1[Customer ID],Table1[[#This Row],[Customer ID]])&gt;1,"Repeat Customer","One-Time Customer")</f>
        <v>Repeat Customer</v>
      </c>
      <c r="L1647" s="2" t="s">
        <v>2646</v>
      </c>
      <c r="M1647" s="2" t="s">
        <v>39</v>
      </c>
      <c r="N1647" s="2" t="s">
        <v>40</v>
      </c>
      <c r="O1647" s="2" t="s">
        <v>41</v>
      </c>
      <c r="P1647" s="2" t="s">
        <v>191</v>
      </c>
      <c r="Q1647" s="2" t="s">
        <v>121</v>
      </c>
      <c r="R1647" s="2" t="s">
        <v>769</v>
      </c>
      <c r="S1647" s="2">
        <v>0.62</v>
      </c>
      <c r="T1647" s="7">
        <f>Table1[[#This Row],[Profit]]/Table1[[#This Row],[Sales]]</f>
        <v>0.69</v>
      </c>
      <c r="U1647" s="2" t="s">
        <v>33</v>
      </c>
      <c r="V1647" s="2" t="s">
        <v>61</v>
      </c>
      <c r="W1647" s="2" t="s">
        <v>62</v>
      </c>
      <c r="X1647" s="2" t="s">
        <v>2647</v>
      </c>
      <c r="Y1647" s="2">
        <v>56001</v>
      </c>
      <c r="Z1647" s="10">
        <v>42026</v>
      </c>
      <c r="AA1647" s="14" t="str">
        <f>TEXT(Table1[[#This Row],[Order Date]],"mmmm")</f>
        <v>January</v>
      </c>
      <c r="AB1647" s="8" t="str">
        <f>TEXT(Table1[[#This Row],[Order Date]],"yyyy")</f>
        <v>2015</v>
      </c>
      <c r="AC1647" s="10">
        <v>42030</v>
      </c>
      <c r="AD1647" s="2">
        <v>4861.0637999999999</v>
      </c>
      <c r="AE1647" s="2">
        <v>8</v>
      </c>
      <c r="AF1647" s="2">
        <v>7045.02</v>
      </c>
      <c r="AG1647" s="2">
        <v>86925</v>
      </c>
      <c r="AH1647" s="7" t="str">
        <f>IF(COUNTIF(Returns!$A$2:$A$1635,Orders!AG1647)&gt;0,"Returned","Not Returned")</f>
        <v>Not Returned</v>
      </c>
    </row>
    <row r="1648" spans="5:34" ht="12.75" customHeight="1" thickTop="1" thickBot="1" x14ac:dyDescent="0.3">
      <c r="E1648" s="11">
        <v>18198</v>
      </c>
      <c r="F1648" s="12" t="s">
        <v>47</v>
      </c>
      <c r="G1648" s="12">
        <v>0</v>
      </c>
      <c r="H1648" s="12">
        <v>22.84</v>
      </c>
      <c r="I1648" s="12">
        <v>16.920000000000002</v>
      </c>
      <c r="J1648" s="12">
        <v>2896</v>
      </c>
      <c r="K1648" s="7" t="str">
        <f>IF(COUNTIF(Table1[Customer ID],Table1[[#This Row],[Customer ID]])&gt;1,"Repeat Customer","One-Time Customer")</f>
        <v>Repeat Customer</v>
      </c>
      <c r="L1648" s="12" t="s">
        <v>2646</v>
      </c>
      <c r="M1648" s="12" t="s">
        <v>49</v>
      </c>
      <c r="N1648" s="12" t="s">
        <v>40</v>
      </c>
      <c r="O1648" s="12" t="s">
        <v>29</v>
      </c>
      <c r="P1648" s="12" t="s">
        <v>93</v>
      </c>
      <c r="Q1648" s="12" t="s">
        <v>59</v>
      </c>
      <c r="R1648" s="12" t="s">
        <v>2648</v>
      </c>
      <c r="S1648" s="12">
        <v>0.39</v>
      </c>
      <c r="T1648" s="7">
        <f>Table1[[#This Row],[Profit]]/Table1[[#This Row],[Sales]]</f>
        <v>-0.22597269440397172</v>
      </c>
      <c r="U1648" s="12" t="s">
        <v>33</v>
      </c>
      <c r="V1648" s="12" t="s">
        <v>61</v>
      </c>
      <c r="W1648" s="12" t="s">
        <v>62</v>
      </c>
      <c r="X1648" s="12" t="s">
        <v>2647</v>
      </c>
      <c r="Y1648" s="12">
        <v>56001</v>
      </c>
      <c r="Z1648" s="13">
        <v>42075</v>
      </c>
      <c r="AA1648" s="14" t="str">
        <f>TEXT(Table1[[#This Row],[Order Date]],"mmmm")</f>
        <v>March</v>
      </c>
      <c r="AB1648" s="8" t="str">
        <f>TEXT(Table1[[#This Row],[Order Date]],"yyyy")</f>
        <v>2015</v>
      </c>
      <c r="AC1648" s="13">
        <v>42077</v>
      </c>
      <c r="AD1648" s="12">
        <v>-83.75</v>
      </c>
      <c r="AE1648" s="12">
        <v>15</v>
      </c>
      <c r="AF1648" s="12">
        <v>370.62</v>
      </c>
      <c r="AG1648" s="12">
        <v>86927</v>
      </c>
      <c r="AH1648" s="7" t="str">
        <f>IF(COUNTIF(Returns!$A$2:$A$1635,Orders!AG1648)&gt;0,"Returned","Not Returned")</f>
        <v>Not Returned</v>
      </c>
    </row>
    <row r="1649" spans="5:34" ht="12.75" customHeight="1" thickTop="1" thickBot="1" x14ac:dyDescent="0.3">
      <c r="E1649" s="9">
        <v>20304</v>
      </c>
      <c r="F1649" s="2" t="s">
        <v>25</v>
      </c>
      <c r="G1649" s="2">
        <v>0.05</v>
      </c>
      <c r="H1649" s="2">
        <v>80.97</v>
      </c>
      <c r="I1649" s="2">
        <v>30.06</v>
      </c>
      <c r="J1649" s="2">
        <v>2897</v>
      </c>
      <c r="K1649" s="7" t="str">
        <f>IF(COUNTIF(Table1[Customer ID],Table1[[#This Row],[Customer ID]])&gt;1,"Repeat Customer","One-Time Customer")</f>
        <v>Repeat Customer</v>
      </c>
      <c r="L1649" s="2" t="s">
        <v>2649</v>
      </c>
      <c r="M1649" s="2" t="s">
        <v>39</v>
      </c>
      <c r="N1649" s="2" t="s">
        <v>40</v>
      </c>
      <c r="O1649" s="2" t="s">
        <v>77</v>
      </c>
      <c r="P1649" s="2" t="s">
        <v>85</v>
      </c>
      <c r="Q1649" s="2" t="s">
        <v>121</v>
      </c>
      <c r="R1649" s="2" t="s">
        <v>386</v>
      </c>
      <c r="S1649" s="2">
        <v>0.4</v>
      </c>
      <c r="T1649" s="7">
        <f>Table1[[#This Row],[Profit]]/Table1[[#This Row],[Sales]]</f>
        <v>0.62502626486038149</v>
      </c>
      <c r="U1649" s="2" t="s">
        <v>33</v>
      </c>
      <c r="V1649" s="2" t="s">
        <v>61</v>
      </c>
      <c r="W1649" s="2" t="s">
        <v>62</v>
      </c>
      <c r="X1649" s="2" t="s">
        <v>2650</v>
      </c>
      <c r="Y1649" s="2">
        <v>55369</v>
      </c>
      <c r="Z1649" s="10">
        <v>42048</v>
      </c>
      <c r="AA1649" s="14" t="str">
        <f>TEXT(Table1[[#This Row],[Order Date]],"mmmm")</f>
        <v>February</v>
      </c>
      <c r="AB1649" s="8" t="str">
        <f>TEXT(Table1[[#This Row],[Order Date]],"yyyy")</f>
        <v>2015</v>
      </c>
      <c r="AC1649" s="10">
        <v>42049</v>
      </c>
      <c r="AD1649" s="2">
        <v>565.17999999999995</v>
      </c>
      <c r="AE1649" s="2">
        <v>11</v>
      </c>
      <c r="AF1649" s="2">
        <v>904.25</v>
      </c>
      <c r="AG1649" s="2">
        <v>86926</v>
      </c>
      <c r="AH1649" s="7" t="str">
        <f>IF(COUNTIF(Returns!$A$2:$A$1635,Orders!AG1649)&gt;0,"Returned","Not Returned")</f>
        <v>Not Returned</v>
      </c>
    </row>
    <row r="1650" spans="5:34" ht="12.75" customHeight="1" thickTop="1" thickBot="1" x14ac:dyDescent="0.3">
      <c r="E1650" s="11">
        <v>20305</v>
      </c>
      <c r="F1650" s="12" t="s">
        <v>25</v>
      </c>
      <c r="G1650" s="12">
        <v>0</v>
      </c>
      <c r="H1650" s="12">
        <v>6.48</v>
      </c>
      <c r="I1650" s="12">
        <v>10.050000000000001</v>
      </c>
      <c r="J1650" s="12">
        <v>2897</v>
      </c>
      <c r="K1650" s="7" t="str">
        <f>IF(COUNTIF(Table1[Customer ID],Table1[[#This Row],[Customer ID]])&gt;1,"Repeat Customer","One-Time Customer")</f>
        <v>Repeat Customer</v>
      </c>
      <c r="L1650" s="12" t="s">
        <v>2649</v>
      </c>
      <c r="M1650" s="12" t="s">
        <v>49</v>
      </c>
      <c r="N1650" s="12" t="s">
        <v>40</v>
      </c>
      <c r="O1650" s="12" t="s">
        <v>29</v>
      </c>
      <c r="P1650" s="12" t="s">
        <v>93</v>
      </c>
      <c r="Q1650" s="12" t="s">
        <v>59</v>
      </c>
      <c r="R1650" s="12" t="s">
        <v>2651</v>
      </c>
      <c r="S1650" s="12">
        <v>0.37</v>
      </c>
      <c r="T1650" s="7">
        <f>Table1[[#This Row],[Profit]]/Table1[[#This Row],[Sales]]</f>
        <v>-2.374003678724709</v>
      </c>
      <c r="U1650" s="12" t="s">
        <v>33</v>
      </c>
      <c r="V1650" s="12" t="s">
        <v>61</v>
      </c>
      <c r="W1650" s="12" t="s">
        <v>62</v>
      </c>
      <c r="X1650" s="12" t="s">
        <v>2650</v>
      </c>
      <c r="Y1650" s="12">
        <v>55369</v>
      </c>
      <c r="Z1650" s="13">
        <v>42048</v>
      </c>
      <c r="AA1650" s="14" t="str">
        <f>TEXT(Table1[[#This Row],[Order Date]],"mmmm")</f>
        <v>February</v>
      </c>
      <c r="AB1650" s="8" t="str">
        <f>TEXT(Table1[[#This Row],[Order Date]],"yyyy")</f>
        <v>2015</v>
      </c>
      <c r="AC1650" s="13">
        <v>42050</v>
      </c>
      <c r="AD1650" s="12">
        <v>-38.72</v>
      </c>
      <c r="AE1650" s="12">
        <v>2</v>
      </c>
      <c r="AF1650" s="12">
        <v>16.309999999999999</v>
      </c>
      <c r="AG1650" s="12">
        <v>86926</v>
      </c>
      <c r="AH1650" s="7" t="str">
        <f>IF(COUNTIF(Returns!$A$2:$A$1635,Orders!AG1650)&gt;0,"Returned","Not Returned")</f>
        <v>Not Returned</v>
      </c>
    </row>
    <row r="1651" spans="5:34" ht="12.75" customHeight="1" thickTop="1" thickBot="1" x14ac:dyDescent="0.3">
      <c r="E1651" s="9">
        <v>23151</v>
      </c>
      <c r="F1651" s="2" t="s">
        <v>37</v>
      </c>
      <c r="G1651" s="2">
        <v>0.06</v>
      </c>
      <c r="H1651" s="2">
        <v>70.89</v>
      </c>
      <c r="I1651" s="2">
        <v>89.3</v>
      </c>
      <c r="J1651" s="2">
        <v>2903</v>
      </c>
      <c r="K1651" s="7" t="str">
        <f>IF(COUNTIF(Table1[Customer ID],Table1[[#This Row],[Customer ID]])&gt;1,"Repeat Customer","One-Time Customer")</f>
        <v>One-Time Customer</v>
      </c>
      <c r="L1651" s="2" t="s">
        <v>2652</v>
      </c>
      <c r="M1651" s="2" t="s">
        <v>39</v>
      </c>
      <c r="N1651" s="2" t="s">
        <v>58</v>
      </c>
      <c r="O1651" s="2" t="s">
        <v>41</v>
      </c>
      <c r="P1651" s="2" t="s">
        <v>152</v>
      </c>
      <c r="Q1651" s="2" t="s">
        <v>121</v>
      </c>
      <c r="R1651" s="2" t="s">
        <v>2653</v>
      </c>
      <c r="S1651" s="2">
        <v>0.72</v>
      </c>
      <c r="T1651" s="7">
        <f>Table1[[#This Row],[Profit]]/Table1[[#This Row],[Sales]]</f>
        <v>0.17865541097018614</v>
      </c>
      <c r="U1651" s="2" t="s">
        <v>33</v>
      </c>
      <c r="V1651" s="2" t="s">
        <v>53</v>
      </c>
      <c r="W1651" s="2" t="s">
        <v>154</v>
      </c>
      <c r="X1651" s="2" t="s">
        <v>2654</v>
      </c>
      <c r="Y1651" s="2">
        <v>43068</v>
      </c>
      <c r="Z1651" s="10">
        <v>42180</v>
      </c>
      <c r="AA1651" s="14" t="str">
        <f>TEXT(Table1[[#This Row],[Order Date]],"mmmm")</f>
        <v>June</v>
      </c>
      <c r="AB1651" s="8" t="str">
        <f>TEXT(Table1[[#This Row],[Order Date]],"yyyy")</f>
        <v>2015</v>
      </c>
      <c r="AC1651" s="10">
        <v>42180</v>
      </c>
      <c r="AD1651" s="2">
        <v>65.077020000000005</v>
      </c>
      <c r="AE1651" s="2">
        <v>6</v>
      </c>
      <c r="AF1651" s="2">
        <v>364.26</v>
      </c>
      <c r="AG1651" s="2">
        <v>87374</v>
      </c>
      <c r="AH1651" s="7" t="str">
        <f>IF(COUNTIF(Returns!$A$2:$A$1635,Orders!AG1651)&gt;0,"Returned","Not Returned")</f>
        <v>Not Returned</v>
      </c>
    </row>
    <row r="1652" spans="5:34" ht="12.75" customHeight="1" thickTop="1" thickBot="1" x14ac:dyDescent="0.3">
      <c r="E1652" s="11">
        <v>18611</v>
      </c>
      <c r="F1652" s="12" t="s">
        <v>25</v>
      </c>
      <c r="G1652" s="12">
        <v>7.0000000000000007E-2</v>
      </c>
      <c r="H1652" s="12">
        <v>4.13</v>
      </c>
      <c r="I1652" s="12">
        <v>0.99</v>
      </c>
      <c r="J1652" s="12">
        <v>2908</v>
      </c>
      <c r="K1652" s="7" t="str">
        <f>IF(COUNTIF(Table1[Customer ID],Table1[[#This Row],[Customer ID]])&gt;1,"Repeat Customer","One-Time Customer")</f>
        <v>Repeat Customer</v>
      </c>
      <c r="L1652" s="12" t="s">
        <v>2655</v>
      </c>
      <c r="M1652" s="12" t="s">
        <v>49</v>
      </c>
      <c r="N1652" s="12" t="s">
        <v>40</v>
      </c>
      <c r="O1652" s="12" t="s">
        <v>29</v>
      </c>
      <c r="P1652" s="12" t="s">
        <v>134</v>
      </c>
      <c r="Q1652" s="12" t="s">
        <v>59</v>
      </c>
      <c r="R1652" s="12" t="s">
        <v>1420</v>
      </c>
      <c r="S1652" s="12">
        <v>0.39</v>
      </c>
      <c r="T1652" s="7">
        <f>Table1[[#This Row],[Profit]]/Table1[[#This Row],[Sales]]</f>
        <v>0.68196639701306772</v>
      </c>
      <c r="U1652" s="12" t="s">
        <v>33</v>
      </c>
      <c r="V1652" s="12" t="s">
        <v>53</v>
      </c>
      <c r="W1652" s="12" t="s">
        <v>154</v>
      </c>
      <c r="X1652" s="12" t="s">
        <v>2656</v>
      </c>
      <c r="Y1652" s="12">
        <v>44125</v>
      </c>
      <c r="Z1652" s="13">
        <v>42012</v>
      </c>
      <c r="AA1652" s="14" t="str">
        <f>TEXT(Table1[[#This Row],[Order Date]],"mmmm")</f>
        <v>January</v>
      </c>
      <c r="AB1652" s="8" t="str">
        <f>TEXT(Table1[[#This Row],[Order Date]],"yyyy")</f>
        <v>2015</v>
      </c>
      <c r="AC1652" s="13">
        <v>42012</v>
      </c>
      <c r="AD1652" s="12">
        <v>10.959199999999999</v>
      </c>
      <c r="AE1652" s="12">
        <v>4</v>
      </c>
      <c r="AF1652" s="12">
        <v>16.07</v>
      </c>
      <c r="AG1652" s="12">
        <v>88156</v>
      </c>
      <c r="AH1652" s="7" t="str">
        <f>IF(COUNTIF(Returns!$A$2:$A$1635,Orders!AG1652)&gt;0,"Returned","Not Returned")</f>
        <v>Not Returned</v>
      </c>
    </row>
    <row r="1653" spans="5:34" ht="12.75" customHeight="1" thickTop="1" thickBot="1" x14ac:dyDescent="0.3">
      <c r="E1653" s="9">
        <v>18612</v>
      </c>
      <c r="F1653" s="2" t="s">
        <v>25</v>
      </c>
      <c r="G1653" s="2">
        <v>0.03</v>
      </c>
      <c r="H1653" s="2">
        <v>22.72</v>
      </c>
      <c r="I1653" s="2">
        <v>8.99</v>
      </c>
      <c r="J1653" s="2">
        <v>2908</v>
      </c>
      <c r="K1653" s="7" t="str">
        <f>IF(COUNTIF(Table1[Customer ID],Table1[[#This Row],[Customer ID]])&gt;1,"Repeat Customer","One-Time Customer")</f>
        <v>Repeat Customer</v>
      </c>
      <c r="L1653" s="2" t="s">
        <v>2655</v>
      </c>
      <c r="M1653" s="2" t="s">
        <v>49</v>
      </c>
      <c r="N1653" s="2" t="s">
        <v>40</v>
      </c>
      <c r="O1653" s="2" t="s">
        <v>41</v>
      </c>
      <c r="P1653" s="2" t="s">
        <v>50</v>
      </c>
      <c r="Q1653" s="2" t="s">
        <v>51</v>
      </c>
      <c r="R1653" s="2" t="s">
        <v>782</v>
      </c>
      <c r="S1653" s="2">
        <v>0.44</v>
      </c>
      <c r="T1653" s="7">
        <f>Table1[[#This Row],[Profit]]/Table1[[#This Row],[Sales]]</f>
        <v>0.69</v>
      </c>
      <c r="U1653" s="2" t="s">
        <v>33</v>
      </c>
      <c r="V1653" s="2" t="s">
        <v>53</v>
      </c>
      <c r="W1653" s="2" t="s">
        <v>154</v>
      </c>
      <c r="X1653" s="2" t="s">
        <v>2656</v>
      </c>
      <c r="Y1653" s="2">
        <v>44125</v>
      </c>
      <c r="Z1653" s="10">
        <v>42012</v>
      </c>
      <c r="AA1653" s="14" t="str">
        <f>TEXT(Table1[[#This Row],[Order Date]],"mmmm")</f>
        <v>January</v>
      </c>
      <c r="AB1653" s="8" t="str">
        <f>TEXT(Table1[[#This Row],[Order Date]],"yyyy")</f>
        <v>2015</v>
      </c>
      <c r="AC1653" s="10">
        <v>42012</v>
      </c>
      <c r="AD1653" s="2">
        <v>17.429400000000001</v>
      </c>
      <c r="AE1653" s="2">
        <v>1</v>
      </c>
      <c r="AF1653" s="2">
        <v>25.26</v>
      </c>
      <c r="AG1653" s="2">
        <v>88156</v>
      </c>
      <c r="AH1653" s="7" t="str">
        <f>IF(COUNTIF(Returns!$A$2:$A$1635,Orders!AG1653)&gt;0,"Returned","Not Returned")</f>
        <v>Not Returned</v>
      </c>
    </row>
    <row r="1654" spans="5:34" ht="12.75" customHeight="1" thickTop="1" thickBot="1" x14ac:dyDescent="0.3">
      <c r="E1654" s="11">
        <v>20827</v>
      </c>
      <c r="F1654" s="12" t="s">
        <v>37</v>
      </c>
      <c r="G1654" s="12">
        <v>0.05</v>
      </c>
      <c r="H1654" s="12">
        <v>34.979999999999997</v>
      </c>
      <c r="I1654" s="12">
        <v>7.53</v>
      </c>
      <c r="J1654" s="12">
        <v>2908</v>
      </c>
      <c r="K1654" s="7" t="str">
        <f>IF(COUNTIF(Table1[Customer ID],Table1[[#This Row],[Customer ID]])&gt;1,"Repeat Customer","One-Time Customer")</f>
        <v>Repeat Customer</v>
      </c>
      <c r="L1654" s="12" t="s">
        <v>2655</v>
      </c>
      <c r="M1654" s="12" t="s">
        <v>27</v>
      </c>
      <c r="N1654" s="12" t="s">
        <v>40</v>
      </c>
      <c r="O1654" s="12" t="s">
        <v>77</v>
      </c>
      <c r="P1654" s="12" t="s">
        <v>180</v>
      </c>
      <c r="Q1654" s="12" t="s">
        <v>59</v>
      </c>
      <c r="R1654" s="12" t="s">
        <v>505</v>
      </c>
      <c r="S1654" s="12">
        <v>0.76</v>
      </c>
      <c r="T1654" s="7">
        <f>Table1[[#This Row],[Profit]]/Table1[[#This Row],[Sales]]</f>
        <v>-5.6216699938046399E-2</v>
      </c>
      <c r="U1654" s="12" t="s">
        <v>33</v>
      </c>
      <c r="V1654" s="12" t="s">
        <v>53</v>
      </c>
      <c r="W1654" s="12" t="s">
        <v>154</v>
      </c>
      <c r="X1654" s="12" t="s">
        <v>2656</v>
      </c>
      <c r="Y1654" s="12">
        <v>44125</v>
      </c>
      <c r="Z1654" s="13">
        <v>42063</v>
      </c>
      <c r="AA1654" s="14" t="str">
        <f>TEXT(Table1[[#This Row],[Order Date]],"mmmm")</f>
        <v>February</v>
      </c>
      <c r="AB1654" s="8" t="str">
        <f>TEXT(Table1[[#This Row],[Order Date]],"yyyy")</f>
        <v>2015</v>
      </c>
      <c r="AC1654" s="13">
        <v>42066</v>
      </c>
      <c r="AD1654" s="12">
        <v>-32.666400000000003</v>
      </c>
      <c r="AE1654" s="12">
        <v>16</v>
      </c>
      <c r="AF1654" s="12">
        <v>581.08000000000004</v>
      </c>
      <c r="AG1654" s="12">
        <v>88157</v>
      </c>
      <c r="AH1654" s="7" t="str">
        <f>IF(COUNTIF(Returns!$A$2:$A$1635,Orders!AG1654)&gt;0,"Returned","Not Returned")</f>
        <v>Not Returned</v>
      </c>
    </row>
    <row r="1655" spans="5:34" ht="12.75" customHeight="1" thickTop="1" thickBot="1" x14ac:dyDescent="0.3">
      <c r="E1655" s="9">
        <v>20828</v>
      </c>
      <c r="F1655" s="2" t="s">
        <v>37</v>
      </c>
      <c r="G1655" s="2">
        <v>0</v>
      </c>
      <c r="H1655" s="2">
        <v>3.14</v>
      </c>
      <c r="I1655" s="2">
        <v>1.92</v>
      </c>
      <c r="J1655" s="2">
        <v>2908</v>
      </c>
      <c r="K1655" s="7" t="str">
        <f>IF(COUNTIF(Table1[Customer ID],Table1[[#This Row],[Customer ID]])&gt;1,"Repeat Customer","One-Time Customer")</f>
        <v>Repeat Customer</v>
      </c>
      <c r="L1655" s="2" t="s">
        <v>2655</v>
      </c>
      <c r="M1655" s="2" t="s">
        <v>49</v>
      </c>
      <c r="N1655" s="2" t="s">
        <v>40</v>
      </c>
      <c r="O1655" s="2" t="s">
        <v>29</v>
      </c>
      <c r="P1655" s="2" t="s">
        <v>174</v>
      </c>
      <c r="Q1655" s="2" t="s">
        <v>31</v>
      </c>
      <c r="R1655" s="2" t="s">
        <v>2657</v>
      </c>
      <c r="S1655" s="2">
        <v>0.84</v>
      </c>
      <c r="T1655" s="7">
        <f>Table1[[#This Row],[Profit]]/Table1[[#This Row],[Sales]]</f>
        <v>-0.47712313839447879</v>
      </c>
      <c r="U1655" s="2" t="s">
        <v>33</v>
      </c>
      <c r="V1655" s="2" t="s">
        <v>53</v>
      </c>
      <c r="W1655" s="2" t="s">
        <v>154</v>
      </c>
      <c r="X1655" s="2" t="s">
        <v>2656</v>
      </c>
      <c r="Y1655" s="2">
        <v>44125</v>
      </c>
      <c r="Z1655" s="10">
        <v>42063</v>
      </c>
      <c r="AA1655" s="14" t="str">
        <f>TEXT(Table1[[#This Row],[Order Date]],"mmmm")</f>
        <v>February</v>
      </c>
      <c r="AB1655" s="8" t="str">
        <f>TEXT(Table1[[#This Row],[Order Date]],"yyyy")</f>
        <v>2015</v>
      </c>
      <c r="AC1655" s="10">
        <v>42065</v>
      </c>
      <c r="AD1655" s="2">
        <v>-13.135200000000001</v>
      </c>
      <c r="AE1655" s="2">
        <v>8</v>
      </c>
      <c r="AF1655" s="2">
        <v>27.53</v>
      </c>
      <c r="AG1655" s="2">
        <v>88157</v>
      </c>
      <c r="AH1655" s="7" t="str">
        <f>IF(COUNTIF(Returns!$A$2:$A$1635,Orders!AG1655)&gt;0,"Returned","Not Returned")</f>
        <v>Not Returned</v>
      </c>
    </row>
    <row r="1656" spans="5:34" ht="12.75" customHeight="1" thickTop="1" thickBot="1" x14ac:dyDescent="0.3">
      <c r="E1656" s="11">
        <v>21290</v>
      </c>
      <c r="F1656" s="12" t="s">
        <v>25</v>
      </c>
      <c r="G1656" s="12">
        <v>0.04</v>
      </c>
      <c r="H1656" s="12">
        <v>4.13</v>
      </c>
      <c r="I1656" s="12">
        <v>0.99</v>
      </c>
      <c r="J1656" s="12">
        <v>2912</v>
      </c>
      <c r="K1656" s="7" t="str">
        <f>IF(COUNTIF(Table1[Customer ID],Table1[[#This Row],[Customer ID]])&gt;1,"Repeat Customer","One-Time Customer")</f>
        <v>Repeat Customer</v>
      </c>
      <c r="L1656" s="12" t="s">
        <v>2658</v>
      </c>
      <c r="M1656" s="12" t="s">
        <v>27</v>
      </c>
      <c r="N1656" s="12" t="s">
        <v>40</v>
      </c>
      <c r="O1656" s="12" t="s">
        <v>29</v>
      </c>
      <c r="P1656" s="12" t="s">
        <v>134</v>
      </c>
      <c r="Q1656" s="12" t="s">
        <v>59</v>
      </c>
      <c r="R1656" s="12" t="s">
        <v>1420</v>
      </c>
      <c r="S1656" s="12">
        <v>0.39</v>
      </c>
      <c r="T1656" s="7">
        <f>Table1[[#This Row],[Profit]]/Table1[[#This Row],[Sales]]</f>
        <v>0.69</v>
      </c>
      <c r="U1656" s="12" t="s">
        <v>33</v>
      </c>
      <c r="V1656" s="12" t="s">
        <v>61</v>
      </c>
      <c r="W1656" s="12" t="s">
        <v>2659</v>
      </c>
      <c r="X1656" s="12" t="s">
        <v>2660</v>
      </c>
      <c r="Y1656" s="12">
        <v>58201</v>
      </c>
      <c r="Z1656" s="13">
        <v>42122</v>
      </c>
      <c r="AA1656" s="14" t="str">
        <f>TEXT(Table1[[#This Row],[Order Date]],"mmmm")</f>
        <v>April</v>
      </c>
      <c r="AB1656" s="8" t="str">
        <f>TEXT(Table1[[#This Row],[Order Date]],"yyyy")</f>
        <v>2015</v>
      </c>
      <c r="AC1656" s="13">
        <v>42124</v>
      </c>
      <c r="AD1656" s="12">
        <v>22.307699999999997</v>
      </c>
      <c r="AE1656" s="12">
        <v>7</v>
      </c>
      <c r="AF1656" s="12">
        <v>32.33</v>
      </c>
      <c r="AG1656" s="12">
        <v>87396</v>
      </c>
      <c r="AH1656" s="7" t="str">
        <f>IF(COUNTIF(Returns!$A$2:$A$1635,Orders!AG1656)&gt;0,"Returned","Not Returned")</f>
        <v>Not Returned</v>
      </c>
    </row>
    <row r="1657" spans="5:34" ht="12.75" customHeight="1" thickTop="1" thickBot="1" x14ac:dyDescent="0.3">
      <c r="E1657" s="9">
        <v>21291</v>
      </c>
      <c r="F1657" s="2" t="s">
        <v>25</v>
      </c>
      <c r="G1657" s="2">
        <v>0.06</v>
      </c>
      <c r="H1657" s="2">
        <v>55.48</v>
      </c>
      <c r="I1657" s="2">
        <v>14.3</v>
      </c>
      <c r="J1657" s="2">
        <v>2912</v>
      </c>
      <c r="K1657" s="7" t="str">
        <f>IF(COUNTIF(Table1[Customer ID],Table1[[#This Row],[Customer ID]])&gt;1,"Repeat Customer","One-Time Customer")</f>
        <v>Repeat Customer</v>
      </c>
      <c r="L1657" s="2" t="s">
        <v>2658</v>
      </c>
      <c r="M1657" s="2" t="s">
        <v>49</v>
      </c>
      <c r="N1657" s="2" t="s">
        <v>40</v>
      </c>
      <c r="O1657" s="2" t="s">
        <v>29</v>
      </c>
      <c r="P1657" s="2" t="s">
        <v>93</v>
      </c>
      <c r="Q1657" s="2" t="s">
        <v>59</v>
      </c>
      <c r="R1657" s="2" t="s">
        <v>94</v>
      </c>
      <c r="S1657" s="2">
        <v>0.37</v>
      </c>
      <c r="T1657" s="7">
        <f>Table1[[#This Row],[Profit]]/Table1[[#This Row],[Sales]]</f>
        <v>0.69</v>
      </c>
      <c r="U1657" s="2" t="s">
        <v>33</v>
      </c>
      <c r="V1657" s="2" t="s">
        <v>61</v>
      </c>
      <c r="W1657" s="2" t="s">
        <v>2659</v>
      </c>
      <c r="X1657" s="2" t="s">
        <v>2660</v>
      </c>
      <c r="Y1657" s="2">
        <v>58201</v>
      </c>
      <c r="Z1657" s="10">
        <v>42122</v>
      </c>
      <c r="AA1657" s="14" t="str">
        <f>TEXT(Table1[[#This Row],[Order Date]],"mmmm")</f>
        <v>April</v>
      </c>
      <c r="AB1657" s="8" t="str">
        <f>TEXT(Table1[[#This Row],[Order Date]],"yyyy")</f>
        <v>2015</v>
      </c>
      <c r="AC1657" s="10">
        <v>42124</v>
      </c>
      <c r="AD1657" s="2">
        <v>443.02139999999991</v>
      </c>
      <c r="AE1657" s="2">
        <v>12</v>
      </c>
      <c r="AF1657" s="2">
        <v>642.05999999999995</v>
      </c>
      <c r="AG1657" s="2">
        <v>87396</v>
      </c>
      <c r="AH1657" s="7" t="str">
        <f>IF(COUNTIF(Returns!$A$2:$A$1635,Orders!AG1657)&gt;0,"Returned","Not Returned")</f>
        <v>Not Returned</v>
      </c>
    </row>
    <row r="1658" spans="5:34" ht="12.75" customHeight="1" thickTop="1" thickBot="1" x14ac:dyDescent="0.3">
      <c r="E1658" s="11">
        <v>8310</v>
      </c>
      <c r="F1658" s="12" t="s">
        <v>56</v>
      </c>
      <c r="G1658" s="12">
        <v>0.05</v>
      </c>
      <c r="H1658" s="12">
        <v>535.64</v>
      </c>
      <c r="I1658" s="12">
        <v>14.7</v>
      </c>
      <c r="J1658" s="12">
        <v>2920</v>
      </c>
      <c r="K1658" s="7" t="str">
        <f>IF(COUNTIF(Table1[Customer ID],Table1[[#This Row],[Customer ID]])&gt;1,"Repeat Customer","One-Time Customer")</f>
        <v>One-Time Customer</v>
      </c>
      <c r="L1658" s="12" t="s">
        <v>2661</v>
      </c>
      <c r="M1658" s="12" t="s">
        <v>39</v>
      </c>
      <c r="N1658" s="12" t="s">
        <v>40</v>
      </c>
      <c r="O1658" s="12" t="s">
        <v>77</v>
      </c>
      <c r="P1658" s="12" t="s">
        <v>85</v>
      </c>
      <c r="Q1658" s="12" t="s">
        <v>43</v>
      </c>
      <c r="R1658" s="12" t="s">
        <v>1848</v>
      </c>
      <c r="S1658" s="12">
        <v>0.59</v>
      </c>
      <c r="T1658" s="7">
        <f>Table1[[#This Row],[Profit]]/Table1[[#This Row],[Sales]]</f>
        <v>-1.142536496350365</v>
      </c>
      <c r="U1658" s="12" t="s">
        <v>33</v>
      </c>
      <c r="V1658" s="12" t="s">
        <v>61</v>
      </c>
      <c r="W1658" s="12" t="s">
        <v>178</v>
      </c>
      <c r="X1658" s="12" t="s">
        <v>179</v>
      </c>
      <c r="Y1658" s="12">
        <v>60603</v>
      </c>
      <c r="Z1658" s="13">
        <v>42162</v>
      </c>
      <c r="AA1658" s="14" t="str">
        <f>TEXT(Table1[[#This Row],[Order Date]],"mmmm")</f>
        <v>June</v>
      </c>
      <c r="AB1658" s="8" t="str">
        <f>TEXT(Table1[[#This Row],[Order Date]],"yyyy")</f>
        <v>2015</v>
      </c>
      <c r="AC1658" s="13">
        <v>42164</v>
      </c>
      <c r="AD1658" s="12">
        <v>-1220.9144999999999</v>
      </c>
      <c r="AE1658" s="12">
        <v>2</v>
      </c>
      <c r="AF1658" s="12">
        <v>1068.5999999999999</v>
      </c>
      <c r="AG1658" s="12">
        <v>59365</v>
      </c>
      <c r="AH1658" s="7" t="str">
        <f>IF(COUNTIF(Returns!$A$2:$A$1635,Orders!AG1658)&gt;0,"Returned","Not Returned")</f>
        <v>Not Returned</v>
      </c>
    </row>
    <row r="1659" spans="5:34" ht="12.75" customHeight="1" thickTop="1" thickBot="1" x14ac:dyDescent="0.3">
      <c r="E1659" s="9">
        <v>18166</v>
      </c>
      <c r="F1659" s="2" t="s">
        <v>56</v>
      </c>
      <c r="G1659" s="2">
        <v>0</v>
      </c>
      <c r="H1659" s="2">
        <v>6.37</v>
      </c>
      <c r="I1659" s="2">
        <v>5.19</v>
      </c>
      <c r="J1659" s="2">
        <v>2923</v>
      </c>
      <c r="K1659" s="7" t="str">
        <f>IF(COUNTIF(Table1[Customer ID],Table1[[#This Row],[Customer ID]])&gt;1,"Repeat Customer","One-Time Customer")</f>
        <v>One-Time Customer</v>
      </c>
      <c r="L1659" s="2" t="s">
        <v>2662</v>
      </c>
      <c r="M1659" s="2" t="s">
        <v>49</v>
      </c>
      <c r="N1659" s="2" t="s">
        <v>114</v>
      </c>
      <c r="O1659" s="2" t="s">
        <v>29</v>
      </c>
      <c r="P1659" s="2" t="s">
        <v>109</v>
      </c>
      <c r="Q1659" s="2" t="s">
        <v>59</v>
      </c>
      <c r="R1659" s="2" t="s">
        <v>623</v>
      </c>
      <c r="S1659" s="2">
        <v>0.38</v>
      </c>
      <c r="T1659" s="7">
        <f>Table1[[#This Row],[Profit]]/Table1[[#This Row],[Sales]]</f>
        <v>-0.27217243107769423</v>
      </c>
      <c r="U1659" s="2" t="s">
        <v>33</v>
      </c>
      <c r="V1659" s="2" t="s">
        <v>53</v>
      </c>
      <c r="W1659" s="2" t="s">
        <v>415</v>
      </c>
      <c r="X1659" s="2" t="s">
        <v>2663</v>
      </c>
      <c r="Y1659" s="2">
        <v>21740</v>
      </c>
      <c r="Z1659" s="10">
        <v>42063</v>
      </c>
      <c r="AA1659" s="14" t="str">
        <f>TEXT(Table1[[#This Row],[Order Date]],"mmmm")</f>
        <v>February</v>
      </c>
      <c r="AB1659" s="8" t="str">
        <f>TEXT(Table1[[#This Row],[Order Date]],"yyyy")</f>
        <v>2015</v>
      </c>
      <c r="AC1659" s="10">
        <v>42065</v>
      </c>
      <c r="AD1659" s="2">
        <v>-27.1492</v>
      </c>
      <c r="AE1659" s="2">
        <v>15</v>
      </c>
      <c r="AF1659" s="2">
        <v>99.75</v>
      </c>
      <c r="AG1659" s="2">
        <v>86592</v>
      </c>
      <c r="AH1659" s="7" t="str">
        <f>IF(COUNTIF(Returns!$A$2:$A$1635,Orders!AG1659)&gt;0,"Returned","Not Returned")</f>
        <v>Not Returned</v>
      </c>
    </row>
    <row r="1660" spans="5:34" ht="12.75" customHeight="1" thickTop="1" thickBot="1" x14ac:dyDescent="0.3">
      <c r="E1660" s="11">
        <v>18345</v>
      </c>
      <c r="F1660" s="12" t="s">
        <v>47</v>
      </c>
      <c r="G1660" s="12">
        <v>0.02</v>
      </c>
      <c r="H1660" s="12">
        <v>110.98</v>
      </c>
      <c r="I1660" s="12">
        <v>13.99</v>
      </c>
      <c r="J1660" s="12">
        <v>2924</v>
      </c>
      <c r="K1660" s="7" t="str">
        <f>IF(COUNTIF(Table1[Customer ID],Table1[[#This Row],[Customer ID]])&gt;1,"Repeat Customer","One-Time Customer")</f>
        <v>Repeat Customer</v>
      </c>
      <c r="L1660" s="12" t="s">
        <v>2664</v>
      </c>
      <c r="M1660" s="12" t="s">
        <v>49</v>
      </c>
      <c r="N1660" s="12" t="s">
        <v>114</v>
      </c>
      <c r="O1660" s="12" t="s">
        <v>41</v>
      </c>
      <c r="P1660" s="12" t="s">
        <v>50</v>
      </c>
      <c r="Q1660" s="12" t="s">
        <v>86</v>
      </c>
      <c r="R1660" s="12" t="s">
        <v>1891</v>
      </c>
      <c r="S1660" s="12">
        <v>0.69</v>
      </c>
      <c r="T1660" s="7">
        <f>Table1[[#This Row],[Profit]]/Table1[[#This Row],[Sales]]</f>
        <v>-0.46944069218205092</v>
      </c>
      <c r="U1660" s="12" t="s">
        <v>33</v>
      </c>
      <c r="V1660" s="12" t="s">
        <v>53</v>
      </c>
      <c r="W1660" s="12" t="s">
        <v>415</v>
      </c>
      <c r="X1660" s="12" t="s">
        <v>2665</v>
      </c>
      <c r="Y1660" s="12">
        <v>20707</v>
      </c>
      <c r="Z1660" s="13">
        <v>42020</v>
      </c>
      <c r="AA1660" s="14" t="str">
        <f>TEXT(Table1[[#This Row],[Order Date]],"mmmm")</f>
        <v>January</v>
      </c>
      <c r="AB1660" s="8" t="str">
        <f>TEXT(Table1[[#This Row],[Order Date]],"yyyy")</f>
        <v>2015</v>
      </c>
      <c r="AC1660" s="13">
        <v>42022</v>
      </c>
      <c r="AD1660" s="12">
        <v>-106.3424</v>
      </c>
      <c r="AE1660" s="12">
        <v>2</v>
      </c>
      <c r="AF1660" s="12">
        <v>226.53</v>
      </c>
      <c r="AG1660" s="12">
        <v>86591</v>
      </c>
      <c r="AH1660" s="7" t="str">
        <f>IF(COUNTIF(Returns!$A$2:$A$1635,Orders!AG1660)&gt;0,"Returned","Not Returned")</f>
        <v>Not Returned</v>
      </c>
    </row>
    <row r="1661" spans="5:34" ht="12.75" customHeight="1" thickTop="1" thickBot="1" x14ac:dyDescent="0.3">
      <c r="E1661" s="9">
        <v>18346</v>
      </c>
      <c r="F1661" s="2" t="s">
        <v>47</v>
      </c>
      <c r="G1661" s="2">
        <v>0.01</v>
      </c>
      <c r="H1661" s="2">
        <v>8.01</v>
      </c>
      <c r="I1661" s="2">
        <v>2.87</v>
      </c>
      <c r="J1661" s="2">
        <v>2924</v>
      </c>
      <c r="K1661" s="7" t="str">
        <f>IF(COUNTIF(Table1[Customer ID],Table1[[#This Row],[Customer ID]])&gt;1,"Repeat Customer","One-Time Customer")</f>
        <v>Repeat Customer</v>
      </c>
      <c r="L1661" s="2" t="s">
        <v>2664</v>
      </c>
      <c r="M1661" s="2" t="s">
        <v>49</v>
      </c>
      <c r="N1661" s="2" t="s">
        <v>114</v>
      </c>
      <c r="O1661" s="2" t="s">
        <v>29</v>
      </c>
      <c r="P1661" s="2" t="s">
        <v>93</v>
      </c>
      <c r="Q1661" s="2" t="s">
        <v>31</v>
      </c>
      <c r="R1661" s="2" t="s">
        <v>2666</v>
      </c>
      <c r="S1661" s="2">
        <v>0.4</v>
      </c>
      <c r="T1661" s="7">
        <f>Table1[[#This Row],[Profit]]/Table1[[#This Row],[Sales]]</f>
        <v>0.65516096139839752</v>
      </c>
      <c r="U1661" s="2" t="s">
        <v>33</v>
      </c>
      <c r="V1661" s="2" t="s">
        <v>53</v>
      </c>
      <c r="W1661" s="2" t="s">
        <v>415</v>
      </c>
      <c r="X1661" s="2" t="s">
        <v>2665</v>
      </c>
      <c r="Y1661" s="2">
        <v>20707</v>
      </c>
      <c r="Z1661" s="10">
        <v>42020</v>
      </c>
      <c r="AA1661" s="14" t="str">
        <f>TEXT(Table1[[#This Row],[Order Date]],"mmmm")</f>
        <v>January</v>
      </c>
      <c r="AB1661" s="8" t="str">
        <f>TEXT(Table1[[#This Row],[Order Date]],"yyyy")</f>
        <v>2015</v>
      </c>
      <c r="AC1661" s="10">
        <v>42022</v>
      </c>
      <c r="AD1661" s="2">
        <v>44.976799999999997</v>
      </c>
      <c r="AE1661" s="2">
        <v>8</v>
      </c>
      <c r="AF1661" s="2">
        <v>68.650000000000006</v>
      </c>
      <c r="AG1661" s="2">
        <v>86591</v>
      </c>
      <c r="AH1661" s="7" t="str">
        <f>IF(COUNTIF(Returns!$A$2:$A$1635,Orders!AG1661)&gt;0,"Returned","Not Returned")</f>
        <v>Not Returned</v>
      </c>
    </row>
    <row r="1662" spans="5:34" ht="12.75" customHeight="1" thickTop="1" thickBot="1" x14ac:dyDescent="0.3">
      <c r="E1662" s="11">
        <v>25817</v>
      </c>
      <c r="F1662" s="12" t="s">
        <v>47</v>
      </c>
      <c r="G1662" s="12">
        <v>0.02</v>
      </c>
      <c r="H1662" s="12">
        <v>5.58</v>
      </c>
      <c r="I1662" s="12">
        <v>2.99</v>
      </c>
      <c r="J1662" s="12">
        <v>2928</v>
      </c>
      <c r="K1662" s="7" t="str">
        <f>IF(COUNTIF(Table1[Customer ID],Table1[[#This Row],[Customer ID]])&gt;1,"Repeat Customer","One-Time Customer")</f>
        <v>Repeat Customer</v>
      </c>
      <c r="L1662" s="12" t="s">
        <v>2667</v>
      </c>
      <c r="M1662" s="12" t="s">
        <v>49</v>
      </c>
      <c r="N1662" s="12" t="s">
        <v>114</v>
      </c>
      <c r="O1662" s="12" t="s">
        <v>29</v>
      </c>
      <c r="P1662" s="12" t="s">
        <v>109</v>
      </c>
      <c r="Q1662" s="12" t="s">
        <v>59</v>
      </c>
      <c r="R1662" s="12" t="s">
        <v>2668</v>
      </c>
      <c r="S1662" s="12">
        <v>0.37</v>
      </c>
      <c r="T1662" s="7">
        <f>Table1[[#This Row],[Profit]]/Table1[[#This Row],[Sales]]</f>
        <v>2.9106447662880544</v>
      </c>
      <c r="U1662" s="12" t="s">
        <v>33</v>
      </c>
      <c r="V1662" s="12" t="s">
        <v>136</v>
      </c>
      <c r="W1662" s="12" t="s">
        <v>932</v>
      </c>
      <c r="X1662" s="12" t="s">
        <v>2669</v>
      </c>
      <c r="Y1662" s="12">
        <v>29418</v>
      </c>
      <c r="Z1662" s="13">
        <v>42150</v>
      </c>
      <c r="AA1662" s="14" t="str">
        <f>TEXT(Table1[[#This Row],[Order Date]],"mmmm")</f>
        <v>May</v>
      </c>
      <c r="AB1662" s="8" t="str">
        <f>TEXT(Table1[[#This Row],[Order Date]],"yyyy")</f>
        <v>2015</v>
      </c>
      <c r="AC1662" s="13">
        <v>42152</v>
      </c>
      <c r="AD1662" s="12">
        <v>689.32799999999997</v>
      </c>
      <c r="AE1662" s="12">
        <v>42</v>
      </c>
      <c r="AF1662" s="12">
        <v>236.83</v>
      </c>
      <c r="AG1662" s="12">
        <v>90218</v>
      </c>
      <c r="AH1662" s="7" t="str">
        <f>IF(COUNTIF(Returns!$A$2:$A$1635,Orders!AG1662)&gt;0,"Returned","Not Returned")</f>
        <v>Not Returned</v>
      </c>
    </row>
    <row r="1663" spans="5:34" ht="12.75" customHeight="1" thickTop="1" thickBot="1" x14ac:dyDescent="0.3">
      <c r="E1663" s="9">
        <v>25819</v>
      </c>
      <c r="F1663" s="2" t="s">
        <v>47</v>
      </c>
      <c r="G1663" s="2">
        <v>0.02</v>
      </c>
      <c r="H1663" s="2">
        <v>54.1</v>
      </c>
      <c r="I1663" s="2">
        <v>19.989999999999998</v>
      </c>
      <c r="J1663" s="2">
        <v>2928</v>
      </c>
      <c r="K1663" s="7" t="str">
        <f>IF(COUNTIF(Table1[Customer ID],Table1[[#This Row],[Customer ID]])&gt;1,"Repeat Customer","One-Time Customer")</f>
        <v>Repeat Customer</v>
      </c>
      <c r="L1663" s="2" t="s">
        <v>2667</v>
      </c>
      <c r="M1663" s="2" t="s">
        <v>49</v>
      </c>
      <c r="N1663" s="2" t="s">
        <v>114</v>
      </c>
      <c r="O1663" s="2" t="s">
        <v>29</v>
      </c>
      <c r="P1663" s="2" t="s">
        <v>141</v>
      </c>
      <c r="Q1663" s="2" t="s">
        <v>59</v>
      </c>
      <c r="R1663" s="2" t="s">
        <v>2181</v>
      </c>
      <c r="S1663" s="2">
        <v>0.59</v>
      </c>
      <c r="T1663" s="7">
        <f>Table1[[#This Row],[Profit]]/Table1[[#This Row],[Sales]]</f>
        <v>-1.7269020551502156E-2</v>
      </c>
      <c r="U1663" s="2" t="s">
        <v>33</v>
      </c>
      <c r="V1663" s="2" t="s">
        <v>136</v>
      </c>
      <c r="W1663" s="2" t="s">
        <v>932</v>
      </c>
      <c r="X1663" s="2" t="s">
        <v>2669</v>
      </c>
      <c r="Y1663" s="2">
        <v>29418</v>
      </c>
      <c r="Z1663" s="10">
        <v>42150</v>
      </c>
      <c r="AA1663" s="14" t="str">
        <f>TEXT(Table1[[#This Row],[Order Date]],"mmmm")</f>
        <v>May</v>
      </c>
      <c r="AB1663" s="8" t="str">
        <f>TEXT(Table1[[#This Row],[Order Date]],"yyyy")</f>
        <v>2015</v>
      </c>
      <c r="AC1663" s="10">
        <v>42151</v>
      </c>
      <c r="AD1663" s="2">
        <v>-33.585999999999999</v>
      </c>
      <c r="AE1663" s="2">
        <v>36</v>
      </c>
      <c r="AF1663" s="2">
        <v>1944.87</v>
      </c>
      <c r="AG1663" s="2">
        <v>90218</v>
      </c>
      <c r="AH1663" s="7" t="str">
        <f>IF(COUNTIF(Returns!$A$2:$A$1635,Orders!AG1663)&gt;0,"Returned","Not Returned")</f>
        <v>Not Returned</v>
      </c>
    </row>
    <row r="1664" spans="5:34" ht="12.75" customHeight="1" thickTop="1" thickBot="1" x14ac:dyDescent="0.3">
      <c r="E1664" s="11">
        <v>21313</v>
      </c>
      <c r="F1664" s="12" t="s">
        <v>37</v>
      </c>
      <c r="G1664" s="12">
        <v>0.1</v>
      </c>
      <c r="H1664" s="12">
        <v>11.55</v>
      </c>
      <c r="I1664" s="12">
        <v>2.36</v>
      </c>
      <c r="J1664" s="12">
        <v>2931</v>
      </c>
      <c r="K1664" s="7" t="str">
        <f>IF(COUNTIF(Table1[Customer ID],Table1[[#This Row],[Customer ID]])&gt;1,"Repeat Customer","One-Time Customer")</f>
        <v>One-Time Customer</v>
      </c>
      <c r="L1664" s="12" t="s">
        <v>2670</v>
      </c>
      <c r="M1664" s="12" t="s">
        <v>49</v>
      </c>
      <c r="N1664" s="12" t="s">
        <v>58</v>
      </c>
      <c r="O1664" s="12" t="s">
        <v>29</v>
      </c>
      <c r="P1664" s="12" t="s">
        <v>30</v>
      </c>
      <c r="Q1664" s="12" t="s">
        <v>31</v>
      </c>
      <c r="R1664" s="12" t="s">
        <v>312</v>
      </c>
      <c r="S1664" s="12">
        <v>0.55000000000000004</v>
      </c>
      <c r="T1664" s="7">
        <f>Table1[[#This Row],[Profit]]/Table1[[#This Row],[Sales]]</f>
        <v>0.51386315091699197</v>
      </c>
      <c r="U1664" s="12" t="s">
        <v>33</v>
      </c>
      <c r="V1664" s="12" t="s">
        <v>34</v>
      </c>
      <c r="W1664" s="12" t="s">
        <v>45</v>
      </c>
      <c r="X1664" s="12" t="s">
        <v>2671</v>
      </c>
      <c r="Y1664" s="12">
        <v>95630</v>
      </c>
      <c r="Z1664" s="13">
        <v>42063</v>
      </c>
      <c r="AA1664" s="14" t="str">
        <f>TEXT(Table1[[#This Row],[Order Date]],"mmmm")</f>
        <v>February</v>
      </c>
      <c r="AB1664" s="8" t="str">
        <f>TEXT(Table1[[#This Row],[Order Date]],"yyyy")</f>
        <v>2015</v>
      </c>
      <c r="AC1664" s="13">
        <v>42063</v>
      </c>
      <c r="AD1664" s="12">
        <v>69.767200000000003</v>
      </c>
      <c r="AE1664" s="12">
        <v>12</v>
      </c>
      <c r="AF1664" s="12">
        <v>135.77000000000001</v>
      </c>
      <c r="AG1664" s="12">
        <v>87619</v>
      </c>
      <c r="AH1664" s="7" t="str">
        <f>IF(COUNTIF(Returns!$A$2:$A$1635,Orders!AG1664)&gt;0,"Returned","Not Returned")</f>
        <v>Not Returned</v>
      </c>
    </row>
    <row r="1665" spans="5:34" ht="12.75" customHeight="1" thickTop="1" thickBot="1" x14ac:dyDescent="0.3">
      <c r="E1665" s="9">
        <v>24866</v>
      </c>
      <c r="F1665" s="2" t="s">
        <v>25</v>
      </c>
      <c r="G1665" s="2">
        <v>0.01</v>
      </c>
      <c r="H1665" s="2">
        <v>35.44</v>
      </c>
      <c r="I1665" s="2">
        <v>19.989999999999998</v>
      </c>
      <c r="J1665" s="2">
        <v>2932</v>
      </c>
      <c r="K1665" s="7" t="str">
        <f>IF(COUNTIF(Table1[Customer ID],Table1[[#This Row],[Customer ID]])&gt;1,"Repeat Customer","One-Time Customer")</f>
        <v>One-Time Customer</v>
      </c>
      <c r="L1665" s="2" t="s">
        <v>2672</v>
      </c>
      <c r="M1665" s="2" t="s">
        <v>49</v>
      </c>
      <c r="N1665" s="2" t="s">
        <v>58</v>
      </c>
      <c r="O1665" s="2" t="s">
        <v>29</v>
      </c>
      <c r="P1665" s="2" t="s">
        <v>93</v>
      </c>
      <c r="Q1665" s="2" t="s">
        <v>59</v>
      </c>
      <c r="R1665" s="2" t="s">
        <v>1754</v>
      </c>
      <c r="S1665" s="2">
        <v>0.38</v>
      </c>
      <c r="T1665" s="7">
        <f>Table1[[#This Row],[Profit]]/Table1[[#This Row],[Sales]]</f>
        <v>-0.95296409886343125</v>
      </c>
      <c r="U1665" s="2" t="s">
        <v>33</v>
      </c>
      <c r="V1665" s="2" t="s">
        <v>53</v>
      </c>
      <c r="W1665" s="2" t="s">
        <v>228</v>
      </c>
      <c r="X1665" s="2" t="s">
        <v>857</v>
      </c>
      <c r="Y1665" s="2">
        <v>6614</v>
      </c>
      <c r="Z1665" s="10">
        <v>42116</v>
      </c>
      <c r="AA1665" s="14" t="str">
        <f>TEXT(Table1[[#This Row],[Order Date]],"mmmm")</f>
        <v>April</v>
      </c>
      <c r="AB1665" s="8" t="str">
        <f>TEXT(Table1[[#This Row],[Order Date]],"yyyy")</f>
        <v>2015</v>
      </c>
      <c r="AC1665" s="10">
        <v>42117</v>
      </c>
      <c r="AD1665" s="2">
        <v>-52.822799999999994</v>
      </c>
      <c r="AE1665" s="2">
        <v>1</v>
      </c>
      <c r="AF1665" s="2">
        <v>55.43</v>
      </c>
      <c r="AG1665" s="2">
        <v>87620</v>
      </c>
      <c r="AH1665" s="7" t="str">
        <f>IF(COUNTIF(Returns!$A$2:$A$1635,Orders!AG1665)&gt;0,"Returned","Not Returned")</f>
        <v>Not Returned</v>
      </c>
    </row>
    <row r="1666" spans="5:34" ht="12.75" customHeight="1" thickTop="1" thickBot="1" x14ac:dyDescent="0.3">
      <c r="E1666" s="11">
        <v>24995</v>
      </c>
      <c r="F1666" s="12" t="s">
        <v>106</v>
      </c>
      <c r="G1666" s="12">
        <v>0.02</v>
      </c>
      <c r="H1666" s="12">
        <v>3.8</v>
      </c>
      <c r="I1666" s="12">
        <v>1.49</v>
      </c>
      <c r="J1666" s="12">
        <v>2935</v>
      </c>
      <c r="K1666" s="7" t="str">
        <f>IF(COUNTIF(Table1[Customer ID],Table1[[#This Row],[Customer ID]])&gt;1,"Repeat Customer","One-Time Customer")</f>
        <v>One-Time Customer</v>
      </c>
      <c r="L1666" s="12" t="s">
        <v>2673</v>
      </c>
      <c r="M1666" s="12" t="s">
        <v>49</v>
      </c>
      <c r="N1666" s="12" t="s">
        <v>58</v>
      </c>
      <c r="O1666" s="12" t="s">
        <v>29</v>
      </c>
      <c r="P1666" s="12" t="s">
        <v>109</v>
      </c>
      <c r="Q1666" s="12" t="s">
        <v>59</v>
      </c>
      <c r="R1666" s="12" t="s">
        <v>125</v>
      </c>
      <c r="S1666" s="12">
        <v>0.38</v>
      </c>
      <c r="T1666" s="7">
        <f>Table1[[#This Row],[Profit]]/Table1[[#This Row],[Sales]]</f>
        <v>0.35728250244379273</v>
      </c>
      <c r="U1666" s="12" t="s">
        <v>33</v>
      </c>
      <c r="V1666" s="12" t="s">
        <v>53</v>
      </c>
      <c r="W1666" s="12" t="s">
        <v>193</v>
      </c>
      <c r="X1666" s="12" t="s">
        <v>194</v>
      </c>
      <c r="Y1666" s="12">
        <v>2215</v>
      </c>
      <c r="Z1666" s="13">
        <v>42135</v>
      </c>
      <c r="AA1666" s="14" t="str">
        <f>TEXT(Table1[[#This Row],[Order Date]],"mmmm")</f>
        <v>May</v>
      </c>
      <c r="AB1666" s="8" t="str">
        <f>TEXT(Table1[[#This Row],[Order Date]],"yyyy")</f>
        <v>2015</v>
      </c>
      <c r="AC1666" s="13">
        <v>42139</v>
      </c>
      <c r="AD1666" s="12">
        <v>7.31</v>
      </c>
      <c r="AE1666" s="12">
        <v>5</v>
      </c>
      <c r="AF1666" s="12">
        <v>20.46</v>
      </c>
      <c r="AG1666" s="12">
        <v>87617</v>
      </c>
      <c r="AH1666" s="7" t="str">
        <f>IF(COUNTIF(Returns!$A$2:$A$1635,Orders!AG1666)&gt;0,"Returned","Not Returned")</f>
        <v>Not Returned</v>
      </c>
    </row>
    <row r="1667" spans="5:34" ht="12.75" customHeight="1" thickTop="1" thickBot="1" x14ac:dyDescent="0.3">
      <c r="E1667" s="9">
        <v>24865</v>
      </c>
      <c r="F1667" s="2" t="s">
        <v>25</v>
      </c>
      <c r="G1667" s="2">
        <v>0.03</v>
      </c>
      <c r="H1667" s="2">
        <v>47.9</v>
      </c>
      <c r="I1667" s="2">
        <v>5.86</v>
      </c>
      <c r="J1667" s="2">
        <v>2938</v>
      </c>
      <c r="K1667" s="7" t="str">
        <f>IF(COUNTIF(Table1[Customer ID],Table1[[#This Row],[Customer ID]])&gt;1,"Repeat Customer","One-Time Customer")</f>
        <v>One-Time Customer</v>
      </c>
      <c r="L1667" s="2" t="s">
        <v>2674</v>
      </c>
      <c r="M1667" s="2" t="s">
        <v>49</v>
      </c>
      <c r="N1667" s="2" t="s">
        <v>58</v>
      </c>
      <c r="O1667" s="2" t="s">
        <v>29</v>
      </c>
      <c r="P1667" s="2" t="s">
        <v>93</v>
      </c>
      <c r="Q1667" s="2" t="s">
        <v>59</v>
      </c>
      <c r="R1667" s="2" t="s">
        <v>1937</v>
      </c>
      <c r="S1667" s="2">
        <v>0.37</v>
      </c>
      <c r="T1667" s="7">
        <f>Table1[[#This Row],[Profit]]/Table1[[#This Row],[Sales]]</f>
        <v>0.69</v>
      </c>
      <c r="U1667" s="2" t="s">
        <v>33</v>
      </c>
      <c r="V1667" s="2" t="s">
        <v>53</v>
      </c>
      <c r="W1667" s="2" t="s">
        <v>193</v>
      </c>
      <c r="X1667" s="2" t="s">
        <v>2675</v>
      </c>
      <c r="Y1667" s="2">
        <v>2180</v>
      </c>
      <c r="Z1667" s="10">
        <v>42116</v>
      </c>
      <c r="AA1667" s="14" t="str">
        <f>TEXT(Table1[[#This Row],[Order Date]],"mmmm")</f>
        <v>April</v>
      </c>
      <c r="AB1667" s="8" t="str">
        <f>TEXT(Table1[[#This Row],[Order Date]],"yyyy")</f>
        <v>2015</v>
      </c>
      <c r="AC1667" s="10">
        <v>42119</v>
      </c>
      <c r="AD1667" s="2">
        <v>642.99029999999993</v>
      </c>
      <c r="AE1667" s="2">
        <v>20</v>
      </c>
      <c r="AF1667" s="2">
        <v>931.87</v>
      </c>
      <c r="AG1667" s="2">
        <v>87620</v>
      </c>
      <c r="AH1667" s="7" t="str">
        <f>IF(COUNTIF(Returns!$A$2:$A$1635,Orders!AG1667)&gt;0,"Returned","Not Returned")</f>
        <v>Not Returned</v>
      </c>
    </row>
    <row r="1668" spans="5:34" ht="12.75" customHeight="1" thickTop="1" thickBot="1" x14ac:dyDescent="0.3">
      <c r="E1668" s="11">
        <v>23567</v>
      </c>
      <c r="F1668" s="12" t="s">
        <v>47</v>
      </c>
      <c r="G1668" s="12">
        <v>0.05</v>
      </c>
      <c r="H1668" s="12">
        <v>2.62</v>
      </c>
      <c r="I1668" s="12">
        <v>0.8</v>
      </c>
      <c r="J1668" s="12">
        <v>2941</v>
      </c>
      <c r="K1668" s="7" t="str">
        <f>IF(COUNTIF(Table1[Customer ID],Table1[[#This Row],[Customer ID]])&gt;1,"Repeat Customer","One-Time Customer")</f>
        <v>One-Time Customer</v>
      </c>
      <c r="L1668" s="12" t="s">
        <v>2676</v>
      </c>
      <c r="M1668" s="12" t="s">
        <v>49</v>
      </c>
      <c r="N1668" s="12" t="s">
        <v>58</v>
      </c>
      <c r="O1668" s="12" t="s">
        <v>29</v>
      </c>
      <c r="P1668" s="12" t="s">
        <v>66</v>
      </c>
      <c r="Q1668" s="12" t="s">
        <v>31</v>
      </c>
      <c r="R1668" s="12" t="s">
        <v>1409</v>
      </c>
      <c r="S1668" s="12">
        <v>0.39</v>
      </c>
      <c r="T1668" s="7">
        <f>Table1[[#This Row],[Profit]]/Table1[[#This Row],[Sales]]</f>
        <v>0.593647828117702</v>
      </c>
      <c r="U1668" s="12" t="s">
        <v>33</v>
      </c>
      <c r="V1668" s="12" t="s">
        <v>53</v>
      </c>
      <c r="W1668" s="12" t="s">
        <v>54</v>
      </c>
      <c r="X1668" s="12" t="s">
        <v>484</v>
      </c>
      <c r="Y1668" s="12">
        <v>7960</v>
      </c>
      <c r="Z1668" s="13">
        <v>42150</v>
      </c>
      <c r="AA1668" s="14" t="str">
        <f>TEXT(Table1[[#This Row],[Order Date]],"mmmm")</f>
        <v>May</v>
      </c>
      <c r="AB1668" s="8" t="str">
        <f>TEXT(Table1[[#This Row],[Order Date]],"yyyy")</f>
        <v>2015</v>
      </c>
      <c r="AC1668" s="13">
        <v>42151</v>
      </c>
      <c r="AD1668" s="12">
        <v>12.71</v>
      </c>
      <c r="AE1668" s="12">
        <v>8</v>
      </c>
      <c r="AF1668" s="12">
        <v>21.41</v>
      </c>
      <c r="AG1668" s="12">
        <v>87618</v>
      </c>
      <c r="AH1668" s="7" t="str">
        <f>IF(COUNTIF(Returns!$A$2:$A$1635,Orders!AG1668)&gt;0,"Returned","Not Returned")</f>
        <v>Not Returned</v>
      </c>
    </row>
    <row r="1669" spans="5:34" ht="12.75" customHeight="1" thickTop="1" thickBot="1" x14ac:dyDescent="0.3">
      <c r="E1669" s="9">
        <v>19575</v>
      </c>
      <c r="F1669" s="2" t="s">
        <v>106</v>
      </c>
      <c r="G1669" s="2">
        <v>0.04</v>
      </c>
      <c r="H1669" s="2">
        <v>4.55</v>
      </c>
      <c r="I1669" s="2">
        <v>1.49</v>
      </c>
      <c r="J1669" s="2">
        <v>2944</v>
      </c>
      <c r="K1669" s="7" t="str">
        <f>IF(COUNTIF(Table1[Customer ID],Table1[[#This Row],[Customer ID]])&gt;1,"Repeat Customer","One-Time Customer")</f>
        <v>One-Time Customer</v>
      </c>
      <c r="L1669" s="2" t="s">
        <v>2677</v>
      </c>
      <c r="M1669" s="2" t="s">
        <v>49</v>
      </c>
      <c r="N1669" s="2" t="s">
        <v>28</v>
      </c>
      <c r="O1669" s="2" t="s">
        <v>29</v>
      </c>
      <c r="P1669" s="2" t="s">
        <v>109</v>
      </c>
      <c r="Q1669" s="2" t="s">
        <v>59</v>
      </c>
      <c r="R1669" s="2" t="s">
        <v>1441</v>
      </c>
      <c r="S1669" s="2">
        <v>0.35</v>
      </c>
      <c r="T1669" s="7">
        <f>Table1[[#This Row],[Profit]]/Table1[[#This Row],[Sales]]</f>
        <v>0.47343933054393306</v>
      </c>
      <c r="U1669" s="2" t="s">
        <v>33</v>
      </c>
      <c r="V1669" s="2" t="s">
        <v>61</v>
      </c>
      <c r="W1669" s="2" t="s">
        <v>300</v>
      </c>
      <c r="X1669" s="2" t="s">
        <v>1929</v>
      </c>
      <c r="Y1669" s="2">
        <v>48640</v>
      </c>
      <c r="Z1669" s="10">
        <v>42068</v>
      </c>
      <c r="AA1669" s="14" t="str">
        <f>TEXT(Table1[[#This Row],[Order Date]],"mmmm")</f>
        <v>March</v>
      </c>
      <c r="AB1669" s="8" t="str">
        <f>TEXT(Table1[[#This Row],[Order Date]],"yyyy")</f>
        <v>2015</v>
      </c>
      <c r="AC1669" s="10">
        <v>42070</v>
      </c>
      <c r="AD1669" s="2">
        <v>28.288</v>
      </c>
      <c r="AE1669" s="2">
        <v>13</v>
      </c>
      <c r="AF1669" s="2">
        <v>59.75</v>
      </c>
      <c r="AG1669" s="2">
        <v>90309</v>
      </c>
      <c r="AH1669" s="7" t="str">
        <f>IF(COUNTIF(Returns!$A$2:$A$1635,Orders!AG1669)&gt;0,"Returned","Not Returned")</f>
        <v>Not Returned</v>
      </c>
    </row>
    <row r="1670" spans="5:34" ht="12.75" customHeight="1" thickTop="1" thickBot="1" x14ac:dyDescent="0.3">
      <c r="E1670" s="11">
        <v>26054</v>
      </c>
      <c r="F1670" s="12" t="s">
        <v>37</v>
      </c>
      <c r="G1670" s="12">
        <v>0.01</v>
      </c>
      <c r="H1670" s="12">
        <v>7.64</v>
      </c>
      <c r="I1670" s="12">
        <v>1.39</v>
      </c>
      <c r="J1670" s="12">
        <v>2947</v>
      </c>
      <c r="K1670" s="7" t="str">
        <f>IF(COUNTIF(Table1[Customer ID],Table1[[#This Row],[Customer ID]])&gt;1,"Repeat Customer","One-Time Customer")</f>
        <v>One-Time Customer</v>
      </c>
      <c r="L1670" s="12" t="s">
        <v>2678</v>
      </c>
      <c r="M1670" s="12" t="s">
        <v>49</v>
      </c>
      <c r="N1670" s="12" t="s">
        <v>114</v>
      </c>
      <c r="O1670" s="12" t="s">
        <v>29</v>
      </c>
      <c r="P1670" s="12" t="s">
        <v>69</v>
      </c>
      <c r="Q1670" s="12" t="s">
        <v>59</v>
      </c>
      <c r="R1670" s="12" t="s">
        <v>2438</v>
      </c>
      <c r="S1670" s="12">
        <v>0.36</v>
      </c>
      <c r="T1670" s="7">
        <f>Table1[[#This Row],[Profit]]/Table1[[#This Row],[Sales]]</f>
        <v>0.69</v>
      </c>
      <c r="U1670" s="12" t="s">
        <v>33</v>
      </c>
      <c r="V1670" s="12" t="s">
        <v>53</v>
      </c>
      <c r="W1670" s="12" t="s">
        <v>71</v>
      </c>
      <c r="X1670" s="12" t="s">
        <v>2679</v>
      </c>
      <c r="Y1670" s="12">
        <v>14043</v>
      </c>
      <c r="Z1670" s="13">
        <v>42039</v>
      </c>
      <c r="AA1670" s="14" t="str">
        <f>TEXT(Table1[[#This Row],[Order Date]],"mmmm")</f>
        <v>February</v>
      </c>
      <c r="AB1670" s="8" t="str">
        <f>TEXT(Table1[[#This Row],[Order Date]],"yyyy")</f>
        <v>2015</v>
      </c>
      <c r="AC1670" s="13">
        <v>42042</v>
      </c>
      <c r="AD1670" s="12">
        <v>112.1181</v>
      </c>
      <c r="AE1670" s="12">
        <v>20</v>
      </c>
      <c r="AF1670" s="12">
        <v>162.49</v>
      </c>
      <c r="AG1670" s="12">
        <v>87511</v>
      </c>
      <c r="AH1670" s="7" t="str">
        <f>IF(COUNTIF(Returns!$A$2:$A$1635,Orders!AG1670)&gt;0,"Returned","Not Returned")</f>
        <v>Not Returned</v>
      </c>
    </row>
    <row r="1671" spans="5:34" ht="12.75" customHeight="1" thickTop="1" thickBot="1" x14ac:dyDescent="0.3">
      <c r="E1671" s="9">
        <v>25051</v>
      </c>
      <c r="F1671" s="2" t="s">
        <v>56</v>
      </c>
      <c r="G1671" s="2">
        <v>7.0000000000000007E-2</v>
      </c>
      <c r="H1671" s="2">
        <v>42.98</v>
      </c>
      <c r="I1671" s="2">
        <v>4.62</v>
      </c>
      <c r="J1671" s="2">
        <v>2951</v>
      </c>
      <c r="K1671" s="7" t="str">
        <f>IF(COUNTIF(Table1[Customer ID],Table1[[#This Row],[Customer ID]])&gt;1,"Repeat Customer","One-Time Customer")</f>
        <v>Repeat Customer</v>
      </c>
      <c r="L1671" s="2" t="s">
        <v>2680</v>
      </c>
      <c r="M1671" s="2" t="s">
        <v>27</v>
      </c>
      <c r="N1671" s="2" t="s">
        <v>28</v>
      </c>
      <c r="O1671" s="2" t="s">
        <v>29</v>
      </c>
      <c r="P1671" s="2" t="s">
        <v>257</v>
      </c>
      <c r="Q1671" s="2" t="s">
        <v>59</v>
      </c>
      <c r="R1671" s="2" t="s">
        <v>1888</v>
      </c>
      <c r="S1671" s="2">
        <v>0.56000000000000005</v>
      </c>
      <c r="T1671" s="7">
        <f>Table1[[#This Row],[Profit]]/Table1[[#This Row],[Sales]]</f>
        <v>0.69</v>
      </c>
      <c r="U1671" s="2" t="s">
        <v>33</v>
      </c>
      <c r="V1671" s="2" t="s">
        <v>61</v>
      </c>
      <c r="W1671" s="2" t="s">
        <v>183</v>
      </c>
      <c r="X1671" s="2" t="s">
        <v>2612</v>
      </c>
      <c r="Y1671" s="2">
        <v>67601</v>
      </c>
      <c r="Z1671" s="10">
        <v>42050</v>
      </c>
      <c r="AA1671" s="14" t="str">
        <f>TEXT(Table1[[#This Row],[Order Date]],"mmmm")</f>
        <v>February</v>
      </c>
      <c r="AB1671" s="8" t="str">
        <f>TEXT(Table1[[#This Row],[Order Date]],"yyyy")</f>
        <v>2015</v>
      </c>
      <c r="AC1671" s="10">
        <v>42052</v>
      </c>
      <c r="AD1671" s="2">
        <v>565.38599999999997</v>
      </c>
      <c r="AE1671" s="2">
        <v>19</v>
      </c>
      <c r="AF1671" s="2">
        <v>819.4</v>
      </c>
      <c r="AG1671" s="2">
        <v>91397</v>
      </c>
      <c r="AH1671" s="7" t="str">
        <f>IF(COUNTIF(Returns!$A$2:$A$1635,Orders!AG1671)&gt;0,"Returned","Not Returned")</f>
        <v>Not Returned</v>
      </c>
    </row>
    <row r="1672" spans="5:34" ht="12.75" customHeight="1" thickTop="1" thickBot="1" x14ac:dyDescent="0.3">
      <c r="E1672" s="11">
        <v>25052</v>
      </c>
      <c r="F1672" s="12" t="s">
        <v>56</v>
      </c>
      <c r="G1672" s="12">
        <v>0.03</v>
      </c>
      <c r="H1672" s="12">
        <v>89.99</v>
      </c>
      <c r="I1672" s="12">
        <v>42</v>
      </c>
      <c r="J1672" s="12">
        <v>2951</v>
      </c>
      <c r="K1672" s="7" t="str">
        <f>IF(COUNTIF(Table1[Customer ID],Table1[[#This Row],[Customer ID]])&gt;1,"Repeat Customer","One-Time Customer")</f>
        <v>Repeat Customer</v>
      </c>
      <c r="L1672" s="12" t="s">
        <v>2680</v>
      </c>
      <c r="M1672" s="12" t="s">
        <v>39</v>
      </c>
      <c r="N1672" s="12" t="s">
        <v>28</v>
      </c>
      <c r="O1672" s="12" t="s">
        <v>41</v>
      </c>
      <c r="P1672" s="12" t="s">
        <v>42</v>
      </c>
      <c r="Q1672" s="12" t="s">
        <v>43</v>
      </c>
      <c r="R1672" s="12" t="s">
        <v>2466</v>
      </c>
      <c r="S1672" s="12">
        <v>0.66</v>
      </c>
      <c r="T1672" s="7">
        <f>Table1[[#This Row],[Profit]]/Table1[[#This Row],[Sales]]</f>
        <v>-0.12761585854399779</v>
      </c>
      <c r="U1672" s="12" t="s">
        <v>33</v>
      </c>
      <c r="V1672" s="12" t="s">
        <v>61</v>
      </c>
      <c r="W1672" s="12" t="s">
        <v>183</v>
      </c>
      <c r="X1672" s="12" t="s">
        <v>2612</v>
      </c>
      <c r="Y1672" s="12">
        <v>67601</v>
      </c>
      <c r="Z1672" s="13">
        <v>42050</v>
      </c>
      <c r="AA1672" s="14" t="str">
        <f>TEXT(Table1[[#This Row],[Order Date]],"mmmm")</f>
        <v>February</v>
      </c>
      <c r="AB1672" s="8" t="str">
        <f>TEXT(Table1[[#This Row],[Order Date]],"yyyy")</f>
        <v>2015</v>
      </c>
      <c r="AC1672" s="13">
        <v>42053</v>
      </c>
      <c r="AD1672" s="12">
        <v>-230.9528</v>
      </c>
      <c r="AE1672" s="12">
        <v>19</v>
      </c>
      <c r="AF1672" s="12">
        <v>1809.75</v>
      </c>
      <c r="AG1672" s="12">
        <v>91397</v>
      </c>
      <c r="AH1672" s="7" t="str">
        <f>IF(COUNTIF(Returns!$A$2:$A$1635,Orders!AG1672)&gt;0,"Returned","Not Returned")</f>
        <v>Not Returned</v>
      </c>
    </row>
    <row r="1673" spans="5:34" ht="12.75" customHeight="1" thickTop="1" thickBot="1" x14ac:dyDescent="0.3">
      <c r="E1673" s="9">
        <v>25970</v>
      </c>
      <c r="F1673" s="2" t="s">
        <v>56</v>
      </c>
      <c r="G1673" s="2">
        <v>0.08</v>
      </c>
      <c r="H1673" s="2">
        <v>5.74</v>
      </c>
      <c r="I1673" s="2">
        <v>5.01</v>
      </c>
      <c r="J1673" s="2">
        <v>2952</v>
      </c>
      <c r="K1673" s="7" t="str">
        <f>IF(COUNTIF(Table1[Customer ID],Table1[[#This Row],[Customer ID]])&gt;1,"Repeat Customer","One-Time Customer")</f>
        <v>One-Time Customer</v>
      </c>
      <c r="L1673" s="2" t="s">
        <v>2681</v>
      </c>
      <c r="M1673" s="2" t="s">
        <v>27</v>
      </c>
      <c r="N1673" s="2" t="s">
        <v>28</v>
      </c>
      <c r="O1673" s="2" t="s">
        <v>29</v>
      </c>
      <c r="P1673" s="2" t="s">
        <v>109</v>
      </c>
      <c r="Q1673" s="2" t="s">
        <v>59</v>
      </c>
      <c r="R1673" s="2" t="s">
        <v>2061</v>
      </c>
      <c r="S1673" s="2">
        <v>0.39</v>
      </c>
      <c r="T1673" s="7">
        <f>Table1[[#This Row],[Profit]]/Table1[[#This Row],[Sales]]</f>
        <v>-0.88002341853491362</v>
      </c>
      <c r="U1673" s="2" t="s">
        <v>33</v>
      </c>
      <c r="V1673" s="2" t="s">
        <v>53</v>
      </c>
      <c r="W1673" s="2" t="s">
        <v>154</v>
      </c>
      <c r="X1673" s="2" t="s">
        <v>2682</v>
      </c>
      <c r="Y1673" s="2">
        <v>43123</v>
      </c>
      <c r="Z1673" s="10">
        <v>42109</v>
      </c>
      <c r="AA1673" s="14" t="str">
        <f>TEXT(Table1[[#This Row],[Order Date]],"mmmm")</f>
        <v>April</v>
      </c>
      <c r="AB1673" s="8" t="str">
        <f>TEXT(Table1[[#This Row],[Order Date]],"yyyy")</f>
        <v>2015</v>
      </c>
      <c r="AC1673" s="10">
        <v>42111</v>
      </c>
      <c r="AD1673" s="2">
        <v>-61.628039999999999</v>
      </c>
      <c r="AE1673" s="2">
        <v>12</v>
      </c>
      <c r="AF1673" s="2">
        <v>70.03</v>
      </c>
      <c r="AG1673" s="2">
        <v>91398</v>
      </c>
      <c r="AH1673" s="7" t="str">
        <f>IF(COUNTIF(Returns!$A$2:$A$1635,Orders!AG1673)&gt;0,"Returned","Not Returned")</f>
        <v>Not Returned</v>
      </c>
    </row>
    <row r="1674" spans="5:34" ht="12.75" customHeight="1" thickTop="1" thickBot="1" x14ac:dyDescent="0.3">
      <c r="E1674" s="11">
        <v>21200</v>
      </c>
      <c r="F1674" s="12" t="s">
        <v>106</v>
      </c>
      <c r="G1674" s="12">
        <v>0.09</v>
      </c>
      <c r="H1674" s="12">
        <v>12.22</v>
      </c>
      <c r="I1674" s="12">
        <v>2.85</v>
      </c>
      <c r="J1674" s="12">
        <v>2954</v>
      </c>
      <c r="K1674" s="7" t="str">
        <f>IF(COUNTIF(Table1[Customer ID],Table1[[#This Row],[Customer ID]])&gt;1,"Repeat Customer","One-Time Customer")</f>
        <v>One-Time Customer</v>
      </c>
      <c r="L1674" s="12" t="s">
        <v>2683</v>
      </c>
      <c r="M1674" s="12" t="s">
        <v>49</v>
      </c>
      <c r="N1674" s="12" t="s">
        <v>114</v>
      </c>
      <c r="O1674" s="12" t="s">
        <v>41</v>
      </c>
      <c r="P1674" s="12" t="s">
        <v>50</v>
      </c>
      <c r="Q1674" s="12" t="s">
        <v>51</v>
      </c>
      <c r="R1674" s="12" t="s">
        <v>2398</v>
      </c>
      <c r="S1674" s="12">
        <v>0.55000000000000004</v>
      </c>
      <c r="T1674" s="7">
        <f>Table1[[#This Row],[Profit]]/Table1[[#This Row],[Sales]]</f>
        <v>0.69</v>
      </c>
      <c r="U1674" s="12" t="s">
        <v>33</v>
      </c>
      <c r="V1674" s="12" t="s">
        <v>61</v>
      </c>
      <c r="W1674" s="12" t="s">
        <v>62</v>
      </c>
      <c r="X1674" s="12" t="s">
        <v>2684</v>
      </c>
      <c r="Y1674" s="12">
        <v>55119</v>
      </c>
      <c r="Z1674" s="13">
        <v>42173</v>
      </c>
      <c r="AA1674" s="14" t="str">
        <f>TEXT(Table1[[#This Row],[Order Date]],"mmmm")</f>
        <v>June</v>
      </c>
      <c r="AB1674" s="8" t="str">
        <f>TEXT(Table1[[#This Row],[Order Date]],"yyyy")</f>
        <v>2015</v>
      </c>
      <c r="AC1674" s="13">
        <v>42180</v>
      </c>
      <c r="AD1674" s="12">
        <v>70.676699999999997</v>
      </c>
      <c r="AE1674" s="12">
        <v>9</v>
      </c>
      <c r="AF1674" s="12">
        <v>102.43</v>
      </c>
      <c r="AG1674" s="12">
        <v>86427</v>
      </c>
      <c r="AH1674" s="7" t="str">
        <f>IF(COUNTIF(Returns!$A$2:$A$1635,Orders!AG1674)&gt;0,"Returned","Not Returned")</f>
        <v>Not Returned</v>
      </c>
    </row>
    <row r="1675" spans="5:34" ht="12.75" customHeight="1" thickTop="1" thickBot="1" x14ac:dyDescent="0.3">
      <c r="E1675" s="9">
        <v>24817</v>
      </c>
      <c r="F1675" s="2" t="s">
        <v>56</v>
      </c>
      <c r="G1675" s="2">
        <v>0.1</v>
      </c>
      <c r="H1675" s="2">
        <v>37.94</v>
      </c>
      <c r="I1675" s="2">
        <v>5.08</v>
      </c>
      <c r="J1675" s="2">
        <v>2957</v>
      </c>
      <c r="K1675" s="7" t="str">
        <f>IF(COUNTIF(Table1[Customer ID],Table1[[#This Row],[Customer ID]])&gt;1,"Repeat Customer","One-Time Customer")</f>
        <v>One-Time Customer</v>
      </c>
      <c r="L1675" s="2" t="s">
        <v>2685</v>
      </c>
      <c r="M1675" s="2" t="s">
        <v>27</v>
      </c>
      <c r="N1675" s="2" t="s">
        <v>28</v>
      </c>
      <c r="O1675" s="2" t="s">
        <v>29</v>
      </c>
      <c r="P1675" s="2" t="s">
        <v>93</v>
      </c>
      <c r="Q1675" s="2" t="s">
        <v>31</v>
      </c>
      <c r="R1675" s="2" t="s">
        <v>892</v>
      </c>
      <c r="S1675" s="2">
        <v>0.38</v>
      </c>
      <c r="T1675" s="7">
        <f>Table1[[#This Row],[Profit]]/Table1[[#This Row],[Sales]]</f>
        <v>0.69</v>
      </c>
      <c r="U1675" s="2" t="s">
        <v>33</v>
      </c>
      <c r="V1675" s="2" t="s">
        <v>61</v>
      </c>
      <c r="W1675" s="2" t="s">
        <v>1858</v>
      </c>
      <c r="X1675" s="2" t="s">
        <v>2686</v>
      </c>
      <c r="Y1675" s="2">
        <v>53209</v>
      </c>
      <c r="Z1675" s="10">
        <v>42096</v>
      </c>
      <c r="AA1675" s="14" t="str">
        <f>TEXT(Table1[[#This Row],[Order Date]],"mmmm")</f>
        <v>April</v>
      </c>
      <c r="AB1675" s="8" t="str">
        <f>TEXT(Table1[[#This Row],[Order Date]],"yyyy")</f>
        <v>2015</v>
      </c>
      <c r="AC1675" s="10">
        <v>42098</v>
      </c>
      <c r="AD1675" s="2">
        <v>95.054399999999987</v>
      </c>
      <c r="AE1675" s="2">
        <v>4</v>
      </c>
      <c r="AF1675" s="2">
        <v>137.76</v>
      </c>
      <c r="AG1675" s="2">
        <v>90264</v>
      </c>
      <c r="AH1675" s="7" t="str">
        <f>IF(COUNTIF(Returns!$A$2:$A$1635,Orders!AG1675)&gt;0,"Returned","Not Returned")</f>
        <v>Not Returned</v>
      </c>
    </row>
    <row r="1676" spans="5:34" ht="12.75" customHeight="1" thickTop="1" thickBot="1" x14ac:dyDescent="0.3">
      <c r="E1676" s="11">
        <v>25709</v>
      </c>
      <c r="F1676" s="12" t="s">
        <v>106</v>
      </c>
      <c r="G1676" s="12">
        <v>0.06</v>
      </c>
      <c r="H1676" s="12">
        <v>20.99</v>
      </c>
      <c r="I1676" s="12">
        <v>0.99</v>
      </c>
      <c r="J1676" s="12">
        <v>2958</v>
      </c>
      <c r="K1676" s="7" t="str">
        <f>IF(COUNTIF(Table1[Customer ID],Table1[[#This Row],[Customer ID]])&gt;1,"Repeat Customer","One-Time Customer")</f>
        <v>One-Time Customer</v>
      </c>
      <c r="L1676" s="12" t="s">
        <v>2687</v>
      </c>
      <c r="M1676" s="12" t="s">
        <v>49</v>
      </c>
      <c r="N1676" s="12" t="s">
        <v>28</v>
      </c>
      <c r="O1676" s="12" t="s">
        <v>77</v>
      </c>
      <c r="P1676" s="12" t="s">
        <v>78</v>
      </c>
      <c r="Q1676" s="12" t="s">
        <v>31</v>
      </c>
      <c r="R1676" s="12" t="s">
        <v>2688</v>
      </c>
      <c r="S1676" s="12">
        <v>0.37</v>
      </c>
      <c r="T1676" s="7">
        <f>Table1[[#This Row],[Profit]]/Table1[[#This Row],[Sales]]</f>
        <v>0.69</v>
      </c>
      <c r="U1676" s="12" t="s">
        <v>33</v>
      </c>
      <c r="V1676" s="12" t="s">
        <v>61</v>
      </c>
      <c r="W1676" s="12" t="s">
        <v>1858</v>
      </c>
      <c r="X1676" s="12" t="s">
        <v>2689</v>
      </c>
      <c r="Y1676" s="12">
        <v>54956</v>
      </c>
      <c r="Z1676" s="13">
        <v>42086</v>
      </c>
      <c r="AA1676" s="14" t="str">
        <f>TEXT(Table1[[#This Row],[Order Date]],"mmmm")</f>
        <v>March</v>
      </c>
      <c r="AB1676" s="8" t="str">
        <f>TEXT(Table1[[#This Row],[Order Date]],"yyyy")</f>
        <v>2015</v>
      </c>
      <c r="AC1676" s="13">
        <v>42091</v>
      </c>
      <c r="AD1676" s="12">
        <v>224.96069999999997</v>
      </c>
      <c r="AE1676" s="12">
        <v>18</v>
      </c>
      <c r="AF1676" s="12">
        <v>326.02999999999997</v>
      </c>
      <c r="AG1676" s="12">
        <v>90265</v>
      </c>
      <c r="AH1676" s="7" t="str">
        <f>IF(COUNTIF(Returns!$A$2:$A$1635,Orders!AG1676)&gt;0,"Returned","Not Returned")</f>
        <v>Not Returned</v>
      </c>
    </row>
    <row r="1677" spans="5:34" ht="12.75" customHeight="1" thickTop="1" thickBot="1" x14ac:dyDescent="0.3">
      <c r="E1677" s="9">
        <v>19923</v>
      </c>
      <c r="F1677" s="2" t="s">
        <v>37</v>
      </c>
      <c r="G1677" s="2">
        <v>0.1</v>
      </c>
      <c r="H1677" s="2">
        <v>36.549999999999997</v>
      </c>
      <c r="I1677" s="2">
        <v>13.89</v>
      </c>
      <c r="J1677" s="2">
        <v>2960</v>
      </c>
      <c r="K1677" s="7" t="str">
        <f>IF(COUNTIF(Table1[Customer ID],Table1[[#This Row],[Customer ID]])&gt;1,"Repeat Customer","One-Time Customer")</f>
        <v>One-Time Customer</v>
      </c>
      <c r="L1677" s="2" t="s">
        <v>2690</v>
      </c>
      <c r="M1677" s="2" t="s">
        <v>49</v>
      </c>
      <c r="N1677" s="2" t="s">
        <v>28</v>
      </c>
      <c r="O1677" s="2" t="s">
        <v>29</v>
      </c>
      <c r="P1677" s="2" t="s">
        <v>30</v>
      </c>
      <c r="Q1677" s="2" t="s">
        <v>31</v>
      </c>
      <c r="R1677" s="2" t="s">
        <v>1290</v>
      </c>
      <c r="S1677" s="2">
        <v>0.41</v>
      </c>
      <c r="T1677" s="7">
        <f>Table1[[#This Row],[Profit]]/Table1[[#This Row],[Sales]]</f>
        <v>-0.23588960286526914</v>
      </c>
      <c r="U1677" s="2" t="s">
        <v>33</v>
      </c>
      <c r="V1677" s="2" t="s">
        <v>136</v>
      </c>
      <c r="W1677" s="2" t="s">
        <v>958</v>
      </c>
      <c r="X1677" s="2" t="s">
        <v>2691</v>
      </c>
      <c r="Y1677" s="2">
        <v>72956</v>
      </c>
      <c r="Z1677" s="10">
        <v>42099</v>
      </c>
      <c r="AA1677" s="14" t="str">
        <f>TEXT(Table1[[#This Row],[Order Date]],"mmmm")</f>
        <v>April</v>
      </c>
      <c r="AB1677" s="8" t="str">
        <f>TEXT(Table1[[#This Row],[Order Date]],"yyyy")</f>
        <v>2015</v>
      </c>
      <c r="AC1677" s="10">
        <v>42101</v>
      </c>
      <c r="AD1677" s="2">
        <v>-89.572000000000003</v>
      </c>
      <c r="AE1677" s="2">
        <v>11</v>
      </c>
      <c r="AF1677" s="2">
        <v>379.72</v>
      </c>
      <c r="AG1677" s="2">
        <v>90646</v>
      </c>
      <c r="AH1677" s="7" t="str">
        <f>IF(COUNTIF(Returns!$A$2:$A$1635,Orders!AG1677)&gt;0,"Returned","Not Returned")</f>
        <v>Not Returned</v>
      </c>
    </row>
    <row r="1678" spans="5:34" ht="12.75" customHeight="1" thickTop="1" thickBot="1" x14ac:dyDescent="0.3">
      <c r="E1678" s="11">
        <v>20390</v>
      </c>
      <c r="F1678" s="12" t="s">
        <v>25</v>
      </c>
      <c r="G1678" s="12">
        <v>7.0000000000000007E-2</v>
      </c>
      <c r="H1678" s="12">
        <v>4.76</v>
      </c>
      <c r="I1678" s="12">
        <v>0.88</v>
      </c>
      <c r="J1678" s="12">
        <v>2962</v>
      </c>
      <c r="K1678" s="7" t="str">
        <f>IF(COUNTIF(Table1[Customer ID],Table1[[#This Row],[Customer ID]])&gt;1,"Repeat Customer","One-Time Customer")</f>
        <v>One-Time Customer</v>
      </c>
      <c r="L1678" s="12" t="s">
        <v>2692</v>
      </c>
      <c r="M1678" s="12" t="s">
        <v>27</v>
      </c>
      <c r="N1678" s="12" t="s">
        <v>114</v>
      </c>
      <c r="O1678" s="12" t="s">
        <v>29</v>
      </c>
      <c r="P1678" s="12" t="s">
        <v>93</v>
      </c>
      <c r="Q1678" s="12" t="s">
        <v>31</v>
      </c>
      <c r="R1678" s="12" t="s">
        <v>2564</v>
      </c>
      <c r="S1678" s="12">
        <v>0.39</v>
      </c>
      <c r="T1678" s="7">
        <f>Table1[[#This Row],[Profit]]/Table1[[#This Row],[Sales]]</f>
        <v>0.69</v>
      </c>
      <c r="U1678" s="12" t="s">
        <v>33</v>
      </c>
      <c r="V1678" s="12" t="s">
        <v>34</v>
      </c>
      <c r="W1678" s="12" t="s">
        <v>255</v>
      </c>
      <c r="X1678" s="12" t="s">
        <v>337</v>
      </c>
      <c r="Y1678" s="12">
        <v>80027</v>
      </c>
      <c r="Z1678" s="13">
        <v>42131</v>
      </c>
      <c r="AA1678" s="14" t="str">
        <f>TEXT(Table1[[#This Row],[Order Date]],"mmmm")</f>
        <v>May</v>
      </c>
      <c r="AB1678" s="8" t="str">
        <f>TEXT(Table1[[#This Row],[Order Date]],"yyyy")</f>
        <v>2015</v>
      </c>
      <c r="AC1678" s="13">
        <v>42133</v>
      </c>
      <c r="AD1678" s="12">
        <v>33.347699999999996</v>
      </c>
      <c r="AE1678" s="12">
        <v>10</v>
      </c>
      <c r="AF1678" s="12">
        <v>48.33</v>
      </c>
      <c r="AG1678" s="12">
        <v>88611</v>
      </c>
      <c r="AH1678" s="7" t="str">
        <f>IF(COUNTIF(Returns!$A$2:$A$1635,Orders!AG1678)&gt;0,"Returned","Not Returned")</f>
        <v>Not Returned</v>
      </c>
    </row>
    <row r="1679" spans="5:34" ht="12.75" customHeight="1" thickTop="1" thickBot="1" x14ac:dyDescent="0.3">
      <c r="E1679" s="9">
        <v>22175</v>
      </c>
      <c r="F1679" s="2" t="s">
        <v>47</v>
      </c>
      <c r="G1679" s="2">
        <v>0.01</v>
      </c>
      <c r="H1679" s="2">
        <v>7.98</v>
      </c>
      <c r="I1679" s="2">
        <v>6.5</v>
      </c>
      <c r="J1679" s="2">
        <v>2963</v>
      </c>
      <c r="K1679" s="7" t="str">
        <f>IF(COUNTIF(Table1[Customer ID],Table1[[#This Row],[Customer ID]])&gt;1,"Repeat Customer","One-Time Customer")</f>
        <v>One-Time Customer</v>
      </c>
      <c r="L1679" s="2" t="s">
        <v>2693</v>
      </c>
      <c r="M1679" s="2" t="s">
        <v>49</v>
      </c>
      <c r="N1679" s="2" t="s">
        <v>114</v>
      </c>
      <c r="O1679" s="2" t="s">
        <v>29</v>
      </c>
      <c r="P1679" s="2" t="s">
        <v>141</v>
      </c>
      <c r="Q1679" s="2" t="s">
        <v>86</v>
      </c>
      <c r="R1679" s="2" t="s">
        <v>2694</v>
      </c>
      <c r="S1679" s="2">
        <v>0.59</v>
      </c>
      <c r="T1679" s="7">
        <f>Table1[[#This Row],[Profit]]/Table1[[#This Row],[Sales]]</f>
        <v>-0.99089086221712985</v>
      </c>
      <c r="U1679" s="2" t="s">
        <v>33</v>
      </c>
      <c r="V1679" s="2" t="s">
        <v>53</v>
      </c>
      <c r="W1679" s="2" t="s">
        <v>415</v>
      </c>
      <c r="X1679" s="2" t="s">
        <v>2695</v>
      </c>
      <c r="Y1679" s="2">
        <v>21220</v>
      </c>
      <c r="Z1679" s="10">
        <v>42177</v>
      </c>
      <c r="AA1679" s="14" t="str">
        <f>TEXT(Table1[[#This Row],[Order Date]],"mmmm")</f>
        <v>June</v>
      </c>
      <c r="AB1679" s="8" t="str">
        <f>TEXT(Table1[[#This Row],[Order Date]],"yyyy")</f>
        <v>2015</v>
      </c>
      <c r="AC1679" s="10">
        <v>42178</v>
      </c>
      <c r="AD1679" s="2">
        <v>-34.591999999999999</v>
      </c>
      <c r="AE1679" s="2">
        <v>4</v>
      </c>
      <c r="AF1679" s="2">
        <v>34.909999999999997</v>
      </c>
      <c r="AG1679" s="2">
        <v>88612</v>
      </c>
      <c r="AH1679" s="7" t="str">
        <f>IF(COUNTIF(Returns!$A$2:$A$1635,Orders!AG1679)&gt;0,"Returned","Not Returned")</f>
        <v>Not Returned</v>
      </c>
    </row>
    <row r="1680" spans="5:34" ht="12.75" customHeight="1" thickTop="1" thickBot="1" x14ac:dyDescent="0.3">
      <c r="E1680" s="11">
        <v>25953</v>
      </c>
      <c r="F1680" s="12" t="s">
        <v>25</v>
      </c>
      <c r="G1680" s="12">
        <v>0.06</v>
      </c>
      <c r="H1680" s="12">
        <v>42.98</v>
      </c>
      <c r="I1680" s="12">
        <v>4.62</v>
      </c>
      <c r="J1680" s="12">
        <v>2964</v>
      </c>
      <c r="K1680" s="7" t="str">
        <f>IF(COUNTIF(Table1[Customer ID],Table1[[#This Row],[Customer ID]])&gt;1,"Repeat Customer","One-Time Customer")</f>
        <v>One-Time Customer</v>
      </c>
      <c r="L1680" s="12" t="s">
        <v>2696</v>
      </c>
      <c r="M1680" s="12" t="s">
        <v>49</v>
      </c>
      <c r="N1680" s="12" t="s">
        <v>114</v>
      </c>
      <c r="O1680" s="12" t="s">
        <v>29</v>
      </c>
      <c r="P1680" s="12" t="s">
        <v>257</v>
      </c>
      <c r="Q1680" s="12" t="s">
        <v>59</v>
      </c>
      <c r="R1680" s="12" t="s">
        <v>1888</v>
      </c>
      <c r="S1680" s="12">
        <v>0.56000000000000005</v>
      </c>
      <c r="T1680" s="7">
        <f>Table1[[#This Row],[Profit]]/Table1[[#This Row],[Sales]]</f>
        <v>-0.52359693877551017</v>
      </c>
      <c r="U1680" s="12" t="s">
        <v>33</v>
      </c>
      <c r="V1680" s="12" t="s">
        <v>53</v>
      </c>
      <c r="W1680" s="12" t="s">
        <v>154</v>
      </c>
      <c r="X1680" s="12" t="s">
        <v>1961</v>
      </c>
      <c r="Y1680" s="12">
        <v>43050</v>
      </c>
      <c r="Z1680" s="13">
        <v>42115</v>
      </c>
      <c r="AA1680" s="14" t="str">
        <f>TEXT(Table1[[#This Row],[Order Date]],"mmmm")</f>
        <v>April</v>
      </c>
      <c r="AB1680" s="8" t="str">
        <f>TEXT(Table1[[#This Row],[Order Date]],"yyyy")</f>
        <v>2015</v>
      </c>
      <c r="AC1680" s="13">
        <v>42117</v>
      </c>
      <c r="AD1680" s="12">
        <v>-24.63</v>
      </c>
      <c r="AE1680" s="12">
        <v>1</v>
      </c>
      <c r="AF1680" s="12">
        <v>47.04</v>
      </c>
      <c r="AG1680" s="12">
        <v>88610</v>
      </c>
      <c r="AH1680" s="7" t="str">
        <f>IF(COUNTIF(Returns!$A$2:$A$1635,Orders!AG1680)&gt;0,"Returned","Not Returned")</f>
        <v>Not Returned</v>
      </c>
    </row>
    <row r="1681" spans="5:34" ht="12.75" customHeight="1" thickTop="1" thickBot="1" x14ac:dyDescent="0.3">
      <c r="E1681" s="9">
        <v>21390</v>
      </c>
      <c r="F1681" s="2" t="s">
        <v>37</v>
      </c>
      <c r="G1681" s="2">
        <v>0.08</v>
      </c>
      <c r="H1681" s="2">
        <v>9.68</v>
      </c>
      <c r="I1681" s="2">
        <v>2.0299999999999998</v>
      </c>
      <c r="J1681" s="2">
        <v>2968</v>
      </c>
      <c r="K1681" s="7" t="str">
        <f>IF(COUNTIF(Table1[Customer ID],Table1[[#This Row],[Customer ID]])&gt;1,"Repeat Customer","One-Time Customer")</f>
        <v>Repeat Customer</v>
      </c>
      <c r="L1681" s="2" t="s">
        <v>2697</v>
      </c>
      <c r="M1681" s="2" t="s">
        <v>49</v>
      </c>
      <c r="N1681" s="2" t="s">
        <v>58</v>
      </c>
      <c r="O1681" s="2" t="s">
        <v>29</v>
      </c>
      <c r="P1681" s="2" t="s">
        <v>93</v>
      </c>
      <c r="Q1681" s="2" t="s">
        <v>31</v>
      </c>
      <c r="R1681" s="2" t="s">
        <v>2698</v>
      </c>
      <c r="S1681" s="2">
        <v>0.37</v>
      </c>
      <c r="T1681" s="7">
        <f>Table1[[#This Row],[Profit]]/Table1[[#This Row],[Sales]]</f>
        <v>-49.016636197440583</v>
      </c>
      <c r="U1681" s="2" t="s">
        <v>33</v>
      </c>
      <c r="V1681" s="2" t="s">
        <v>136</v>
      </c>
      <c r="W1681" s="2" t="s">
        <v>362</v>
      </c>
      <c r="X1681" s="2" t="s">
        <v>2699</v>
      </c>
      <c r="Y1681" s="2">
        <v>33021</v>
      </c>
      <c r="Z1681" s="10">
        <v>42057</v>
      </c>
      <c r="AA1681" s="14" t="str">
        <f>TEXT(Table1[[#This Row],[Order Date]],"mmmm")</f>
        <v>February</v>
      </c>
      <c r="AB1681" s="8" t="str">
        <f>TEXT(Table1[[#This Row],[Order Date]],"yyyy")</f>
        <v>2015</v>
      </c>
      <c r="AC1681" s="10">
        <v>42059</v>
      </c>
      <c r="AD1681" s="2">
        <v>-536.24199999999996</v>
      </c>
      <c r="AE1681" s="2">
        <v>1</v>
      </c>
      <c r="AF1681" s="2">
        <v>10.94</v>
      </c>
      <c r="AG1681" s="2">
        <v>86085</v>
      </c>
      <c r="AH1681" s="7" t="str">
        <f>IF(COUNTIF(Returns!$A$2:$A$1635,Orders!AG1681)&gt;0,"Returned","Not Returned")</f>
        <v>Not Returned</v>
      </c>
    </row>
    <row r="1682" spans="5:34" ht="12.75" customHeight="1" thickTop="1" thickBot="1" x14ac:dyDescent="0.3">
      <c r="E1682" s="11">
        <v>21391</v>
      </c>
      <c r="F1682" s="12" t="s">
        <v>37</v>
      </c>
      <c r="G1682" s="12">
        <v>0.04</v>
      </c>
      <c r="H1682" s="12">
        <v>150.97999999999999</v>
      </c>
      <c r="I1682" s="12">
        <v>16.010000000000002</v>
      </c>
      <c r="J1682" s="12">
        <v>2968</v>
      </c>
      <c r="K1682" s="7" t="str">
        <f>IF(COUNTIF(Table1[Customer ID],Table1[[#This Row],[Customer ID]])&gt;1,"Repeat Customer","One-Time Customer")</f>
        <v>Repeat Customer</v>
      </c>
      <c r="L1682" s="12" t="s">
        <v>2697</v>
      </c>
      <c r="M1682" s="12" t="s">
        <v>39</v>
      </c>
      <c r="N1682" s="12" t="s">
        <v>58</v>
      </c>
      <c r="O1682" s="12" t="s">
        <v>41</v>
      </c>
      <c r="P1682" s="12" t="s">
        <v>152</v>
      </c>
      <c r="Q1682" s="12" t="s">
        <v>121</v>
      </c>
      <c r="R1682" s="12" t="s">
        <v>2700</v>
      </c>
      <c r="S1682" s="12">
        <v>0.7</v>
      </c>
      <c r="T1682" s="7">
        <f>Table1[[#This Row],[Profit]]/Table1[[#This Row],[Sales]]</f>
        <v>-0.17208564631245046</v>
      </c>
      <c r="U1682" s="12" t="s">
        <v>33</v>
      </c>
      <c r="V1682" s="12" t="s">
        <v>136</v>
      </c>
      <c r="W1682" s="12" t="s">
        <v>362</v>
      </c>
      <c r="X1682" s="12" t="s">
        <v>2699</v>
      </c>
      <c r="Y1682" s="12">
        <v>33021</v>
      </c>
      <c r="Z1682" s="13">
        <v>42057</v>
      </c>
      <c r="AA1682" s="14" t="str">
        <f>TEXT(Table1[[#This Row],[Order Date]],"mmmm")</f>
        <v>February</v>
      </c>
      <c r="AB1682" s="8" t="str">
        <f>TEXT(Table1[[#This Row],[Order Date]],"yyyy")</f>
        <v>2015</v>
      </c>
      <c r="AC1682" s="13">
        <v>42058</v>
      </c>
      <c r="AD1682" s="12">
        <v>-125.86000000000001</v>
      </c>
      <c r="AE1682" s="12">
        <v>5</v>
      </c>
      <c r="AF1682" s="12">
        <v>731.38</v>
      </c>
      <c r="AG1682" s="12">
        <v>86085</v>
      </c>
      <c r="AH1682" s="7" t="str">
        <f>IF(COUNTIF(Returns!$A$2:$A$1635,Orders!AG1682)&gt;0,"Returned","Not Returned")</f>
        <v>Not Returned</v>
      </c>
    </row>
    <row r="1683" spans="5:34" ht="12.75" customHeight="1" thickTop="1" thickBot="1" x14ac:dyDescent="0.3">
      <c r="E1683" s="9">
        <v>18041</v>
      </c>
      <c r="F1683" s="2" t="s">
        <v>25</v>
      </c>
      <c r="G1683" s="2">
        <v>0.06</v>
      </c>
      <c r="H1683" s="2">
        <v>363.25</v>
      </c>
      <c r="I1683" s="2">
        <v>19.989999999999998</v>
      </c>
      <c r="J1683" s="2">
        <v>2968</v>
      </c>
      <c r="K1683" s="7" t="str">
        <f>IF(COUNTIF(Table1[Customer ID],Table1[[#This Row],[Customer ID]])&gt;1,"Repeat Customer","One-Time Customer")</f>
        <v>Repeat Customer</v>
      </c>
      <c r="L1683" s="2" t="s">
        <v>2697</v>
      </c>
      <c r="M1683" s="2" t="s">
        <v>49</v>
      </c>
      <c r="N1683" s="2" t="s">
        <v>58</v>
      </c>
      <c r="O1683" s="2" t="s">
        <v>29</v>
      </c>
      <c r="P1683" s="2" t="s">
        <v>257</v>
      </c>
      <c r="Q1683" s="2" t="s">
        <v>59</v>
      </c>
      <c r="R1683" s="2" t="s">
        <v>1253</v>
      </c>
      <c r="S1683" s="2">
        <v>0.56999999999999995</v>
      </c>
      <c r="T1683" s="7">
        <f>Table1[[#This Row],[Profit]]/Table1[[#This Row],[Sales]]</f>
        <v>0.10486299185200219</v>
      </c>
      <c r="U1683" s="2" t="s">
        <v>33</v>
      </c>
      <c r="V1683" s="2" t="s">
        <v>136</v>
      </c>
      <c r="W1683" s="2" t="s">
        <v>362</v>
      </c>
      <c r="X1683" s="2" t="s">
        <v>2699</v>
      </c>
      <c r="Y1683" s="2">
        <v>33021</v>
      </c>
      <c r="Z1683" s="10">
        <v>42091</v>
      </c>
      <c r="AA1683" s="14" t="str">
        <f>TEXT(Table1[[#This Row],[Order Date]],"mmmm")</f>
        <v>March</v>
      </c>
      <c r="AB1683" s="8" t="str">
        <f>TEXT(Table1[[#This Row],[Order Date]],"yyyy")</f>
        <v>2015</v>
      </c>
      <c r="AC1683" s="10">
        <v>42093</v>
      </c>
      <c r="AD1683" s="2">
        <v>36.164099999999998</v>
      </c>
      <c r="AE1683" s="2">
        <v>1</v>
      </c>
      <c r="AF1683" s="2">
        <v>344.87</v>
      </c>
      <c r="AG1683" s="2">
        <v>86086</v>
      </c>
      <c r="AH1683" s="7" t="str">
        <f>IF(COUNTIF(Returns!$A$2:$A$1635,Orders!AG1683)&gt;0,"Returned","Not Returned")</f>
        <v>Not Returned</v>
      </c>
    </row>
    <row r="1684" spans="5:34" ht="12.75" customHeight="1" thickTop="1" thickBot="1" x14ac:dyDescent="0.3">
      <c r="E1684" s="11">
        <v>21096</v>
      </c>
      <c r="F1684" s="12" t="s">
        <v>25</v>
      </c>
      <c r="G1684" s="12">
        <v>0.01</v>
      </c>
      <c r="H1684" s="12">
        <v>30.97</v>
      </c>
      <c r="I1684" s="12">
        <v>4</v>
      </c>
      <c r="J1684" s="12">
        <v>2973</v>
      </c>
      <c r="K1684" s="7" t="str">
        <f>IF(COUNTIF(Table1[Customer ID],Table1[[#This Row],[Customer ID]])&gt;1,"Repeat Customer","One-Time Customer")</f>
        <v>Repeat Customer</v>
      </c>
      <c r="L1684" s="12" t="s">
        <v>2701</v>
      </c>
      <c r="M1684" s="12" t="s">
        <v>49</v>
      </c>
      <c r="N1684" s="12" t="s">
        <v>40</v>
      </c>
      <c r="O1684" s="12" t="s">
        <v>77</v>
      </c>
      <c r="P1684" s="12" t="s">
        <v>180</v>
      </c>
      <c r="Q1684" s="12" t="s">
        <v>59</v>
      </c>
      <c r="R1684" s="12" t="s">
        <v>2702</v>
      </c>
      <c r="S1684" s="12">
        <v>0.74</v>
      </c>
      <c r="T1684" s="7">
        <f>Table1[[#This Row],[Profit]]/Table1[[#This Row],[Sales]]</f>
        <v>3.2697587274882423E-2</v>
      </c>
      <c r="U1684" s="12" t="s">
        <v>33</v>
      </c>
      <c r="V1684" s="12" t="s">
        <v>61</v>
      </c>
      <c r="W1684" s="12" t="s">
        <v>1858</v>
      </c>
      <c r="X1684" s="12" t="s">
        <v>2703</v>
      </c>
      <c r="Y1684" s="12">
        <v>53151</v>
      </c>
      <c r="Z1684" s="13">
        <v>42107</v>
      </c>
      <c r="AA1684" s="14" t="str">
        <f>TEXT(Table1[[#This Row],[Order Date]],"mmmm")</f>
        <v>April</v>
      </c>
      <c r="AB1684" s="8" t="str">
        <f>TEXT(Table1[[#This Row],[Order Date]],"yyyy")</f>
        <v>2015</v>
      </c>
      <c r="AC1684" s="13">
        <v>42109</v>
      </c>
      <c r="AD1684" s="12">
        <v>17.102799999999998</v>
      </c>
      <c r="AE1684" s="12">
        <v>17</v>
      </c>
      <c r="AF1684" s="12">
        <v>523.05999999999995</v>
      </c>
      <c r="AG1684" s="12">
        <v>87186</v>
      </c>
      <c r="AH1684" s="7" t="str">
        <f>IF(COUNTIF(Returns!$A$2:$A$1635,Orders!AG1684)&gt;0,"Returned","Not Returned")</f>
        <v>Not Returned</v>
      </c>
    </row>
    <row r="1685" spans="5:34" ht="12.75" customHeight="1" thickTop="1" thickBot="1" x14ac:dyDescent="0.3">
      <c r="E1685" s="9">
        <v>21097</v>
      </c>
      <c r="F1685" s="2" t="s">
        <v>25</v>
      </c>
      <c r="G1685" s="2">
        <v>0.08</v>
      </c>
      <c r="H1685" s="2">
        <v>125.99</v>
      </c>
      <c r="I1685" s="2">
        <v>7.69</v>
      </c>
      <c r="J1685" s="2">
        <v>2973</v>
      </c>
      <c r="K1685" s="7" t="str">
        <f>IF(COUNTIF(Table1[Customer ID],Table1[[#This Row],[Customer ID]])&gt;1,"Repeat Customer","One-Time Customer")</f>
        <v>Repeat Customer</v>
      </c>
      <c r="L1685" s="2" t="s">
        <v>2701</v>
      </c>
      <c r="M1685" s="2" t="s">
        <v>49</v>
      </c>
      <c r="N1685" s="2" t="s">
        <v>40</v>
      </c>
      <c r="O1685" s="2" t="s">
        <v>77</v>
      </c>
      <c r="P1685" s="2" t="s">
        <v>78</v>
      </c>
      <c r="Q1685" s="2" t="s">
        <v>59</v>
      </c>
      <c r="R1685" s="2" t="s">
        <v>1225</v>
      </c>
      <c r="S1685" s="2">
        <v>0.57999999999999996</v>
      </c>
      <c r="T1685" s="7">
        <f>Table1[[#This Row],[Profit]]/Table1[[#This Row],[Sales]]</f>
        <v>0.52352556213603441</v>
      </c>
      <c r="U1685" s="2" t="s">
        <v>33</v>
      </c>
      <c r="V1685" s="2" t="s">
        <v>61</v>
      </c>
      <c r="W1685" s="2" t="s">
        <v>1858</v>
      </c>
      <c r="X1685" s="2" t="s">
        <v>2703</v>
      </c>
      <c r="Y1685" s="2">
        <v>53151</v>
      </c>
      <c r="Z1685" s="10">
        <v>42107</v>
      </c>
      <c r="AA1685" s="14" t="str">
        <f>TEXT(Table1[[#This Row],[Order Date]],"mmmm")</f>
        <v>April</v>
      </c>
      <c r="AB1685" s="8" t="str">
        <f>TEXT(Table1[[#This Row],[Order Date]],"yyyy")</f>
        <v>2015</v>
      </c>
      <c r="AC1685" s="10">
        <v>42109</v>
      </c>
      <c r="AD1685" s="2">
        <v>1269.3819599999999</v>
      </c>
      <c r="AE1685" s="2">
        <v>23</v>
      </c>
      <c r="AF1685" s="2">
        <v>2424.6799999999998</v>
      </c>
      <c r="AG1685" s="2">
        <v>87186</v>
      </c>
      <c r="AH1685" s="7" t="str">
        <f>IF(COUNTIF(Returns!$A$2:$A$1635,Orders!AG1685)&gt;0,"Returned","Not Returned")</f>
        <v>Not Returned</v>
      </c>
    </row>
    <row r="1686" spans="5:34" ht="12.75" customHeight="1" thickTop="1" thickBot="1" x14ac:dyDescent="0.3">
      <c r="E1686" s="11">
        <v>24770</v>
      </c>
      <c r="F1686" s="12" t="s">
        <v>47</v>
      </c>
      <c r="G1686" s="12">
        <v>0.1</v>
      </c>
      <c r="H1686" s="12">
        <v>442.14</v>
      </c>
      <c r="I1686" s="12">
        <v>14.7</v>
      </c>
      <c r="J1686" s="12">
        <v>2973</v>
      </c>
      <c r="K1686" s="7" t="str">
        <f>IF(COUNTIF(Table1[Customer ID],Table1[[#This Row],[Customer ID]])&gt;1,"Repeat Customer","One-Time Customer")</f>
        <v>Repeat Customer</v>
      </c>
      <c r="L1686" s="12" t="s">
        <v>2701</v>
      </c>
      <c r="M1686" s="12" t="s">
        <v>39</v>
      </c>
      <c r="N1686" s="12" t="s">
        <v>40</v>
      </c>
      <c r="O1686" s="12" t="s">
        <v>77</v>
      </c>
      <c r="P1686" s="12" t="s">
        <v>85</v>
      </c>
      <c r="Q1686" s="12" t="s">
        <v>43</v>
      </c>
      <c r="R1686" s="12" t="s">
        <v>336</v>
      </c>
      <c r="S1686" s="12">
        <v>0.56000000000000005</v>
      </c>
      <c r="T1686" s="7">
        <f>Table1[[#This Row],[Profit]]/Table1[[#This Row],[Sales]]</f>
        <v>5.7098045558029942E-2</v>
      </c>
      <c r="U1686" s="12" t="s">
        <v>33</v>
      </c>
      <c r="V1686" s="12" t="s">
        <v>61</v>
      </c>
      <c r="W1686" s="12" t="s">
        <v>1858</v>
      </c>
      <c r="X1686" s="12" t="s">
        <v>2703</v>
      </c>
      <c r="Y1686" s="12">
        <v>53151</v>
      </c>
      <c r="Z1686" s="13">
        <v>42144</v>
      </c>
      <c r="AA1686" s="14" t="str">
        <f>TEXT(Table1[[#This Row],[Order Date]],"mmmm")</f>
        <v>May</v>
      </c>
      <c r="AB1686" s="8" t="str">
        <f>TEXT(Table1[[#This Row],[Order Date]],"yyyy")</f>
        <v>2015</v>
      </c>
      <c r="AC1686" s="13">
        <v>42145</v>
      </c>
      <c r="AD1686" s="12">
        <v>137.68794000000014</v>
      </c>
      <c r="AE1686" s="12">
        <v>6</v>
      </c>
      <c r="AF1686" s="12">
        <v>2411.4299999999998</v>
      </c>
      <c r="AG1686" s="12">
        <v>87187</v>
      </c>
      <c r="AH1686" s="7" t="str">
        <f>IF(COUNTIF(Returns!$A$2:$A$1635,Orders!AG1686)&gt;0,"Returned","Not Returned")</f>
        <v>Not Returned</v>
      </c>
    </row>
    <row r="1687" spans="5:34" ht="12.75" customHeight="1" thickTop="1" thickBot="1" x14ac:dyDescent="0.3">
      <c r="E1687" s="9">
        <v>19599</v>
      </c>
      <c r="F1687" s="2" t="s">
        <v>56</v>
      </c>
      <c r="G1687" s="2">
        <v>0.01</v>
      </c>
      <c r="H1687" s="2">
        <v>35.99</v>
      </c>
      <c r="I1687" s="2">
        <v>0.99</v>
      </c>
      <c r="J1687" s="2">
        <v>2976</v>
      </c>
      <c r="K1687" s="7" t="str">
        <f>IF(COUNTIF(Table1[Customer ID],Table1[[#This Row],[Customer ID]])&gt;1,"Repeat Customer","One-Time Customer")</f>
        <v>One-Time Customer</v>
      </c>
      <c r="L1687" s="2" t="s">
        <v>2704</v>
      </c>
      <c r="M1687" s="2" t="s">
        <v>49</v>
      </c>
      <c r="N1687" s="2" t="s">
        <v>58</v>
      </c>
      <c r="O1687" s="2" t="s">
        <v>77</v>
      </c>
      <c r="P1687" s="2" t="s">
        <v>78</v>
      </c>
      <c r="Q1687" s="2" t="s">
        <v>51</v>
      </c>
      <c r="R1687" s="2" t="s">
        <v>2385</v>
      </c>
      <c r="S1687" s="2">
        <v>0.35</v>
      </c>
      <c r="T1687" s="7">
        <f>Table1[[#This Row],[Profit]]/Table1[[#This Row],[Sales]]</f>
        <v>0.69</v>
      </c>
      <c r="U1687" s="2" t="s">
        <v>33</v>
      </c>
      <c r="V1687" s="2" t="s">
        <v>61</v>
      </c>
      <c r="W1687" s="2" t="s">
        <v>1858</v>
      </c>
      <c r="X1687" s="2" t="s">
        <v>2705</v>
      </c>
      <c r="Y1687" s="2">
        <v>53154</v>
      </c>
      <c r="Z1687" s="10">
        <v>42146</v>
      </c>
      <c r="AA1687" s="14" t="str">
        <f>TEXT(Table1[[#This Row],[Order Date]],"mmmm")</f>
        <v>May</v>
      </c>
      <c r="AB1687" s="8" t="str">
        <f>TEXT(Table1[[#This Row],[Order Date]],"yyyy")</f>
        <v>2015</v>
      </c>
      <c r="AC1687" s="10">
        <v>42147</v>
      </c>
      <c r="AD1687" s="2">
        <v>882.48239999999998</v>
      </c>
      <c r="AE1687" s="2">
        <v>41</v>
      </c>
      <c r="AF1687" s="2">
        <v>1278.96</v>
      </c>
      <c r="AG1687" s="2">
        <v>89047</v>
      </c>
      <c r="AH1687" s="7" t="str">
        <f>IF(COUNTIF(Returns!$A$2:$A$1635,Orders!AG1687)&gt;0,"Returned","Not Returned")</f>
        <v>Not Returned</v>
      </c>
    </row>
    <row r="1688" spans="5:34" ht="12.75" customHeight="1" thickTop="1" thickBot="1" x14ac:dyDescent="0.3">
      <c r="E1688" s="11">
        <v>20182</v>
      </c>
      <c r="F1688" s="12" t="s">
        <v>47</v>
      </c>
      <c r="G1688" s="12">
        <v>0.09</v>
      </c>
      <c r="H1688" s="12">
        <v>2.94</v>
      </c>
      <c r="I1688" s="12">
        <v>0.7</v>
      </c>
      <c r="J1688" s="12">
        <v>2979</v>
      </c>
      <c r="K1688" s="7" t="str">
        <f>IF(COUNTIF(Table1[Customer ID],Table1[[#This Row],[Customer ID]])&gt;1,"Repeat Customer","One-Time Customer")</f>
        <v>Repeat Customer</v>
      </c>
      <c r="L1688" s="12" t="s">
        <v>2706</v>
      </c>
      <c r="M1688" s="12" t="s">
        <v>49</v>
      </c>
      <c r="N1688" s="12" t="s">
        <v>28</v>
      </c>
      <c r="O1688" s="12" t="s">
        <v>29</v>
      </c>
      <c r="P1688" s="12" t="s">
        <v>30</v>
      </c>
      <c r="Q1688" s="12" t="s">
        <v>31</v>
      </c>
      <c r="R1688" s="12" t="s">
        <v>112</v>
      </c>
      <c r="S1688" s="12">
        <v>0.57999999999999996</v>
      </c>
      <c r="T1688" s="7">
        <f>Table1[[#This Row],[Profit]]/Table1[[#This Row],[Sales]]</f>
        <v>0.25313243457573359</v>
      </c>
      <c r="U1688" s="12" t="s">
        <v>33</v>
      </c>
      <c r="V1688" s="12" t="s">
        <v>61</v>
      </c>
      <c r="W1688" s="12" t="s">
        <v>2659</v>
      </c>
      <c r="X1688" s="12" t="s">
        <v>2707</v>
      </c>
      <c r="Y1688" s="12">
        <v>58601</v>
      </c>
      <c r="Z1688" s="13">
        <v>42031</v>
      </c>
      <c r="AA1688" s="14" t="str">
        <f>TEXT(Table1[[#This Row],[Order Date]],"mmmm")</f>
        <v>January</v>
      </c>
      <c r="AB1688" s="8" t="str">
        <f>TEXT(Table1[[#This Row],[Order Date]],"yyyy")</f>
        <v>2015</v>
      </c>
      <c r="AC1688" s="13">
        <v>42032</v>
      </c>
      <c r="AD1688" s="12">
        <v>6.3840000000000003</v>
      </c>
      <c r="AE1688" s="12">
        <v>9</v>
      </c>
      <c r="AF1688" s="12">
        <v>25.22</v>
      </c>
      <c r="AG1688" s="12">
        <v>86544</v>
      </c>
      <c r="AH1688" s="7" t="str">
        <f>IF(COUNTIF(Returns!$A$2:$A$1635,Orders!AG1688)&gt;0,"Returned","Not Returned")</f>
        <v>Not Returned</v>
      </c>
    </row>
    <row r="1689" spans="5:34" ht="12.75" customHeight="1" thickTop="1" thickBot="1" x14ac:dyDescent="0.3">
      <c r="E1689" s="9">
        <v>18169</v>
      </c>
      <c r="F1689" s="2" t="s">
        <v>47</v>
      </c>
      <c r="G1689" s="2">
        <v>0.02</v>
      </c>
      <c r="H1689" s="2">
        <v>5.34</v>
      </c>
      <c r="I1689" s="2">
        <v>2.99</v>
      </c>
      <c r="J1689" s="2">
        <v>2979</v>
      </c>
      <c r="K1689" s="7" t="str">
        <f>IF(COUNTIF(Table1[Customer ID],Table1[[#This Row],[Customer ID]])&gt;1,"Repeat Customer","One-Time Customer")</f>
        <v>Repeat Customer</v>
      </c>
      <c r="L1689" s="2" t="s">
        <v>2706</v>
      </c>
      <c r="M1689" s="2" t="s">
        <v>49</v>
      </c>
      <c r="N1689" s="2" t="s">
        <v>28</v>
      </c>
      <c r="O1689" s="2" t="s">
        <v>29</v>
      </c>
      <c r="P1689" s="2" t="s">
        <v>109</v>
      </c>
      <c r="Q1689" s="2" t="s">
        <v>59</v>
      </c>
      <c r="R1689" s="2" t="s">
        <v>822</v>
      </c>
      <c r="S1689" s="2">
        <v>0.38</v>
      </c>
      <c r="T1689" s="7">
        <f>Table1[[#This Row],[Profit]]/Table1[[#This Row],[Sales]]</f>
        <v>0.15247624532104812</v>
      </c>
      <c r="U1689" s="2" t="s">
        <v>33</v>
      </c>
      <c r="V1689" s="2" t="s">
        <v>61</v>
      </c>
      <c r="W1689" s="2" t="s">
        <v>2659</v>
      </c>
      <c r="X1689" s="2" t="s">
        <v>2707</v>
      </c>
      <c r="Y1689" s="2">
        <v>58601</v>
      </c>
      <c r="Z1689" s="10">
        <v>42061</v>
      </c>
      <c r="AA1689" s="14" t="str">
        <f>TEXT(Table1[[#This Row],[Order Date]],"mmmm")</f>
        <v>February</v>
      </c>
      <c r="AB1689" s="8" t="str">
        <f>TEXT(Table1[[#This Row],[Order Date]],"yyyy")</f>
        <v>2015</v>
      </c>
      <c r="AC1689" s="10">
        <v>42063</v>
      </c>
      <c r="AD1689" s="2">
        <v>5.2955000000000005</v>
      </c>
      <c r="AE1689" s="2">
        <v>6</v>
      </c>
      <c r="AF1689" s="2">
        <v>34.729999999999997</v>
      </c>
      <c r="AG1689" s="2">
        <v>86545</v>
      </c>
      <c r="AH1689" s="7" t="str">
        <f>IF(COUNTIF(Returns!$A$2:$A$1635,Orders!AG1689)&gt;0,"Returned","Not Returned")</f>
        <v>Not Returned</v>
      </c>
    </row>
    <row r="1690" spans="5:34" ht="12.75" customHeight="1" thickTop="1" thickBot="1" x14ac:dyDescent="0.3">
      <c r="E1690" s="11">
        <v>18170</v>
      </c>
      <c r="F1690" s="12" t="s">
        <v>47</v>
      </c>
      <c r="G1690" s="12">
        <v>0.03</v>
      </c>
      <c r="H1690" s="12">
        <v>40.98</v>
      </c>
      <c r="I1690" s="12">
        <v>7.47</v>
      </c>
      <c r="J1690" s="12">
        <v>2979</v>
      </c>
      <c r="K1690" s="7" t="str">
        <f>IF(COUNTIF(Table1[Customer ID],Table1[[#This Row],[Customer ID]])&gt;1,"Repeat Customer","One-Time Customer")</f>
        <v>Repeat Customer</v>
      </c>
      <c r="L1690" s="12" t="s">
        <v>2706</v>
      </c>
      <c r="M1690" s="12" t="s">
        <v>49</v>
      </c>
      <c r="N1690" s="12" t="s">
        <v>28</v>
      </c>
      <c r="O1690" s="12" t="s">
        <v>29</v>
      </c>
      <c r="P1690" s="12" t="s">
        <v>109</v>
      </c>
      <c r="Q1690" s="12" t="s">
        <v>59</v>
      </c>
      <c r="R1690" s="12" t="s">
        <v>1373</v>
      </c>
      <c r="S1690" s="12">
        <v>0.37</v>
      </c>
      <c r="T1690" s="7">
        <f>Table1[[#This Row],[Profit]]/Table1[[#This Row],[Sales]]</f>
        <v>0.69</v>
      </c>
      <c r="U1690" s="12" t="s">
        <v>33</v>
      </c>
      <c r="V1690" s="12" t="s">
        <v>61</v>
      </c>
      <c r="W1690" s="12" t="s">
        <v>2659</v>
      </c>
      <c r="X1690" s="12" t="s">
        <v>2707</v>
      </c>
      <c r="Y1690" s="12">
        <v>58601</v>
      </c>
      <c r="Z1690" s="13">
        <v>42061</v>
      </c>
      <c r="AA1690" s="14" t="str">
        <f>TEXT(Table1[[#This Row],[Order Date]],"mmmm")</f>
        <v>February</v>
      </c>
      <c r="AB1690" s="8" t="str">
        <f>TEXT(Table1[[#This Row],[Order Date]],"yyyy")</f>
        <v>2015</v>
      </c>
      <c r="AC1690" s="13">
        <v>42062</v>
      </c>
      <c r="AD1690" s="12">
        <v>170.79569999999998</v>
      </c>
      <c r="AE1690" s="12">
        <v>6</v>
      </c>
      <c r="AF1690" s="12">
        <v>247.53</v>
      </c>
      <c r="AG1690" s="12">
        <v>86545</v>
      </c>
      <c r="AH1690" s="7" t="str">
        <f>IF(COUNTIF(Returns!$A$2:$A$1635,Orders!AG1690)&gt;0,"Returned","Not Returned")</f>
        <v>Not Returned</v>
      </c>
    </row>
    <row r="1691" spans="5:34" ht="12.75" customHeight="1" thickTop="1" thickBot="1" x14ac:dyDescent="0.3">
      <c r="E1691" s="9">
        <v>18133</v>
      </c>
      <c r="F1691" s="2" t="s">
        <v>37</v>
      </c>
      <c r="G1691" s="2">
        <v>0.01</v>
      </c>
      <c r="H1691" s="2">
        <v>5.84</v>
      </c>
      <c r="I1691" s="2">
        <v>0.83</v>
      </c>
      <c r="J1691" s="2">
        <v>2979</v>
      </c>
      <c r="K1691" s="7" t="str">
        <f>IF(COUNTIF(Table1[Customer ID],Table1[[#This Row],[Customer ID]])&gt;1,"Repeat Customer","One-Time Customer")</f>
        <v>Repeat Customer</v>
      </c>
      <c r="L1691" s="2" t="s">
        <v>2706</v>
      </c>
      <c r="M1691" s="2" t="s">
        <v>49</v>
      </c>
      <c r="N1691" s="2" t="s">
        <v>28</v>
      </c>
      <c r="O1691" s="2" t="s">
        <v>29</v>
      </c>
      <c r="P1691" s="2" t="s">
        <v>30</v>
      </c>
      <c r="Q1691" s="2" t="s">
        <v>31</v>
      </c>
      <c r="R1691" s="2" t="s">
        <v>944</v>
      </c>
      <c r="S1691" s="2">
        <v>0.49</v>
      </c>
      <c r="T1691" s="7">
        <f>Table1[[#This Row],[Profit]]/Table1[[#This Row],[Sales]]</f>
        <v>0.67358727501046456</v>
      </c>
      <c r="U1691" s="2" t="s">
        <v>33</v>
      </c>
      <c r="V1691" s="2" t="s">
        <v>61</v>
      </c>
      <c r="W1691" s="2" t="s">
        <v>2659</v>
      </c>
      <c r="X1691" s="2" t="s">
        <v>2707</v>
      </c>
      <c r="Y1691" s="2">
        <v>58601</v>
      </c>
      <c r="Z1691" s="10">
        <v>42169</v>
      </c>
      <c r="AA1691" s="14" t="str">
        <f>TEXT(Table1[[#This Row],[Order Date]],"mmmm")</f>
        <v>June</v>
      </c>
      <c r="AB1691" s="8" t="str">
        <f>TEXT(Table1[[#This Row],[Order Date]],"yyyy")</f>
        <v>2015</v>
      </c>
      <c r="AC1691" s="10">
        <v>42171</v>
      </c>
      <c r="AD1691" s="2">
        <v>16.091999999999999</v>
      </c>
      <c r="AE1691" s="2">
        <v>4</v>
      </c>
      <c r="AF1691" s="2">
        <v>23.89</v>
      </c>
      <c r="AG1691" s="2">
        <v>86546</v>
      </c>
      <c r="AH1691" s="7" t="str">
        <f>IF(COUNTIF(Returns!$A$2:$A$1635,Orders!AG1691)&gt;0,"Returned","Not Returned")</f>
        <v>Not Returned</v>
      </c>
    </row>
    <row r="1692" spans="5:34" ht="12.75" customHeight="1" thickTop="1" thickBot="1" x14ac:dyDescent="0.3">
      <c r="E1692" s="11">
        <v>20183</v>
      </c>
      <c r="F1692" s="12" t="s">
        <v>47</v>
      </c>
      <c r="G1692" s="12">
        <v>0.03</v>
      </c>
      <c r="H1692" s="12">
        <v>43.98</v>
      </c>
      <c r="I1692" s="12">
        <v>8.99</v>
      </c>
      <c r="J1692" s="12">
        <v>2980</v>
      </c>
      <c r="K1692" s="7" t="str">
        <f>IF(COUNTIF(Table1[Customer ID],Table1[[#This Row],[Customer ID]])&gt;1,"Repeat Customer","One-Time Customer")</f>
        <v>Repeat Customer</v>
      </c>
      <c r="L1692" s="12" t="s">
        <v>2708</v>
      </c>
      <c r="M1692" s="12" t="s">
        <v>49</v>
      </c>
      <c r="N1692" s="12" t="s">
        <v>28</v>
      </c>
      <c r="O1692" s="12" t="s">
        <v>29</v>
      </c>
      <c r="P1692" s="12" t="s">
        <v>30</v>
      </c>
      <c r="Q1692" s="12" t="s">
        <v>51</v>
      </c>
      <c r="R1692" s="12" t="s">
        <v>1118</v>
      </c>
      <c r="S1692" s="12">
        <v>0.57999999999999996</v>
      </c>
      <c r="T1692" s="7">
        <f>Table1[[#This Row],[Profit]]/Table1[[#This Row],[Sales]]</f>
        <v>0.60316637323943667</v>
      </c>
      <c r="U1692" s="12" t="s">
        <v>33</v>
      </c>
      <c r="V1692" s="12" t="s">
        <v>53</v>
      </c>
      <c r="W1692" s="12" t="s">
        <v>154</v>
      </c>
      <c r="X1692" s="12" t="s">
        <v>2709</v>
      </c>
      <c r="Y1692" s="12">
        <v>44870</v>
      </c>
      <c r="Z1692" s="13">
        <v>42031</v>
      </c>
      <c r="AA1692" s="14" t="str">
        <f>TEXT(Table1[[#This Row],[Order Date]],"mmmm")</f>
        <v>January</v>
      </c>
      <c r="AB1692" s="8" t="str">
        <f>TEXT(Table1[[#This Row],[Order Date]],"yyyy")</f>
        <v>2015</v>
      </c>
      <c r="AC1692" s="13">
        <v>42033</v>
      </c>
      <c r="AD1692" s="12">
        <v>274.0788</v>
      </c>
      <c r="AE1692" s="12">
        <v>10</v>
      </c>
      <c r="AF1692" s="12">
        <v>454.4</v>
      </c>
      <c r="AG1692" s="12">
        <v>86544</v>
      </c>
      <c r="AH1692" s="7" t="str">
        <f>IF(COUNTIF(Returns!$A$2:$A$1635,Orders!AG1692)&gt;0,"Returned","Not Returned")</f>
        <v>Not Returned</v>
      </c>
    </row>
    <row r="1693" spans="5:34" ht="12.75" customHeight="1" thickTop="1" thickBot="1" x14ac:dyDescent="0.3">
      <c r="E1693" s="9">
        <v>20184</v>
      </c>
      <c r="F1693" s="2" t="s">
        <v>47</v>
      </c>
      <c r="G1693" s="2">
        <v>0.06</v>
      </c>
      <c r="H1693" s="2">
        <v>1.1399999999999999</v>
      </c>
      <c r="I1693" s="2">
        <v>0.7</v>
      </c>
      <c r="J1693" s="2">
        <v>2980</v>
      </c>
      <c r="K1693" s="7" t="str">
        <f>IF(COUNTIF(Table1[Customer ID],Table1[[#This Row],[Customer ID]])&gt;1,"Repeat Customer","One-Time Customer")</f>
        <v>Repeat Customer</v>
      </c>
      <c r="L1693" s="2" t="s">
        <v>2708</v>
      </c>
      <c r="M1693" s="2" t="s">
        <v>49</v>
      </c>
      <c r="N1693" s="2" t="s">
        <v>28</v>
      </c>
      <c r="O1693" s="2" t="s">
        <v>29</v>
      </c>
      <c r="P1693" s="2" t="s">
        <v>66</v>
      </c>
      <c r="Q1693" s="2" t="s">
        <v>31</v>
      </c>
      <c r="R1693" s="2" t="s">
        <v>1010</v>
      </c>
      <c r="S1693" s="2">
        <v>0.38</v>
      </c>
      <c r="T1693" s="7">
        <f>Table1[[#This Row],[Profit]]/Table1[[#This Row],[Sales]]</f>
        <v>-0.26028905712319339</v>
      </c>
      <c r="U1693" s="2" t="s">
        <v>33</v>
      </c>
      <c r="V1693" s="2" t="s">
        <v>53</v>
      </c>
      <c r="W1693" s="2" t="s">
        <v>154</v>
      </c>
      <c r="X1693" s="2" t="s">
        <v>2709</v>
      </c>
      <c r="Y1693" s="2">
        <v>44870</v>
      </c>
      <c r="Z1693" s="10">
        <v>42031</v>
      </c>
      <c r="AA1693" s="14" t="str">
        <f>TEXT(Table1[[#This Row],[Order Date]],"mmmm")</f>
        <v>January</v>
      </c>
      <c r="AB1693" s="8" t="str">
        <f>TEXT(Table1[[#This Row],[Order Date]],"yyyy")</f>
        <v>2015</v>
      </c>
      <c r="AC1693" s="10">
        <v>42034</v>
      </c>
      <c r="AD1693" s="2">
        <v>-3.782</v>
      </c>
      <c r="AE1693" s="2">
        <v>13</v>
      </c>
      <c r="AF1693" s="2">
        <v>14.53</v>
      </c>
      <c r="AG1693" s="2">
        <v>86544</v>
      </c>
      <c r="AH1693" s="7" t="str">
        <f>IF(COUNTIF(Returns!$A$2:$A$1635,Orders!AG1693)&gt;0,"Returned","Not Returned")</f>
        <v>Not Returned</v>
      </c>
    </row>
    <row r="1694" spans="5:34" ht="12.75" customHeight="1" thickTop="1" thickBot="1" x14ac:dyDescent="0.3">
      <c r="E1694" s="11">
        <v>20435</v>
      </c>
      <c r="F1694" s="12" t="s">
        <v>56</v>
      </c>
      <c r="G1694" s="12">
        <v>7.0000000000000007E-2</v>
      </c>
      <c r="H1694" s="12">
        <v>2.61</v>
      </c>
      <c r="I1694" s="12">
        <v>0.5</v>
      </c>
      <c r="J1694" s="12">
        <v>2980</v>
      </c>
      <c r="K1694" s="7" t="str">
        <f>IF(COUNTIF(Table1[Customer ID],Table1[[#This Row],[Customer ID]])&gt;1,"Repeat Customer","One-Time Customer")</f>
        <v>Repeat Customer</v>
      </c>
      <c r="L1694" s="12" t="s">
        <v>2708</v>
      </c>
      <c r="M1694" s="12" t="s">
        <v>49</v>
      </c>
      <c r="N1694" s="12" t="s">
        <v>28</v>
      </c>
      <c r="O1694" s="12" t="s">
        <v>29</v>
      </c>
      <c r="P1694" s="12" t="s">
        <v>134</v>
      </c>
      <c r="Q1694" s="12" t="s">
        <v>59</v>
      </c>
      <c r="R1694" s="12" t="s">
        <v>1138</v>
      </c>
      <c r="S1694" s="12">
        <v>0.39</v>
      </c>
      <c r="T1694" s="7">
        <f>Table1[[#This Row],[Profit]]/Table1[[#This Row],[Sales]]</f>
        <v>0.69</v>
      </c>
      <c r="U1694" s="12" t="s">
        <v>33</v>
      </c>
      <c r="V1694" s="12" t="s">
        <v>53</v>
      </c>
      <c r="W1694" s="12" t="s">
        <v>154</v>
      </c>
      <c r="X1694" s="12" t="s">
        <v>2709</v>
      </c>
      <c r="Y1694" s="12">
        <v>44870</v>
      </c>
      <c r="Z1694" s="13">
        <v>42060</v>
      </c>
      <c r="AA1694" s="14" t="str">
        <f>TEXT(Table1[[#This Row],[Order Date]],"mmmm")</f>
        <v>February</v>
      </c>
      <c r="AB1694" s="8" t="str">
        <f>TEXT(Table1[[#This Row],[Order Date]],"yyyy")</f>
        <v>2015</v>
      </c>
      <c r="AC1694" s="13">
        <v>42062</v>
      </c>
      <c r="AD1694" s="12">
        <v>10.798499999999999</v>
      </c>
      <c r="AE1694" s="12">
        <v>6</v>
      </c>
      <c r="AF1694" s="12">
        <v>15.65</v>
      </c>
      <c r="AG1694" s="12">
        <v>86547</v>
      </c>
      <c r="AH1694" s="7" t="str">
        <f>IF(COUNTIF(Returns!$A$2:$A$1635,Orders!AG1694)&gt;0,"Returned","Not Returned")</f>
        <v>Not Returned</v>
      </c>
    </row>
    <row r="1695" spans="5:34" ht="12.75" customHeight="1" thickTop="1" thickBot="1" x14ac:dyDescent="0.3">
      <c r="E1695" s="9">
        <v>23110</v>
      </c>
      <c r="F1695" s="2" t="s">
        <v>106</v>
      </c>
      <c r="G1695" s="2">
        <v>0.04</v>
      </c>
      <c r="H1695" s="2">
        <v>2.88</v>
      </c>
      <c r="I1695" s="2">
        <v>1.01</v>
      </c>
      <c r="J1695" s="2">
        <v>2980</v>
      </c>
      <c r="K1695" s="7" t="str">
        <f>IF(COUNTIF(Table1[Customer ID],Table1[[#This Row],[Customer ID]])&gt;1,"Repeat Customer","One-Time Customer")</f>
        <v>Repeat Customer</v>
      </c>
      <c r="L1695" s="2" t="s">
        <v>2708</v>
      </c>
      <c r="M1695" s="2" t="s">
        <v>49</v>
      </c>
      <c r="N1695" s="2" t="s">
        <v>28</v>
      </c>
      <c r="O1695" s="2" t="s">
        <v>29</v>
      </c>
      <c r="P1695" s="2" t="s">
        <v>30</v>
      </c>
      <c r="Q1695" s="2" t="s">
        <v>31</v>
      </c>
      <c r="R1695" s="2" t="s">
        <v>794</v>
      </c>
      <c r="S1695" s="2">
        <v>0.55000000000000004</v>
      </c>
      <c r="T1695" s="7">
        <f>Table1[[#This Row],[Profit]]/Table1[[#This Row],[Sales]]</f>
        <v>0.13622230164403146</v>
      </c>
      <c r="U1695" s="2" t="s">
        <v>33</v>
      </c>
      <c r="V1695" s="2" t="s">
        <v>53</v>
      </c>
      <c r="W1695" s="2" t="s">
        <v>154</v>
      </c>
      <c r="X1695" s="2" t="s">
        <v>2709</v>
      </c>
      <c r="Y1695" s="2">
        <v>44870</v>
      </c>
      <c r="Z1695" s="10">
        <v>42154</v>
      </c>
      <c r="AA1695" s="14" t="str">
        <f>TEXT(Table1[[#This Row],[Order Date]],"mmmm")</f>
        <v>May</v>
      </c>
      <c r="AB1695" s="8" t="str">
        <f>TEXT(Table1[[#This Row],[Order Date]],"yyyy")</f>
        <v>2015</v>
      </c>
      <c r="AC1695" s="10">
        <v>42159</v>
      </c>
      <c r="AD1695" s="2">
        <v>15.246</v>
      </c>
      <c r="AE1695" s="2">
        <v>39</v>
      </c>
      <c r="AF1695" s="2">
        <v>111.92</v>
      </c>
      <c r="AG1695" s="2">
        <v>86548</v>
      </c>
      <c r="AH1695" s="7" t="str">
        <f>IF(COUNTIF(Returns!$A$2:$A$1635,Orders!AG1695)&gt;0,"Returned","Not Returned")</f>
        <v>Not Returned</v>
      </c>
    </row>
    <row r="1696" spans="5:34" ht="12.75" customHeight="1" thickTop="1" thickBot="1" x14ac:dyDescent="0.3">
      <c r="E1696" s="11">
        <v>20816</v>
      </c>
      <c r="F1696" s="12" t="s">
        <v>47</v>
      </c>
      <c r="G1696" s="12">
        <v>0.09</v>
      </c>
      <c r="H1696" s="12">
        <v>100.98</v>
      </c>
      <c r="I1696" s="12">
        <v>35.840000000000003</v>
      </c>
      <c r="J1696" s="12">
        <v>2987</v>
      </c>
      <c r="K1696" s="7" t="str">
        <f>IF(COUNTIF(Table1[Customer ID],Table1[[#This Row],[Customer ID]])&gt;1,"Repeat Customer","One-Time Customer")</f>
        <v>Repeat Customer</v>
      </c>
      <c r="L1696" s="12" t="s">
        <v>2710</v>
      </c>
      <c r="M1696" s="12" t="s">
        <v>39</v>
      </c>
      <c r="N1696" s="12" t="s">
        <v>40</v>
      </c>
      <c r="O1696" s="12" t="s">
        <v>41</v>
      </c>
      <c r="P1696" s="12" t="s">
        <v>191</v>
      </c>
      <c r="Q1696" s="12" t="s">
        <v>121</v>
      </c>
      <c r="R1696" s="12" t="s">
        <v>260</v>
      </c>
      <c r="S1696" s="12">
        <v>0.62</v>
      </c>
      <c r="T1696" s="7">
        <f>Table1[[#This Row],[Profit]]/Table1[[#This Row],[Sales]]</f>
        <v>-6.0941671861583877E-2</v>
      </c>
      <c r="U1696" s="12" t="s">
        <v>33</v>
      </c>
      <c r="V1696" s="12" t="s">
        <v>61</v>
      </c>
      <c r="W1696" s="12" t="s">
        <v>330</v>
      </c>
      <c r="X1696" s="12" t="s">
        <v>2711</v>
      </c>
      <c r="Y1696" s="12">
        <v>50265</v>
      </c>
      <c r="Z1696" s="13">
        <v>42183</v>
      </c>
      <c r="AA1696" s="14" t="str">
        <f>TEXT(Table1[[#This Row],[Order Date]],"mmmm")</f>
        <v>June</v>
      </c>
      <c r="AB1696" s="8" t="str">
        <f>TEXT(Table1[[#This Row],[Order Date]],"yyyy")</f>
        <v>2015</v>
      </c>
      <c r="AC1696" s="13">
        <v>42183</v>
      </c>
      <c r="AD1696" s="12">
        <v>-103.624</v>
      </c>
      <c r="AE1696" s="12">
        <v>17</v>
      </c>
      <c r="AF1696" s="12">
        <v>1700.38</v>
      </c>
      <c r="AG1696" s="12">
        <v>91180</v>
      </c>
      <c r="AH1696" s="7" t="str">
        <f>IF(COUNTIF(Returns!$A$2:$A$1635,Orders!AG1696)&gt;0,"Returned","Not Returned")</f>
        <v>Not Returned</v>
      </c>
    </row>
    <row r="1697" spans="5:34" ht="12.75" customHeight="1" thickTop="1" thickBot="1" x14ac:dyDescent="0.3">
      <c r="E1697" s="9">
        <v>20817</v>
      </c>
      <c r="F1697" s="2" t="s">
        <v>47</v>
      </c>
      <c r="G1697" s="2">
        <v>0.1</v>
      </c>
      <c r="H1697" s="2">
        <v>5.78</v>
      </c>
      <c r="I1697" s="2">
        <v>7.96</v>
      </c>
      <c r="J1697" s="2">
        <v>2987</v>
      </c>
      <c r="K1697" s="7" t="str">
        <f>IF(COUNTIF(Table1[Customer ID],Table1[[#This Row],[Customer ID]])&gt;1,"Repeat Customer","One-Time Customer")</f>
        <v>Repeat Customer</v>
      </c>
      <c r="L1697" s="2" t="s">
        <v>2710</v>
      </c>
      <c r="M1697" s="2" t="s">
        <v>49</v>
      </c>
      <c r="N1697" s="2" t="s">
        <v>40</v>
      </c>
      <c r="O1697" s="2" t="s">
        <v>29</v>
      </c>
      <c r="P1697" s="2" t="s">
        <v>93</v>
      </c>
      <c r="Q1697" s="2" t="s">
        <v>59</v>
      </c>
      <c r="R1697" s="2" t="s">
        <v>2712</v>
      </c>
      <c r="S1697" s="2">
        <v>0.36</v>
      </c>
      <c r="T1697" s="7">
        <f>Table1[[#This Row],[Profit]]/Table1[[#This Row],[Sales]]</f>
        <v>-1.6080088987764181</v>
      </c>
      <c r="U1697" s="2" t="s">
        <v>33</v>
      </c>
      <c r="V1697" s="2" t="s">
        <v>61</v>
      </c>
      <c r="W1697" s="2" t="s">
        <v>330</v>
      </c>
      <c r="X1697" s="2" t="s">
        <v>2711</v>
      </c>
      <c r="Y1697" s="2">
        <v>50265</v>
      </c>
      <c r="Z1697" s="10">
        <v>42183</v>
      </c>
      <c r="AA1697" s="14" t="str">
        <f>TEXT(Table1[[#This Row],[Order Date]],"mmmm")</f>
        <v>June</v>
      </c>
      <c r="AB1697" s="8" t="str">
        <f>TEXT(Table1[[#This Row],[Order Date]],"yyyy")</f>
        <v>2015</v>
      </c>
      <c r="AC1697" s="10">
        <v>42183</v>
      </c>
      <c r="AD1697" s="2">
        <v>-57.823999999999998</v>
      </c>
      <c r="AE1697" s="2">
        <v>6</v>
      </c>
      <c r="AF1697" s="2">
        <v>35.96</v>
      </c>
      <c r="AG1697" s="2">
        <v>91180</v>
      </c>
      <c r="AH1697" s="7" t="str">
        <f>IF(COUNTIF(Returns!$A$2:$A$1635,Orders!AG1697)&gt;0,"Returned","Not Returned")</f>
        <v>Not Returned</v>
      </c>
    </row>
    <row r="1698" spans="5:34" ht="12.75" customHeight="1" thickTop="1" thickBot="1" x14ac:dyDescent="0.3">
      <c r="E1698" s="11">
        <v>22473</v>
      </c>
      <c r="F1698" s="12" t="s">
        <v>106</v>
      </c>
      <c r="G1698" s="12">
        <v>0.05</v>
      </c>
      <c r="H1698" s="12">
        <v>70.97</v>
      </c>
      <c r="I1698" s="12">
        <v>3.5</v>
      </c>
      <c r="J1698" s="12">
        <v>2991</v>
      </c>
      <c r="K1698" s="7" t="str">
        <f>IF(COUNTIF(Table1[Customer ID],Table1[[#This Row],[Customer ID]])&gt;1,"Repeat Customer","One-Time Customer")</f>
        <v>One-Time Customer</v>
      </c>
      <c r="L1698" s="12" t="s">
        <v>2713</v>
      </c>
      <c r="M1698" s="12" t="s">
        <v>49</v>
      </c>
      <c r="N1698" s="12" t="s">
        <v>40</v>
      </c>
      <c r="O1698" s="12" t="s">
        <v>29</v>
      </c>
      <c r="P1698" s="12" t="s">
        <v>257</v>
      </c>
      <c r="Q1698" s="12" t="s">
        <v>59</v>
      </c>
      <c r="R1698" s="12" t="s">
        <v>672</v>
      </c>
      <c r="S1698" s="12">
        <v>0.59</v>
      </c>
      <c r="T1698" s="7">
        <f>Table1[[#This Row],[Profit]]/Table1[[#This Row],[Sales]]</f>
        <v>0.1286672787626246</v>
      </c>
      <c r="U1698" s="12" t="s">
        <v>33</v>
      </c>
      <c r="V1698" s="12" t="s">
        <v>61</v>
      </c>
      <c r="W1698" s="12" t="s">
        <v>1858</v>
      </c>
      <c r="X1698" s="12" t="s">
        <v>2714</v>
      </c>
      <c r="Y1698" s="12">
        <v>53402</v>
      </c>
      <c r="Z1698" s="13">
        <v>42132</v>
      </c>
      <c r="AA1698" s="14" t="str">
        <f>TEXT(Table1[[#This Row],[Order Date]],"mmmm")</f>
        <v>May</v>
      </c>
      <c r="AB1698" s="8" t="str">
        <f>TEXT(Table1[[#This Row],[Order Date]],"yyyy")</f>
        <v>2015</v>
      </c>
      <c r="AC1698" s="13">
        <v>42137</v>
      </c>
      <c r="AD1698" s="12">
        <v>18.218000000000018</v>
      </c>
      <c r="AE1698" s="12">
        <v>2</v>
      </c>
      <c r="AF1698" s="12">
        <v>141.59</v>
      </c>
      <c r="AG1698" s="12">
        <v>91466</v>
      </c>
      <c r="AH1698" s="7" t="str">
        <f>IF(COUNTIF(Returns!$A$2:$A$1635,Orders!AG1698)&gt;0,"Returned","Not Returned")</f>
        <v>Not Returned</v>
      </c>
    </row>
    <row r="1699" spans="5:34" ht="12.75" customHeight="1" thickTop="1" thickBot="1" x14ac:dyDescent="0.3">
      <c r="E1699" s="9">
        <v>22476</v>
      </c>
      <c r="F1699" s="2" t="s">
        <v>106</v>
      </c>
      <c r="G1699" s="2">
        <v>0</v>
      </c>
      <c r="H1699" s="2">
        <v>5.28</v>
      </c>
      <c r="I1699" s="2">
        <v>6.26</v>
      </c>
      <c r="J1699" s="2">
        <v>2992</v>
      </c>
      <c r="K1699" s="7" t="str">
        <f>IF(COUNTIF(Table1[Customer ID],Table1[[#This Row],[Customer ID]])&gt;1,"Repeat Customer","One-Time Customer")</f>
        <v>One-Time Customer</v>
      </c>
      <c r="L1699" s="2" t="s">
        <v>2715</v>
      </c>
      <c r="M1699" s="2" t="s">
        <v>49</v>
      </c>
      <c r="N1699" s="2" t="s">
        <v>40</v>
      </c>
      <c r="O1699" s="2" t="s">
        <v>29</v>
      </c>
      <c r="P1699" s="2" t="s">
        <v>93</v>
      </c>
      <c r="Q1699" s="2" t="s">
        <v>59</v>
      </c>
      <c r="R1699" s="2" t="s">
        <v>1363</v>
      </c>
      <c r="S1699" s="2">
        <v>0.4</v>
      </c>
      <c r="T1699" s="7">
        <f>Table1[[#This Row],[Profit]]/Table1[[#This Row],[Sales]]</f>
        <v>0.1234080275794141</v>
      </c>
      <c r="U1699" s="2" t="s">
        <v>33</v>
      </c>
      <c r="V1699" s="2" t="s">
        <v>61</v>
      </c>
      <c r="W1699" s="2" t="s">
        <v>1858</v>
      </c>
      <c r="X1699" s="2" t="s">
        <v>2716</v>
      </c>
      <c r="Y1699" s="2">
        <v>53081</v>
      </c>
      <c r="Z1699" s="10">
        <v>42132</v>
      </c>
      <c r="AA1699" s="14" t="str">
        <f>TEXT(Table1[[#This Row],[Order Date]],"mmmm")</f>
        <v>May</v>
      </c>
      <c r="AB1699" s="8" t="str">
        <f>TEXT(Table1[[#This Row],[Order Date]],"yyyy")</f>
        <v>2015</v>
      </c>
      <c r="AC1699" s="10">
        <v>42139</v>
      </c>
      <c r="AD1699" s="2">
        <v>25.058000000000035</v>
      </c>
      <c r="AE1699" s="2">
        <v>36</v>
      </c>
      <c r="AF1699" s="2">
        <v>203.05</v>
      </c>
      <c r="AG1699" s="2">
        <v>91466</v>
      </c>
      <c r="AH1699" s="7" t="str">
        <f>IF(COUNTIF(Returns!$A$2:$A$1635,Orders!AG1699)&gt;0,"Returned","Not Returned")</f>
        <v>Not Returned</v>
      </c>
    </row>
    <row r="1700" spans="5:34" ht="12.75" customHeight="1" thickTop="1" thickBot="1" x14ac:dyDescent="0.3">
      <c r="E1700" s="11">
        <v>20891</v>
      </c>
      <c r="F1700" s="12" t="s">
        <v>37</v>
      </c>
      <c r="G1700" s="12">
        <v>0.03</v>
      </c>
      <c r="H1700" s="12">
        <v>10.98</v>
      </c>
      <c r="I1700" s="12">
        <v>3.37</v>
      </c>
      <c r="J1700" s="12">
        <v>2999</v>
      </c>
      <c r="K1700" s="7" t="str">
        <f>IF(COUNTIF(Table1[Customer ID],Table1[[#This Row],[Customer ID]])&gt;1,"Repeat Customer","One-Time Customer")</f>
        <v>One-Time Customer</v>
      </c>
      <c r="L1700" s="12" t="s">
        <v>2717</v>
      </c>
      <c r="M1700" s="12" t="s">
        <v>49</v>
      </c>
      <c r="N1700" s="12" t="s">
        <v>114</v>
      </c>
      <c r="O1700" s="12" t="s">
        <v>29</v>
      </c>
      <c r="P1700" s="12" t="s">
        <v>174</v>
      </c>
      <c r="Q1700" s="12" t="s">
        <v>51</v>
      </c>
      <c r="R1700" s="12" t="s">
        <v>225</v>
      </c>
      <c r="S1700" s="12">
        <v>0.56999999999999995</v>
      </c>
      <c r="T1700" s="7">
        <f>Table1[[#This Row],[Profit]]/Table1[[#This Row],[Sales]]</f>
        <v>0.21035771489588898</v>
      </c>
      <c r="U1700" s="12" t="s">
        <v>33</v>
      </c>
      <c r="V1700" s="12" t="s">
        <v>61</v>
      </c>
      <c r="W1700" s="12" t="s">
        <v>300</v>
      </c>
      <c r="X1700" s="12" t="s">
        <v>2718</v>
      </c>
      <c r="Y1700" s="12">
        <v>48237</v>
      </c>
      <c r="Z1700" s="13">
        <v>42104</v>
      </c>
      <c r="AA1700" s="14" t="str">
        <f>TEXT(Table1[[#This Row],[Order Date]],"mmmm")</f>
        <v>April</v>
      </c>
      <c r="AB1700" s="8" t="str">
        <f>TEXT(Table1[[#This Row],[Order Date]],"yyyy")</f>
        <v>2015</v>
      </c>
      <c r="AC1700" s="13">
        <v>42105</v>
      </c>
      <c r="AD1700" s="12">
        <v>11.82</v>
      </c>
      <c r="AE1700" s="12">
        <v>5</v>
      </c>
      <c r="AF1700" s="12">
        <v>56.19</v>
      </c>
      <c r="AG1700" s="12">
        <v>87041</v>
      </c>
      <c r="AH1700" s="7" t="str">
        <f>IF(COUNTIF(Returns!$A$2:$A$1635,Orders!AG1700)&gt;0,"Returned","Not Returned")</f>
        <v>Not Returned</v>
      </c>
    </row>
    <row r="1701" spans="5:34" ht="12.75" customHeight="1" thickTop="1" thickBot="1" x14ac:dyDescent="0.3">
      <c r="E1701" s="9">
        <v>21499</v>
      </c>
      <c r="F1701" s="2" t="s">
        <v>106</v>
      </c>
      <c r="G1701" s="2">
        <v>0.01</v>
      </c>
      <c r="H1701" s="2">
        <v>10.14</v>
      </c>
      <c r="I1701" s="2">
        <v>2.27</v>
      </c>
      <c r="J1701" s="2">
        <v>3000</v>
      </c>
      <c r="K1701" s="7" t="str">
        <f>IF(COUNTIF(Table1[Customer ID],Table1[[#This Row],[Customer ID]])&gt;1,"Repeat Customer","One-Time Customer")</f>
        <v>One-Time Customer</v>
      </c>
      <c r="L1701" s="2" t="s">
        <v>2719</v>
      </c>
      <c r="M1701" s="2" t="s">
        <v>49</v>
      </c>
      <c r="N1701" s="2" t="s">
        <v>114</v>
      </c>
      <c r="O1701" s="2" t="s">
        <v>29</v>
      </c>
      <c r="P1701" s="2" t="s">
        <v>93</v>
      </c>
      <c r="Q1701" s="2" t="s">
        <v>31</v>
      </c>
      <c r="R1701" s="2" t="s">
        <v>270</v>
      </c>
      <c r="S1701" s="2">
        <v>0.36</v>
      </c>
      <c r="T1701" s="7">
        <f>Table1[[#This Row],[Profit]]/Table1[[#This Row],[Sales]]</f>
        <v>0.69</v>
      </c>
      <c r="U1701" s="2" t="s">
        <v>33</v>
      </c>
      <c r="V1701" s="2" t="s">
        <v>61</v>
      </c>
      <c r="W1701" s="2" t="s">
        <v>300</v>
      </c>
      <c r="X1701" s="2" t="s">
        <v>2720</v>
      </c>
      <c r="Y1701" s="2">
        <v>48342</v>
      </c>
      <c r="Z1701" s="10">
        <v>42030</v>
      </c>
      <c r="AA1701" s="14" t="str">
        <f>TEXT(Table1[[#This Row],[Order Date]],"mmmm")</f>
        <v>January</v>
      </c>
      <c r="AB1701" s="8" t="str">
        <f>TEXT(Table1[[#This Row],[Order Date]],"yyyy")</f>
        <v>2015</v>
      </c>
      <c r="AC1701" s="10">
        <v>42032</v>
      </c>
      <c r="AD1701" s="2">
        <v>28.151999999999997</v>
      </c>
      <c r="AE1701" s="2">
        <v>4</v>
      </c>
      <c r="AF1701" s="2">
        <v>40.799999999999997</v>
      </c>
      <c r="AG1701" s="2">
        <v>87042</v>
      </c>
      <c r="AH1701" s="7" t="str">
        <f>IF(COUNTIF(Returns!$A$2:$A$1635,Orders!AG1701)&gt;0,"Returned","Not Returned")</f>
        <v>Not Returned</v>
      </c>
    </row>
    <row r="1702" spans="5:34" ht="12.75" customHeight="1" thickTop="1" thickBot="1" x14ac:dyDescent="0.3">
      <c r="E1702" s="11">
        <v>23836</v>
      </c>
      <c r="F1702" s="12" t="s">
        <v>37</v>
      </c>
      <c r="G1702" s="12">
        <v>0.03</v>
      </c>
      <c r="H1702" s="12">
        <v>5.4</v>
      </c>
      <c r="I1702" s="12">
        <v>7.78</v>
      </c>
      <c r="J1702" s="12">
        <v>3001</v>
      </c>
      <c r="K1702" s="7" t="str">
        <f>IF(COUNTIF(Table1[Customer ID],Table1[[#This Row],[Customer ID]])&gt;1,"Repeat Customer","One-Time Customer")</f>
        <v>One-Time Customer</v>
      </c>
      <c r="L1702" s="12" t="s">
        <v>2721</v>
      </c>
      <c r="M1702" s="12" t="s">
        <v>49</v>
      </c>
      <c r="N1702" s="12" t="s">
        <v>114</v>
      </c>
      <c r="O1702" s="12" t="s">
        <v>29</v>
      </c>
      <c r="P1702" s="12" t="s">
        <v>109</v>
      </c>
      <c r="Q1702" s="12" t="s">
        <v>59</v>
      </c>
      <c r="R1702" s="12" t="s">
        <v>310</v>
      </c>
      <c r="S1702" s="12">
        <v>0.37</v>
      </c>
      <c r="T1702" s="7">
        <f>Table1[[#This Row],[Profit]]/Table1[[#This Row],[Sales]]</f>
        <v>-2.0153049970306269</v>
      </c>
      <c r="U1702" s="12" t="s">
        <v>33</v>
      </c>
      <c r="V1702" s="12" t="s">
        <v>61</v>
      </c>
      <c r="W1702" s="12" t="s">
        <v>300</v>
      </c>
      <c r="X1702" s="12" t="s">
        <v>2722</v>
      </c>
      <c r="Y1702" s="12">
        <v>48060</v>
      </c>
      <c r="Z1702" s="13">
        <v>42080</v>
      </c>
      <c r="AA1702" s="14" t="str">
        <f>TEXT(Table1[[#This Row],[Order Date]],"mmmm")</f>
        <v>March</v>
      </c>
      <c r="AB1702" s="8" t="str">
        <f>TEXT(Table1[[#This Row],[Order Date]],"yyyy")</f>
        <v>2015</v>
      </c>
      <c r="AC1702" s="13">
        <v>42082</v>
      </c>
      <c r="AD1702" s="12">
        <v>-237.54400000000001</v>
      </c>
      <c r="AE1702" s="12">
        <v>21</v>
      </c>
      <c r="AF1702" s="12">
        <v>117.87</v>
      </c>
      <c r="AG1702" s="12">
        <v>87043</v>
      </c>
      <c r="AH1702" s="7" t="str">
        <f>IF(COUNTIF(Returns!$A$2:$A$1635,Orders!AG1702)&gt;0,"Returned","Not Returned")</f>
        <v>Not Returned</v>
      </c>
    </row>
    <row r="1703" spans="5:34" ht="12.75" customHeight="1" thickTop="1" thickBot="1" x14ac:dyDescent="0.3">
      <c r="E1703" s="9">
        <v>25282</v>
      </c>
      <c r="F1703" s="2" t="s">
        <v>56</v>
      </c>
      <c r="G1703" s="2">
        <v>0.03</v>
      </c>
      <c r="H1703" s="2">
        <v>85.99</v>
      </c>
      <c r="I1703" s="2">
        <v>0.99</v>
      </c>
      <c r="J1703" s="2">
        <v>3003</v>
      </c>
      <c r="K1703" s="7" t="str">
        <f>IF(COUNTIF(Table1[Customer ID],Table1[[#This Row],[Customer ID]])&gt;1,"Repeat Customer","One-Time Customer")</f>
        <v>One-Time Customer</v>
      </c>
      <c r="L1703" s="2" t="s">
        <v>2723</v>
      </c>
      <c r="M1703" s="2" t="s">
        <v>49</v>
      </c>
      <c r="N1703" s="2" t="s">
        <v>40</v>
      </c>
      <c r="O1703" s="2" t="s">
        <v>77</v>
      </c>
      <c r="P1703" s="2" t="s">
        <v>78</v>
      </c>
      <c r="Q1703" s="2" t="s">
        <v>31</v>
      </c>
      <c r="R1703" s="2" t="s">
        <v>417</v>
      </c>
      <c r="S1703" s="2">
        <v>0.55000000000000004</v>
      </c>
      <c r="T1703" s="7">
        <f>Table1[[#This Row],[Profit]]/Table1[[#This Row],[Sales]]</f>
        <v>0.69</v>
      </c>
      <c r="U1703" s="2" t="s">
        <v>33</v>
      </c>
      <c r="V1703" s="2" t="s">
        <v>34</v>
      </c>
      <c r="W1703" s="2" t="s">
        <v>1741</v>
      </c>
      <c r="X1703" s="2" t="s">
        <v>2724</v>
      </c>
      <c r="Y1703" s="2">
        <v>83814</v>
      </c>
      <c r="Z1703" s="10">
        <v>42068</v>
      </c>
      <c r="AA1703" s="14" t="str">
        <f>TEXT(Table1[[#This Row],[Order Date]],"mmmm")</f>
        <v>March</v>
      </c>
      <c r="AB1703" s="8" t="str">
        <f>TEXT(Table1[[#This Row],[Order Date]],"yyyy")</f>
        <v>2015</v>
      </c>
      <c r="AC1703" s="10">
        <v>42069</v>
      </c>
      <c r="AD1703" s="2">
        <v>1037.1044999999999</v>
      </c>
      <c r="AE1703" s="2">
        <v>20</v>
      </c>
      <c r="AF1703" s="2">
        <v>1503.05</v>
      </c>
      <c r="AG1703" s="2">
        <v>91586</v>
      </c>
      <c r="AH1703" s="7" t="str">
        <f>IF(COUNTIF(Returns!$A$2:$A$1635,Orders!AG1703)&gt;0,"Returned","Not Returned")</f>
        <v>Not Returned</v>
      </c>
    </row>
    <row r="1704" spans="5:34" ht="12.75" customHeight="1" thickTop="1" thickBot="1" x14ac:dyDescent="0.3">
      <c r="E1704" s="11">
        <v>7664</v>
      </c>
      <c r="F1704" s="12" t="s">
        <v>106</v>
      </c>
      <c r="G1704" s="12">
        <v>0.08</v>
      </c>
      <c r="H1704" s="12">
        <v>6.48</v>
      </c>
      <c r="I1704" s="12">
        <v>6.81</v>
      </c>
      <c r="J1704" s="12">
        <v>3004</v>
      </c>
      <c r="K1704" s="7" t="str">
        <f>IF(COUNTIF(Table1[Customer ID],Table1[[#This Row],[Customer ID]])&gt;1,"Repeat Customer","One-Time Customer")</f>
        <v>Repeat Customer</v>
      </c>
      <c r="L1704" s="12" t="s">
        <v>2725</v>
      </c>
      <c r="M1704" s="12" t="s">
        <v>49</v>
      </c>
      <c r="N1704" s="12" t="s">
        <v>28</v>
      </c>
      <c r="O1704" s="12" t="s">
        <v>29</v>
      </c>
      <c r="P1704" s="12" t="s">
        <v>93</v>
      </c>
      <c r="Q1704" s="12" t="s">
        <v>59</v>
      </c>
      <c r="R1704" s="12" t="s">
        <v>2726</v>
      </c>
      <c r="S1704" s="12">
        <v>0.36</v>
      </c>
      <c r="T1704" s="7">
        <f>Table1[[#This Row],[Profit]]/Table1[[#This Row],[Sales]]</f>
        <v>-0.2474040750137316</v>
      </c>
      <c r="U1704" s="12" t="s">
        <v>33</v>
      </c>
      <c r="V1704" s="12" t="s">
        <v>34</v>
      </c>
      <c r="W1704" s="12" t="s">
        <v>45</v>
      </c>
      <c r="X1704" s="12" t="s">
        <v>663</v>
      </c>
      <c r="Y1704" s="12">
        <v>90049</v>
      </c>
      <c r="Z1704" s="13">
        <v>42045</v>
      </c>
      <c r="AA1704" s="14" t="str">
        <f>TEXT(Table1[[#This Row],[Order Date]],"mmmm")</f>
        <v>February</v>
      </c>
      <c r="AB1704" s="8" t="str">
        <f>TEXT(Table1[[#This Row],[Order Date]],"yyyy")</f>
        <v>2015</v>
      </c>
      <c r="AC1704" s="13">
        <v>42050</v>
      </c>
      <c r="AD1704" s="12">
        <v>-94.59</v>
      </c>
      <c r="AE1704" s="12">
        <v>58</v>
      </c>
      <c r="AF1704" s="12">
        <v>382.33</v>
      </c>
      <c r="AG1704" s="12">
        <v>54949</v>
      </c>
      <c r="AH1704" s="7" t="str">
        <f>IF(COUNTIF(Returns!$A$2:$A$1635,Orders!AG1704)&gt;0,"Returned","Not Returned")</f>
        <v>Not Returned</v>
      </c>
    </row>
    <row r="1705" spans="5:34" ht="12.75" customHeight="1" thickTop="1" thickBot="1" x14ac:dyDescent="0.3">
      <c r="E1705" s="9">
        <v>7665</v>
      </c>
      <c r="F1705" s="2" t="s">
        <v>106</v>
      </c>
      <c r="G1705" s="2">
        <v>0.09</v>
      </c>
      <c r="H1705" s="2">
        <v>20.98</v>
      </c>
      <c r="I1705" s="2">
        <v>53.03</v>
      </c>
      <c r="J1705" s="2">
        <v>3004</v>
      </c>
      <c r="K1705" s="7" t="str">
        <f>IF(COUNTIF(Table1[Customer ID],Table1[[#This Row],[Customer ID]])&gt;1,"Repeat Customer","One-Time Customer")</f>
        <v>Repeat Customer</v>
      </c>
      <c r="L1705" s="2" t="s">
        <v>2725</v>
      </c>
      <c r="M1705" s="2" t="s">
        <v>39</v>
      </c>
      <c r="N1705" s="2" t="s">
        <v>28</v>
      </c>
      <c r="O1705" s="2" t="s">
        <v>29</v>
      </c>
      <c r="P1705" s="2" t="s">
        <v>141</v>
      </c>
      <c r="Q1705" s="2" t="s">
        <v>43</v>
      </c>
      <c r="R1705" s="2" t="s">
        <v>617</v>
      </c>
      <c r="S1705" s="2">
        <v>0.78</v>
      </c>
      <c r="T1705" s="7">
        <f>Table1[[#This Row],[Profit]]/Table1[[#This Row],[Sales]]</f>
        <v>-0.82370096183505792</v>
      </c>
      <c r="U1705" s="2" t="s">
        <v>33</v>
      </c>
      <c r="V1705" s="2" t="s">
        <v>34</v>
      </c>
      <c r="W1705" s="2" t="s">
        <v>45</v>
      </c>
      <c r="X1705" s="2" t="s">
        <v>663</v>
      </c>
      <c r="Y1705" s="2">
        <v>90049</v>
      </c>
      <c r="Z1705" s="10">
        <v>42045</v>
      </c>
      <c r="AA1705" s="14" t="str">
        <f>TEXT(Table1[[#This Row],[Order Date]],"mmmm")</f>
        <v>February</v>
      </c>
      <c r="AB1705" s="8" t="str">
        <f>TEXT(Table1[[#This Row],[Order Date]],"yyyy")</f>
        <v>2015</v>
      </c>
      <c r="AC1705" s="10">
        <v>42052</v>
      </c>
      <c r="AD1705" s="2">
        <v>-293.74</v>
      </c>
      <c r="AE1705" s="2">
        <v>13</v>
      </c>
      <c r="AF1705" s="2">
        <v>356.61</v>
      </c>
      <c r="AG1705" s="2">
        <v>54949</v>
      </c>
      <c r="AH1705" s="7" t="str">
        <f>IF(COUNTIF(Returns!$A$2:$A$1635,Orders!AG1705)&gt;0,"Returned","Not Returned")</f>
        <v>Not Returned</v>
      </c>
    </row>
    <row r="1706" spans="5:34" ht="12.75" customHeight="1" thickTop="1" thickBot="1" x14ac:dyDescent="0.3">
      <c r="E1706" s="11">
        <v>23295</v>
      </c>
      <c r="F1706" s="12" t="s">
        <v>47</v>
      </c>
      <c r="G1706" s="12">
        <v>0.05</v>
      </c>
      <c r="H1706" s="12">
        <v>122.99</v>
      </c>
      <c r="I1706" s="12">
        <v>19.989999999999998</v>
      </c>
      <c r="J1706" s="12">
        <v>3005</v>
      </c>
      <c r="K1706" s="7" t="str">
        <f>IF(COUNTIF(Table1[Customer ID],Table1[[#This Row],[Customer ID]])&gt;1,"Repeat Customer","One-Time Customer")</f>
        <v>One-Time Customer</v>
      </c>
      <c r="L1706" s="12" t="s">
        <v>2727</v>
      </c>
      <c r="M1706" s="12" t="s">
        <v>27</v>
      </c>
      <c r="N1706" s="12" t="s">
        <v>28</v>
      </c>
      <c r="O1706" s="12" t="s">
        <v>29</v>
      </c>
      <c r="P1706" s="12" t="s">
        <v>109</v>
      </c>
      <c r="Q1706" s="12" t="s">
        <v>59</v>
      </c>
      <c r="R1706" s="12" t="s">
        <v>2243</v>
      </c>
      <c r="S1706" s="12">
        <v>0.37</v>
      </c>
      <c r="T1706" s="7">
        <f>Table1[[#This Row],[Profit]]/Table1[[#This Row],[Sales]]</f>
        <v>0.68999999999999984</v>
      </c>
      <c r="U1706" s="12" t="s">
        <v>33</v>
      </c>
      <c r="V1706" s="12" t="s">
        <v>34</v>
      </c>
      <c r="W1706" s="12" t="s">
        <v>1741</v>
      </c>
      <c r="X1706" s="12" t="s">
        <v>2724</v>
      </c>
      <c r="Y1706" s="12">
        <v>83814</v>
      </c>
      <c r="Z1706" s="13">
        <v>42163</v>
      </c>
      <c r="AA1706" s="14" t="str">
        <f>TEXT(Table1[[#This Row],[Order Date]],"mmmm")</f>
        <v>June</v>
      </c>
      <c r="AB1706" s="8" t="str">
        <f>TEXT(Table1[[#This Row],[Order Date]],"yyyy")</f>
        <v>2015</v>
      </c>
      <c r="AC1706" s="13">
        <v>42166</v>
      </c>
      <c r="AD1706" s="12">
        <v>1039.7540999999999</v>
      </c>
      <c r="AE1706" s="12">
        <v>12</v>
      </c>
      <c r="AF1706" s="12">
        <v>1506.89</v>
      </c>
      <c r="AG1706" s="12">
        <v>91389</v>
      </c>
      <c r="AH1706" s="7" t="str">
        <f>IF(COUNTIF(Returns!$A$2:$A$1635,Orders!AG1706)&gt;0,"Returned","Not Returned")</f>
        <v>Not Returned</v>
      </c>
    </row>
    <row r="1707" spans="5:34" ht="12.75" customHeight="1" thickTop="1" thickBot="1" x14ac:dyDescent="0.3">
      <c r="E1707" s="9">
        <v>25664</v>
      </c>
      <c r="F1707" s="2" t="s">
        <v>106</v>
      </c>
      <c r="G1707" s="2">
        <v>0.08</v>
      </c>
      <c r="H1707" s="2">
        <v>6.48</v>
      </c>
      <c r="I1707" s="2">
        <v>6.81</v>
      </c>
      <c r="J1707" s="2">
        <v>3006</v>
      </c>
      <c r="K1707" s="7" t="str">
        <f>IF(COUNTIF(Table1[Customer ID],Table1[[#This Row],[Customer ID]])&gt;1,"Repeat Customer","One-Time Customer")</f>
        <v>Repeat Customer</v>
      </c>
      <c r="L1707" s="2" t="s">
        <v>2728</v>
      </c>
      <c r="M1707" s="2" t="s">
        <v>49</v>
      </c>
      <c r="N1707" s="2" t="s">
        <v>28</v>
      </c>
      <c r="O1707" s="2" t="s">
        <v>29</v>
      </c>
      <c r="P1707" s="2" t="s">
        <v>93</v>
      </c>
      <c r="Q1707" s="2" t="s">
        <v>59</v>
      </c>
      <c r="R1707" s="2" t="s">
        <v>2726</v>
      </c>
      <c r="S1707" s="2">
        <v>0.36</v>
      </c>
      <c r="T1707" s="7">
        <f>Table1[[#This Row],[Profit]]/Table1[[#This Row],[Sales]]</f>
        <v>-0.53295915050384657</v>
      </c>
      <c r="U1707" s="2" t="s">
        <v>33</v>
      </c>
      <c r="V1707" s="2" t="s">
        <v>34</v>
      </c>
      <c r="W1707" s="2" t="s">
        <v>1741</v>
      </c>
      <c r="X1707" s="2" t="s">
        <v>2729</v>
      </c>
      <c r="Y1707" s="2">
        <v>83402</v>
      </c>
      <c r="Z1707" s="10">
        <v>42045</v>
      </c>
      <c r="AA1707" s="14" t="str">
        <f>TEXT(Table1[[#This Row],[Order Date]],"mmmm")</f>
        <v>February</v>
      </c>
      <c r="AB1707" s="8" t="str">
        <f>TEXT(Table1[[#This Row],[Order Date]],"yyyy")</f>
        <v>2015</v>
      </c>
      <c r="AC1707" s="10">
        <v>42050</v>
      </c>
      <c r="AD1707" s="2">
        <v>-49.186800000000005</v>
      </c>
      <c r="AE1707" s="2">
        <v>14</v>
      </c>
      <c r="AF1707" s="2">
        <v>92.29</v>
      </c>
      <c r="AG1707" s="2">
        <v>91388</v>
      </c>
      <c r="AH1707" s="7" t="str">
        <f>IF(COUNTIF(Returns!$A$2:$A$1635,Orders!AG1707)&gt;0,"Returned","Not Returned")</f>
        <v>Not Returned</v>
      </c>
    </row>
    <row r="1708" spans="5:34" ht="12.75" customHeight="1" thickTop="1" thickBot="1" x14ac:dyDescent="0.3">
      <c r="E1708" s="11">
        <v>25665</v>
      </c>
      <c r="F1708" s="12" t="s">
        <v>106</v>
      </c>
      <c r="G1708" s="12">
        <v>0.09</v>
      </c>
      <c r="H1708" s="12">
        <v>20.98</v>
      </c>
      <c r="I1708" s="12">
        <v>53.03</v>
      </c>
      <c r="J1708" s="12">
        <v>3006</v>
      </c>
      <c r="K1708" s="7" t="str">
        <f>IF(COUNTIF(Table1[Customer ID],Table1[[#This Row],[Customer ID]])&gt;1,"Repeat Customer","One-Time Customer")</f>
        <v>Repeat Customer</v>
      </c>
      <c r="L1708" s="12" t="s">
        <v>2728</v>
      </c>
      <c r="M1708" s="12" t="s">
        <v>39</v>
      </c>
      <c r="N1708" s="12" t="s">
        <v>28</v>
      </c>
      <c r="O1708" s="12" t="s">
        <v>29</v>
      </c>
      <c r="P1708" s="12" t="s">
        <v>141</v>
      </c>
      <c r="Q1708" s="12" t="s">
        <v>43</v>
      </c>
      <c r="R1708" s="12" t="s">
        <v>617</v>
      </c>
      <c r="S1708" s="12">
        <v>0.78</v>
      </c>
      <c r="T1708" s="7">
        <f>Table1[[#This Row],[Profit]]/Table1[[#This Row],[Sales]]</f>
        <v>-1.8561769352290678</v>
      </c>
      <c r="U1708" s="12" t="s">
        <v>33</v>
      </c>
      <c r="V1708" s="12" t="s">
        <v>34</v>
      </c>
      <c r="W1708" s="12" t="s">
        <v>1741</v>
      </c>
      <c r="X1708" s="12" t="s">
        <v>2729</v>
      </c>
      <c r="Y1708" s="12">
        <v>83402</v>
      </c>
      <c r="Z1708" s="13">
        <v>42045</v>
      </c>
      <c r="AA1708" s="14" t="str">
        <f>TEXT(Table1[[#This Row],[Order Date]],"mmmm")</f>
        <v>February</v>
      </c>
      <c r="AB1708" s="8" t="str">
        <f>TEXT(Table1[[#This Row],[Order Date]],"yyyy")</f>
        <v>2015</v>
      </c>
      <c r="AC1708" s="13">
        <v>42052</v>
      </c>
      <c r="AD1708" s="12">
        <v>-152.7448</v>
      </c>
      <c r="AE1708" s="12">
        <v>3</v>
      </c>
      <c r="AF1708" s="12">
        <v>82.29</v>
      </c>
      <c r="AG1708" s="12">
        <v>91388</v>
      </c>
      <c r="AH1708" s="7" t="str">
        <f>IF(COUNTIF(Returns!$A$2:$A$1635,Orders!AG1708)&gt;0,"Returned","Not Returned")</f>
        <v>Not Returned</v>
      </c>
    </row>
    <row r="1709" spans="5:34" ht="12.75" customHeight="1" thickTop="1" thickBot="1" x14ac:dyDescent="0.3">
      <c r="E1709" s="9">
        <v>23627</v>
      </c>
      <c r="F1709" s="2" t="s">
        <v>47</v>
      </c>
      <c r="G1709" s="2">
        <v>0.05</v>
      </c>
      <c r="H1709" s="2">
        <v>9.99</v>
      </c>
      <c r="I1709" s="2">
        <v>4.78</v>
      </c>
      <c r="J1709" s="2">
        <v>3008</v>
      </c>
      <c r="K1709" s="7" t="str">
        <f>IF(COUNTIF(Table1[Customer ID],Table1[[#This Row],[Customer ID]])&gt;1,"Repeat Customer","One-Time Customer")</f>
        <v>Repeat Customer</v>
      </c>
      <c r="L1709" s="2" t="s">
        <v>2730</v>
      </c>
      <c r="M1709" s="2" t="s">
        <v>49</v>
      </c>
      <c r="N1709" s="2" t="s">
        <v>40</v>
      </c>
      <c r="O1709" s="2" t="s">
        <v>29</v>
      </c>
      <c r="P1709" s="2" t="s">
        <v>93</v>
      </c>
      <c r="Q1709" s="2" t="s">
        <v>59</v>
      </c>
      <c r="R1709" s="2" t="s">
        <v>1811</v>
      </c>
      <c r="S1709" s="2">
        <v>0.4</v>
      </c>
      <c r="T1709" s="7">
        <f>Table1[[#This Row],[Profit]]/Table1[[#This Row],[Sales]]</f>
        <v>0.20307813345134482</v>
      </c>
      <c r="U1709" s="2" t="s">
        <v>33</v>
      </c>
      <c r="V1709" s="2" t="s">
        <v>61</v>
      </c>
      <c r="W1709" s="2" t="s">
        <v>62</v>
      </c>
      <c r="X1709" s="2" t="s">
        <v>2731</v>
      </c>
      <c r="Y1709" s="2">
        <v>55343</v>
      </c>
      <c r="Z1709" s="10">
        <v>42069</v>
      </c>
      <c r="AA1709" s="14" t="str">
        <f>TEXT(Table1[[#This Row],[Order Date]],"mmmm")</f>
        <v>March</v>
      </c>
      <c r="AB1709" s="8" t="str">
        <f>TEXT(Table1[[#This Row],[Order Date]],"yyyy")</f>
        <v>2015</v>
      </c>
      <c r="AC1709" s="10">
        <v>42070</v>
      </c>
      <c r="AD1709" s="2">
        <v>41.3</v>
      </c>
      <c r="AE1709" s="2">
        <v>20</v>
      </c>
      <c r="AF1709" s="2">
        <v>203.37</v>
      </c>
      <c r="AG1709" s="2">
        <v>89414</v>
      </c>
      <c r="AH1709" s="7" t="str">
        <f>IF(COUNTIF(Returns!$A$2:$A$1635,Orders!AG1709)&gt;0,"Returned","Not Returned")</f>
        <v>Not Returned</v>
      </c>
    </row>
    <row r="1710" spans="5:34" ht="12.75" customHeight="1" thickTop="1" thickBot="1" x14ac:dyDescent="0.3">
      <c r="E1710" s="11">
        <v>24908</v>
      </c>
      <c r="F1710" s="12" t="s">
        <v>25</v>
      </c>
      <c r="G1710" s="12">
        <v>0.01</v>
      </c>
      <c r="H1710" s="12">
        <v>12.28</v>
      </c>
      <c r="I1710" s="12">
        <v>6.47</v>
      </c>
      <c r="J1710" s="12">
        <v>3008</v>
      </c>
      <c r="K1710" s="7" t="str">
        <f>IF(COUNTIF(Table1[Customer ID],Table1[[#This Row],[Customer ID]])&gt;1,"Repeat Customer","One-Time Customer")</f>
        <v>Repeat Customer</v>
      </c>
      <c r="L1710" s="12" t="s">
        <v>2730</v>
      </c>
      <c r="M1710" s="12" t="s">
        <v>49</v>
      </c>
      <c r="N1710" s="12" t="s">
        <v>40</v>
      </c>
      <c r="O1710" s="12" t="s">
        <v>29</v>
      </c>
      <c r="P1710" s="12" t="s">
        <v>93</v>
      </c>
      <c r="Q1710" s="12" t="s">
        <v>59</v>
      </c>
      <c r="R1710" s="12" t="s">
        <v>2732</v>
      </c>
      <c r="S1710" s="12">
        <v>0.38</v>
      </c>
      <c r="T1710" s="7">
        <f>Table1[[#This Row],[Profit]]/Table1[[#This Row],[Sales]]</f>
        <v>0.29634009709946468</v>
      </c>
      <c r="U1710" s="12" t="s">
        <v>33</v>
      </c>
      <c r="V1710" s="12" t="s">
        <v>61</v>
      </c>
      <c r="W1710" s="12" t="s">
        <v>62</v>
      </c>
      <c r="X1710" s="12" t="s">
        <v>2731</v>
      </c>
      <c r="Y1710" s="12">
        <v>55343</v>
      </c>
      <c r="Z1710" s="13">
        <v>42166</v>
      </c>
      <c r="AA1710" s="14" t="str">
        <f>TEXT(Table1[[#This Row],[Order Date]],"mmmm")</f>
        <v>June</v>
      </c>
      <c r="AB1710" s="8" t="str">
        <f>TEXT(Table1[[#This Row],[Order Date]],"yyyy")</f>
        <v>2015</v>
      </c>
      <c r="AC1710" s="13">
        <v>42167</v>
      </c>
      <c r="AD1710" s="12">
        <v>47.61</v>
      </c>
      <c r="AE1710" s="12">
        <v>12</v>
      </c>
      <c r="AF1710" s="12">
        <v>160.66</v>
      </c>
      <c r="AG1710" s="12">
        <v>89415</v>
      </c>
      <c r="AH1710" s="7" t="str">
        <f>IF(COUNTIF(Returns!$A$2:$A$1635,Orders!AG1710)&gt;0,"Returned","Not Returned")</f>
        <v>Not Returned</v>
      </c>
    </row>
    <row r="1711" spans="5:34" ht="12.75" customHeight="1" thickTop="1" thickBot="1" x14ac:dyDescent="0.3">
      <c r="E1711" s="9">
        <v>7898</v>
      </c>
      <c r="F1711" s="2" t="s">
        <v>47</v>
      </c>
      <c r="G1711" s="2">
        <v>0.03</v>
      </c>
      <c r="H1711" s="2">
        <v>5.98</v>
      </c>
      <c r="I1711" s="2">
        <v>5.35</v>
      </c>
      <c r="J1711" s="2">
        <v>3011</v>
      </c>
      <c r="K1711" s="7" t="str">
        <f>IF(COUNTIF(Table1[Customer ID],Table1[[#This Row],[Customer ID]])&gt;1,"Repeat Customer","One-Time Customer")</f>
        <v>Repeat Customer</v>
      </c>
      <c r="L1711" s="2" t="s">
        <v>2733</v>
      </c>
      <c r="M1711" s="2" t="s">
        <v>49</v>
      </c>
      <c r="N1711" s="2" t="s">
        <v>28</v>
      </c>
      <c r="O1711" s="2" t="s">
        <v>29</v>
      </c>
      <c r="P1711" s="2" t="s">
        <v>93</v>
      </c>
      <c r="Q1711" s="2" t="s">
        <v>59</v>
      </c>
      <c r="R1711" s="2" t="s">
        <v>1437</v>
      </c>
      <c r="S1711" s="2">
        <v>0.4</v>
      </c>
      <c r="T1711" s="7">
        <f>Table1[[#This Row],[Profit]]/Table1[[#This Row],[Sales]]</f>
        <v>-0.21946208442286141</v>
      </c>
      <c r="U1711" s="2" t="s">
        <v>33</v>
      </c>
      <c r="V1711" s="2" t="s">
        <v>53</v>
      </c>
      <c r="W1711" s="2" t="s">
        <v>193</v>
      </c>
      <c r="X1711" s="2" t="s">
        <v>194</v>
      </c>
      <c r="Y1711" s="2">
        <v>2113</v>
      </c>
      <c r="Z1711" s="10">
        <v>42152</v>
      </c>
      <c r="AA1711" s="14" t="str">
        <f>TEXT(Table1[[#This Row],[Order Date]],"mmmm")</f>
        <v>May</v>
      </c>
      <c r="AB1711" s="8" t="str">
        <f>TEXT(Table1[[#This Row],[Order Date]],"yyyy")</f>
        <v>2015</v>
      </c>
      <c r="AC1711" s="10">
        <v>42153</v>
      </c>
      <c r="AD1711" s="2">
        <v>-23.5</v>
      </c>
      <c r="AE1711" s="2">
        <v>16</v>
      </c>
      <c r="AF1711" s="2">
        <v>107.08</v>
      </c>
      <c r="AG1711" s="2">
        <v>56486</v>
      </c>
      <c r="AH1711" s="7" t="str">
        <f>IF(COUNTIF(Returns!$A$2:$A$1635,Orders!AG1711)&gt;0,"Returned","Not Returned")</f>
        <v>Not Returned</v>
      </c>
    </row>
    <row r="1712" spans="5:34" ht="12.75" customHeight="1" thickTop="1" thickBot="1" x14ac:dyDescent="0.3">
      <c r="E1712" s="11">
        <v>1041</v>
      </c>
      <c r="F1712" s="12" t="s">
        <v>47</v>
      </c>
      <c r="G1712" s="12">
        <v>0.03</v>
      </c>
      <c r="H1712" s="12">
        <v>300.64999999999998</v>
      </c>
      <c r="I1712" s="12">
        <v>24.49</v>
      </c>
      <c r="J1712" s="12">
        <v>3011</v>
      </c>
      <c r="K1712" s="7" t="str">
        <f>IF(COUNTIF(Table1[Customer ID],Table1[[#This Row],[Customer ID]])&gt;1,"Repeat Customer","One-Time Customer")</f>
        <v>Repeat Customer</v>
      </c>
      <c r="L1712" s="12" t="s">
        <v>2733</v>
      </c>
      <c r="M1712" s="12" t="s">
        <v>49</v>
      </c>
      <c r="N1712" s="12" t="s">
        <v>28</v>
      </c>
      <c r="O1712" s="12" t="s">
        <v>29</v>
      </c>
      <c r="P1712" s="12" t="s">
        <v>257</v>
      </c>
      <c r="Q1712" s="12" t="s">
        <v>236</v>
      </c>
      <c r="R1712" s="12" t="s">
        <v>2734</v>
      </c>
      <c r="S1712" s="12">
        <v>0.52</v>
      </c>
      <c r="T1712" s="7">
        <f>Table1[[#This Row],[Profit]]/Table1[[#This Row],[Sales]]</f>
        <v>0.13214170168132164</v>
      </c>
      <c r="U1712" s="12" t="s">
        <v>33</v>
      </c>
      <c r="V1712" s="12" t="s">
        <v>53</v>
      </c>
      <c r="W1712" s="12" t="s">
        <v>193</v>
      </c>
      <c r="X1712" s="12" t="s">
        <v>194</v>
      </c>
      <c r="Y1712" s="12">
        <v>2113</v>
      </c>
      <c r="Z1712" s="13">
        <v>42122</v>
      </c>
      <c r="AA1712" s="14" t="str">
        <f>TEXT(Table1[[#This Row],[Order Date]],"mmmm")</f>
        <v>April</v>
      </c>
      <c r="AB1712" s="8" t="str">
        <f>TEXT(Table1[[#This Row],[Order Date]],"yyyy")</f>
        <v>2015</v>
      </c>
      <c r="AC1712" s="13">
        <v>42124</v>
      </c>
      <c r="AD1712" s="12">
        <v>1282.4959999999999</v>
      </c>
      <c r="AE1712" s="12">
        <v>32</v>
      </c>
      <c r="AF1712" s="12">
        <v>9705.4599999999991</v>
      </c>
      <c r="AG1712" s="12">
        <v>7623</v>
      </c>
      <c r="AH1712" s="7" t="str">
        <f>IF(COUNTIF(Returns!$A$2:$A$1635,Orders!AG1712)&gt;0,"Returned","Not Returned")</f>
        <v>Not Returned</v>
      </c>
    </row>
    <row r="1713" spans="5:34" ht="12.75" customHeight="1" thickTop="1" thickBot="1" x14ac:dyDescent="0.3">
      <c r="E1713" s="9">
        <v>1042</v>
      </c>
      <c r="F1713" s="2" t="s">
        <v>47</v>
      </c>
      <c r="G1713" s="2">
        <v>0.06</v>
      </c>
      <c r="H1713" s="2">
        <v>49.99</v>
      </c>
      <c r="I1713" s="2">
        <v>19.989999999999998</v>
      </c>
      <c r="J1713" s="2">
        <v>3011</v>
      </c>
      <c r="K1713" s="7" t="str">
        <f>IF(COUNTIF(Table1[Customer ID],Table1[[#This Row],[Customer ID]])&gt;1,"Repeat Customer","One-Time Customer")</f>
        <v>Repeat Customer</v>
      </c>
      <c r="L1713" s="2" t="s">
        <v>2733</v>
      </c>
      <c r="M1713" s="2" t="s">
        <v>49</v>
      </c>
      <c r="N1713" s="2" t="s">
        <v>28</v>
      </c>
      <c r="O1713" s="2" t="s">
        <v>77</v>
      </c>
      <c r="P1713" s="2" t="s">
        <v>180</v>
      </c>
      <c r="Q1713" s="2" t="s">
        <v>59</v>
      </c>
      <c r="R1713" s="2" t="s">
        <v>1731</v>
      </c>
      <c r="S1713" s="2">
        <v>0.45</v>
      </c>
      <c r="T1713" s="7">
        <f>Table1[[#This Row],[Profit]]/Table1[[#This Row],[Sales]]</f>
        <v>5.2963165965623209E-3</v>
      </c>
      <c r="U1713" s="2" t="s">
        <v>33</v>
      </c>
      <c r="V1713" s="2" t="s">
        <v>53</v>
      </c>
      <c r="W1713" s="2" t="s">
        <v>193</v>
      </c>
      <c r="X1713" s="2" t="s">
        <v>194</v>
      </c>
      <c r="Y1713" s="2">
        <v>2113</v>
      </c>
      <c r="Z1713" s="10">
        <v>42122</v>
      </c>
      <c r="AA1713" s="14" t="str">
        <f>TEXT(Table1[[#This Row],[Order Date]],"mmmm")</f>
        <v>April</v>
      </c>
      <c r="AB1713" s="8" t="str">
        <f>TEXT(Table1[[#This Row],[Order Date]],"yyyy")</f>
        <v>2015</v>
      </c>
      <c r="AC1713" s="10">
        <v>42124</v>
      </c>
      <c r="AD1713" s="2">
        <v>17.2</v>
      </c>
      <c r="AE1713" s="2">
        <v>67</v>
      </c>
      <c r="AF1713" s="2">
        <v>3247.54</v>
      </c>
      <c r="AG1713" s="2">
        <v>7623</v>
      </c>
      <c r="AH1713" s="7" t="str">
        <f>IF(COUNTIF(Returns!$A$2:$A$1635,Orders!AG1713)&gt;0,"Returned","Not Returned")</f>
        <v>Not Returned</v>
      </c>
    </row>
    <row r="1714" spans="5:34" ht="12.75" customHeight="1" thickTop="1" thickBot="1" x14ac:dyDescent="0.3">
      <c r="E1714" s="11">
        <v>1043</v>
      </c>
      <c r="F1714" s="12" t="s">
        <v>47</v>
      </c>
      <c r="G1714" s="12">
        <v>0.1</v>
      </c>
      <c r="H1714" s="12">
        <v>104.85</v>
      </c>
      <c r="I1714" s="12">
        <v>4.6500000000000004</v>
      </c>
      <c r="J1714" s="12">
        <v>3011</v>
      </c>
      <c r="K1714" s="7" t="str">
        <f>IF(COUNTIF(Table1[Customer ID],Table1[[#This Row],[Customer ID]])&gt;1,"Repeat Customer","One-Time Customer")</f>
        <v>Repeat Customer</v>
      </c>
      <c r="L1714" s="12" t="s">
        <v>2733</v>
      </c>
      <c r="M1714" s="12" t="s">
        <v>49</v>
      </c>
      <c r="N1714" s="12" t="s">
        <v>28</v>
      </c>
      <c r="O1714" s="12" t="s">
        <v>29</v>
      </c>
      <c r="P1714" s="12" t="s">
        <v>93</v>
      </c>
      <c r="Q1714" s="12" t="s">
        <v>59</v>
      </c>
      <c r="R1714" s="12" t="s">
        <v>2735</v>
      </c>
      <c r="S1714" s="12">
        <v>0.37</v>
      </c>
      <c r="T1714" s="7">
        <f>Table1[[#This Row],[Profit]]/Table1[[#This Row],[Sales]]</f>
        <v>0.21210791329534648</v>
      </c>
      <c r="U1714" s="12" t="s">
        <v>33</v>
      </c>
      <c r="V1714" s="12" t="s">
        <v>53</v>
      </c>
      <c r="W1714" s="12" t="s">
        <v>193</v>
      </c>
      <c r="X1714" s="12" t="s">
        <v>194</v>
      </c>
      <c r="Y1714" s="12">
        <v>2113</v>
      </c>
      <c r="Z1714" s="13">
        <v>42122</v>
      </c>
      <c r="AA1714" s="14" t="str">
        <f>TEXT(Table1[[#This Row],[Order Date]],"mmmm")</f>
        <v>April</v>
      </c>
      <c r="AB1714" s="8" t="str">
        <f>TEXT(Table1[[#This Row],[Order Date]],"yyyy")</f>
        <v>2015</v>
      </c>
      <c r="AC1714" s="13">
        <v>42123</v>
      </c>
      <c r="AD1714" s="12">
        <v>1184.1200000000001</v>
      </c>
      <c r="AE1714" s="12">
        <v>58</v>
      </c>
      <c r="AF1714" s="12">
        <v>5582.63</v>
      </c>
      <c r="AG1714" s="12">
        <v>7623</v>
      </c>
      <c r="AH1714" s="7" t="str">
        <f>IF(COUNTIF(Returns!$A$2:$A$1635,Orders!AG1714)&gt;0,"Returned","Not Returned")</f>
        <v>Not Returned</v>
      </c>
    </row>
    <row r="1715" spans="5:34" ht="12.75" customHeight="1" thickTop="1" thickBot="1" x14ac:dyDescent="0.3">
      <c r="E1715" s="9">
        <v>19041</v>
      </c>
      <c r="F1715" s="2" t="s">
        <v>47</v>
      </c>
      <c r="G1715" s="2">
        <v>0.03</v>
      </c>
      <c r="H1715" s="2">
        <v>300.64999999999998</v>
      </c>
      <c r="I1715" s="2">
        <v>24.49</v>
      </c>
      <c r="J1715" s="2">
        <v>3012</v>
      </c>
      <c r="K1715" s="7" t="str">
        <f>IF(COUNTIF(Table1[Customer ID],Table1[[#This Row],[Customer ID]])&gt;1,"Repeat Customer","One-Time Customer")</f>
        <v>Repeat Customer</v>
      </c>
      <c r="L1715" s="2" t="s">
        <v>2736</v>
      </c>
      <c r="M1715" s="2" t="s">
        <v>49</v>
      </c>
      <c r="N1715" s="2" t="s">
        <v>28</v>
      </c>
      <c r="O1715" s="2" t="s">
        <v>29</v>
      </c>
      <c r="P1715" s="2" t="s">
        <v>257</v>
      </c>
      <c r="Q1715" s="2" t="s">
        <v>236</v>
      </c>
      <c r="R1715" s="2" t="s">
        <v>2734</v>
      </c>
      <c r="S1715" s="2">
        <v>0.52</v>
      </c>
      <c r="T1715" s="7">
        <f>Table1[[#This Row],[Profit]]/Table1[[#This Row],[Sales]]</f>
        <v>0.60785308033432783</v>
      </c>
      <c r="U1715" s="2" t="s">
        <v>33</v>
      </c>
      <c r="V1715" s="2" t="s">
        <v>53</v>
      </c>
      <c r="W1715" s="2" t="s">
        <v>71</v>
      </c>
      <c r="X1715" s="2" t="s">
        <v>2737</v>
      </c>
      <c r="Y1715" s="2">
        <v>14609</v>
      </c>
      <c r="Z1715" s="10">
        <v>42122</v>
      </c>
      <c r="AA1715" s="14" t="str">
        <f>TEXT(Table1[[#This Row],[Order Date]],"mmmm")</f>
        <v>April</v>
      </c>
      <c r="AB1715" s="8" t="str">
        <f>TEXT(Table1[[#This Row],[Order Date]],"yyyy")</f>
        <v>2015</v>
      </c>
      <c r="AC1715" s="10">
        <v>42124</v>
      </c>
      <c r="AD1715" s="2">
        <v>1474.8703999999998</v>
      </c>
      <c r="AE1715" s="2">
        <v>8</v>
      </c>
      <c r="AF1715" s="2">
        <v>2426.36</v>
      </c>
      <c r="AG1715" s="2">
        <v>86346</v>
      </c>
      <c r="AH1715" s="7" t="str">
        <f>IF(COUNTIF(Returns!$A$2:$A$1635,Orders!AG1715)&gt;0,"Returned","Not Returned")</f>
        <v>Not Returned</v>
      </c>
    </row>
    <row r="1716" spans="5:34" ht="12.75" customHeight="1" thickTop="1" thickBot="1" x14ac:dyDescent="0.3">
      <c r="E1716" s="11">
        <v>19042</v>
      </c>
      <c r="F1716" s="12" t="s">
        <v>47</v>
      </c>
      <c r="G1716" s="12">
        <v>0.06</v>
      </c>
      <c r="H1716" s="12">
        <v>49.99</v>
      </c>
      <c r="I1716" s="12">
        <v>19.989999999999998</v>
      </c>
      <c r="J1716" s="12">
        <v>3012</v>
      </c>
      <c r="K1716" s="7" t="str">
        <f>IF(COUNTIF(Table1[Customer ID],Table1[[#This Row],[Customer ID]])&gt;1,"Repeat Customer","One-Time Customer")</f>
        <v>Repeat Customer</v>
      </c>
      <c r="L1716" s="12" t="s">
        <v>2736</v>
      </c>
      <c r="M1716" s="12" t="s">
        <v>49</v>
      </c>
      <c r="N1716" s="12" t="s">
        <v>28</v>
      </c>
      <c r="O1716" s="12" t="s">
        <v>77</v>
      </c>
      <c r="P1716" s="12" t="s">
        <v>180</v>
      </c>
      <c r="Q1716" s="12" t="s">
        <v>59</v>
      </c>
      <c r="R1716" s="12" t="s">
        <v>1731</v>
      </c>
      <c r="S1716" s="12">
        <v>0.45</v>
      </c>
      <c r="T1716" s="7">
        <f>Table1[[#This Row],[Profit]]/Table1[[#This Row],[Sales]]</f>
        <v>2.400485436893204E-2</v>
      </c>
      <c r="U1716" s="12" t="s">
        <v>33</v>
      </c>
      <c r="V1716" s="12" t="s">
        <v>53</v>
      </c>
      <c r="W1716" s="12" t="s">
        <v>71</v>
      </c>
      <c r="X1716" s="12" t="s">
        <v>2737</v>
      </c>
      <c r="Y1716" s="12">
        <v>14609</v>
      </c>
      <c r="Z1716" s="13">
        <v>42122</v>
      </c>
      <c r="AA1716" s="14" t="str">
        <f>TEXT(Table1[[#This Row],[Order Date]],"mmmm")</f>
        <v>April</v>
      </c>
      <c r="AB1716" s="8" t="str">
        <f>TEXT(Table1[[#This Row],[Order Date]],"yyyy")</f>
        <v>2015</v>
      </c>
      <c r="AC1716" s="13">
        <v>42124</v>
      </c>
      <c r="AD1716" s="12">
        <v>19.78</v>
      </c>
      <c r="AE1716" s="12">
        <v>17</v>
      </c>
      <c r="AF1716" s="12">
        <v>824</v>
      </c>
      <c r="AG1716" s="12">
        <v>86346</v>
      </c>
      <c r="AH1716" s="7" t="str">
        <f>IF(COUNTIF(Returns!$A$2:$A$1635,Orders!AG1716)&gt;0,"Returned","Not Returned")</f>
        <v>Not Returned</v>
      </c>
    </row>
    <row r="1717" spans="5:34" ht="12.75" customHeight="1" thickTop="1" thickBot="1" x14ac:dyDescent="0.3">
      <c r="E1717" s="9">
        <v>19043</v>
      </c>
      <c r="F1717" s="2" t="s">
        <v>47</v>
      </c>
      <c r="G1717" s="2">
        <v>0.1</v>
      </c>
      <c r="H1717" s="2">
        <v>104.85</v>
      </c>
      <c r="I1717" s="2">
        <v>4.6500000000000004</v>
      </c>
      <c r="J1717" s="2">
        <v>3012</v>
      </c>
      <c r="K1717" s="7" t="str">
        <f>IF(COUNTIF(Table1[Customer ID],Table1[[#This Row],[Customer ID]])&gt;1,"Repeat Customer","One-Time Customer")</f>
        <v>Repeat Customer</v>
      </c>
      <c r="L1717" s="2" t="s">
        <v>2736</v>
      </c>
      <c r="M1717" s="2" t="s">
        <v>49</v>
      </c>
      <c r="N1717" s="2" t="s">
        <v>28</v>
      </c>
      <c r="O1717" s="2" t="s">
        <v>29</v>
      </c>
      <c r="P1717" s="2" t="s">
        <v>93</v>
      </c>
      <c r="Q1717" s="2" t="s">
        <v>59</v>
      </c>
      <c r="R1717" s="2" t="s">
        <v>2735</v>
      </c>
      <c r="S1717" s="2">
        <v>0.37</v>
      </c>
      <c r="T1717" s="7">
        <f>Table1[[#This Row],[Profit]]/Table1[[#This Row],[Sales]]</f>
        <v>0.69</v>
      </c>
      <c r="U1717" s="2" t="s">
        <v>33</v>
      </c>
      <c r="V1717" s="2" t="s">
        <v>53</v>
      </c>
      <c r="W1717" s="2" t="s">
        <v>71</v>
      </c>
      <c r="X1717" s="2" t="s">
        <v>2737</v>
      </c>
      <c r="Y1717" s="2">
        <v>14609</v>
      </c>
      <c r="Z1717" s="10">
        <v>42122</v>
      </c>
      <c r="AA1717" s="14" t="str">
        <f>TEXT(Table1[[#This Row],[Order Date]],"mmmm")</f>
        <v>April</v>
      </c>
      <c r="AB1717" s="8" t="str">
        <f>TEXT(Table1[[#This Row],[Order Date]],"yyyy")</f>
        <v>2015</v>
      </c>
      <c r="AC1717" s="10">
        <v>42123</v>
      </c>
      <c r="AD1717" s="2">
        <v>929.7956999999999</v>
      </c>
      <c r="AE1717" s="2">
        <v>14</v>
      </c>
      <c r="AF1717" s="2">
        <v>1347.53</v>
      </c>
      <c r="AG1717" s="2">
        <v>86346</v>
      </c>
      <c r="AH1717" s="7" t="str">
        <f>IF(COUNTIF(Returns!$A$2:$A$1635,Orders!AG1717)&gt;0,"Returned","Not Returned")</f>
        <v>Not Returned</v>
      </c>
    </row>
    <row r="1718" spans="5:34" ht="12.75" customHeight="1" thickTop="1" thickBot="1" x14ac:dyDescent="0.3">
      <c r="E1718" s="11">
        <v>22064</v>
      </c>
      <c r="F1718" s="12" t="s">
        <v>47</v>
      </c>
      <c r="G1718" s="12">
        <v>0.01</v>
      </c>
      <c r="H1718" s="12">
        <v>5.58</v>
      </c>
      <c r="I1718" s="12">
        <v>5.3</v>
      </c>
      <c r="J1718" s="12">
        <v>3017</v>
      </c>
      <c r="K1718" s="7" t="str">
        <f>IF(COUNTIF(Table1[Customer ID],Table1[[#This Row],[Customer ID]])&gt;1,"Repeat Customer","One-Time Customer")</f>
        <v>Repeat Customer</v>
      </c>
      <c r="L1718" s="12" t="s">
        <v>2738</v>
      </c>
      <c r="M1718" s="12" t="s">
        <v>49</v>
      </c>
      <c r="N1718" s="12" t="s">
        <v>28</v>
      </c>
      <c r="O1718" s="12" t="s">
        <v>29</v>
      </c>
      <c r="P1718" s="12" t="s">
        <v>69</v>
      </c>
      <c r="Q1718" s="12" t="s">
        <v>59</v>
      </c>
      <c r="R1718" s="12" t="s">
        <v>377</v>
      </c>
      <c r="S1718" s="12">
        <v>0.35</v>
      </c>
      <c r="T1718" s="7">
        <f>Table1[[#This Row],[Profit]]/Table1[[#This Row],[Sales]]</f>
        <v>-0.64964157706093184</v>
      </c>
      <c r="U1718" s="12" t="s">
        <v>33</v>
      </c>
      <c r="V1718" s="12" t="s">
        <v>34</v>
      </c>
      <c r="W1718" s="12" t="s">
        <v>45</v>
      </c>
      <c r="X1718" s="12" t="s">
        <v>2739</v>
      </c>
      <c r="Y1718" s="12">
        <v>92024</v>
      </c>
      <c r="Z1718" s="13">
        <v>42013</v>
      </c>
      <c r="AA1718" s="14" t="str">
        <f>TEXT(Table1[[#This Row],[Order Date]],"mmmm")</f>
        <v>January</v>
      </c>
      <c r="AB1718" s="8" t="str">
        <f>TEXT(Table1[[#This Row],[Order Date]],"yyyy")</f>
        <v>2015</v>
      </c>
      <c r="AC1718" s="13">
        <v>42014</v>
      </c>
      <c r="AD1718" s="12">
        <v>-7.25</v>
      </c>
      <c r="AE1718" s="12">
        <v>1</v>
      </c>
      <c r="AF1718" s="12">
        <v>11.16</v>
      </c>
      <c r="AG1718" s="12">
        <v>89071</v>
      </c>
      <c r="AH1718" s="7" t="str">
        <f>IF(COUNTIF(Returns!$A$2:$A$1635,Orders!AG1718)&gt;0,"Returned","Not Returned")</f>
        <v>Not Returned</v>
      </c>
    </row>
    <row r="1719" spans="5:34" ht="12.75" customHeight="1" thickTop="1" thickBot="1" x14ac:dyDescent="0.3">
      <c r="E1719" s="9">
        <v>22065</v>
      </c>
      <c r="F1719" s="2" t="s">
        <v>47</v>
      </c>
      <c r="G1719" s="2">
        <v>0.03</v>
      </c>
      <c r="H1719" s="2">
        <v>3.98</v>
      </c>
      <c r="I1719" s="2">
        <v>0.7</v>
      </c>
      <c r="J1719" s="2">
        <v>3017</v>
      </c>
      <c r="K1719" s="7" t="str">
        <f>IF(COUNTIF(Table1[Customer ID],Table1[[#This Row],[Customer ID]])&gt;1,"Repeat Customer","One-Time Customer")</f>
        <v>Repeat Customer</v>
      </c>
      <c r="L1719" s="2" t="s">
        <v>2738</v>
      </c>
      <c r="M1719" s="2" t="s">
        <v>49</v>
      </c>
      <c r="N1719" s="2" t="s">
        <v>28</v>
      </c>
      <c r="O1719" s="2" t="s">
        <v>29</v>
      </c>
      <c r="P1719" s="2" t="s">
        <v>30</v>
      </c>
      <c r="Q1719" s="2" t="s">
        <v>31</v>
      </c>
      <c r="R1719" s="2" t="s">
        <v>2740</v>
      </c>
      <c r="S1719" s="2">
        <v>0.52</v>
      </c>
      <c r="T1719" s="7">
        <f>Table1[[#This Row],[Profit]]/Table1[[#This Row],[Sales]]</f>
        <v>0.69</v>
      </c>
      <c r="U1719" s="2" t="s">
        <v>33</v>
      </c>
      <c r="V1719" s="2" t="s">
        <v>34</v>
      </c>
      <c r="W1719" s="2" t="s">
        <v>45</v>
      </c>
      <c r="X1719" s="2" t="s">
        <v>2739</v>
      </c>
      <c r="Y1719" s="2">
        <v>92024</v>
      </c>
      <c r="Z1719" s="10">
        <v>42013</v>
      </c>
      <c r="AA1719" s="14" t="str">
        <f>TEXT(Table1[[#This Row],[Order Date]],"mmmm")</f>
        <v>January</v>
      </c>
      <c r="AB1719" s="8" t="str">
        <f>TEXT(Table1[[#This Row],[Order Date]],"yyyy")</f>
        <v>2015</v>
      </c>
      <c r="AC1719" s="10">
        <v>42014</v>
      </c>
      <c r="AD1719" s="2">
        <v>31.201799999999995</v>
      </c>
      <c r="AE1719" s="2">
        <v>11</v>
      </c>
      <c r="AF1719" s="2">
        <v>45.22</v>
      </c>
      <c r="AG1719" s="2">
        <v>89071</v>
      </c>
      <c r="AH1719" s="7" t="str">
        <f>IF(COUNTIF(Returns!$A$2:$A$1635,Orders!AG1719)&gt;0,"Returned","Not Returned")</f>
        <v>Not Returned</v>
      </c>
    </row>
    <row r="1720" spans="5:34" ht="12.75" customHeight="1" thickTop="1" thickBot="1" x14ac:dyDescent="0.3">
      <c r="E1720" s="11">
        <v>18950</v>
      </c>
      <c r="F1720" s="12" t="s">
        <v>106</v>
      </c>
      <c r="G1720" s="12">
        <v>0.01</v>
      </c>
      <c r="H1720" s="12">
        <v>4.9800000000000004</v>
      </c>
      <c r="I1720" s="12">
        <v>4.75</v>
      </c>
      <c r="J1720" s="12">
        <v>3035</v>
      </c>
      <c r="K1720" s="7" t="str">
        <f>IF(COUNTIF(Table1[Customer ID],Table1[[#This Row],[Customer ID]])&gt;1,"Repeat Customer","One-Time Customer")</f>
        <v>Repeat Customer</v>
      </c>
      <c r="L1720" s="12" t="s">
        <v>2741</v>
      </c>
      <c r="M1720" s="12" t="s">
        <v>49</v>
      </c>
      <c r="N1720" s="12" t="s">
        <v>40</v>
      </c>
      <c r="O1720" s="12" t="s">
        <v>29</v>
      </c>
      <c r="P1720" s="12" t="s">
        <v>93</v>
      </c>
      <c r="Q1720" s="12" t="s">
        <v>59</v>
      </c>
      <c r="R1720" s="12" t="s">
        <v>2742</v>
      </c>
      <c r="S1720" s="12">
        <v>0.36</v>
      </c>
      <c r="T1720" s="7">
        <f>Table1[[#This Row],[Profit]]/Table1[[#This Row],[Sales]]</f>
        <v>-1.4339769506895901</v>
      </c>
      <c r="U1720" s="12" t="s">
        <v>33</v>
      </c>
      <c r="V1720" s="12" t="s">
        <v>61</v>
      </c>
      <c r="W1720" s="12" t="s">
        <v>178</v>
      </c>
      <c r="X1720" s="12" t="s">
        <v>2743</v>
      </c>
      <c r="Y1720" s="12">
        <v>60148</v>
      </c>
      <c r="Z1720" s="13">
        <v>42019</v>
      </c>
      <c r="AA1720" s="14" t="str">
        <f>TEXT(Table1[[#This Row],[Order Date]],"mmmm")</f>
        <v>January</v>
      </c>
      <c r="AB1720" s="8" t="str">
        <f>TEXT(Table1[[#This Row],[Order Date]],"yyyy")</f>
        <v>2015</v>
      </c>
      <c r="AC1720" s="13">
        <v>42024</v>
      </c>
      <c r="AD1720" s="12">
        <v>-75.900400000000005</v>
      </c>
      <c r="AE1720" s="12">
        <v>10</v>
      </c>
      <c r="AF1720" s="12">
        <v>52.93</v>
      </c>
      <c r="AG1720" s="12">
        <v>89128</v>
      </c>
      <c r="AH1720" s="7" t="str">
        <f>IF(COUNTIF(Returns!$A$2:$A$1635,Orders!AG1720)&gt;0,"Returned","Not Returned")</f>
        <v>Not Returned</v>
      </c>
    </row>
    <row r="1721" spans="5:34" ht="12.75" customHeight="1" thickTop="1" thickBot="1" x14ac:dyDescent="0.3">
      <c r="E1721" s="9">
        <v>18951</v>
      </c>
      <c r="F1721" s="2" t="s">
        <v>106</v>
      </c>
      <c r="G1721" s="2">
        <v>0.04</v>
      </c>
      <c r="H1721" s="2">
        <v>6.35</v>
      </c>
      <c r="I1721" s="2">
        <v>1.02</v>
      </c>
      <c r="J1721" s="2">
        <v>3035</v>
      </c>
      <c r="K1721" s="7" t="str">
        <f>IF(COUNTIF(Table1[Customer ID],Table1[[#This Row],[Customer ID]])&gt;1,"Repeat Customer","One-Time Customer")</f>
        <v>Repeat Customer</v>
      </c>
      <c r="L1721" s="2" t="s">
        <v>2741</v>
      </c>
      <c r="M1721" s="2" t="s">
        <v>49</v>
      </c>
      <c r="N1721" s="2" t="s">
        <v>40</v>
      </c>
      <c r="O1721" s="2" t="s">
        <v>29</v>
      </c>
      <c r="P1721" s="2" t="s">
        <v>93</v>
      </c>
      <c r="Q1721" s="2" t="s">
        <v>31</v>
      </c>
      <c r="R1721" s="2" t="s">
        <v>887</v>
      </c>
      <c r="S1721" s="2">
        <v>0.39</v>
      </c>
      <c r="T1721" s="7">
        <f>Table1[[#This Row],[Profit]]/Table1[[#This Row],[Sales]]</f>
        <v>0.69</v>
      </c>
      <c r="U1721" s="2" t="s">
        <v>33</v>
      </c>
      <c r="V1721" s="2" t="s">
        <v>61</v>
      </c>
      <c r="W1721" s="2" t="s">
        <v>178</v>
      </c>
      <c r="X1721" s="2" t="s">
        <v>2743</v>
      </c>
      <c r="Y1721" s="2">
        <v>60148</v>
      </c>
      <c r="Z1721" s="10">
        <v>42019</v>
      </c>
      <c r="AA1721" s="14" t="str">
        <f>TEXT(Table1[[#This Row],[Order Date]],"mmmm")</f>
        <v>January</v>
      </c>
      <c r="AB1721" s="8" t="str">
        <f>TEXT(Table1[[#This Row],[Order Date]],"yyyy")</f>
        <v>2015</v>
      </c>
      <c r="AC1721" s="10">
        <v>42024</v>
      </c>
      <c r="AD1721" s="2">
        <v>52.170899999999996</v>
      </c>
      <c r="AE1721" s="2">
        <v>12</v>
      </c>
      <c r="AF1721" s="2">
        <v>75.61</v>
      </c>
      <c r="AG1721" s="2">
        <v>89128</v>
      </c>
      <c r="AH1721" s="7" t="str">
        <f>IF(COUNTIF(Returns!$A$2:$A$1635,Orders!AG1721)&gt;0,"Returned","Not Returned")</f>
        <v>Not Returned</v>
      </c>
    </row>
    <row r="1722" spans="5:34" ht="12.75" customHeight="1" thickTop="1" thickBot="1" x14ac:dyDescent="0.3">
      <c r="E1722" s="11">
        <v>19849</v>
      </c>
      <c r="F1722" s="12" t="s">
        <v>37</v>
      </c>
      <c r="G1722" s="12">
        <v>0.02</v>
      </c>
      <c r="H1722" s="12">
        <v>12.99</v>
      </c>
      <c r="I1722" s="12">
        <v>14.37</v>
      </c>
      <c r="J1722" s="12">
        <v>3036</v>
      </c>
      <c r="K1722" s="7" t="str">
        <f>IF(COUNTIF(Table1[Customer ID],Table1[[#This Row],[Customer ID]])&gt;1,"Repeat Customer","One-Time Customer")</f>
        <v>Repeat Customer</v>
      </c>
      <c r="L1722" s="12" t="s">
        <v>2744</v>
      </c>
      <c r="M1722" s="12" t="s">
        <v>49</v>
      </c>
      <c r="N1722" s="12" t="s">
        <v>40</v>
      </c>
      <c r="O1722" s="12" t="s">
        <v>41</v>
      </c>
      <c r="P1722" s="12" t="s">
        <v>50</v>
      </c>
      <c r="Q1722" s="12" t="s">
        <v>236</v>
      </c>
      <c r="R1722" s="12" t="s">
        <v>568</v>
      </c>
      <c r="S1722" s="12">
        <v>0.73</v>
      </c>
      <c r="T1722" s="7">
        <f>Table1[[#This Row],[Profit]]/Table1[[#This Row],[Sales]]</f>
        <v>-2.3633944411590777</v>
      </c>
      <c r="U1722" s="12" t="s">
        <v>33</v>
      </c>
      <c r="V1722" s="12" t="s">
        <v>61</v>
      </c>
      <c r="W1722" s="12" t="s">
        <v>2659</v>
      </c>
      <c r="X1722" s="12" t="s">
        <v>2745</v>
      </c>
      <c r="Y1722" s="12">
        <v>58554</v>
      </c>
      <c r="Z1722" s="13">
        <v>42020</v>
      </c>
      <c r="AA1722" s="14" t="str">
        <f>TEXT(Table1[[#This Row],[Order Date]],"mmmm")</f>
        <v>January</v>
      </c>
      <c r="AB1722" s="8" t="str">
        <f>TEXT(Table1[[#This Row],[Order Date]],"yyyy")</f>
        <v>2015</v>
      </c>
      <c r="AC1722" s="13">
        <v>42022</v>
      </c>
      <c r="AD1722" s="12">
        <v>-159.86000000000001</v>
      </c>
      <c r="AE1722" s="12">
        <v>5</v>
      </c>
      <c r="AF1722" s="12">
        <v>67.64</v>
      </c>
      <c r="AG1722" s="12">
        <v>89129</v>
      </c>
      <c r="AH1722" s="7" t="str">
        <f>IF(COUNTIF(Returns!$A$2:$A$1635,Orders!AG1722)&gt;0,"Returned","Not Returned")</f>
        <v>Not Returned</v>
      </c>
    </row>
    <row r="1723" spans="5:34" ht="12.75" customHeight="1" thickTop="1" thickBot="1" x14ac:dyDescent="0.3">
      <c r="E1723" s="9">
        <v>19850</v>
      </c>
      <c r="F1723" s="2" t="s">
        <v>37</v>
      </c>
      <c r="G1723" s="2">
        <v>0.05</v>
      </c>
      <c r="H1723" s="2">
        <v>35.44</v>
      </c>
      <c r="I1723" s="2">
        <v>7.5</v>
      </c>
      <c r="J1723" s="2">
        <v>3036</v>
      </c>
      <c r="K1723" s="7" t="str">
        <f>IF(COUNTIF(Table1[Customer ID],Table1[[#This Row],[Customer ID]])&gt;1,"Repeat Customer","One-Time Customer")</f>
        <v>Repeat Customer</v>
      </c>
      <c r="L1723" s="2" t="s">
        <v>2744</v>
      </c>
      <c r="M1723" s="2" t="s">
        <v>49</v>
      </c>
      <c r="N1723" s="2" t="s">
        <v>40</v>
      </c>
      <c r="O1723" s="2" t="s">
        <v>29</v>
      </c>
      <c r="P1723" s="2" t="s">
        <v>93</v>
      </c>
      <c r="Q1723" s="2" t="s">
        <v>59</v>
      </c>
      <c r="R1723" s="2" t="s">
        <v>2746</v>
      </c>
      <c r="S1723" s="2">
        <v>0.38</v>
      </c>
      <c r="T1723" s="7">
        <f>Table1[[#This Row],[Profit]]/Table1[[#This Row],[Sales]]</f>
        <v>0.69</v>
      </c>
      <c r="U1723" s="2" t="s">
        <v>33</v>
      </c>
      <c r="V1723" s="2" t="s">
        <v>61</v>
      </c>
      <c r="W1723" s="2" t="s">
        <v>2659</v>
      </c>
      <c r="X1723" s="2" t="s">
        <v>2745</v>
      </c>
      <c r="Y1723" s="2">
        <v>58554</v>
      </c>
      <c r="Z1723" s="10">
        <v>42020</v>
      </c>
      <c r="AA1723" s="14" t="str">
        <f>TEXT(Table1[[#This Row],[Order Date]],"mmmm")</f>
        <v>January</v>
      </c>
      <c r="AB1723" s="8" t="str">
        <f>TEXT(Table1[[#This Row],[Order Date]],"yyyy")</f>
        <v>2015</v>
      </c>
      <c r="AC1723" s="10">
        <v>42022</v>
      </c>
      <c r="AD1723" s="2">
        <v>165.88979999999998</v>
      </c>
      <c r="AE1723" s="2">
        <v>7</v>
      </c>
      <c r="AF1723" s="2">
        <v>240.42</v>
      </c>
      <c r="AG1723" s="2">
        <v>89129</v>
      </c>
      <c r="AH1723" s="7" t="str">
        <f>IF(COUNTIF(Returns!$A$2:$A$1635,Orders!AG1723)&gt;0,"Returned","Not Returned")</f>
        <v>Not Returned</v>
      </c>
    </row>
    <row r="1724" spans="5:34" ht="12.75" customHeight="1" thickTop="1" thickBot="1" x14ac:dyDescent="0.3">
      <c r="E1724" s="11">
        <v>19851</v>
      </c>
      <c r="F1724" s="12" t="s">
        <v>37</v>
      </c>
      <c r="G1724" s="12">
        <v>0.02</v>
      </c>
      <c r="H1724" s="12">
        <v>12.98</v>
      </c>
      <c r="I1724" s="12">
        <v>3.14</v>
      </c>
      <c r="J1724" s="12">
        <v>3036</v>
      </c>
      <c r="K1724" s="7" t="str">
        <f>IF(COUNTIF(Table1[Customer ID],Table1[[#This Row],[Customer ID]])&gt;1,"Repeat Customer","One-Time Customer")</f>
        <v>Repeat Customer</v>
      </c>
      <c r="L1724" s="12" t="s">
        <v>2744</v>
      </c>
      <c r="M1724" s="12" t="s">
        <v>49</v>
      </c>
      <c r="N1724" s="12" t="s">
        <v>40</v>
      </c>
      <c r="O1724" s="12" t="s">
        <v>29</v>
      </c>
      <c r="P1724" s="12" t="s">
        <v>174</v>
      </c>
      <c r="Q1724" s="12" t="s">
        <v>51</v>
      </c>
      <c r="R1724" s="12" t="s">
        <v>175</v>
      </c>
      <c r="S1724" s="12">
        <v>0.6</v>
      </c>
      <c r="T1724" s="7">
        <f>Table1[[#This Row],[Profit]]/Table1[[#This Row],[Sales]]</f>
        <v>0.40677874186550977</v>
      </c>
      <c r="U1724" s="12" t="s">
        <v>33</v>
      </c>
      <c r="V1724" s="12" t="s">
        <v>61</v>
      </c>
      <c r="W1724" s="12" t="s">
        <v>2659</v>
      </c>
      <c r="X1724" s="12" t="s">
        <v>2745</v>
      </c>
      <c r="Y1724" s="12">
        <v>58554</v>
      </c>
      <c r="Z1724" s="13">
        <v>42020</v>
      </c>
      <c r="AA1724" s="14" t="str">
        <f>TEXT(Table1[[#This Row],[Order Date]],"mmmm")</f>
        <v>January</v>
      </c>
      <c r="AB1724" s="8" t="str">
        <f>TEXT(Table1[[#This Row],[Order Date]],"yyyy")</f>
        <v>2015</v>
      </c>
      <c r="AC1724" s="13">
        <v>42023</v>
      </c>
      <c r="AD1724" s="12">
        <v>75.010000000000005</v>
      </c>
      <c r="AE1724" s="12">
        <v>14</v>
      </c>
      <c r="AF1724" s="12">
        <v>184.4</v>
      </c>
      <c r="AG1724" s="12">
        <v>89129</v>
      </c>
      <c r="AH1724" s="7" t="str">
        <f>IF(COUNTIF(Returns!$A$2:$A$1635,Orders!AG1724)&gt;0,"Returned","Not Returned")</f>
        <v>Not Returned</v>
      </c>
    </row>
    <row r="1725" spans="5:34" ht="12.75" customHeight="1" thickTop="1" thickBot="1" x14ac:dyDescent="0.3">
      <c r="E1725" s="9">
        <v>22201</v>
      </c>
      <c r="F1725" s="2" t="s">
        <v>47</v>
      </c>
      <c r="G1725" s="2">
        <v>0.08</v>
      </c>
      <c r="H1725" s="2">
        <v>178.47</v>
      </c>
      <c r="I1725" s="2">
        <v>19.989999999999998</v>
      </c>
      <c r="J1725" s="2">
        <v>3036</v>
      </c>
      <c r="K1725" s="7" t="str">
        <f>IF(COUNTIF(Table1[Customer ID],Table1[[#This Row],[Customer ID]])&gt;1,"Repeat Customer","One-Time Customer")</f>
        <v>Repeat Customer</v>
      </c>
      <c r="L1725" s="2" t="s">
        <v>2744</v>
      </c>
      <c r="M1725" s="2" t="s">
        <v>49</v>
      </c>
      <c r="N1725" s="2" t="s">
        <v>40</v>
      </c>
      <c r="O1725" s="2" t="s">
        <v>29</v>
      </c>
      <c r="P1725" s="2" t="s">
        <v>141</v>
      </c>
      <c r="Q1725" s="2" t="s">
        <v>59</v>
      </c>
      <c r="R1725" s="2" t="s">
        <v>528</v>
      </c>
      <c r="S1725" s="2">
        <v>0.55000000000000004</v>
      </c>
      <c r="T1725" s="7">
        <f>Table1[[#This Row],[Profit]]/Table1[[#This Row],[Sales]]</f>
        <v>0.59632141945970674</v>
      </c>
      <c r="U1725" s="2" t="s">
        <v>33</v>
      </c>
      <c r="V1725" s="2" t="s">
        <v>61</v>
      </c>
      <c r="W1725" s="2" t="s">
        <v>2659</v>
      </c>
      <c r="X1725" s="2" t="s">
        <v>2745</v>
      </c>
      <c r="Y1725" s="2">
        <v>58554</v>
      </c>
      <c r="Z1725" s="10">
        <v>42076</v>
      </c>
      <c r="AA1725" s="14" t="str">
        <f>TEXT(Table1[[#This Row],[Order Date]],"mmmm")</f>
        <v>March</v>
      </c>
      <c r="AB1725" s="8" t="str">
        <f>TEXT(Table1[[#This Row],[Order Date]],"yyyy")</f>
        <v>2015</v>
      </c>
      <c r="AC1725" s="10">
        <v>42079</v>
      </c>
      <c r="AD1725" s="2">
        <v>2267.2199999999998</v>
      </c>
      <c r="AE1725" s="2">
        <v>22</v>
      </c>
      <c r="AF1725" s="2">
        <v>3802.01</v>
      </c>
      <c r="AG1725" s="2">
        <v>89130</v>
      </c>
      <c r="AH1725" s="7" t="str">
        <f>IF(COUNTIF(Returns!$A$2:$A$1635,Orders!AG1725)&gt;0,"Returned","Not Returned")</f>
        <v>Not Returned</v>
      </c>
    </row>
    <row r="1726" spans="5:34" ht="12.75" customHeight="1" thickTop="1" thickBot="1" x14ac:dyDescent="0.3">
      <c r="E1726" s="11">
        <v>19381</v>
      </c>
      <c r="F1726" s="12" t="s">
        <v>37</v>
      </c>
      <c r="G1726" s="12">
        <v>0.08</v>
      </c>
      <c r="H1726" s="12">
        <v>73.98</v>
      </c>
      <c r="I1726" s="12">
        <v>4</v>
      </c>
      <c r="J1726" s="12">
        <v>3041</v>
      </c>
      <c r="K1726" s="7" t="str">
        <f>IF(COUNTIF(Table1[Customer ID],Table1[[#This Row],[Customer ID]])&gt;1,"Repeat Customer","One-Time Customer")</f>
        <v>Repeat Customer</v>
      </c>
      <c r="L1726" s="12" t="s">
        <v>2747</v>
      </c>
      <c r="M1726" s="12" t="s">
        <v>49</v>
      </c>
      <c r="N1726" s="12" t="s">
        <v>28</v>
      </c>
      <c r="O1726" s="12" t="s">
        <v>77</v>
      </c>
      <c r="P1726" s="12" t="s">
        <v>180</v>
      </c>
      <c r="Q1726" s="12" t="s">
        <v>59</v>
      </c>
      <c r="R1726" s="12" t="s">
        <v>372</v>
      </c>
      <c r="S1726" s="12">
        <v>0.77</v>
      </c>
      <c r="T1726" s="7">
        <f>Table1[[#This Row],[Profit]]/Table1[[#This Row],[Sales]]</f>
        <v>8.2222617143534085E-2</v>
      </c>
      <c r="U1726" s="12" t="s">
        <v>33</v>
      </c>
      <c r="V1726" s="12" t="s">
        <v>61</v>
      </c>
      <c r="W1726" s="12" t="s">
        <v>183</v>
      </c>
      <c r="X1726" s="12" t="s">
        <v>2001</v>
      </c>
      <c r="Y1726" s="12">
        <v>67846</v>
      </c>
      <c r="Z1726" s="13">
        <v>42139</v>
      </c>
      <c r="AA1726" s="14" t="str">
        <f>TEXT(Table1[[#This Row],[Order Date]],"mmmm")</f>
        <v>May</v>
      </c>
      <c r="AB1726" s="8" t="str">
        <f>TEXT(Table1[[#This Row],[Order Date]],"yyyy")</f>
        <v>2015</v>
      </c>
      <c r="AC1726" s="13">
        <v>42142</v>
      </c>
      <c r="AD1726" s="12">
        <v>97.159999999999926</v>
      </c>
      <c r="AE1726" s="12">
        <v>17</v>
      </c>
      <c r="AF1726" s="12">
        <v>1181.67</v>
      </c>
      <c r="AG1726" s="12">
        <v>86102</v>
      </c>
      <c r="AH1726" s="7" t="str">
        <f>IF(COUNTIF(Returns!$A$2:$A$1635,Orders!AG1726)&gt;0,"Returned","Not Returned")</f>
        <v>Not Returned</v>
      </c>
    </row>
    <row r="1727" spans="5:34" ht="12.75" customHeight="1" thickTop="1" thickBot="1" x14ac:dyDescent="0.3">
      <c r="E1727" s="9">
        <v>19382</v>
      </c>
      <c r="F1727" s="2" t="s">
        <v>37</v>
      </c>
      <c r="G1727" s="2">
        <v>0.02</v>
      </c>
      <c r="H1727" s="2">
        <v>3.68</v>
      </c>
      <c r="I1727" s="2">
        <v>1.32</v>
      </c>
      <c r="J1727" s="2">
        <v>3041</v>
      </c>
      <c r="K1727" s="7" t="str">
        <f>IF(COUNTIF(Table1[Customer ID],Table1[[#This Row],[Customer ID]])&gt;1,"Repeat Customer","One-Time Customer")</f>
        <v>Repeat Customer</v>
      </c>
      <c r="L1727" s="2" t="s">
        <v>2747</v>
      </c>
      <c r="M1727" s="2" t="s">
        <v>49</v>
      </c>
      <c r="N1727" s="2" t="s">
        <v>28</v>
      </c>
      <c r="O1727" s="2" t="s">
        <v>29</v>
      </c>
      <c r="P1727" s="2" t="s">
        <v>174</v>
      </c>
      <c r="Q1727" s="2" t="s">
        <v>31</v>
      </c>
      <c r="R1727" s="2" t="s">
        <v>839</v>
      </c>
      <c r="S1727" s="2">
        <v>0.83</v>
      </c>
      <c r="T1727" s="7">
        <f>Table1[[#This Row],[Profit]]/Table1[[#This Row],[Sales]]</f>
        <v>-0.68994320080187099</v>
      </c>
      <c r="U1727" s="2" t="s">
        <v>33</v>
      </c>
      <c r="V1727" s="2" t="s">
        <v>61</v>
      </c>
      <c r="W1727" s="2" t="s">
        <v>183</v>
      </c>
      <c r="X1727" s="2" t="s">
        <v>2001</v>
      </c>
      <c r="Y1727" s="2">
        <v>67846</v>
      </c>
      <c r="Z1727" s="10">
        <v>42139</v>
      </c>
      <c r="AA1727" s="14" t="str">
        <f>TEXT(Table1[[#This Row],[Order Date]],"mmmm")</f>
        <v>May</v>
      </c>
      <c r="AB1727" s="8" t="str">
        <f>TEXT(Table1[[#This Row],[Order Date]],"yyyy")</f>
        <v>2015</v>
      </c>
      <c r="AC1727" s="10">
        <v>42141</v>
      </c>
      <c r="AD1727" s="2">
        <v>-20.65</v>
      </c>
      <c r="AE1727" s="2">
        <v>8</v>
      </c>
      <c r="AF1727" s="2">
        <v>29.93</v>
      </c>
      <c r="AG1727" s="2">
        <v>86102</v>
      </c>
      <c r="AH1727" s="7" t="str">
        <f>IF(COUNTIF(Returns!$A$2:$A$1635,Orders!AG1727)&gt;0,"Returned","Not Returned")</f>
        <v>Not Returned</v>
      </c>
    </row>
    <row r="1728" spans="5:34" ht="12.75" customHeight="1" thickTop="1" thickBot="1" x14ac:dyDescent="0.3">
      <c r="E1728" s="11">
        <v>20049</v>
      </c>
      <c r="F1728" s="12" t="s">
        <v>56</v>
      </c>
      <c r="G1728" s="12">
        <v>7.0000000000000007E-2</v>
      </c>
      <c r="H1728" s="12">
        <v>14.48</v>
      </c>
      <c r="I1728" s="12">
        <v>6.46</v>
      </c>
      <c r="J1728" s="12">
        <v>3042</v>
      </c>
      <c r="K1728" s="7" t="str">
        <f>IF(COUNTIF(Table1[Customer ID],Table1[[#This Row],[Customer ID]])&gt;1,"Repeat Customer","One-Time Customer")</f>
        <v>One-Time Customer</v>
      </c>
      <c r="L1728" s="12" t="s">
        <v>2748</v>
      </c>
      <c r="M1728" s="12" t="s">
        <v>49</v>
      </c>
      <c r="N1728" s="12" t="s">
        <v>58</v>
      </c>
      <c r="O1728" s="12" t="s">
        <v>29</v>
      </c>
      <c r="P1728" s="12" t="s">
        <v>109</v>
      </c>
      <c r="Q1728" s="12" t="s">
        <v>59</v>
      </c>
      <c r="R1728" s="12" t="s">
        <v>2749</v>
      </c>
      <c r="S1728" s="12">
        <v>0.38</v>
      </c>
      <c r="T1728" s="7">
        <f>Table1[[#This Row],[Profit]]/Table1[[#This Row],[Sales]]</f>
        <v>0.39610109146092337</v>
      </c>
      <c r="U1728" s="12" t="s">
        <v>33</v>
      </c>
      <c r="V1728" s="12" t="s">
        <v>61</v>
      </c>
      <c r="W1728" s="12" t="s">
        <v>183</v>
      </c>
      <c r="X1728" s="12" t="s">
        <v>2750</v>
      </c>
      <c r="Y1728" s="12">
        <v>67501</v>
      </c>
      <c r="Z1728" s="13">
        <v>42039</v>
      </c>
      <c r="AA1728" s="14" t="str">
        <f>TEXT(Table1[[#This Row],[Order Date]],"mmmm")</f>
        <v>February</v>
      </c>
      <c r="AB1728" s="8" t="str">
        <f>TEXT(Table1[[#This Row],[Order Date]],"yyyy")</f>
        <v>2015</v>
      </c>
      <c r="AC1728" s="13">
        <v>42040</v>
      </c>
      <c r="AD1728" s="12">
        <v>67.864000000000004</v>
      </c>
      <c r="AE1728" s="12">
        <v>12</v>
      </c>
      <c r="AF1728" s="12">
        <v>171.33</v>
      </c>
      <c r="AG1728" s="12">
        <v>86101</v>
      </c>
      <c r="AH1728" s="7" t="str">
        <f>IF(COUNTIF(Returns!$A$2:$A$1635,Orders!AG1728)&gt;0,"Returned","Not Returned")</f>
        <v>Not Returned</v>
      </c>
    </row>
    <row r="1729" spans="5:34" ht="12.75" customHeight="1" thickTop="1" thickBot="1" x14ac:dyDescent="0.3">
      <c r="E1729" s="9">
        <v>21475</v>
      </c>
      <c r="F1729" s="2" t="s">
        <v>25</v>
      </c>
      <c r="G1729" s="2">
        <v>0</v>
      </c>
      <c r="H1729" s="2">
        <v>6.48</v>
      </c>
      <c r="I1729" s="2">
        <v>5.19</v>
      </c>
      <c r="J1729" s="2">
        <v>3045</v>
      </c>
      <c r="K1729" s="7" t="str">
        <f>IF(COUNTIF(Table1[Customer ID],Table1[[#This Row],[Customer ID]])&gt;1,"Repeat Customer","One-Time Customer")</f>
        <v>One-Time Customer</v>
      </c>
      <c r="L1729" s="2" t="s">
        <v>2751</v>
      </c>
      <c r="M1729" s="2" t="s">
        <v>49</v>
      </c>
      <c r="N1729" s="2" t="s">
        <v>58</v>
      </c>
      <c r="O1729" s="2" t="s">
        <v>29</v>
      </c>
      <c r="P1729" s="2" t="s">
        <v>93</v>
      </c>
      <c r="Q1729" s="2" t="s">
        <v>59</v>
      </c>
      <c r="R1729" s="2" t="s">
        <v>2752</v>
      </c>
      <c r="S1729" s="2">
        <v>0.37</v>
      </c>
      <c r="T1729" s="7">
        <f>Table1[[#This Row],[Profit]]/Table1[[#This Row],[Sales]]</f>
        <v>-0.16747977153736313</v>
      </c>
      <c r="U1729" s="2" t="s">
        <v>33</v>
      </c>
      <c r="V1729" s="2" t="s">
        <v>61</v>
      </c>
      <c r="W1729" s="2" t="s">
        <v>183</v>
      </c>
      <c r="X1729" s="2" t="s">
        <v>2753</v>
      </c>
      <c r="Y1729" s="2">
        <v>66048</v>
      </c>
      <c r="Z1729" s="10">
        <v>42161</v>
      </c>
      <c r="AA1729" s="14" t="str">
        <f>TEXT(Table1[[#This Row],[Order Date]],"mmmm")</f>
        <v>June</v>
      </c>
      <c r="AB1729" s="8" t="str">
        <f>TEXT(Table1[[#This Row],[Order Date]],"yyyy")</f>
        <v>2015</v>
      </c>
      <c r="AC1729" s="10">
        <v>42162</v>
      </c>
      <c r="AD1729" s="2">
        <v>-14.074999999999999</v>
      </c>
      <c r="AE1729" s="2">
        <v>12</v>
      </c>
      <c r="AF1729" s="2">
        <v>84.04</v>
      </c>
      <c r="AG1729" s="2">
        <v>86104</v>
      </c>
      <c r="AH1729" s="7" t="str">
        <f>IF(COUNTIF(Returns!$A$2:$A$1635,Orders!AG1729)&gt;0,"Returned","Not Returned")</f>
        <v>Not Returned</v>
      </c>
    </row>
    <row r="1730" spans="5:34" ht="12.75" customHeight="1" thickTop="1" thickBot="1" x14ac:dyDescent="0.3">
      <c r="E1730" s="11">
        <v>24415</v>
      </c>
      <c r="F1730" s="12" t="s">
        <v>25</v>
      </c>
      <c r="G1730" s="12">
        <v>0.05</v>
      </c>
      <c r="H1730" s="12">
        <v>120.98</v>
      </c>
      <c r="I1730" s="12">
        <v>30</v>
      </c>
      <c r="J1730" s="12">
        <v>3046</v>
      </c>
      <c r="K1730" s="7" t="str">
        <f>IF(COUNTIF(Table1[Customer ID],Table1[[#This Row],[Customer ID]])&gt;1,"Repeat Customer","One-Time Customer")</f>
        <v>One-Time Customer</v>
      </c>
      <c r="L1730" s="12" t="s">
        <v>2754</v>
      </c>
      <c r="M1730" s="12" t="s">
        <v>39</v>
      </c>
      <c r="N1730" s="12" t="s">
        <v>58</v>
      </c>
      <c r="O1730" s="12" t="s">
        <v>41</v>
      </c>
      <c r="P1730" s="12" t="s">
        <v>42</v>
      </c>
      <c r="Q1730" s="12" t="s">
        <v>43</v>
      </c>
      <c r="R1730" s="12" t="s">
        <v>1342</v>
      </c>
      <c r="S1730" s="12">
        <v>0.64</v>
      </c>
      <c r="T1730" s="7">
        <f>Table1[[#This Row],[Profit]]/Table1[[#This Row],[Sales]]</f>
        <v>-0.31370668366127619</v>
      </c>
      <c r="U1730" s="12" t="s">
        <v>33</v>
      </c>
      <c r="V1730" s="12" t="s">
        <v>61</v>
      </c>
      <c r="W1730" s="12" t="s">
        <v>183</v>
      </c>
      <c r="X1730" s="12" t="s">
        <v>2755</v>
      </c>
      <c r="Y1730" s="12">
        <v>66209</v>
      </c>
      <c r="Z1730" s="13">
        <v>42047</v>
      </c>
      <c r="AA1730" s="14" t="str">
        <f>TEXT(Table1[[#This Row],[Order Date]],"mmmm")</f>
        <v>February</v>
      </c>
      <c r="AB1730" s="8" t="str">
        <f>TEXT(Table1[[#This Row],[Order Date]],"yyyy")</f>
        <v>2015</v>
      </c>
      <c r="AC1730" s="13">
        <v>42049</v>
      </c>
      <c r="AD1730" s="12">
        <v>-78.759200000000007</v>
      </c>
      <c r="AE1730" s="12">
        <v>2</v>
      </c>
      <c r="AF1730" s="12">
        <v>251.06</v>
      </c>
      <c r="AG1730" s="12">
        <v>86103</v>
      </c>
      <c r="AH1730" s="7" t="str">
        <f>IF(COUNTIF(Returns!$A$2:$A$1635,Orders!AG1730)&gt;0,"Returned","Not Returned")</f>
        <v>Not Returned</v>
      </c>
    </row>
    <row r="1731" spans="5:34" ht="12.75" customHeight="1" thickTop="1" thickBot="1" x14ac:dyDescent="0.3">
      <c r="E1731" s="9">
        <v>23188</v>
      </c>
      <c r="F1731" s="2" t="s">
        <v>25</v>
      </c>
      <c r="G1731" s="2">
        <v>0.06</v>
      </c>
      <c r="H1731" s="2">
        <v>276.2</v>
      </c>
      <c r="I1731" s="2">
        <v>24.49</v>
      </c>
      <c r="J1731" s="2">
        <v>3048</v>
      </c>
      <c r="K1731" s="7" t="str">
        <f>IF(COUNTIF(Table1[Customer ID],Table1[[#This Row],[Customer ID]])&gt;1,"Repeat Customer","One-Time Customer")</f>
        <v>One-Time Customer</v>
      </c>
      <c r="L1731" s="2" t="s">
        <v>2756</v>
      </c>
      <c r="M1731" s="2" t="s">
        <v>27</v>
      </c>
      <c r="N1731" s="2" t="s">
        <v>28</v>
      </c>
      <c r="O1731" s="2" t="s">
        <v>41</v>
      </c>
      <c r="P1731" s="2" t="s">
        <v>42</v>
      </c>
      <c r="Q1731" s="2" t="s">
        <v>236</v>
      </c>
      <c r="R1731" s="2" t="s">
        <v>438</v>
      </c>
      <c r="S1731" s="2"/>
      <c r="T1731" s="7">
        <f>Table1[[#This Row],[Profit]]/Table1[[#This Row],[Sales]]</f>
        <v>0.44717608482471199</v>
      </c>
      <c r="U1731" s="2" t="s">
        <v>33</v>
      </c>
      <c r="V1731" s="2" t="s">
        <v>34</v>
      </c>
      <c r="W1731" s="2" t="s">
        <v>45</v>
      </c>
      <c r="X1731" s="2" t="s">
        <v>2757</v>
      </c>
      <c r="Y1731" s="2">
        <v>94704</v>
      </c>
      <c r="Z1731" s="10">
        <v>42068</v>
      </c>
      <c r="AA1731" s="14" t="str">
        <f>TEXT(Table1[[#This Row],[Order Date]],"mmmm")</f>
        <v>March</v>
      </c>
      <c r="AB1731" s="8" t="str">
        <f>TEXT(Table1[[#This Row],[Order Date]],"yyyy")</f>
        <v>2015</v>
      </c>
      <c r="AC1731" s="10">
        <v>42070</v>
      </c>
      <c r="AD1731" s="2">
        <v>1167.3800000000001</v>
      </c>
      <c r="AE1731" s="2">
        <v>10</v>
      </c>
      <c r="AF1731" s="2">
        <v>2610.56</v>
      </c>
      <c r="AG1731" s="2">
        <v>89789</v>
      </c>
      <c r="AH1731" s="7" t="str">
        <f>IF(COUNTIF(Returns!$A$2:$A$1635,Orders!AG1731)&gt;0,"Returned","Not Returned")</f>
        <v>Not Returned</v>
      </c>
    </row>
    <row r="1732" spans="5:34" ht="12.75" customHeight="1" thickTop="1" thickBot="1" x14ac:dyDescent="0.3">
      <c r="E1732" s="11">
        <v>25904</v>
      </c>
      <c r="F1732" s="12" t="s">
        <v>56</v>
      </c>
      <c r="G1732" s="12">
        <v>0.06</v>
      </c>
      <c r="H1732" s="12">
        <v>125.99</v>
      </c>
      <c r="I1732" s="12">
        <v>2.5</v>
      </c>
      <c r="J1732" s="12">
        <v>3053</v>
      </c>
      <c r="K1732" s="7" t="str">
        <f>IF(COUNTIF(Table1[Customer ID],Table1[[#This Row],[Customer ID]])&gt;1,"Repeat Customer","One-Time Customer")</f>
        <v>One-Time Customer</v>
      </c>
      <c r="L1732" s="12" t="s">
        <v>2758</v>
      </c>
      <c r="M1732" s="12" t="s">
        <v>49</v>
      </c>
      <c r="N1732" s="12" t="s">
        <v>28</v>
      </c>
      <c r="O1732" s="12" t="s">
        <v>77</v>
      </c>
      <c r="P1732" s="12" t="s">
        <v>78</v>
      </c>
      <c r="Q1732" s="12" t="s">
        <v>59</v>
      </c>
      <c r="R1732" s="12" t="s">
        <v>1148</v>
      </c>
      <c r="S1732" s="12">
        <v>0.6</v>
      </c>
      <c r="T1732" s="7">
        <f>Table1[[#This Row],[Profit]]/Table1[[#This Row],[Sales]]</f>
        <v>0.34254532442748092</v>
      </c>
      <c r="U1732" s="12" t="s">
        <v>33</v>
      </c>
      <c r="V1732" s="12" t="s">
        <v>136</v>
      </c>
      <c r="W1732" s="12" t="s">
        <v>613</v>
      </c>
      <c r="X1732" s="12" t="s">
        <v>319</v>
      </c>
      <c r="Y1732" s="12">
        <v>42071</v>
      </c>
      <c r="Z1732" s="13">
        <v>42038</v>
      </c>
      <c r="AA1732" s="14" t="str">
        <f>TEXT(Table1[[#This Row],[Order Date]],"mmmm")</f>
        <v>February</v>
      </c>
      <c r="AB1732" s="8" t="str">
        <f>TEXT(Table1[[#This Row],[Order Date]],"yyyy")</f>
        <v>2015</v>
      </c>
      <c r="AC1732" s="13">
        <v>42040</v>
      </c>
      <c r="AD1732" s="12">
        <v>402.06599999999997</v>
      </c>
      <c r="AE1732" s="12">
        <v>11</v>
      </c>
      <c r="AF1732" s="12">
        <v>1173.76</v>
      </c>
      <c r="AG1732" s="12">
        <v>86662</v>
      </c>
      <c r="AH1732" s="7" t="str">
        <f>IF(COUNTIF(Returns!$A$2:$A$1635,Orders!AG1732)&gt;0,"Returned","Not Returned")</f>
        <v>Not Returned</v>
      </c>
    </row>
    <row r="1733" spans="5:34" ht="12.75" customHeight="1" thickTop="1" thickBot="1" x14ac:dyDescent="0.3">
      <c r="E1733" s="9">
        <v>20516</v>
      </c>
      <c r="F1733" s="2" t="s">
        <v>56</v>
      </c>
      <c r="G1733" s="2">
        <v>7.0000000000000007E-2</v>
      </c>
      <c r="H1733" s="2">
        <v>8.33</v>
      </c>
      <c r="I1733" s="2">
        <v>1.99</v>
      </c>
      <c r="J1733" s="2">
        <v>3063</v>
      </c>
      <c r="K1733" s="7" t="str">
        <f>IF(COUNTIF(Table1[Customer ID],Table1[[#This Row],[Customer ID]])&gt;1,"Repeat Customer","One-Time Customer")</f>
        <v>Repeat Customer</v>
      </c>
      <c r="L1733" s="2" t="s">
        <v>2759</v>
      </c>
      <c r="M1733" s="2" t="s">
        <v>49</v>
      </c>
      <c r="N1733" s="2" t="s">
        <v>114</v>
      </c>
      <c r="O1733" s="2" t="s">
        <v>77</v>
      </c>
      <c r="P1733" s="2" t="s">
        <v>180</v>
      </c>
      <c r="Q1733" s="2" t="s">
        <v>51</v>
      </c>
      <c r="R1733" s="2" t="s">
        <v>414</v>
      </c>
      <c r="S1733" s="2">
        <v>0.52</v>
      </c>
      <c r="T1733" s="7">
        <f>Table1[[#This Row],[Profit]]/Table1[[#This Row],[Sales]]</f>
        <v>0.23766905330151153</v>
      </c>
      <c r="U1733" s="2" t="s">
        <v>33</v>
      </c>
      <c r="V1733" s="2" t="s">
        <v>34</v>
      </c>
      <c r="W1733" s="2" t="s">
        <v>35</v>
      </c>
      <c r="X1733" s="2" t="s">
        <v>2760</v>
      </c>
      <c r="Y1733" s="2">
        <v>98034</v>
      </c>
      <c r="Z1733" s="10">
        <v>42061</v>
      </c>
      <c r="AA1733" s="14" t="str">
        <f>TEXT(Table1[[#This Row],[Order Date]],"mmmm")</f>
        <v>February</v>
      </c>
      <c r="AB1733" s="8" t="str">
        <f>TEXT(Table1[[#This Row],[Order Date]],"yyyy")</f>
        <v>2015</v>
      </c>
      <c r="AC1733" s="10">
        <v>42063</v>
      </c>
      <c r="AD1733" s="2">
        <v>11.95</v>
      </c>
      <c r="AE1733" s="2">
        <v>6</v>
      </c>
      <c r="AF1733" s="2">
        <v>50.28</v>
      </c>
      <c r="AG1733" s="2">
        <v>88447</v>
      </c>
      <c r="AH1733" s="7" t="str">
        <f>IF(COUNTIF(Returns!$A$2:$A$1635,Orders!AG1733)&gt;0,"Returned","Not Returned")</f>
        <v>Not Returned</v>
      </c>
    </row>
    <row r="1734" spans="5:34" ht="12.75" customHeight="1" thickTop="1" thickBot="1" x14ac:dyDescent="0.3">
      <c r="E1734" s="11">
        <v>20517</v>
      </c>
      <c r="F1734" s="12" t="s">
        <v>56</v>
      </c>
      <c r="G1734" s="12">
        <v>0.03</v>
      </c>
      <c r="H1734" s="12">
        <v>499.99</v>
      </c>
      <c r="I1734" s="12">
        <v>24.49</v>
      </c>
      <c r="J1734" s="12">
        <v>3063</v>
      </c>
      <c r="K1734" s="7" t="str">
        <f>IF(COUNTIF(Table1[Customer ID],Table1[[#This Row],[Customer ID]])&gt;1,"Repeat Customer","One-Time Customer")</f>
        <v>Repeat Customer</v>
      </c>
      <c r="L1734" s="12" t="s">
        <v>2759</v>
      </c>
      <c r="M1734" s="12" t="s">
        <v>49</v>
      </c>
      <c r="N1734" s="12" t="s">
        <v>114</v>
      </c>
      <c r="O1734" s="12" t="s">
        <v>77</v>
      </c>
      <c r="P1734" s="12" t="s">
        <v>587</v>
      </c>
      <c r="Q1734" s="12" t="s">
        <v>236</v>
      </c>
      <c r="R1734" s="12" t="s">
        <v>2761</v>
      </c>
      <c r="S1734" s="12">
        <v>0.36</v>
      </c>
      <c r="T1734" s="7">
        <f>Table1[[#This Row],[Profit]]/Table1[[#This Row],[Sales]]</f>
        <v>0.69</v>
      </c>
      <c r="U1734" s="12" t="s">
        <v>33</v>
      </c>
      <c r="V1734" s="12" t="s">
        <v>34</v>
      </c>
      <c r="W1734" s="12" t="s">
        <v>35</v>
      </c>
      <c r="X1734" s="12" t="s">
        <v>2760</v>
      </c>
      <c r="Y1734" s="12">
        <v>98034</v>
      </c>
      <c r="Z1734" s="13">
        <v>42061</v>
      </c>
      <c r="AA1734" s="14" t="str">
        <f>TEXT(Table1[[#This Row],[Order Date]],"mmmm")</f>
        <v>February</v>
      </c>
      <c r="AB1734" s="8" t="str">
        <f>TEXT(Table1[[#This Row],[Order Date]],"yyyy")</f>
        <v>2015</v>
      </c>
      <c r="AC1734" s="13">
        <v>42062</v>
      </c>
      <c r="AD1734" s="12">
        <v>1773.6104999999998</v>
      </c>
      <c r="AE1734" s="12">
        <v>5</v>
      </c>
      <c r="AF1734" s="12">
        <v>2570.4499999999998</v>
      </c>
      <c r="AG1734" s="12">
        <v>88447</v>
      </c>
      <c r="AH1734" s="7" t="str">
        <f>IF(COUNTIF(Returns!$A$2:$A$1635,Orders!AG1734)&gt;0,"Returned","Not Returned")</f>
        <v>Not Returned</v>
      </c>
    </row>
    <row r="1735" spans="5:34" ht="12.75" customHeight="1" thickTop="1" thickBot="1" x14ac:dyDescent="0.3">
      <c r="E1735" s="9">
        <v>19652</v>
      </c>
      <c r="F1735" s="2" t="s">
        <v>37</v>
      </c>
      <c r="G1735" s="2">
        <v>0.03</v>
      </c>
      <c r="H1735" s="2">
        <v>20.99</v>
      </c>
      <c r="I1735" s="2">
        <v>0.99</v>
      </c>
      <c r="J1735" s="2">
        <v>3063</v>
      </c>
      <c r="K1735" s="7" t="str">
        <f>IF(COUNTIF(Table1[Customer ID],Table1[[#This Row],[Customer ID]])&gt;1,"Repeat Customer","One-Time Customer")</f>
        <v>Repeat Customer</v>
      </c>
      <c r="L1735" s="2" t="s">
        <v>2759</v>
      </c>
      <c r="M1735" s="2" t="s">
        <v>49</v>
      </c>
      <c r="N1735" s="2" t="s">
        <v>114</v>
      </c>
      <c r="O1735" s="2" t="s">
        <v>77</v>
      </c>
      <c r="P1735" s="2" t="s">
        <v>78</v>
      </c>
      <c r="Q1735" s="2" t="s">
        <v>31</v>
      </c>
      <c r="R1735" s="2" t="s">
        <v>596</v>
      </c>
      <c r="S1735" s="2">
        <v>0.56999999999999995</v>
      </c>
      <c r="T1735" s="7">
        <f>Table1[[#This Row],[Profit]]/Table1[[#This Row],[Sales]]</f>
        <v>2.6324667967520646E-2</v>
      </c>
      <c r="U1735" s="2" t="s">
        <v>33</v>
      </c>
      <c r="V1735" s="2" t="s">
        <v>34</v>
      </c>
      <c r="W1735" s="2" t="s">
        <v>35</v>
      </c>
      <c r="X1735" s="2" t="s">
        <v>2760</v>
      </c>
      <c r="Y1735" s="2">
        <v>98034</v>
      </c>
      <c r="Z1735" s="10">
        <v>42148</v>
      </c>
      <c r="AA1735" s="14" t="str">
        <f>TEXT(Table1[[#This Row],[Order Date]],"mmmm")</f>
        <v>May</v>
      </c>
      <c r="AB1735" s="8" t="str">
        <f>TEXT(Table1[[#This Row],[Order Date]],"yyyy")</f>
        <v>2015</v>
      </c>
      <c r="AC1735" s="10">
        <v>42150</v>
      </c>
      <c r="AD1735" s="2">
        <v>4.1822000000000052</v>
      </c>
      <c r="AE1735" s="2">
        <v>9</v>
      </c>
      <c r="AF1735" s="2">
        <v>158.87</v>
      </c>
      <c r="AG1735" s="2">
        <v>88449</v>
      </c>
      <c r="AH1735" s="7" t="str">
        <f>IF(COUNTIF(Returns!$A$2:$A$1635,Orders!AG1735)&gt;0,"Returned","Not Returned")</f>
        <v>Not Returned</v>
      </c>
    </row>
    <row r="1736" spans="5:34" ht="12.75" customHeight="1" thickTop="1" thickBot="1" x14ac:dyDescent="0.3">
      <c r="E1736" s="11">
        <v>23811</v>
      </c>
      <c r="F1736" s="12" t="s">
        <v>106</v>
      </c>
      <c r="G1736" s="12">
        <v>0.03</v>
      </c>
      <c r="H1736" s="12">
        <v>6.45</v>
      </c>
      <c r="I1736" s="12">
        <v>1.34</v>
      </c>
      <c r="J1736" s="12">
        <v>3064</v>
      </c>
      <c r="K1736" s="7" t="str">
        <f>IF(COUNTIF(Table1[Customer ID],Table1[[#This Row],[Customer ID]])&gt;1,"Repeat Customer","One-Time Customer")</f>
        <v>One-Time Customer</v>
      </c>
      <c r="L1736" s="12" t="s">
        <v>2762</v>
      </c>
      <c r="M1736" s="12" t="s">
        <v>49</v>
      </c>
      <c r="N1736" s="12" t="s">
        <v>114</v>
      </c>
      <c r="O1736" s="12" t="s">
        <v>29</v>
      </c>
      <c r="P1736" s="12" t="s">
        <v>93</v>
      </c>
      <c r="Q1736" s="12" t="s">
        <v>31</v>
      </c>
      <c r="R1736" s="12" t="s">
        <v>2763</v>
      </c>
      <c r="S1736" s="12">
        <v>0.36</v>
      </c>
      <c r="T1736" s="7">
        <f>Table1[[#This Row],[Profit]]/Table1[[#This Row],[Sales]]</f>
        <v>0.69</v>
      </c>
      <c r="U1736" s="12" t="s">
        <v>33</v>
      </c>
      <c r="V1736" s="12" t="s">
        <v>34</v>
      </c>
      <c r="W1736" s="12" t="s">
        <v>35</v>
      </c>
      <c r="X1736" s="12" t="s">
        <v>2764</v>
      </c>
      <c r="Y1736" s="12">
        <v>98503</v>
      </c>
      <c r="Z1736" s="13">
        <v>42018</v>
      </c>
      <c r="AA1736" s="14" t="str">
        <f>TEXT(Table1[[#This Row],[Order Date]],"mmmm")</f>
        <v>January</v>
      </c>
      <c r="AB1736" s="8" t="str">
        <f>TEXT(Table1[[#This Row],[Order Date]],"yyyy")</f>
        <v>2015</v>
      </c>
      <c r="AC1736" s="13">
        <v>42023</v>
      </c>
      <c r="AD1736" s="12">
        <v>39.129899999999999</v>
      </c>
      <c r="AE1736" s="12">
        <v>9</v>
      </c>
      <c r="AF1736" s="12">
        <v>56.71</v>
      </c>
      <c r="AG1736" s="12">
        <v>88448</v>
      </c>
      <c r="AH1736" s="7" t="str">
        <f>IF(COUNTIF(Returns!$A$2:$A$1635,Orders!AG1736)&gt;0,"Returned","Not Returned")</f>
        <v>Not Returned</v>
      </c>
    </row>
    <row r="1737" spans="5:34" ht="12.75" customHeight="1" thickTop="1" thickBot="1" x14ac:dyDescent="0.3">
      <c r="E1737" s="9">
        <v>25239</v>
      </c>
      <c r="F1737" s="2" t="s">
        <v>37</v>
      </c>
      <c r="G1737" s="2">
        <v>0.06</v>
      </c>
      <c r="H1737" s="2">
        <v>355.98</v>
      </c>
      <c r="I1737" s="2">
        <v>58.92</v>
      </c>
      <c r="J1737" s="2">
        <v>3067</v>
      </c>
      <c r="K1737" s="7" t="str">
        <f>IF(COUNTIF(Table1[Customer ID],Table1[[#This Row],[Customer ID]])&gt;1,"Repeat Customer","One-Time Customer")</f>
        <v>One-Time Customer</v>
      </c>
      <c r="L1737" s="2" t="s">
        <v>2765</v>
      </c>
      <c r="M1737" s="2" t="s">
        <v>39</v>
      </c>
      <c r="N1737" s="2" t="s">
        <v>114</v>
      </c>
      <c r="O1737" s="2" t="s">
        <v>41</v>
      </c>
      <c r="P1737" s="2" t="s">
        <v>42</v>
      </c>
      <c r="Q1737" s="2" t="s">
        <v>43</v>
      </c>
      <c r="R1737" s="2" t="s">
        <v>1294</v>
      </c>
      <c r="S1737" s="2">
        <v>0.64</v>
      </c>
      <c r="T1737" s="7">
        <f>Table1[[#This Row],[Profit]]/Table1[[#This Row],[Sales]]</f>
        <v>0.32656191015477543</v>
      </c>
      <c r="U1737" s="2" t="s">
        <v>33</v>
      </c>
      <c r="V1737" s="2" t="s">
        <v>53</v>
      </c>
      <c r="W1737" s="2" t="s">
        <v>154</v>
      </c>
      <c r="X1737" s="2" t="s">
        <v>2766</v>
      </c>
      <c r="Y1737" s="2">
        <v>44515</v>
      </c>
      <c r="Z1737" s="10">
        <v>42065</v>
      </c>
      <c r="AA1737" s="14" t="str">
        <f>TEXT(Table1[[#This Row],[Order Date]],"mmmm")</f>
        <v>March</v>
      </c>
      <c r="AB1737" s="8" t="str">
        <f>TEXT(Table1[[#This Row],[Order Date]],"yyyy")</f>
        <v>2015</v>
      </c>
      <c r="AC1737" s="10">
        <v>42066</v>
      </c>
      <c r="AD1737" s="2">
        <v>1660.92</v>
      </c>
      <c r="AE1737" s="2">
        <v>14</v>
      </c>
      <c r="AF1737" s="2">
        <v>5086.08</v>
      </c>
      <c r="AG1737" s="2">
        <v>91376</v>
      </c>
      <c r="AH1737" s="7" t="str">
        <f>IF(COUNTIF(Returns!$A$2:$A$1635,Orders!AG1737)&gt;0,"Returned","Not Returned")</f>
        <v>Not Returned</v>
      </c>
    </row>
    <row r="1738" spans="5:34" ht="12.75" customHeight="1" thickTop="1" thickBot="1" x14ac:dyDescent="0.3">
      <c r="E1738" s="11">
        <v>21027</v>
      </c>
      <c r="F1738" s="12" t="s">
        <v>25</v>
      </c>
      <c r="G1738" s="12">
        <v>0.03</v>
      </c>
      <c r="H1738" s="12">
        <v>120.98</v>
      </c>
      <c r="I1738" s="12">
        <v>30</v>
      </c>
      <c r="J1738" s="12">
        <v>3069</v>
      </c>
      <c r="K1738" s="7" t="str">
        <f>IF(COUNTIF(Table1[Customer ID],Table1[[#This Row],[Customer ID]])&gt;1,"Repeat Customer","One-Time Customer")</f>
        <v>Repeat Customer</v>
      </c>
      <c r="L1738" s="12" t="s">
        <v>2767</v>
      </c>
      <c r="M1738" s="12" t="s">
        <v>39</v>
      </c>
      <c r="N1738" s="12" t="s">
        <v>114</v>
      </c>
      <c r="O1738" s="12" t="s">
        <v>41</v>
      </c>
      <c r="P1738" s="12" t="s">
        <v>42</v>
      </c>
      <c r="Q1738" s="12" t="s">
        <v>43</v>
      </c>
      <c r="R1738" s="12" t="s">
        <v>1342</v>
      </c>
      <c r="S1738" s="12">
        <v>0.64</v>
      </c>
      <c r="T1738" s="7">
        <f>Table1[[#This Row],[Profit]]/Table1[[#This Row],[Sales]]</f>
        <v>0.33678798595898546</v>
      </c>
      <c r="U1738" s="12" t="s">
        <v>33</v>
      </c>
      <c r="V1738" s="12" t="s">
        <v>61</v>
      </c>
      <c r="W1738" s="12" t="s">
        <v>62</v>
      </c>
      <c r="X1738" s="12" t="s">
        <v>2768</v>
      </c>
      <c r="Y1738" s="12">
        <v>55128</v>
      </c>
      <c r="Z1738" s="13">
        <v>42156</v>
      </c>
      <c r="AA1738" s="14" t="str">
        <f>TEXT(Table1[[#This Row],[Order Date]],"mmmm")</f>
        <v>June</v>
      </c>
      <c r="AB1738" s="8" t="str">
        <f>TEXT(Table1[[#This Row],[Order Date]],"yyyy")</f>
        <v>2015</v>
      </c>
      <c r="AC1738" s="13">
        <v>42158</v>
      </c>
      <c r="AD1738" s="12">
        <v>638.02800000000002</v>
      </c>
      <c r="AE1738" s="12">
        <v>15</v>
      </c>
      <c r="AF1738" s="12">
        <v>1894.45</v>
      </c>
      <c r="AG1738" s="12">
        <v>88191</v>
      </c>
      <c r="AH1738" s="7" t="str">
        <f>IF(COUNTIF(Returns!$A$2:$A$1635,Orders!AG1738)&gt;0,"Returned","Not Returned")</f>
        <v>Not Returned</v>
      </c>
    </row>
    <row r="1739" spans="5:34" ht="12.75" customHeight="1" thickTop="1" thickBot="1" x14ac:dyDescent="0.3">
      <c r="E1739" s="9">
        <v>21028</v>
      </c>
      <c r="F1739" s="2" t="s">
        <v>25</v>
      </c>
      <c r="G1739" s="2">
        <v>0.01</v>
      </c>
      <c r="H1739" s="2">
        <v>15.68</v>
      </c>
      <c r="I1739" s="2">
        <v>3.73</v>
      </c>
      <c r="J1739" s="2">
        <v>3069</v>
      </c>
      <c r="K1739" s="7" t="str">
        <f>IF(COUNTIF(Table1[Customer ID],Table1[[#This Row],[Customer ID]])&gt;1,"Repeat Customer","One-Time Customer")</f>
        <v>Repeat Customer</v>
      </c>
      <c r="L1739" s="2" t="s">
        <v>2767</v>
      </c>
      <c r="M1739" s="2" t="s">
        <v>49</v>
      </c>
      <c r="N1739" s="2" t="s">
        <v>114</v>
      </c>
      <c r="O1739" s="2" t="s">
        <v>41</v>
      </c>
      <c r="P1739" s="2" t="s">
        <v>50</v>
      </c>
      <c r="Q1739" s="2" t="s">
        <v>51</v>
      </c>
      <c r="R1739" s="2" t="s">
        <v>2380</v>
      </c>
      <c r="S1739" s="2">
        <v>0.46</v>
      </c>
      <c r="T1739" s="7">
        <f>Table1[[#This Row],[Profit]]/Table1[[#This Row],[Sales]]</f>
        <v>0.69</v>
      </c>
      <c r="U1739" s="2" t="s">
        <v>33</v>
      </c>
      <c r="V1739" s="2" t="s">
        <v>61</v>
      </c>
      <c r="W1739" s="2" t="s">
        <v>62</v>
      </c>
      <c r="X1739" s="2" t="s">
        <v>2768</v>
      </c>
      <c r="Y1739" s="2">
        <v>55128</v>
      </c>
      <c r="Z1739" s="10">
        <v>42156</v>
      </c>
      <c r="AA1739" s="14" t="str">
        <f>TEXT(Table1[[#This Row],[Order Date]],"mmmm")</f>
        <v>June</v>
      </c>
      <c r="AB1739" s="8" t="str">
        <f>TEXT(Table1[[#This Row],[Order Date]],"yyyy")</f>
        <v>2015</v>
      </c>
      <c r="AC1739" s="10">
        <v>42158</v>
      </c>
      <c r="AD1739" s="2">
        <v>138.49679999999998</v>
      </c>
      <c r="AE1739" s="2">
        <v>12</v>
      </c>
      <c r="AF1739" s="2">
        <v>200.72</v>
      </c>
      <c r="AG1739" s="2">
        <v>88191</v>
      </c>
      <c r="AH1739" s="7" t="str">
        <f>IF(COUNTIF(Returns!$A$2:$A$1635,Orders!AG1739)&gt;0,"Returned","Not Returned")</f>
        <v>Not Returned</v>
      </c>
    </row>
    <row r="1740" spans="5:34" ht="12.75" customHeight="1" thickTop="1" thickBot="1" x14ac:dyDescent="0.3">
      <c r="E1740" s="11">
        <v>22213</v>
      </c>
      <c r="F1740" s="12" t="s">
        <v>47</v>
      </c>
      <c r="G1740" s="12">
        <v>0.09</v>
      </c>
      <c r="H1740" s="12">
        <v>1.82</v>
      </c>
      <c r="I1740" s="12">
        <v>0.83</v>
      </c>
      <c r="J1740" s="12">
        <v>3069</v>
      </c>
      <c r="K1740" s="7" t="str">
        <f>IF(COUNTIF(Table1[Customer ID],Table1[[#This Row],[Customer ID]])&gt;1,"Repeat Customer","One-Time Customer")</f>
        <v>Repeat Customer</v>
      </c>
      <c r="L1740" s="12" t="s">
        <v>2767</v>
      </c>
      <c r="M1740" s="12" t="s">
        <v>49</v>
      </c>
      <c r="N1740" s="12" t="s">
        <v>114</v>
      </c>
      <c r="O1740" s="12" t="s">
        <v>29</v>
      </c>
      <c r="P1740" s="12" t="s">
        <v>30</v>
      </c>
      <c r="Q1740" s="12" t="s">
        <v>31</v>
      </c>
      <c r="R1740" s="12" t="s">
        <v>2769</v>
      </c>
      <c r="S1740" s="12">
        <v>0.56999999999999995</v>
      </c>
      <c r="T1740" s="7">
        <f>Table1[[#This Row],[Profit]]/Table1[[#This Row],[Sales]]</f>
        <v>-0.18288973384030419</v>
      </c>
      <c r="U1740" s="12" t="s">
        <v>33</v>
      </c>
      <c r="V1740" s="12" t="s">
        <v>61</v>
      </c>
      <c r="W1740" s="12" t="s">
        <v>62</v>
      </c>
      <c r="X1740" s="12" t="s">
        <v>2768</v>
      </c>
      <c r="Y1740" s="12">
        <v>55128</v>
      </c>
      <c r="Z1740" s="13">
        <v>42049</v>
      </c>
      <c r="AA1740" s="14" t="str">
        <f>TEXT(Table1[[#This Row],[Order Date]],"mmmm")</f>
        <v>February</v>
      </c>
      <c r="AB1740" s="8" t="str">
        <f>TEXT(Table1[[#This Row],[Order Date]],"yyyy")</f>
        <v>2015</v>
      </c>
      <c r="AC1740" s="13">
        <v>42050</v>
      </c>
      <c r="AD1740" s="12">
        <v>-6.734</v>
      </c>
      <c r="AE1740" s="12">
        <v>22</v>
      </c>
      <c r="AF1740" s="12">
        <v>36.82</v>
      </c>
      <c r="AG1740" s="12">
        <v>88192</v>
      </c>
      <c r="AH1740" s="7" t="str">
        <f>IF(COUNTIF(Returns!$A$2:$A$1635,Orders!AG1740)&gt;0,"Returned","Not Returned")</f>
        <v>Not Returned</v>
      </c>
    </row>
    <row r="1741" spans="5:34" ht="12.75" customHeight="1" thickTop="1" thickBot="1" x14ac:dyDescent="0.3">
      <c r="E1741" s="9">
        <v>2063</v>
      </c>
      <c r="F1741" s="2" t="s">
        <v>106</v>
      </c>
      <c r="G1741" s="2">
        <v>0.06</v>
      </c>
      <c r="H1741" s="2">
        <v>19.23</v>
      </c>
      <c r="I1741" s="2">
        <v>6.15</v>
      </c>
      <c r="J1741" s="2">
        <v>3075</v>
      </c>
      <c r="K1741" s="7" t="str">
        <f>IF(COUNTIF(Table1[Customer ID],Table1[[#This Row],[Customer ID]])&gt;1,"Repeat Customer","One-Time Customer")</f>
        <v>One-Time Customer</v>
      </c>
      <c r="L1741" s="2" t="s">
        <v>2770</v>
      </c>
      <c r="M1741" s="2" t="s">
        <v>49</v>
      </c>
      <c r="N1741" s="2" t="s">
        <v>28</v>
      </c>
      <c r="O1741" s="2" t="s">
        <v>41</v>
      </c>
      <c r="P1741" s="2" t="s">
        <v>50</v>
      </c>
      <c r="Q1741" s="2" t="s">
        <v>51</v>
      </c>
      <c r="R1741" s="2" t="s">
        <v>472</v>
      </c>
      <c r="S1741" s="2">
        <v>0.44</v>
      </c>
      <c r="T1741" s="7">
        <f>Table1[[#This Row],[Profit]]/Table1[[#This Row],[Sales]]</f>
        <v>-0.3</v>
      </c>
      <c r="U1741" s="2" t="s">
        <v>33</v>
      </c>
      <c r="V1741" s="2" t="s">
        <v>34</v>
      </c>
      <c r="W1741" s="2" t="s">
        <v>45</v>
      </c>
      <c r="X1741" s="2" t="s">
        <v>663</v>
      </c>
      <c r="Y1741" s="2">
        <v>90061</v>
      </c>
      <c r="Z1741" s="10">
        <v>42063</v>
      </c>
      <c r="AA1741" s="14" t="str">
        <f>TEXT(Table1[[#This Row],[Order Date]],"mmmm")</f>
        <v>February</v>
      </c>
      <c r="AB1741" s="8" t="str">
        <f>TEXT(Table1[[#This Row],[Order Date]],"yyyy")</f>
        <v>2015</v>
      </c>
      <c r="AC1741" s="10">
        <v>42063</v>
      </c>
      <c r="AD1741" s="2">
        <v>-25.38</v>
      </c>
      <c r="AE1741" s="2">
        <v>4</v>
      </c>
      <c r="AF1741" s="2">
        <v>84.6</v>
      </c>
      <c r="AG1741" s="2">
        <v>14756</v>
      </c>
      <c r="AH1741" s="7" t="str">
        <f>IF(COUNTIF(Returns!$A$2:$A$1635,Orders!AG1741)&gt;0,"Returned","Not Returned")</f>
        <v>Not Returned</v>
      </c>
    </row>
    <row r="1742" spans="5:34" ht="12.75" customHeight="1" thickTop="1" thickBot="1" x14ac:dyDescent="0.3">
      <c r="E1742" s="11">
        <v>19739</v>
      </c>
      <c r="F1742" s="12" t="s">
        <v>56</v>
      </c>
      <c r="G1742" s="12">
        <v>0</v>
      </c>
      <c r="H1742" s="12">
        <v>137.47999999999999</v>
      </c>
      <c r="I1742" s="12">
        <v>32.18</v>
      </c>
      <c r="J1742" s="12">
        <v>3076</v>
      </c>
      <c r="K1742" s="7" t="str">
        <f>IF(COUNTIF(Table1[Customer ID],Table1[[#This Row],[Customer ID]])&gt;1,"Repeat Customer","One-Time Customer")</f>
        <v>One-Time Customer</v>
      </c>
      <c r="L1742" s="12" t="s">
        <v>2771</v>
      </c>
      <c r="M1742" s="12" t="s">
        <v>39</v>
      </c>
      <c r="N1742" s="12" t="s">
        <v>58</v>
      </c>
      <c r="O1742" s="12" t="s">
        <v>41</v>
      </c>
      <c r="P1742" s="12" t="s">
        <v>191</v>
      </c>
      <c r="Q1742" s="12" t="s">
        <v>121</v>
      </c>
      <c r="R1742" s="12" t="s">
        <v>2772</v>
      </c>
      <c r="S1742" s="12">
        <v>0.78</v>
      </c>
      <c r="T1742" s="7">
        <f>Table1[[#This Row],[Profit]]/Table1[[#This Row],[Sales]]</f>
        <v>-0.68498736310025277</v>
      </c>
      <c r="U1742" s="12" t="s">
        <v>33</v>
      </c>
      <c r="V1742" s="12" t="s">
        <v>53</v>
      </c>
      <c r="W1742" s="12" t="s">
        <v>154</v>
      </c>
      <c r="X1742" s="12" t="s">
        <v>2773</v>
      </c>
      <c r="Y1742" s="12">
        <v>44224</v>
      </c>
      <c r="Z1742" s="13">
        <v>42011</v>
      </c>
      <c r="AA1742" s="14" t="str">
        <f>TEXT(Table1[[#This Row],[Order Date]],"mmmm")</f>
        <v>January</v>
      </c>
      <c r="AB1742" s="8" t="str">
        <f>TEXT(Table1[[#This Row],[Order Date]],"yyyy")</f>
        <v>2015</v>
      </c>
      <c r="AC1742" s="13">
        <v>42012</v>
      </c>
      <c r="AD1742" s="12">
        <v>-203.27</v>
      </c>
      <c r="AE1742" s="12">
        <v>2</v>
      </c>
      <c r="AF1742" s="12">
        <v>296.75</v>
      </c>
      <c r="AG1742" s="12">
        <v>88241</v>
      </c>
      <c r="AH1742" s="7" t="str">
        <f>IF(COUNTIF(Returns!$A$2:$A$1635,Orders!AG1742)&gt;0,"Returned","Not Returned")</f>
        <v>Not Returned</v>
      </c>
    </row>
    <row r="1743" spans="5:34" ht="12.75" customHeight="1" thickTop="1" thickBot="1" x14ac:dyDescent="0.3">
      <c r="E1743" s="9">
        <v>23816</v>
      </c>
      <c r="F1743" s="2" t="s">
        <v>56</v>
      </c>
      <c r="G1743" s="2">
        <v>7.0000000000000007E-2</v>
      </c>
      <c r="H1743" s="2">
        <v>300.97000000000003</v>
      </c>
      <c r="I1743" s="2">
        <v>7.18</v>
      </c>
      <c r="J1743" s="2">
        <v>3077</v>
      </c>
      <c r="K1743" s="7" t="str">
        <f>IF(COUNTIF(Table1[Customer ID],Table1[[#This Row],[Customer ID]])&gt;1,"Repeat Customer","One-Time Customer")</f>
        <v>One-Time Customer</v>
      </c>
      <c r="L1743" s="2" t="s">
        <v>2774</v>
      </c>
      <c r="M1743" s="2" t="s">
        <v>49</v>
      </c>
      <c r="N1743" s="2" t="s">
        <v>58</v>
      </c>
      <c r="O1743" s="2" t="s">
        <v>77</v>
      </c>
      <c r="P1743" s="2" t="s">
        <v>180</v>
      </c>
      <c r="Q1743" s="2" t="s">
        <v>59</v>
      </c>
      <c r="R1743" s="2" t="s">
        <v>1089</v>
      </c>
      <c r="S1743" s="2">
        <v>0.48</v>
      </c>
      <c r="T1743" s="7">
        <f>Table1[[#This Row],[Profit]]/Table1[[#This Row],[Sales]]</f>
        <v>-1.3871350051528684</v>
      </c>
      <c r="U1743" s="2" t="s">
        <v>33</v>
      </c>
      <c r="V1743" s="2" t="s">
        <v>53</v>
      </c>
      <c r="W1743" s="2" t="s">
        <v>154</v>
      </c>
      <c r="X1743" s="2" t="s">
        <v>2775</v>
      </c>
      <c r="Y1743" s="2">
        <v>44136</v>
      </c>
      <c r="Z1743" s="10">
        <v>42131</v>
      </c>
      <c r="AA1743" s="14" t="str">
        <f>TEXT(Table1[[#This Row],[Order Date]],"mmmm")</f>
        <v>May</v>
      </c>
      <c r="AB1743" s="8" t="str">
        <f>TEXT(Table1[[#This Row],[Order Date]],"yyyy")</f>
        <v>2015</v>
      </c>
      <c r="AC1743" s="10">
        <v>42133</v>
      </c>
      <c r="AD1743" s="2">
        <v>-807.59</v>
      </c>
      <c r="AE1743" s="2">
        <v>2</v>
      </c>
      <c r="AF1743" s="2">
        <v>582.20000000000005</v>
      </c>
      <c r="AG1743" s="2">
        <v>88239</v>
      </c>
      <c r="AH1743" s="7" t="str">
        <f>IF(COUNTIF(Returns!$A$2:$A$1635,Orders!AG1743)&gt;0,"Returned","Not Returned")</f>
        <v>Not Returned</v>
      </c>
    </row>
    <row r="1744" spans="5:34" ht="12.75" customHeight="1" thickTop="1" thickBot="1" x14ac:dyDescent="0.3">
      <c r="E1744" s="11">
        <v>25489</v>
      </c>
      <c r="F1744" s="12" t="s">
        <v>37</v>
      </c>
      <c r="G1744" s="12">
        <v>0.04</v>
      </c>
      <c r="H1744" s="12">
        <v>35.44</v>
      </c>
      <c r="I1744" s="12">
        <v>5.09</v>
      </c>
      <c r="J1744" s="12">
        <v>3078</v>
      </c>
      <c r="K1744" s="7" t="str">
        <f>IF(COUNTIF(Table1[Customer ID],Table1[[#This Row],[Customer ID]])&gt;1,"Repeat Customer","One-Time Customer")</f>
        <v>Repeat Customer</v>
      </c>
      <c r="L1744" s="12" t="s">
        <v>2776</v>
      </c>
      <c r="M1744" s="12" t="s">
        <v>49</v>
      </c>
      <c r="N1744" s="12" t="s">
        <v>58</v>
      </c>
      <c r="O1744" s="12" t="s">
        <v>29</v>
      </c>
      <c r="P1744" s="12" t="s">
        <v>93</v>
      </c>
      <c r="Q1744" s="12" t="s">
        <v>59</v>
      </c>
      <c r="R1744" s="12" t="s">
        <v>2777</v>
      </c>
      <c r="S1744" s="12">
        <v>0.38</v>
      </c>
      <c r="T1744" s="7">
        <f>Table1[[#This Row],[Profit]]/Table1[[#This Row],[Sales]]</f>
        <v>0.69</v>
      </c>
      <c r="U1744" s="12" t="s">
        <v>33</v>
      </c>
      <c r="V1744" s="12" t="s">
        <v>53</v>
      </c>
      <c r="W1744" s="12" t="s">
        <v>154</v>
      </c>
      <c r="X1744" s="12" t="s">
        <v>2778</v>
      </c>
      <c r="Y1744" s="12">
        <v>43615</v>
      </c>
      <c r="Z1744" s="13">
        <v>42166</v>
      </c>
      <c r="AA1744" s="14" t="str">
        <f>TEXT(Table1[[#This Row],[Order Date]],"mmmm")</f>
        <v>June</v>
      </c>
      <c r="AB1744" s="8" t="str">
        <f>TEXT(Table1[[#This Row],[Order Date]],"yyyy")</f>
        <v>2015</v>
      </c>
      <c r="AC1744" s="13">
        <v>42166</v>
      </c>
      <c r="AD1744" s="12">
        <v>118.6317</v>
      </c>
      <c r="AE1744" s="12">
        <v>5</v>
      </c>
      <c r="AF1744" s="12">
        <v>171.93</v>
      </c>
      <c r="AG1744" s="12">
        <v>88240</v>
      </c>
      <c r="AH1744" s="7" t="str">
        <f>IF(COUNTIF(Returns!$A$2:$A$1635,Orders!AG1744)&gt;0,"Returned","Not Returned")</f>
        <v>Not Returned</v>
      </c>
    </row>
    <row r="1745" spans="5:34" ht="12.75" customHeight="1" thickTop="1" thickBot="1" x14ac:dyDescent="0.3">
      <c r="E1745" s="9">
        <v>25490</v>
      </c>
      <c r="F1745" s="2" t="s">
        <v>37</v>
      </c>
      <c r="G1745" s="2">
        <v>0.08</v>
      </c>
      <c r="H1745" s="2">
        <v>3.98</v>
      </c>
      <c r="I1745" s="2">
        <v>0.7</v>
      </c>
      <c r="J1745" s="2">
        <v>3078</v>
      </c>
      <c r="K1745" s="7" t="str">
        <f>IF(COUNTIF(Table1[Customer ID],Table1[[#This Row],[Customer ID]])&gt;1,"Repeat Customer","One-Time Customer")</f>
        <v>Repeat Customer</v>
      </c>
      <c r="L1745" s="2" t="s">
        <v>2776</v>
      </c>
      <c r="M1745" s="2" t="s">
        <v>49</v>
      </c>
      <c r="N1745" s="2" t="s">
        <v>58</v>
      </c>
      <c r="O1745" s="2" t="s">
        <v>29</v>
      </c>
      <c r="P1745" s="2" t="s">
        <v>30</v>
      </c>
      <c r="Q1745" s="2" t="s">
        <v>31</v>
      </c>
      <c r="R1745" s="2" t="s">
        <v>2740</v>
      </c>
      <c r="S1745" s="2">
        <v>0.52</v>
      </c>
      <c r="T1745" s="7">
        <f>Table1[[#This Row],[Profit]]/Table1[[#This Row],[Sales]]</f>
        <v>0.66223358908780916</v>
      </c>
      <c r="U1745" s="2" t="s">
        <v>33</v>
      </c>
      <c r="V1745" s="2" t="s">
        <v>53</v>
      </c>
      <c r="W1745" s="2" t="s">
        <v>154</v>
      </c>
      <c r="X1745" s="2" t="s">
        <v>2778</v>
      </c>
      <c r="Y1745" s="2">
        <v>43615</v>
      </c>
      <c r="Z1745" s="10">
        <v>42166</v>
      </c>
      <c r="AA1745" s="14" t="str">
        <f>TEXT(Table1[[#This Row],[Order Date]],"mmmm")</f>
        <v>June</v>
      </c>
      <c r="AB1745" s="8" t="str">
        <f>TEXT(Table1[[#This Row],[Order Date]],"yyyy")</f>
        <v>2015</v>
      </c>
      <c r="AC1745" s="10">
        <v>42169</v>
      </c>
      <c r="AD1745" s="2">
        <v>23.304000000000002</v>
      </c>
      <c r="AE1745" s="2">
        <v>9</v>
      </c>
      <c r="AF1745" s="2">
        <v>35.19</v>
      </c>
      <c r="AG1745" s="2">
        <v>88240</v>
      </c>
      <c r="AH1745" s="7" t="str">
        <f>IF(COUNTIF(Returns!$A$2:$A$1635,Orders!AG1745)&gt;0,"Returned","Not Returned")</f>
        <v>Not Returned</v>
      </c>
    </row>
    <row r="1746" spans="5:34" ht="12.75" customHeight="1" thickTop="1" thickBot="1" x14ac:dyDescent="0.3">
      <c r="E1746" s="11">
        <v>5816</v>
      </c>
      <c r="F1746" s="12" t="s">
        <v>56</v>
      </c>
      <c r="G1746" s="12">
        <v>7.0000000000000007E-2</v>
      </c>
      <c r="H1746" s="12">
        <v>300.97000000000003</v>
      </c>
      <c r="I1746" s="12">
        <v>7.18</v>
      </c>
      <c r="J1746" s="12">
        <v>3079</v>
      </c>
      <c r="K1746" s="7" t="str">
        <f>IF(COUNTIF(Table1[Customer ID],Table1[[#This Row],[Customer ID]])&gt;1,"Repeat Customer","One-Time Customer")</f>
        <v>Repeat Customer</v>
      </c>
      <c r="L1746" s="12" t="s">
        <v>2779</v>
      </c>
      <c r="M1746" s="12" t="s">
        <v>49</v>
      </c>
      <c r="N1746" s="12" t="s">
        <v>58</v>
      </c>
      <c r="O1746" s="12" t="s">
        <v>77</v>
      </c>
      <c r="P1746" s="12" t="s">
        <v>180</v>
      </c>
      <c r="Q1746" s="12" t="s">
        <v>59</v>
      </c>
      <c r="R1746" s="12" t="s">
        <v>1089</v>
      </c>
      <c r="S1746" s="12">
        <v>0.48</v>
      </c>
      <c r="T1746" s="7">
        <f>Table1[[#This Row],[Profit]]/Table1[[#This Row],[Sales]]</f>
        <v>-0.39632623215503832</v>
      </c>
      <c r="U1746" s="12" t="s">
        <v>33</v>
      </c>
      <c r="V1746" s="12" t="s">
        <v>53</v>
      </c>
      <c r="W1746" s="12" t="s">
        <v>234</v>
      </c>
      <c r="X1746" s="12" t="s">
        <v>1319</v>
      </c>
      <c r="Y1746" s="12">
        <v>19112</v>
      </c>
      <c r="Z1746" s="13">
        <v>42131</v>
      </c>
      <c r="AA1746" s="14" t="str">
        <f>TEXT(Table1[[#This Row],[Order Date]],"mmmm")</f>
        <v>May</v>
      </c>
      <c r="AB1746" s="8" t="str">
        <f>TEXT(Table1[[#This Row],[Order Date]],"yyyy")</f>
        <v>2015</v>
      </c>
      <c r="AC1746" s="13">
        <v>42133</v>
      </c>
      <c r="AD1746" s="12">
        <v>-807.59</v>
      </c>
      <c r="AE1746" s="12">
        <v>7</v>
      </c>
      <c r="AF1746" s="12">
        <v>2037.69</v>
      </c>
      <c r="AG1746" s="12">
        <v>41253</v>
      </c>
      <c r="AH1746" s="7" t="str">
        <f>IF(COUNTIF(Returns!$A$2:$A$1635,Orders!AG1746)&gt;0,"Returned","Not Returned")</f>
        <v>Not Returned</v>
      </c>
    </row>
    <row r="1747" spans="5:34" ht="12.75" customHeight="1" thickTop="1" thickBot="1" x14ac:dyDescent="0.3">
      <c r="E1747" s="9">
        <v>7489</v>
      </c>
      <c r="F1747" s="2" t="s">
        <v>37</v>
      </c>
      <c r="G1747" s="2">
        <v>0.04</v>
      </c>
      <c r="H1747" s="2">
        <v>35.44</v>
      </c>
      <c r="I1747" s="2">
        <v>5.09</v>
      </c>
      <c r="J1747" s="2">
        <v>3079</v>
      </c>
      <c r="K1747" s="7" t="str">
        <f>IF(COUNTIF(Table1[Customer ID],Table1[[#This Row],[Customer ID]])&gt;1,"Repeat Customer","One-Time Customer")</f>
        <v>Repeat Customer</v>
      </c>
      <c r="L1747" s="2" t="s">
        <v>2779</v>
      </c>
      <c r="M1747" s="2" t="s">
        <v>49</v>
      </c>
      <c r="N1747" s="2" t="s">
        <v>58</v>
      </c>
      <c r="O1747" s="2" t="s">
        <v>29</v>
      </c>
      <c r="P1747" s="2" t="s">
        <v>93</v>
      </c>
      <c r="Q1747" s="2" t="s">
        <v>59</v>
      </c>
      <c r="R1747" s="2" t="s">
        <v>2777</v>
      </c>
      <c r="S1747" s="2">
        <v>0.38</v>
      </c>
      <c r="T1747" s="7">
        <f>Table1[[#This Row],[Profit]]/Table1[[#This Row],[Sales]]</f>
        <v>0.20872455338595761</v>
      </c>
      <c r="U1747" s="2" t="s">
        <v>33</v>
      </c>
      <c r="V1747" s="2" t="s">
        <v>53</v>
      </c>
      <c r="W1747" s="2" t="s">
        <v>234</v>
      </c>
      <c r="X1747" s="2" t="s">
        <v>1319</v>
      </c>
      <c r="Y1747" s="2">
        <v>19112</v>
      </c>
      <c r="Z1747" s="10">
        <v>42166</v>
      </c>
      <c r="AA1747" s="14" t="str">
        <f>TEXT(Table1[[#This Row],[Order Date]],"mmmm")</f>
        <v>June</v>
      </c>
      <c r="AB1747" s="8" t="str">
        <f>TEXT(Table1[[#This Row],[Order Date]],"yyyy")</f>
        <v>2015</v>
      </c>
      <c r="AC1747" s="10">
        <v>42166</v>
      </c>
      <c r="AD1747" s="2">
        <v>150.72</v>
      </c>
      <c r="AE1747" s="2">
        <v>21</v>
      </c>
      <c r="AF1747" s="2">
        <v>722.1</v>
      </c>
      <c r="AG1747" s="2">
        <v>53476</v>
      </c>
      <c r="AH1747" s="7" t="str">
        <f>IF(COUNTIF(Returns!$A$2:$A$1635,Orders!AG1747)&gt;0,"Returned","Not Returned")</f>
        <v>Not Returned</v>
      </c>
    </row>
    <row r="1748" spans="5:34" ht="12.75" customHeight="1" thickTop="1" thickBot="1" x14ac:dyDescent="0.3">
      <c r="E1748" s="11">
        <v>7490</v>
      </c>
      <c r="F1748" s="12" t="s">
        <v>37</v>
      </c>
      <c r="G1748" s="12">
        <v>0.08</v>
      </c>
      <c r="H1748" s="12">
        <v>3.98</v>
      </c>
      <c r="I1748" s="12">
        <v>0.7</v>
      </c>
      <c r="J1748" s="12">
        <v>3079</v>
      </c>
      <c r="K1748" s="7" t="str">
        <f>IF(COUNTIF(Table1[Customer ID],Table1[[#This Row],[Customer ID]])&gt;1,"Repeat Customer","One-Time Customer")</f>
        <v>Repeat Customer</v>
      </c>
      <c r="L1748" s="12" t="s">
        <v>2779</v>
      </c>
      <c r="M1748" s="12" t="s">
        <v>49</v>
      </c>
      <c r="N1748" s="12" t="s">
        <v>58</v>
      </c>
      <c r="O1748" s="12" t="s">
        <v>29</v>
      </c>
      <c r="P1748" s="12" t="s">
        <v>30</v>
      </c>
      <c r="Q1748" s="12" t="s">
        <v>31</v>
      </c>
      <c r="R1748" s="12" t="s">
        <v>2740</v>
      </c>
      <c r="S1748" s="12">
        <v>0.52</v>
      </c>
      <c r="T1748" s="7">
        <f>Table1[[#This Row],[Profit]]/Table1[[#This Row],[Sales]]</f>
        <v>0.13794573092768861</v>
      </c>
      <c r="U1748" s="12" t="s">
        <v>33</v>
      </c>
      <c r="V1748" s="12" t="s">
        <v>53</v>
      </c>
      <c r="W1748" s="12" t="s">
        <v>234</v>
      </c>
      <c r="X1748" s="12" t="s">
        <v>1319</v>
      </c>
      <c r="Y1748" s="12">
        <v>19112</v>
      </c>
      <c r="Z1748" s="13">
        <v>42166</v>
      </c>
      <c r="AA1748" s="14" t="str">
        <f>TEXT(Table1[[#This Row],[Order Date]],"mmmm")</f>
        <v>June</v>
      </c>
      <c r="AB1748" s="8" t="str">
        <f>TEXT(Table1[[#This Row],[Order Date]],"yyyy")</f>
        <v>2015</v>
      </c>
      <c r="AC1748" s="13">
        <v>42169</v>
      </c>
      <c r="AD1748" s="12">
        <v>19.420000000000002</v>
      </c>
      <c r="AE1748" s="12">
        <v>36</v>
      </c>
      <c r="AF1748" s="12">
        <v>140.78</v>
      </c>
      <c r="AG1748" s="12">
        <v>53476</v>
      </c>
      <c r="AH1748" s="7" t="str">
        <f>IF(COUNTIF(Returns!$A$2:$A$1635,Orders!AG1748)&gt;0,"Returned","Not Returned")</f>
        <v>Not Returned</v>
      </c>
    </row>
    <row r="1749" spans="5:34" ht="12.75" customHeight="1" thickTop="1" thickBot="1" x14ac:dyDescent="0.3">
      <c r="E1749" s="9">
        <v>7491</v>
      </c>
      <c r="F1749" s="2" t="s">
        <v>37</v>
      </c>
      <c r="G1749" s="2">
        <v>0.01</v>
      </c>
      <c r="H1749" s="2">
        <v>1.76</v>
      </c>
      <c r="I1749" s="2">
        <v>0.7</v>
      </c>
      <c r="J1749" s="2">
        <v>3079</v>
      </c>
      <c r="K1749" s="7" t="str">
        <f>IF(COUNTIF(Table1[Customer ID],Table1[[#This Row],[Customer ID]])&gt;1,"Repeat Customer","One-Time Customer")</f>
        <v>Repeat Customer</v>
      </c>
      <c r="L1749" s="2" t="s">
        <v>2779</v>
      </c>
      <c r="M1749" s="2" t="s">
        <v>49</v>
      </c>
      <c r="N1749" s="2" t="s">
        <v>58</v>
      </c>
      <c r="O1749" s="2" t="s">
        <v>29</v>
      </c>
      <c r="P1749" s="2" t="s">
        <v>30</v>
      </c>
      <c r="Q1749" s="2" t="s">
        <v>31</v>
      </c>
      <c r="R1749" s="2" t="s">
        <v>127</v>
      </c>
      <c r="S1749" s="2">
        <v>0.56000000000000005</v>
      </c>
      <c r="T1749" s="7">
        <f>Table1[[#This Row],[Profit]]/Table1[[#This Row],[Sales]]</f>
        <v>2.4128893000308356E-2</v>
      </c>
      <c r="U1749" s="2" t="s">
        <v>33</v>
      </c>
      <c r="V1749" s="2" t="s">
        <v>53</v>
      </c>
      <c r="W1749" s="2" t="s">
        <v>234</v>
      </c>
      <c r="X1749" s="2" t="s">
        <v>1319</v>
      </c>
      <c r="Y1749" s="2">
        <v>19112</v>
      </c>
      <c r="Z1749" s="10">
        <v>42166</v>
      </c>
      <c r="AA1749" s="14" t="str">
        <f>TEXT(Table1[[#This Row],[Order Date]],"mmmm")</f>
        <v>June</v>
      </c>
      <c r="AB1749" s="8" t="str">
        <f>TEXT(Table1[[#This Row],[Order Date]],"yyyy")</f>
        <v>2015</v>
      </c>
      <c r="AC1749" s="10">
        <v>42167</v>
      </c>
      <c r="AD1749" s="2">
        <v>3.13</v>
      </c>
      <c r="AE1749" s="2">
        <v>71</v>
      </c>
      <c r="AF1749" s="2">
        <v>129.72</v>
      </c>
      <c r="AG1749" s="2">
        <v>53476</v>
      </c>
      <c r="AH1749" s="7" t="str">
        <f>IF(COUNTIF(Returns!$A$2:$A$1635,Orders!AG1749)&gt;0,"Returned","Not Returned")</f>
        <v>Not Returned</v>
      </c>
    </row>
    <row r="1750" spans="5:34" ht="12.75" customHeight="1" thickTop="1" thickBot="1" x14ac:dyDescent="0.3">
      <c r="E1750" s="11">
        <v>7492</v>
      </c>
      <c r="F1750" s="12" t="s">
        <v>37</v>
      </c>
      <c r="G1750" s="12">
        <v>0.01</v>
      </c>
      <c r="H1750" s="12">
        <v>193.17</v>
      </c>
      <c r="I1750" s="12">
        <v>19.989999999999998</v>
      </c>
      <c r="J1750" s="12">
        <v>3079</v>
      </c>
      <c r="K1750" s="7" t="str">
        <f>IF(COUNTIF(Table1[Customer ID],Table1[[#This Row],[Customer ID]])&gt;1,"Repeat Customer","One-Time Customer")</f>
        <v>Repeat Customer</v>
      </c>
      <c r="L1750" s="12" t="s">
        <v>2779</v>
      </c>
      <c r="M1750" s="12" t="s">
        <v>27</v>
      </c>
      <c r="N1750" s="12" t="s">
        <v>58</v>
      </c>
      <c r="O1750" s="12" t="s">
        <v>29</v>
      </c>
      <c r="P1750" s="12" t="s">
        <v>141</v>
      </c>
      <c r="Q1750" s="12" t="s">
        <v>59</v>
      </c>
      <c r="R1750" s="12" t="s">
        <v>1523</v>
      </c>
      <c r="S1750" s="12">
        <v>0.71</v>
      </c>
      <c r="T1750" s="7">
        <f>Table1[[#This Row],[Profit]]/Table1[[#This Row],[Sales]]</f>
        <v>9.3599530144418241E-2</v>
      </c>
      <c r="U1750" s="12" t="s">
        <v>33</v>
      </c>
      <c r="V1750" s="12" t="s">
        <v>53</v>
      </c>
      <c r="W1750" s="12" t="s">
        <v>234</v>
      </c>
      <c r="X1750" s="12" t="s">
        <v>1319</v>
      </c>
      <c r="Y1750" s="12">
        <v>19112</v>
      </c>
      <c r="Z1750" s="13">
        <v>42166</v>
      </c>
      <c r="AA1750" s="14" t="str">
        <f>TEXT(Table1[[#This Row],[Order Date]],"mmmm")</f>
        <v>June</v>
      </c>
      <c r="AB1750" s="8" t="str">
        <f>TEXT(Table1[[#This Row],[Order Date]],"yyyy")</f>
        <v>2015</v>
      </c>
      <c r="AC1750" s="13">
        <v>42166</v>
      </c>
      <c r="AD1750" s="12">
        <v>1141.07</v>
      </c>
      <c r="AE1750" s="12">
        <v>63</v>
      </c>
      <c r="AF1750" s="12">
        <v>12190.98</v>
      </c>
      <c r="AG1750" s="12">
        <v>53476</v>
      </c>
      <c r="AH1750" s="7" t="str">
        <f>IF(COUNTIF(Returns!$A$2:$A$1635,Orders!AG1750)&gt;0,"Returned","Not Returned")</f>
        <v>Not Returned</v>
      </c>
    </row>
    <row r="1751" spans="5:34" ht="12.75" customHeight="1" thickTop="1" thickBot="1" x14ac:dyDescent="0.3">
      <c r="E1751" s="9">
        <v>1739</v>
      </c>
      <c r="F1751" s="2" t="s">
        <v>56</v>
      </c>
      <c r="G1751" s="2">
        <v>0</v>
      </c>
      <c r="H1751" s="2">
        <v>137.47999999999999</v>
      </c>
      <c r="I1751" s="2">
        <v>32.18</v>
      </c>
      <c r="J1751" s="2">
        <v>3079</v>
      </c>
      <c r="K1751" s="7" t="str">
        <f>IF(COUNTIF(Table1[Customer ID],Table1[[#This Row],[Customer ID]])&gt;1,"Repeat Customer","One-Time Customer")</f>
        <v>Repeat Customer</v>
      </c>
      <c r="L1751" s="2" t="s">
        <v>2779</v>
      </c>
      <c r="M1751" s="2" t="s">
        <v>39</v>
      </c>
      <c r="N1751" s="2" t="s">
        <v>58</v>
      </c>
      <c r="O1751" s="2" t="s">
        <v>41</v>
      </c>
      <c r="P1751" s="2" t="s">
        <v>191</v>
      </c>
      <c r="Q1751" s="2" t="s">
        <v>121</v>
      </c>
      <c r="R1751" s="2" t="s">
        <v>2772</v>
      </c>
      <c r="S1751" s="2">
        <v>0.78</v>
      </c>
      <c r="T1751" s="7">
        <f>Table1[[#This Row],[Profit]]/Table1[[#This Row],[Sales]]</f>
        <v>-0.13699654930716559</v>
      </c>
      <c r="U1751" s="2" t="s">
        <v>33</v>
      </c>
      <c r="V1751" s="2" t="s">
        <v>53</v>
      </c>
      <c r="W1751" s="2" t="s">
        <v>234</v>
      </c>
      <c r="X1751" s="2" t="s">
        <v>1319</v>
      </c>
      <c r="Y1751" s="2">
        <v>19112</v>
      </c>
      <c r="Z1751" s="10">
        <v>42011</v>
      </c>
      <c r="AA1751" s="14" t="str">
        <f>TEXT(Table1[[#This Row],[Order Date]],"mmmm")</f>
        <v>January</v>
      </c>
      <c r="AB1751" s="8" t="str">
        <f>TEXT(Table1[[#This Row],[Order Date]],"yyyy")</f>
        <v>2015</v>
      </c>
      <c r="AC1751" s="10">
        <v>42012</v>
      </c>
      <c r="AD1751" s="2">
        <v>-203.27</v>
      </c>
      <c r="AE1751" s="2">
        <v>10</v>
      </c>
      <c r="AF1751" s="2">
        <v>1483.76</v>
      </c>
      <c r="AG1751" s="2">
        <v>12480</v>
      </c>
      <c r="AH1751" s="7" t="str">
        <f>IF(COUNTIF(Returns!$A$2:$A$1635,Orders!AG1751)&gt;0,"Returned","Not Returned")</f>
        <v>Not Returned</v>
      </c>
    </row>
    <row r="1752" spans="5:34" ht="12.75" customHeight="1" thickTop="1" thickBot="1" x14ac:dyDescent="0.3">
      <c r="E1752" s="11">
        <v>6807</v>
      </c>
      <c r="F1752" s="12" t="s">
        <v>47</v>
      </c>
      <c r="G1752" s="12">
        <v>0</v>
      </c>
      <c r="H1752" s="12">
        <v>2.21</v>
      </c>
      <c r="I1752" s="12">
        <v>1</v>
      </c>
      <c r="J1752" s="12">
        <v>3079</v>
      </c>
      <c r="K1752" s="7" t="str">
        <f>IF(COUNTIF(Table1[Customer ID],Table1[[#This Row],[Customer ID]])&gt;1,"Repeat Customer","One-Time Customer")</f>
        <v>Repeat Customer</v>
      </c>
      <c r="L1752" s="12" t="s">
        <v>2779</v>
      </c>
      <c r="M1752" s="12" t="s">
        <v>27</v>
      </c>
      <c r="N1752" s="12" t="s">
        <v>58</v>
      </c>
      <c r="O1752" s="12" t="s">
        <v>29</v>
      </c>
      <c r="P1752" s="12" t="s">
        <v>30</v>
      </c>
      <c r="Q1752" s="12" t="s">
        <v>31</v>
      </c>
      <c r="R1752" s="12" t="s">
        <v>2780</v>
      </c>
      <c r="S1752" s="12">
        <v>0.38</v>
      </c>
      <c r="T1752" s="7">
        <f>Table1[[#This Row],[Profit]]/Table1[[#This Row],[Sales]]</f>
        <v>0.11481991282404221</v>
      </c>
      <c r="U1752" s="12" t="s">
        <v>33</v>
      </c>
      <c r="V1752" s="12" t="s">
        <v>53</v>
      </c>
      <c r="W1752" s="12" t="s">
        <v>234</v>
      </c>
      <c r="X1752" s="12" t="s">
        <v>1319</v>
      </c>
      <c r="Y1752" s="12">
        <v>19112</v>
      </c>
      <c r="Z1752" s="13">
        <v>42165</v>
      </c>
      <c r="AA1752" s="14" t="str">
        <f>TEXT(Table1[[#This Row],[Order Date]],"mmmm")</f>
        <v>June</v>
      </c>
      <c r="AB1752" s="8" t="str">
        <f>TEXT(Table1[[#This Row],[Order Date]],"yyyy")</f>
        <v>2015</v>
      </c>
      <c r="AC1752" s="13">
        <v>42166</v>
      </c>
      <c r="AD1752" s="12">
        <v>10.01</v>
      </c>
      <c r="AE1752" s="12">
        <v>33</v>
      </c>
      <c r="AF1752" s="12">
        <v>87.18</v>
      </c>
      <c r="AG1752" s="12">
        <v>48483</v>
      </c>
      <c r="AH1752" s="7" t="str">
        <f>IF(COUNTIF(Returns!$A$2:$A$1635,Orders!AG1752)&gt;0,"Returned","Not Returned")</f>
        <v>Not Returned</v>
      </c>
    </row>
    <row r="1753" spans="5:34" ht="12.75" customHeight="1" thickTop="1" thickBot="1" x14ac:dyDescent="0.3">
      <c r="E1753" s="9">
        <v>19756</v>
      </c>
      <c r="F1753" s="2" t="s">
        <v>25</v>
      </c>
      <c r="G1753" s="2">
        <v>0</v>
      </c>
      <c r="H1753" s="2">
        <v>65.989999999999995</v>
      </c>
      <c r="I1753" s="2">
        <v>5.99</v>
      </c>
      <c r="J1753" s="2">
        <v>3084</v>
      </c>
      <c r="K1753" s="7" t="str">
        <f>IF(COUNTIF(Table1[Customer ID],Table1[[#This Row],[Customer ID]])&gt;1,"Repeat Customer","One-Time Customer")</f>
        <v>Repeat Customer</v>
      </c>
      <c r="L1753" s="2" t="s">
        <v>2781</v>
      </c>
      <c r="M1753" s="2" t="s">
        <v>27</v>
      </c>
      <c r="N1753" s="2" t="s">
        <v>58</v>
      </c>
      <c r="O1753" s="2" t="s">
        <v>77</v>
      </c>
      <c r="P1753" s="2" t="s">
        <v>78</v>
      </c>
      <c r="Q1753" s="2" t="s">
        <v>59</v>
      </c>
      <c r="R1753" s="2" t="s">
        <v>2452</v>
      </c>
      <c r="S1753" s="2">
        <v>0.57999999999999996</v>
      </c>
      <c r="T1753" s="7">
        <f>Table1[[#This Row],[Profit]]/Table1[[#This Row],[Sales]]</f>
        <v>0.3928100239081726</v>
      </c>
      <c r="U1753" s="2" t="s">
        <v>33</v>
      </c>
      <c r="V1753" s="2" t="s">
        <v>34</v>
      </c>
      <c r="W1753" s="2" t="s">
        <v>35</v>
      </c>
      <c r="X1753" s="2" t="s">
        <v>2764</v>
      </c>
      <c r="Y1753" s="2">
        <v>98503</v>
      </c>
      <c r="Z1753" s="10">
        <v>42114</v>
      </c>
      <c r="AA1753" s="14" t="str">
        <f>TEXT(Table1[[#This Row],[Order Date]],"mmmm")</f>
        <v>April</v>
      </c>
      <c r="AB1753" s="8" t="str">
        <f>TEXT(Table1[[#This Row],[Order Date]],"yyyy")</f>
        <v>2015</v>
      </c>
      <c r="AC1753" s="10">
        <v>42116</v>
      </c>
      <c r="AD1753" s="2">
        <v>313.81200000000001</v>
      </c>
      <c r="AE1753" s="2">
        <v>14</v>
      </c>
      <c r="AF1753" s="2">
        <v>798.89</v>
      </c>
      <c r="AG1753" s="2">
        <v>89879</v>
      </c>
      <c r="AH1753" s="7" t="str">
        <f>IF(COUNTIF(Returns!$A$2:$A$1635,Orders!AG1753)&gt;0,"Returned","Not Returned")</f>
        <v>Not Returned</v>
      </c>
    </row>
    <row r="1754" spans="5:34" ht="12.75" customHeight="1" thickTop="1" thickBot="1" x14ac:dyDescent="0.3">
      <c r="E1754" s="11">
        <v>20589</v>
      </c>
      <c r="F1754" s="12" t="s">
        <v>37</v>
      </c>
      <c r="G1754" s="12">
        <v>0.01</v>
      </c>
      <c r="H1754" s="12">
        <v>7.1</v>
      </c>
      <c r="I1754" s="12">
        <v>6.05</v>
      </c>
      <c r="J1754" s="12">
        <v>3084</v>
      </c>
      <c r="K1754" s="7" t="str">
        <f>IF(COUNTIF(Table1[Customer ID],Table1[[#This Row],[Customer ID]])&gt;1,"Repeat Customer","One-Time Customer")</f>
        <v>Repeat Customer</v>
      </c>
      <c r="L1754" s="12" t="s">
        <v>2781</v>
      </c>
      <c r="M1754" s="12" t="s">
        <v>49</v>
      </c>
      <c r="N1754" s="12" t="s">
        <v>58</v>
      </c>
      <c r="O1754" s="12" t="s">
        <v>29</v>
      </c>
      <c r="P1754" s="12" t="s">
        <v>109</v>
      </c>
      <c r="Q1754" s="12" t="s">
        <v>59</v>
      </c>
      <c r="R1754" s="12" t="s">
        <v>651</v>
      </c>
      <c r="S1754" s="12">
        <v>0.39</v>
      </c>
      <c r="T1754" s="7">
        <f>Table1[[#This Row],[Profit]]/Table1[[#This Row],[Sales]]</f>
        <v>-0.29421315414070126</v>
      </c>
      <c r="U1754" s="12" t="s">
        <v>33</v>
      </c>
      <c r="V1754" s="12" t="s">
        <v>34</v>
      </c>
      <c r="W1754" s="12" t="s">
        <v>35</v>
      </c>
      <c r="X1754" s="12" t="s">
        <v>2764</v>
      </c>
      <c r="Y1754" s="12">
        <v>98503</v>
      </c>
      <c r="Z1754" s="13">
        <v>42179</v>
      </c>
      <c r="AA1754" s="14" t="str">
        <f>TEXT(Table1[[#This Row],[Order Date]],"mmmm")</f>
        <v>June</v>
      </c>
      <c r="AB1754" s="8" t="str">
        <f>TEXT(Table1[[#This Row],[Order Date]],"yyyy")</f>
        <v>2015</v>
      </c>
      <c r="AC1754" s="13">
        <v>42180</v>
      </c>
      <c r="AD1754" s="12">
        <v>-39.186250000000001</v>
      </c>
      <c r="AE1754" s="12">
        <v>18</v>
      </c>
      <c r="AF1754" s="12">
        <v>133.19</v>
      </c>
      <c r="AG1754" s="12">
        <v>89880</v>
      </c>
      <c r="AH1754" s="7" t="str">
        <f>IF(COUNTIF(Returns!$A$2:$A$1635,Orders!AG1754)&gt;0,"Returned","Not Returned")</f>
        <v>Not Returned</v>
      </c>
    </row>
    <row r="1755" spans="5:34" ht="12.75" customHeight="1" thickTop="1" thickBot="1" x14ac:dyDescent="0.3">
      <c r="E1755" s="9">
        <v>20590</v>
      </c>
      <c r="F1755" s="2" t="s">
        <v>37</v>
      </c>
      <c r="G1755" s="2">
        <v>0.05</v>
      </c>
      <c r="H1755" s="2">
        <v>18.97</v>
      </c>
      <c r="I1755" s="2">
        <v>9.0299999999999994</v>
      </c>
      <c r="J1755" s="2">
        <v>3084</v>
      </c>
      <c r="K1755" s="7" t="str">
        <f>IF(COUNTIF(Table1[Customer ID],Table1[[#This Row],[Customer ID]])&gt;1,"Repeat Customer","One-Time Customer")</f>
        <v>Repeat Customer</v>
      </c>
      <c r="L1755" s="2" t="s">
        <v>2781</v>
      </c>
      <c r="M1755" s="2" t="s">
        <v>49</v>
      </c>
      <c r="N1755" s="2" t="s">
        <v>58</v>
      </c>
      <c r="O1755" s="2" t="s">
        <v>29</v>
      </c>
      <c r="P1755" s="2" t="s">
        <v>93</v>
      </c>
      <c r="Q1755" s="2" t="s">
        <v>59</v>
      </c>
      <c r="R1755" s="2" t="s">
        <v>775</v>
      </c>
      <c r="S1755" s="2">
        <v>0.37</v>
      </c>
      <c r="T1755" s="7">
        <f>Table1[[#This Row],[Profit]]/Table1[[#This Row],[Sales]]</f>
        <v>-1.9418473235384773E-2</v>
      </c>
      <c r="U1755" s="2" t="s">
        <v>33</v>
      </c>
      <c r="V1755" s="2" t="s">
        <v>34</v>
      </c>
      <c r="W1755" s="2" t="s">
        <v>35</v>
      </c>
      <c r="X1755" s="2" t="s">
        <v>2764</v>
      </c>
      <c r="Y1755" s="2">
        <v>98503</v>
      </c>
      <c r="Z1755" s="10">
        <v>42179</v>
      </c>
      <c r="AA1755" s="14" t="str">
        <f>TEXT(Table1[[#This Row],[Order Date]],"mmmm")</f>
        <v>June</v>
      </c>
      <c r="AB1755" s="8" t="str">
        <f>TEXT(Table1[[#This Row],[Order Date]],"yyyy")</f>
        <v>2015</v>
      </c>
      <c r="AC1755" s="10">
        <v>42180</v>
      </c>
      <c r="AD1755" s="2">
        <v>-1.89</v>
      </c>
      <c r="AE1755" s="2">
        <v>5</v>
      </c>
      <c r="AF1755" s="2">
        <v>97.33</v>
      </c>
      <c r="AG1755" s="2">
        <v>89880</v>
      </c>
      <c r="AH1755" s="7" t="str">
        <f>IF(COUNTIF(Returns!$A$2:$A$1635,Orders!AG1755)&gt;0,"Returned","Not Returned")</f>
        <v>Not Returned</v>
      </c>
    </row>
    <row r="1756" spans="5:34" ht="12.75" customHeight="1" thickTop="1" thickBot="1" x14ac:dyDescent="0.3">
      <c r="E1756" s="11">
        <v>20008</v>
      </c>
      <c r="F1756" s="12" t="s">
        <v>25</v>
      </c>
      <c r="G1756" s="12">
        <v>0.05</v>
      </c>
      <c r="H1756" s="12">
        <v>39.99</v>
      </c>
      <c r="I1756" s="12">
        <v>10.25</v>
      </c>
      <c r="J1756" s="12">
        <v>3086</v>
      </c>
      <c r="K1756" s="7" t="str">
        <f>IF(COUNTIF(Table1[Customer ID],Table1[[#This Row],[Customer ID]])&gt;1,"Repeat Customer","One-Time Customer")</f>
        <v>One-Time Customer</v>
      </c>
      <c r="L1756" s="12" t="s">
        <v>2782</v>
      </c>
      <c r="M1756" s="12" t="s">
        <v>27</v>
      </c>
      <c r="N1756" s="12" t="s">
        <v>114</v>
      </c>
      <c r="O1756" s="12" t="s">
        <v>77</v>
      </c>
      <c r="P1756" s="12" t="s">
        <v>180</v>
      </c>
      <c r="Q1756" s="12" t="s">
        <v>59</v>
      </c>
      <c r="R1756" s="12" t="s">
        <v>2783</v>
      </c>
      <c r="S1756" s="12">
        <v>0.55000000000000004</v>
      </c>
      <c r="T1756" s="7">
        <f>Table1[[#This Row],[Profit]]/Table1[[#This Row],[Sales]]</f>
        <v>3.2770605759682228E-2</v>
      </c>
      <c r="U1756" s="12" t="s">
        <v>33</v>
      </c>
      <c r="V1756" s="12" t="s">
        <v>136</v>
      </c>
      <c r="W1756" s="12" t="s">
        <v>362</v>
      </c>
      <c r="X1756" s="12" t="s">
        <v>2784</v>
      </c>
      <c r="Y1756" s="12">
        <v>34287</v>
      </c>
      <c r="Z1756" s="13">
        <v>42142</v>
      </c>
      <c r="AA1756" s="14" t="str">
        <f>TEXT(Table1[[#This Row],[Order Date]],"mmmm")</f>
        <v>May</v>
      </c>
      <c r="AB1756" s="8" t="str">
        <f>TEXT(Table1[[#This Row],[Order Date]],"yyyy")</f>
        <v>2015</v>
      </c>
      <c r="AC1756" s="13">
        <v>42143</v>
      </c>
      <c r="AD1756" s="12">
        <v>4.29</v>
      </c>
      <c r="AE1756" s="12">
        <v>3</v>
      </c>
      <c r="AF1756" s="12">
        <v>130.91</v>
      </c>
      <c r="AG1756" s="12">
        <v>88380</v>
      </c>
      <c r="AH1756" s="7" t="str">
        <f>IF(COUNTIF(Returns!$A$2:$A$1635,Orders!AG1756)&gt;0,"Returned","Not Returned")</f>
        <v>Not Returned</v>
      </c>
    </row>
    <row r="1757" spans="5:34" ht="12.75" customHeight="1" thickTop="1" thickBot="1" x14ac:dyDescent="0.3">
      <c r="E1757" s="9">
        <v>21085</v>
      </c>
      <c r="F1757" s="2" t="s">
        <v>106</v>
      </c>
      <c r="G1757" s="2">
        <v>7.0000000000000007E-2</v>
      </c>
      <c r="H1757" s="2">
        <v>49.43</v>
      </c>
      <c r="I1757" s="2">
        <v>19.989999999999998</v>
      </c>
      <c r="J1757" s="2">
        <v>3089</v>
      </c>
      <c r="K1757" s="7" t="str">
        <f>IF(COUNTIF(Table1[Customer ID],Table1[[#This Row],[Customer ID]])&gt;1,"Repeat Customer","One-Time Customer")</f>
        <v>One-Time Customer</v>
      </c>
      <c r="L1757" s="2" t="s">
        <v>2785</v>
      </c>
      <c r="M1757" s="2" t="s">
        <v>49</v>
      </c>
      <c r="N1757" s="2" t="s">
        <v>28</v>
      </c>
      <c r="O1757" s="2" t="s">
        <v>29</v>
      </c>
      <c r="P1757" s="2" t="s">
        <v>257</v>
      </c>
      <c r="Q1757" s="2" t="s">
        <v>59</v>
      </c>
      <c r="R1757" s="2" t="s">
        <v>2786</v>
      </c>
      <c r="S1757" s="2">
        <v>0.56999999999999995</v>
      </c>
      <c r="T1757" s="7">
        <f>Table1[[#This Row],[Profit]]/Table1[[#This Row],[Sales]]</f>
        <v>-0.43563267333759137</v>
      </c>
      <c r="U1757" s="2" t="s">
        <v>33</v>
      </c>
      <c r="V1757" s="2" t="s">
        <v>61</v>
      </c>
      <c r="W1757" s="2" t="s">
        <v>183</v>
      </c>
      <c r="X1757" s="2" t="s">
        <v>2755</v>
      </c>
      <c r="Y1757" s="2">
        <v>66209</v>
      </c>
      <c r="Z1757" s="10">
        <v>42028</v>
      </c>
      <c r="AA1757" s="14" t="str">
        <f>TEXT(Table1[[#This Row],[Order Date]],"mmmm")</f>
        <v>January</v>
      </c>
      <c r="AB1757" s="8" t="str">
        <f>TEXT(Table1[[#This Row],[Order Date]],"yyyy")</f>
        <v>2015</v>
      </c>
      <c r="AC1757" s="10">
        <v>42033</v>
      </c>
      <c r="AD1757" s="2">
        <v>-122.77</v>
      </c>
      <c r="AE1757" s="2">
        <v>6</v>
      </c>
      <c r="AF1757" s="2">
        <v>281.82</v>
      </c>
      <c r="AG1757" s="2">
        <v>91219</v>
      </c>
      <c r="AH1757" s="7" t="str">
        <f>IF(COUNTIF(Returns!$A$2:$A$1635,Orders!AG1757)&gt;0,"Returned","Not Returned")</f>
        <v>Not Returned</v>
      </c>
    </row>
    <row r="1758" spans="5:34" ht="12.75" customHeight="1" thickTop="1" thickBot="1" x14ac:dyDescent="0.3">
      <c r="E1758" s="11">
        <v>20357</v>
      </c>
      <c r="F1758" s="12" t="s">
        <v>47</v>
      </c>
      <c r="G1758" s="12">
        <v>0.09</v>
      </c>
      <c r="H1758" s="12">
        <v>207.48</v>
      </c>
      <c r="I1758" s="12">
        <v>0.99</v>
      </c>
      <c r="J1758" s="12">
        <v>3095</v>
      </c>
      <c r="K1758" s="7" t="str">
        <f>IF(COUNTIF(Table1[Customer ID],Table1[[#This Row],[Customer ID]])&gt;1,"Repeat Customer","One-Time Customer")</f>
        <v>One-Time Customer</v>
      </c>
      <c r="L1758" s="12" t="s">
        <v>2787</v>
      </c>
      <c r="M1758" s="12" t="s">
        <v>49</v>
      </c>
      <c r="N1758" s="12" t="s">
        <v>114</v>
      </c>
      <c r="O1758" s="12" t="s">
        <v>29</v>
      </c>
      <c r="P1758" s="12" t="s">
        <v>257</v>
      </c>
      <c r="Q1758" s="12" t="s">
        <v>59</v>
      </c>
      <c r="R1758" s="12" t="s">
        <v>2143</v>
      </c>
      <c r="S1758" s="12">
        <v>0.55000000000000004</v>
      </c>
      <c r="T1758" s="7">
        <f>Table1[[#This Row],[Profit]]/Table1[[#This Row],[Sales]]</f>
        <v>0.69</v>
      </c>
      <c r="U1758" s="12" t="s">
        <v>33</v>
      </c>
      <c r="V1758" s="12" t="s">
        <v>53</v>
      </c>
      <c r="W1758" s="12" t="s">
        <v>154</v>
      </c>
      <c r="X1758" s="12" t="s">
        <v>2788</v>
      </c>
      <c r="Y1758" s="12">
        <v>45011</v>
      </c>
      <c r="Z1758" s="13">
        <v>42023</v>
      </c>
      <c r="AA1758" s="14" t="str">
        <f>TEXT(Table1[[#This Row],[Order Date]],"mmmm")</f>
        <v>January</v>
      </c>
      <c r="AB1758" s="8" t="str">
        <f>TEXT(Table1[[#This Row],[Order Date]],"yyyy")</f>
        <v>2015</v>
      </c>
      <c r="AC1758" s="13">
        <v>42025</v>
      </c>
      <c r="AD1758" s="12">
        <v>683.9556</v>
      </c>
      <c r="AE1758" s="12">
        <v>5</v>
      </c>
      <c r="AF1758" s="12">
        <v>991.24</v>
      </c>
      <c r="AG1758" s="12">
        <v>86220</v>
      </c>
      <c r="AH1758" s="7" t="str">
        <f>IF(COUNTIF(Returns!$A$2:$A$1635,Orders!AG1758)&gt;0,"Returned","Not Returned")</f>
        <v>Not Returned</v>
      </c>
    </row>
    <row r="1759" spans="5:34" ht="12.75" customHeight="1" thickTop="1" thickBot="1" x14ac:dyDescent="0.3">
      <c r="E1759" s="9">
        <v>21235</v>
      </c>
      <c r="F1759" s="2" t="s">
        <v>25</v>
      </c>
      <c r="G1759" s="2">
        <v>0.08</v>
      </c>
      <c r="H1759" s="2">
        <v>40.98</v>
      </c>
      <c r="I1759" s="2">
        <v>7.2</v>
      </c>
      <c r="J1759" s="2">
        <v>3096</v>
      </c>
      <c r="K1759" s="7" t="str">
        <f>IF(COUNTIF(Table1[Customer ID],Table1[[#This Row],[Customer ID]])&gt;1,"Repeat Customer","One-Time Customer")</f>
        <v>Repeat Customer</v>
      </c>
      <c r="L1759" s="2" t="s">
        <v>2789</v>
      </c>
      <c r="M1759" s="2" t="s">
        <v>27</v>
      </c>
      <c r="N1759" s="2" t="s">
        <v>114</v>
      </c>
      <c r="O1759" s="2" t="s">
        <v>29</v>
      </c>
      <c r="P1759" s="2" t="s">
        <v>257</v>
      </c>
      <c r="Q1759" s="2" t="s">
        <v>59</v>
      </c>
      <c r="R1759" s="2" t="s">
        <v>2790</v>
      </c>
      <c r="S1759" s="2">
        <v>0.6</v>
      </c>
      <c r="T1759" s="7">
        <f>Table1[[#This Row],[Profit]]/Table1[[#This Row],[Sales]]</f>
        <v>-0.13882863340563992</v>
      </c>
      <c r="U1759" s="2" t="s">
        <v>33</v>
      </c>
      <c r="V1759" s="2" t="s">
        <v>53</v>
      </c>
      <c r="W1759" s="2" t="s">
        <v>154</v>
      </c>
      <c r="X1759" s="2" t="s">
        <v>1734</v>
      </c>
      <c r="Y1759" s="2">
        <v>43026</v>
      </c>
      <c r="Z1759" s="10">
        <v>42148</v>
      </c>
      <c r="AA1759" s="14" t="str">
        <f>TEXT(Table1[[#This Row],[Order Date]],"mmmm")</f>
        <v>May</v>
      </c>
      <c r="AB1759" s="8" t="str">
        <f>TEXT(Table1[[#This Row],[Order Date]],"yyyy")</f>
        <v>2015</v>
      </c>
      <c r="AC1759" s="10">
        <v>42149</v>
      </c>
      <c r="AD1759" s="2">
        <v>-16.64</v>
      </c>
      <c r="AE1759" s="2">
        <v>3</v>
      </c>
      <c r="AF1759" s="2">
        <v>119.86</v>
      </c>
      <c r="AG1759" s="2">
        <v>86221</v>
      </c>
      <c r="AH1759" s="7" t="str">
        <f>IF(COUNTIF(Returns!$A$2:$A$1635,Orders!AG1759)&gt;0,"Returned","Not Returned")</f>
        <v>Not Returned</v>
      </c>
    </row>
    <row r="1760" spans="5:34" ht="12.75" customHeight="1" thickTop="1" thickBot="1" x14ac:dyDescent="0.3">
      <c r="E1760" s="11">
        <v>21236</v>
      </c>
      <c r="F1760" s="12" t="s">
        <v>25</v>
      </c>
      <c r="G1760" s="12">
        <v>0.08</v>
      </c>
      <c r="H1760" s="12">
        <v>8.1199999999999992</v>
      </c>
      <c r="I1760" s="12">
        <v>2.83</v>
      </c>
      <c r="J1760" s="12">
        <v>3096</v>
      </c>
      <c r="K1760" s="7" t="str">
        <f>IF(COUNTIF(Table1[Customer ID],Table1[[#This Row],[Customer ID]])&gt;1,"Repeat Customer","One-Time Customer")</f>
        <v>Repeat Customer</v>
      </c>
      <c r="L1760" s="12" t="s">
        <v>2789</v>
      </c>
      <c r="M1760" s="12" t="s">
        <v>27</v>
      </c>
      <c r="N1760" s="12" t="s">
        <v>114</v>
      </c>
      <c r="O1760" s="12" t="s">
        <v>77</v>
      </c>
      <c r="P1760" s="12" t="s">
        <v>180</v>
      </c>
      <c r="Q1760" s="12" t="s">
        <v>51</v>
      </c>
      <c r="R1760" s="12" t="s">
        <v>827</v>
      </c>
      <c r="S1760" s="12">
        <v>0.77</v>
      </c>
      <c r="T1760" s="7">
        <f>Table1[[#This Row],[Profit]]/Table1[[#This Row],[Sales]]</f>
        <v>-0.60473828085451042</v>
      </c>
      <c r="U1760" s="12" t="s">
        <v>33</v>
      </c>
      <c r="V1760" s="12" t="s">
        <v>53</v>
      </c>
      <c r="W1760" s="12" t="s">
        <v>154</v>
      </c>
      <c r="X1760" s="12" t="s">
        <v>1734</v>
      </c>
      <c r="Y1760" s="12">
        <v>43026</v>
      </c>
      <c r="Z1760" s="13">
        <v>42148</v>
      </c>
      <c r="AA1760" s="14" t="str">
        <f>TEXT(Table1[[#This Row],[Order Date]],"mmmm")</f>
        <v>May</v>
      </c>
      <c r="AB1760" s="8" t="str">
        <f>TEXT(Table1[[#This Row],[Order Date]],"yyyy")</f>
        <v>2015</v>
      </c>
      <c r="AC1760" s="13">
        <v>42149</v>
      </c>
      <c r="AD1760" s="12">
        <v>-59.73</v>
      </c>
      <c r="AE1760" s="12">
        <v>12</v>
      </c>
      <c r="AF1760" s="12">
        <v>98.77</v>
      </c>
      <c r="AG1760" s="12">
        <v>86221</v>
      </c>
      <c r="AH1760" s="7" t="str">
        <f>IF(COUNTIF(Returns!$A$2:$A$1635,Orders!AG1760)&gt;0,"Returned","Not Returned")</f>
        <v>Not Returned</v>
      </c>
    </row>
    <row r="1761" spans="5:34" ht="12.75" customHeight="1" thickTop="1" thickBot="1" x14ac:dyDescent="0.3">
      <c r="E1761" s="9">
        <v>21237</v>
      </c>
      <c r="F1761" s="2" t="s">
        <v>25</v>
      </c>
      <c r="G1761" s="2">
        <v>0.02</v>
      </c>
      <c r="H1761" s="2">
        <v>262.11</v>
      </c>
      <c r="I1761" s="2">
        <v>62.74</v>
      </c>
      <c r="J1761" s="2">
        <v>3096</v>
      </c>
      <c r="K1761" s="7" t="str">
        <f>IF(COUNTIF(Table1[Customer ID],Table1[[#This Row],[Customer ID]])&gt;1,"Repeat Customer","One-Time Customer")</f>
        <v>Repeat Customer</v>
      </c>
      <c r="L1761" s="2" t="s">
        <v>2789</v>
      </c>
      <c r="M1761" s="2" t="s">
        <v>39</v>
      </c>
      <c r="N1761" s="2" t="s">
        <v>114</v>
      </c>
      <c r="O1761" s="2" t="s">
        <v>41</v>
      </c>
      <c r="P1761" s="2" t="s">
        <v>152</v>
      </c>
      <c r="Q1761" s="2" t="s">
        <v>121</v>
      </c>
      <c r="R1761" s="2" t="s">
        <v>2791</v>
      </c>
      <c r="S1761" s="2">
        <v>0.75</v>
      </c>
      <c r="T1761" s="7">
        <f>Table1[[#This Row],[Profit]]/Table1[[#This Row],[Sales]]</f>
        <v>-0.25384865329512907</v>
      </c>
      <c r="U1761" s="2" t="s">
        <v>33</v>
      </c>
      <c r="V1761" s="2" t="s">
        <v>53</v>
      </c>
      <c r="W1761" s="2" t="s">
        <v>154</v>
      </c>
      <c r="X1761" s="2" t="s">
        <v>1734</v>
      </c>
      <c r="Y1761" s="2">
        <v>43026</v>
      </c>
      <c r="Z1761" s="10">
        <v>42148</v>
      </c>
      <c r="AA1761" s="14" t="str">
        <f>TEXT(Table1[[#This Row],[Order Date]],"mmmm")</f>
        <v>May</v>
      </c>
      <c r="AB1761" s="8" t="str">
        <f>TEXT(Table1[[#This Row],[Order Date]],"yyyy")</f>
        <v>2015</v>
      </c>
      <c r="AC1761" s="10">
        <v>42149</v>
      </c>
      <c r="AD1761" s="2">
        <v>-633.44123700000023</v>
      </c>
      <c r="AE1761" s="2">
        <v>9</v>
      </c>
      <c r="AF1761" s="2">
        <v>2495.35</v>
      </c>
      <c r="AG1761" s="2">
        <v>86221</v>
      </c>
      <c r="AH1761" s="7" t="str">
        <f>IF(COUNTIF(Returns!$A$2:$A$1635,Orders!AG1761)&gt;0,"Returned","Not Returned")</f>
        <v>Not Returned</v>
      </c>
    </row>
    <row r="1762" spans="5:34" ht="12.75" customHeight="1" thickTop="1" thickBot="1" x14ac:dyDescent="0.3">
      <c r="E1762" s="11">
        <v>25999</v>
      </c>
      <c r="F1762" s="12" t="s">
        <v>47</v>
      </c>
      <c r="G1762" s="12">
        <v>0.04</v>
      </c>
      <c r="H1762" s="12">
        <v>33.89</v>
      </c>
      <c r="I1762" s="12">
        <v>5.0999999999999996</v>
      </c>
      <c r="J1762" s="12">
        <v>3096</v>
      </c>
      <c r="K1762" s="7" t="str">
        <f>IF(COUNTIF(Table1[Customer ID],Table1[[#This Row],[Customer ID]])&gt;1,"Repeat Customer","One-Time Customer")</f>
        <v>Repeat Customer</v>
      </c>
      <c r="L1762" s="12" t="s">
        <v>2789</v>
      </c>
      <c r="M1762" s="12" t="s">
        <v>27</v>
      </c>
      <c r="N1762" s="12" t="s">
        <v>114</v>
      </c>
      <c r="O1762" s="12" t="s">
        <v>29</v>
      </c>
      <c r="P1762" s="12" t="s">
        <v>141</v>
      </c>
      <c r="Q1762" s="12" t="s">
        <v>59</v>
      </c>
      <c r="R1762" s="12" t="s">
        <v>2792</v>
      </c>
      <c r="S1762" s="12">
        <v>0.6</v>
      </c>
      <c r="T1762" s="7">
        <f>Table1[[#This Row],[Profit]]/Table1[[#This Row],[Sales]]</f>
        <v>0.36341184086042921</v>
      </c>
      <c r="U1762" s="12" t="s">
        <v>33</v>
      </c>
      <c r="V1762" s="12" t="s">
        <v>53</v>
      </c>
      <c r="W1762" s="12" t="s">
        <v>154</v>
      </c>
      <c r="X1762" s="12" t="s">
        <v>1734</v>
      </c>
      <c r="Y1762" s="12">
        <v>43026</v>
      </c>
      <c r="Z1762" s="13">
        <v>42172</v>
      </c>
      <c r="AA1762" s="14" t="str">
        <f>TEXT(Table1[[#This Row],[Order Date]],"mmmm")</f>
        <v>June</v>
      </c>
      <c r="AB1762" s="8" t="str">
        <f>TEXT(Table1[[#This Row],[Order Date]],"yyyy")</f>
        <v>2015</v>
      </c>
      <c r="AC1762" s="13">
        <v>42173</v>
      </c>
      <c r="AD1762" s="12">
        <v>72.984000000000009</v>
      </c>
      <c r="AE1762" s="12">
        <v>6</v>
      </c>
      <c r="AF1762" s="12">
        <v>200.83</v>
      </c>
      <c r="AG1762" s="12">
        <v>86222</v>
      </c>
      <c r="AH1762" s="7" t="str">
        <f>IF(COUNTIF(Returns!$A$2:$A$1635,Orders!AG1762)&gt;0,"Returned","Not Returned")</f>
        <v>Not Returned</v>
      </c>
    </row>
    <row r="1763" spans="5:34" ht="12.75" customHeight="1" thickTop="1" thickBot="1" x14ac:dyDescent="0.3">
      <c r="E1763" s="9">
        <v>19816</v>
      </c>
      <c r="F1763" s="2" t="s">
        <v>47</v>
      </c>
      <c r="G1763" s="2">
        <v>0.05</v>
      </c>
      <c r="H1763" s="2">
        <v>35.44</v>
      </c>
      <c r="I1763" s="2">
        <v>5.09</v>
      </c>
      <c r="J1763" s="2">
        <v>3098</v>
      </c>
      <c r="K1763" s="7" t="str">
        <f>IF(COUNTIF(Table1[Customer ID],Table1[[#This Row],[Customer ID]])&gt;1,"Repeat Customer","One-Time Customer")</f>
        <v>Repeat Customer</v>
      </c>
      <c r="L1763" s="2" t="s">
        <v>2793</v>
      </c>
      <c r="M1763" s="2" t="s">
        <v>49</v>
      </c>
      <c r="N1763" s="2" t="s">
        <v>114</v>
      </c>
      <c r="O1763" s="2" t="s">
        <v>29</v>
      </c>
      <c r="P1763" s="2" t="s">
        <v>93</v>
      </c>
      <c r="Q1763" s="2" t="s">
        <v>59</v>
      </c>
      <c r="R1763" s="2" t="s">
        <v>2777</v>
      </c>
      <c r="S1763" s="2">
        <v>0.38</v>
      </c>
      <c r="T1763" s="7">
        <f>Table1[[#This Row],[Profit]]/Table1[[#This Row],[Sales]]</f>
        <v>0.69</v>
      </c>
      <c r="U1763" s="2" t="s">
        <v>33</v>
      </c>
      <c r="V1763" s="2" t="s">
        <v>53</v>
      </c>
      <c r="W1763" s="2" t="s">
        <v>71</v>
      </c>
      <c r="X1763" s="2" t="s">
        <v>2794</v>
      </c>
      <c r="Y1763" s="2">
        <v>11967</v>
      </c>
      <c r="Z1763" s="10">
        <v>42102</v>
      </c>
      <c r="AA1763" s="14" t="str">
        <f>TEXT(Table1[[#This Row],[Order Date]],"mmmm")</f>
        <v>April</v>
      </c>
      <c r="AB1763" s="8" t="str">
        <f>TEXT(Table1[[#This Row],[Order Date]],"yyyy")</f>
        <v>2015</v>
      </c>
      <c r="AC1763" s="10">
        <v>42103</v>
      </c>
      <c r="AD1763" s="2">
        <v>240.17519999999996</v>
      </c>
      <c r="AE1763" s="2">
        <v>10</v>
      </c>
      <c r="AF1763" s="2">
        <v>348.08</v>
      </c>
      <c r="AG1763" s="2">
        <v>89314</v>
      </c>
      <c r="AH1763" s="7" t="str">
        <f>IF(COUNTIF(Returns!$A$2:$A$1635,Orders!AG1763)&gt;0,"Returned","Not Returned")</f>
        <v>Not Returned</v>
      </c>
    </row>
    <row r="1764" spans="5:34" ht="12.75" customHeight="1" thickTop="1" thickBot="1" x14ac:dyDescent="0.3">
      <c r="E1764" s="11">
        <v>22503</v>
      </c>
      <c r="F1764" s="12" t="s">
        <v>106</v>
      </c>
      <c r="G1764" s="12">
        <v>0</v>
      </c>
      <c r="H1764" s="12">
        <v>11.7</v>
      </c>
      <c r="I1764" s="12">
        <v>6.96</v>
      </c>
      <c r="J1764" s="12">
        <v>3098</v>
      </c>
      <c r="K1764" s="7" t="str">
        <f>IF(COUNTIF(Table1[Customer ID],Table1[[#This Row],[Customer ID]])&gt;1,"Repeat Customer","One-Time Customer")</f>
        <v>Repeat Customer</v>
      </c>
      <c r="L1764" s="12" t="s">
        <v>2793</v>
      </c>
      <c r="M1764" s="12" t="s">
        <v>27</v>
      </c>
      <c r="N1764" s="12" t="s">
        <v>114</v>
      </c>
      <c r="O1764" s="12" t="s">
        <v>29</v>
      </c>
      <c r="P1764" s="12" t="s">
        <v>257</v>
      </c>
      <c r="Q1764" s="12" t="s">
        <v>86</v>
      </c>
      <c r="R1764" s="12" t="s">
        <v>1280</v>
      </c>
      <c r="S1764" s="12">
        <v>0.5</v>
      </c>
      <c r="T1764" s="7">
        <f>Table1[[#This Row],[Profit]]/Table1[[#This Row],[Sales]]</f>
        <v>-8.5412711671349395E-2</v>
      </c>
      <c r="U1764" s="12" t="s">
        <v>33</v>
      </c>
      <c r="V1764" s="12" t="s">
        <v>53</v>
      </c>
      <c r="W1764" s="12" t="s">
        <v>71</v>
      </c>
      <c r="X1764" s="12" t="s">
        <v>2794</v>
      </c>
      <c r="Y1764" s="12">
        <v>11967</v>
      </c>
      <c r="Z1764" s="13">
        <v>42172</v>
      </c>
      <c r="AA1764" s="14" t="str">
        <f>TEXT(Table1[[#This Row],[Order Date]],"mmmm")</f>
        <v>June</v>
      </c>
      <c r="AB1764" s="8" t="str">
        <f>TEXT(Table1[[#This Row],[Order Date]],"yyyy")</f>
        <v>2015</v>
      </c>
      <c r="AC1764" s="13">
        <v>42174</v>
      </c>
      <c r="AD1764" s="12">
        <v>-11.248000000000001</v>
      </c>
      <c r="AE1764" s="12">
        <v>10</v>
      </c>
      <c r="AF1764" s="12">
        <v>131.69</v>
      </c>
      <c r="AG1764" s="12">
        <v>89315</v>
      </c>
      <c r="AH1764" s="7" t="str">
        <f>IF(COUNTIF(Returns!$A$2:$A$1635,Orders!AG1764)&gt;0,"Returned","Not Returned")</f>
        <v>Not Returned</v>
      </c>
    </row>
    <row r="1765" spans="5:34" ht="12.75" customHeight="1" thickTop="1" thickBot="1" x14ac:dyDescent="0.3">
      <c r="E1765" s="9">
        <v>18930</v>
      </c>
      <c r="F1765" s="2" t="s">
        <v>106</v>
      </c>
      <c r="G1765" s="2">
        <v>0.06</v>
      </c>
      <c r="H1765" s="2">
        <v>2.89</v>
      </c>
      <c r="I1765" s="2">
        <v>0.5</v>
      </c>
      <c r="J1765" s="2">
        <v>3098</v>
      </c>
      <c r="K1765" s="7" t="str">
        <f>IF(COUNTIF(Table1[Customer ID],Table1[[#This Row],[Customer ID]])&gt;1,"Repeat Customer","One-Time Customer")</f>
        <v>Repeat Customer</v>
      </c>
      <c r="L1765" s="2" t="s">
        <v>2793</v>
      </c>
      <c r="M1765" s="2" t="s">
        <v>49</v>
      </c>
      <c r="N1765" s="2" t="s">
        <v>114</v>
      </c>
      <c r="O1765" s="2" t="s">
        <v>29</v>
      </c>
      <c r="P1765" s="2" t="s">
        <v>134</v>
      </c>
      <c r="Q1765" s="2" t="s">
        <v>59</v>
      </c>
      <c r="R1765" s="2" t="s">
        <v>789</v>
      </c>
      <c r="S1765" s="2">
        <v>0.38</v>
      </c>
      <c r="T1765" s="7">
        <f>Table1[[#This Row],[Profit]]/Table1[[#This Row],[Sales]]</f>
        <v>0.69</v>
      </c>
      <c r="U1765" s="2" t="s">
        <v>33</v>
      </c>
      <c r="V1765" s="2" t="s">
        <v>53</v>
      </c>
      <c r="W1765" s="2" t="s">
        <v>71</v>
      </c>
      <c r="X1765" s="2" t="s">
        <v>2794</v>
      </c>
      <c r="Y1765" s="2">
        <v>11967</v>
      </c>
      <c r="Z1765" s="10">
        <v>42063</v>
      </c>
      <c r="AA1765" s="14" t="str">
        <f>TEXT(Table1[[#This Row],[Order Date]],"mmmm")</f>
        <v>February</v>
      </c>
      <c r="AB1765" s="8" t="str">
        <f>TEXT(Table1[[#This Row],[Order Date]],"yyyy")</f>
        <v>2015</v>
      </c>
      <c r="AC1765" s="10">
        <v>42063</v>
      </c>
      <c r="AD1765" s="2">
        <v>9.611699999999999</v>
      </c>
      <c r="AE1765" s="2">
        <v>5</v>
      </c>
      <c r="AF1765" s="2">
        <v>13.93</v>
      </c>
      <c r="AG1765" s="2">
        <v>89316</v>
      </c>
      <c r="AH1765" s="7" t="str">
        <f>IF(COUNTIF(Returns!$A$2:$A$1635,Orders!AG1765)&gt;0,"Returned","Not Returned")</f>
        <v>Not Returned</v>
      </c>
    </row>
    <row r="1766" spans="5:34" ht="12.75" customHeight="1" thickTop="1" thickBot="1" x14ac:dyDescent="0.3">
      <c r="E1766" s="11">
        <v>19805</v>
      </c>
      <c r="F1766" s="12" t="s">
        <v>47</v>
      </c>
      <c r="G1766" s="12">
        <v>7.0000000000000007E-2</v>
      </c>
      <c r="H1766" s="12">
        <v>35.99</v>
      </c>
      <c r="I1766" s="12">
        <v>5</v>
      </c>
      <c r="J1766" s="12">
        <v>3100</v>
      </c>
      <c r="K1766" s="7" t="str">
        <f>IF(COUNTIF(Table1[Customer ID],Table1[[#This Row],[Customer ID]])&gt;1,"Repeat Customer","One-Time Customer")</f>
        <v>One-Time Customer</v>
      </c>
      <c r="L1766" s="12" t="s">
        <v>2795</v>
      </c>
      <c r="M1766" s="12" t="s">
        <v>49</v>
      </c>
      <c r="N1766" s="12" t="s">
        <v>114</v>
      </c>
      <c r="O1766" s="12" t="s">
        <v>77</v>
      </c>
      <c r="P1766" s="12" t="s">
        <v>78</v>
      </c>
      <c r="Q1766" s="12" t="s">
        <v>31</v>
      </c>
      <c r="R1766" s="12" t="s">
        <v>1762</v>
      </c>
      <c r="S1766" s="12">
        <v>0.82</v>
      </c>
      <c r="T1766" s="7">
        <f>Table1[[#This Row],[Profit]]/Table1[[#This Row],[Sales]]</f>
        <v>-9.4548785871964682</v>
      </c>
      <c r="U1766" s="12" t="s">
        <v>33</v>
      </c>
      <c r="V1766" s="12" t="s">
        <v>136</v>
      </c>
      <c r="W1766" s="12" t="s">
        <v>362</v>
      </c>
      <c r="X1766" s="12" t="s">
        <v>2796</v>
      </c>
      <c r="Y1766" s="12">
        <v>33334</v>
      </c>
      <c r="Z1766" s="13">
        <v>42088</v>
      </c>
      <c r="AA1766" s="14" t="str">
        <f>TEXT(Table1[[#This Row],[Order Date]],"mmmm")</f>
        <v>March</v>
      </c>
      <c r="AB1766" s="8" t="str">
        <f>TEXT(Table1[[#This Row],[Order Date]],"yyyy")</f>
        <v>2015</v>
      </c>
      <c r="AC1766" s="13">
        <v>42090</v>
      </c>
      <c r="AD1766" s="12">
        <v>-299.81420000000003</v>
      </c>
      <c r="AE1766" s="12">
        <v>1</v>
      </c>
      <c r="AF1766" s="12">
        <v>31.71</v>
      </c>
      <c r="AG1766" s="12">
        <v>89988</v>
      </c>
      <c r="AH1766" s="7" t="str">
        <f>IF(COUNTIF(Returns!$A$2:$A$1635,Orders!AG1766)&gt;0,"Returned","Not Returned")</f>
        <v>Not Returned</v>
      </c>
    </row>
    <row r="1767" spans="5:34" ht="12.75" customHeight="1" thickTop="1" thickBot="1" x14ac:dyDescent="0.3">
      <c r="E1767" s="9">
        <v>18087</v>
      </c>
      <c r="F1767" s="2" t="s">
        <v>47</v>
      </c>
      <c r="G1767" s="2">
        <v>0.04</v>
      </c>
      <c r="H1767" s="2">
        <v>3.08</v>
      </c>
      <c r="I1767" s="2">
        <v>0.99</v>
      </c>
      <c r="J1767" s="2">
        <v>3105</v>
      </c>
      <c r="K1767" s="7" t="str">
        <f>IF(COUNTIF(Table1[Customer ID],Table1[[#This Row],[Customer ID]])&gt;1,"Repeat Customer","One-Time Customer")</f>
        <v>Repeat Customer</v>
      </c>
      <c r="L1767" s="2" t="s">
        <v>2797</v>
      </c>
      <c r="M1767" s="2" t="s">
        <v>49</v>
      </c>
      <c r="N1767" s="2" t="s">
        <v>40</v>
      </c>
      <c r="O1767" s="2" t="s">
        <v>29</v>
      </c>
      <c r="P1767" s="2" t="s">
        <v>134</v>
      </c>
      <c r="Q1767" s="2" t="s">
        <v>59</v>
      </c>
      <c r="R1767" s="2" t="s">
        <v>1994</v>
      </c>
      <c r="S1767" s="2">
        <v>0.37</v>
      </c>
      <c r="T1767" s="7">
        <f>Table1[[#This Row],[Profit]]/Table1[[#This Row],[Sales]]</f>
        <v>0.22996167305449092</v>
      </c>
      <c r="U1767" s="2" t="s">
        <v>33</v>
      </c>
      <c r="V1767" s="2" t="s">
        <v>136</v>
      </c>
      <c r="W1767" s="2" t="s">
        <v>613</v>
      </c>
      <c r="X1767" s="2" t="s">
        <v>319</v>
      </c>
      <c r="Y1767" s="2">
        <v>42071</v>
      </c>
      <c r="Z1767" s="10">
        <v>42083</v>
      </c>
      <c r="AA1767" s="14" t="str">
        <f>TEXT(Table1[[#This Row],[Order Date]],"mmmm")</f>
        <v>March</v>
      </c>
      <c r="AB1767" s="8" t="str">
        <f>TEXT(Table1[[#This Row],[Order Date]],"yyyy")</f>
        <v>2015</v>
      </c>
      <c r="AC1767" s="10">
        <v>42084</v>
      </c>
      <c r="AD1767" s="2">
        <v>13.799999999999999</v>
      </c>
      <c r="AE1767" s="2">
        <v>19</v>
      </c>
      <c r="AF1767" s="2">
        <v>60.01</v>
      </c>
      <c r="AG1767" s="2">
        <v>86327</v>
      </c>
      <c r="AH1767" s="7" t="str">
        <f>IF(COUNTIF(Returns!$A$2:$A$1635,Orders!AG1767)&gt;0,"Returned","Not Returned")</f>
        <v>Not Returned</v>
      </c>
    </row>
    <row r="1768" spans="5:34" ht="12.75" customHeight="1" thickTop="1" thickBot="1" x14ac:dyDescent="0.3">
      <c r="E1768" s="11">
        <v>18088</v>
      </c>
      <c r="F1768" s="12" t="s">
        <v>47</v>
      </c>
      <c r="G1768" s="12">
        <v>0.02</v>
      </c>
      <c r="H1768" s="12">
        <v>6.48</v>
      </c>
      <c r="I1768" s="12">
        <v>5.9</v>
      </c>
      <c r="J1768" s="12">
        <v>3105</v>
      </c>
      <c r="K1768" s="7" t="str">
        <f>IF(COUNTIF(Table1[Customer ID],Table1[[#This Row],[Customer ID]])&gt;1,"Repeat Customer","One-Time Customer")</f>
        <v>Repeat Customer</v>
      </c>
      <c r="L1768" s="12" t="s">
        <v>2797</v>
      </c>
      <c r="M1768" s="12" t="s">
        <v>49</v>
      </c>
      <c r="N1768" s="12" t="s">
        <v>40</v>
      </c>
      <c r="O1768" s="12" t="s">
        <v>29</v>
      </c>
      <c r="P1768" s="12" t="s">
        <v>93</v>
      </c>
      <c r="Q1768" s="12" t="s">
        <v>59</v>
      </c>
      <c r="R1768" s="12" t="s">
        <v>712</v>
      </c>
      <c r="S1768" s="12">
        <v>0.37</v>
      </c>
      <c r="T1768" s="7">
        <f>Table1[[#This Row],[Profit]]/Table1[[#This Row],[Sales]]</f>
        <v>4.8274346010112101E-2</v>
      </c>
      <c r="U1768" s="12" t="s">
        <v>33</v>
      </c>
      <c r="V1768" s="12" t="s">
        <v>136</v>
      </c>
      <c r="W1768" s="12" t="s">
        <v>613</v>
      </c>
      <c r="X1768" s="12" t="s">
        <v>319</v>
      </c>
      <c r="Y1768" s="12">
        <v>42071</v>
      </c>
      <c r="Z1768" s="13">
        <v>42083</v>
      </c>
      <c r="AA1768" s="14" t="str">
        <f>TEXT(Table1[[#This Row],[Order Date]],"mmmm")</f>
        <v>March</v>
      </c>
      <c r="AB1768" s="8" t="str">
        <f>TEXT(Table1[[#This Row],[Order Date]],"yyyy")</f>
        <v>2015</v>
      </c>
      <c r="AC1768" s="13">
        <v>42084</v>
      </c>
      <c r="AD1768" s="12">
        <v>4.3919999999999995</v>
      </c>
      <c r="AE1768" s="12">
        <v>13</v>
      </c>
      <c r="AF1768" s="12">
        <v>90.98</v>
      </c>
      <c r="AG1768" s="12">
        <v>86327</v>
      </c>
      <c r="AH1768" s="7" t="str">
        <f>IF(COUNTIF(Returns!$A$2:$A$1635,Orders!AG1768)&gt;0,"Returned","Not Returned")</f>
        <v>Not Returned</v>
      </c>
    </row>
    <row r="1769" spans="5:34" ht="12.75" customHeight="1" thickTop="1" thickBot="1" x14ac:dyDescent="0.3">
      <c r="E1769" s="9">
        <v>18089</v>
      </c>
      <c r="F1769" s="2" t="s">
        <v>47</v>
      </c>
      <c r="G1769" s="2">
        <v>0.04</v>
      </c>
      <c r="H1769" s="2">
        <v>125.99</v>
      </c>
      <c r="I1769" s="2">
        <v>4.2</v>
      </c>
      <c r="J1769" s="2">
        <v>3105</v>
      </c>
      <c r="K1769" s="7" t="str">
        <f>IF(COUNTIF(Table1[Customer ID],Table1[[#This Row],[Customer ID]])&gt;1,"Repeat Customer","One-Time Customer")</f>
        <v>Repeat Customer</v>
      </c>
      <c r="L1769" s="2" t="s">
        <v>2797</v>
      </c>
      <c r="M1769" s="2" t="s">
        <v>49</v>
      </c>
      <c r="N1769" s="2" t="s">
        <v>40</v>
      </c>
      <c r="O1769" s="2" t="s">
        <v>77</v>
      </c>
      <c r="P1769" s="2" t="s">
        <v>78</v>
      </c>
      <c r="Q1769" s="2" t="s">
        <v>59</v>
      </c>
      <c r="R1769" s="2" t="s">
        <v>2798</v>
      </c>
      <c r="S1769" s="2">
        <v>0.59</v>
      </c>
      <c r="T1769" s="7">
        <f>Table1[[#This Row],[Profit]]/Table1[[#This Row],[Sales]]</f>
        <v>-0.18592114582513575</v>
      </c>
      <c r="U1769" s="2" t="s">
        <v>33</v>
      </c>
      <c r="V1769" s="2" t="s">
        <v>136</v>
      </c>
      <c r="W1769" s="2" t="s">
        <v>613</v>
      </c>
      <c r="X1769" s="2" t="s">
        <v>319</v>
      </c>
      <c r="Y1769" s="2">
        <v>42071</v>
      </c>
      <c r="Z1769" s="10">
        <v>42083</v>
      </c>
      <c r="AA1769" s="14" t="str">
        <f>TEXT(Table1[[#This Row],[Order Date]],"mmmm")</f>
        <v>March</v>
      </c>
      <c r="AB1769" s="8" t="str">
        <f>TEXT(Table1[[#This Row],[Order Date]],"yyyy")</f>
        <v>2015</v>
      </c>
      <c r="AC1769" s="10">
        <v>42085</v>
      </c>
      <c r="AD1769" s="2">
        <v>-236.25</v>
      </c>
      <c r="AE1769" s="2">
        <v>12</v>
      </c>
      <c r="AF1769" s="2">
        <v>1270.7</v>
      </c>
      <c r="AG1769" s="2">
        <v>86327</v>
      </c>
      <c r="AH1769" s="7" t="str">
        <f>IF(COUNTIF(Returns!$A$2:$A$1635,Orders!AG1769)&gt;0,"Returned","Not Returned")</f>
        <v>Not Returned</v>
      </c>
    </row>
    <row r="1770" spans="5:34" ht="12.75" customHeight="1" thickTop="1" thickBot="1" x14ac:dyDescent="0.3">
      <c r="E1770" s="11">
        <v>87</v>
      </c>
      <c r="F1770" s="12" t="s">
        <v>47</v>
      </c>
      <c r="G1770" s="12">
        <v>0.04</v>
      </c>
      <c r="H1770" s="12">
        <v>3.08</v>
      </c>
      <c r="I1770" s="12">
        <v>0.99</v>
      </c>
      <c r="J1770" s="12">
        <v>3106</v>
      </c>
      <c r="K1770" s="7" t="str">
        <f>IF(COUNTIF(Table1[Customer ID],Table1[[#This Row],[Customer ID]])&gt;1,"Repeat Customer","One-Time Customer")</f>
        <v>Repeat Customer</v>
      </c>
      <c r="L1770" s="12" t="s">
        <v>2799</v>
      </c>
      <c r="M1770" s="12" t="s">
        <v>49</v>
      </c>
      <c r="N1770" s="12" t="s">
        <v>40</v>
      </c>
      <c r="O1770" s="12" t="s">
        <v>29</v>
      </c>
      <c r="P1770" s="12" t="s">
        <v>134</v>
      </c>
      <c r="Q1770" s="12" t="s">
        <v>59</v>
      </c>
      <c r="R1770" s="12" t="s">
        <v>1994</v>
      </c>
      <c r="S1770" s="12">
        <v>0.37</v>
      </c>
      <c r="T1770" s="7">
        <f>Table1[[#This Row],[Profit]]/Table1[[#This Row],[Sales]]</f>
        <v>0.15206653438595011</v>
      </c>
      <c r="U1770" s="12" t="s">
        <v>33</v>
      </c>
      <c r="V1770" s="12" t="s">
        <v>61</v>
      </c>
      <c r="W1770" s="12" t="s">
        <v>130</v>
      </c>
      <c r="X1770" s="12" t="s">
        <v>2164</v>
      </c>
      <c r="Y1770" s="12">
        <v>77041</v>
      </c>
      <c r="Z1770" s="13">
        <v>42083</v>
      </c>
      <c r="AA1770" s="14" t="str">
        <f>TEXT(Table1[[#This Row],[Order Date]],"mmmm")</f>
        <v>March</v>
      </c>
      <c r="AB1770" s="8" t="str">
        <f>TEXT(Table1[[#This Row],[Order Date]],"yyyy")</f>
        <v>2015</v>
      </c>
      <c r="AC1770" s="13">
        <v>42084</v>
      </c>
      <c r="AD1770" s="12">
        <v>36.020000000000003</v>
      </c>
      <c r="AE1770" s="12">
        <v>75</v>
      </c>
      <c r="AF1770" s="12">
        <v>236.87</v>
      </c>
      <c r="AG1770" s="12">
        <v>548</v>
      </c>
      <c r="AH1770" s="7" t="str">
        <f>IF(COUNTIF(Returns!$A$2:$A$1635,Orders!AG1770)&gt;0,"Returned","Not Returned")</f>
        <v>Not Returned</v>
      </c>
    </row>
    <row r="1771" spans="5:34" ht="12.75" customHeight="1" thickTop="1" thickBot="1" x14ac:dyDescent="0.3">
      <c r="E1771" s="9">
        <v>88</v>
      </c>
      <c r="F1771" s="2" t="s">
        <v>47</v>
      </c>
      <c r="G1771" s="2">
        <v>0.02</v>
      </c>
      <c r="H1771" s="2">
        <v>6.48</v>
      </c>
      <c r="I1771" s="2">
        <v>5.9</v>
      </c>
      <c r="J1771" s="2">
        <v>3106</v>
      </c>
      <c r="K1771" s="7" t="str">
        <f>IF(COUNTIF(Table1[Customer ID],Table1[[#This Row],[Customer ID]])&gt;1,"Repeat Customer","One-Time Customer")</f>
        <v>Repeat Customer</v>
      </c>
      <c r="L1771" s="2" t="s">
        <v>2799</v>
      </c>
      <c r="M1771" s="2" t="s">
        <v>49</v>
      </c>
      <c r="N1771" s="2" t="s">
        <v>40</v>
      </c>
      <c r="O1771" s="2" t="s">
        <v>29</v>
      </c>
      <c r="P1771" s="2" t="s">
        <v>93</v>
      </c>
      <c r="Q1771" s="2" t="s">
        <v>59</v>
      </c>
      <c r="R1771" s="2" t="s">
        <v>712</v>
      </c>
      <c r="S1771" s="2">
        <v>0.37</v>
      </c>
      <c r="T1771" s="7">
        <f>Table1[[#This Row],[Profit]]/Table1[[#This Row],[Sales]]</f>
        <v>-0.13652907713461485</v>
      </c>
      <c r="U1771" s="2" t="s">
        <v>33</v>
      </c>
      <c r="V1771" s="2" t="s">
        <v>61</v>
      </c>
      <c r="W1771" s="2" t="s">
        <v>130</v>
      </c>
      <c r="X1771" s="2" t="s">
        <v>2164</v>
      </c>
      <c r="Y1771" s="2">
        <v>77041</v>
      </c>
      <c r="Z1771" s="10">
        <v>42083</v>
      </c>
      <c r="AA1771" s="14" t="str">
        <f>TEXT(Table1[[#This Row],[Order Date]],"mmmm")</f>
        <v>March</v>
      </c>
      <c r="AB1771" s="8" t="str">
        <f>TEXT(Table1[[#This Row],[Order Date]],"yyyy")</f>
        <v>2015</v>
      </c>
      <c r="AC1771" s="10">
        <v>42084</v>
      </c>
      <c r="AD1771" s="2">
        <v>-50.64</v>
      </c>
      <c r="AE1771" s="2">
        <v>53</v>
      </c>
      <c r="AF1771" s="2">
        <v>370.91</v>
      </c>
      <c r="AG1771" s="2">
        <v>548</v>
      </c>
      <c r="AH1771" s="7" t="str">
        <f>IF(COUNTIF(Returns!$A$2:$A$1635,Orders!AG1771)&gt;0,"Returned","Not Returned")</f>
        <v>Not Returned</v>
      </c>
    </row>
    <row r="1772" spans="5:34" ht="12.75" customHeight="1" thickTop="1" thickBot="1" x14ac:dyDescent="0.3">
      <c r="E1772" s="11">
        <v>89</v>
      </c>
      <c r="F1772" s="12" t="s">
        <v>47</v>
      </c>
      <c r="G1772" s="12">
        <v>0.04</v>
      </c>
      <c r="H1772" s="12">
        <v>125.99</v>
      </c>
      <c r="I1772" s="12">
        <v>4.2</v>
      </c>
      <c r="J1772" s="12">
        <v>3106</v>
      </c>
      <c r="K1772" s="7" t="str">
        <f>IF(COUNTIF(Table1[Customer ID],Table1[[#This Row],[Customer ID]])&gt;1,"Repeat Customer","One-Time Customer")</f>
        <v>Repeat Customer</v>
      </c>
      <c r="L1772" s="12" t="s">
        <v>2799</v>
      </c>
      <c r="M1772" s="12" t="s">
        <v>49</v>
      </c>
      <c r="N1772" s="12" t="s">
        <v>40</v>
      </c>
      <c r="O1772" s="12" t="s">
        <v>77</v>
      </c>
      <c r="P1772" s="12" t="s">
        <v>78</v>
      </c>
      <c r="Q1772" s="12" t="s">
        <v>59</v>
      </c>
      <c r="R1772" s="12" t="s">
        <v>2798</v>
      </c>
      <c r="S1772" s="12">
        <v>0.59</v>
      </c>
      <c r="T1772" s="7">
        <f>Table1[[#This Row],[Profit]]/Table1[[#This Row],[Sales]]</f>
        <v>0.1025712689776006</v>
      </c>
      <c r="U1772" s="12" t="s">
        <v>33</v>
      </c>
      <c r="V1772" s="12" t="s">
        <v>61</v>
      </c>
      <c r="W1772" s="12" t="s">
        <v>130</v>
      </c>
      <c r="X1772" s="12" t="s">
        <v>2164</v>
      </c>
      <c r="Y1772" s="12">
        <v>77041</v>
      </c>
      <c r="Z1772" s="13">
        <v>42083</v>
      </c>
      <c r="AA1772" s="14" t="str">
        <f>TEXT(Table1[[#This Row],[Order Date]],"mmmm")</f>
        <v>March</v>
      </c>
      <c r="AB1772" s="8" t="str">
        <f>TEXT(Table1[[#This Row],[Order Date]],"yyyy")</f>
        <v>2015</v>
      </c>
      <c r="AC1772" s="13">
        <v>42085</v>
      </c>
      <c r="AD1772" s="12">
        <v>510.48900000000003</v>
      </c>
      <c r="AE1772" s="12">
        <v>47</v>
      </c>
      <c r="AF1772" s="12">
        <v>4976.92</v>
      </c>
      <c r="AG1772" s="12">
        <v>548</v>
      </c>
      <c r="AH1772" s="7" t="str">
        <f>IF(COUNTIF(Returns!$A$2:$A$1635,Orders!AG1772)&gt;0,"Returned","Not Returned")</f>
        <v>Not Returned</v>
      </c>
    </row>
    <row r="1773" spans="5:34" ht="12.75" customHeight="1" thickTop="1" thickBot="1" x14ac:dyDescent="0.3">
      <c r="E1773" s="9">
        <v>21120</v>
      </c>
      <c r="F1773" s="2" t="s">
        <v>37</v>
      </c>
      <c r="G1773" s="2">
        <v>7.0000000000000007E-2</v>
      </c>
      <c r="H1773" s="2">
        <v>34.54</v>
      </c>
      <c r="I1773" s="2">
        <v>14.72</v>
      </c>
      <c r="J1773" s="2">
        <v>3113</v>
      </c>
      <c r="K1773" s="7" t="str">
        <f>IF(COUNTIF(Table1[Customer ID],Table1[[#This Row],[Customer ID]])&gt;1,"Repeat Customer","One-Time Customer")</f>
        <v>Repeat Customer</v>
      </c>
      <c r="L1773" s="2" t="s">
        <v>2800</v>
      </c>
      <c r="M1773" s="2" t="s">
        <v>49</v>
      </c>
      <c r="N1773" s="2" t="s">
        <v>28</v>
      </c>
      <c r="O1773" s="2" t="s">
        <v>29</v>
      </c>
      <c r="P1773" s="2" t="s">
        <v>109</v>
      </c>
      <c r="Q1773" s="2" t="s">
        <v>59</v>
      </c>
      <c r="R1773" s="2" t="s">
        <v>2801</v>
      </c>
      <c r="S1773" s="2">
        <v>0.37</v>
      </c>
      <c r="T1773" s="7">
        <f>Table1[[#This Row],[Profit]]/Table1[[#This Row],[Sales]]</f>
        <v>-3.5101413986816703E-2</v>
      </c>
      <c r="U1773" s="2" t="s">
        <v>33</v>
      </c>
      <c r="V1773" s="2" t="s">
        <v>136</v>
      </c>
      <c r="W1773" s="2" t="s">
        <v>171</v>
      </c>
      <c r="X1773" s="2" t="s">
        <v>2802</v>
      </c>
      <c r="Y1773" s="2">
        <v>70560</v>
      </c>
      <c r="Z1773" s="10">
        <v>42141</v>
      </c>
      <c r="AA1773" s="14" t="str">
        <f>TEXT(Table1[[#This Row],[Order Date]],"mmmm")</f>
        <v>May</v>
      </c>
      <c r="AB1773" s="8" t="str">
        <f>TEXT(Table1[[#This Row],[Order Date]],"yyyy")</f>
        <v>2015</v>
      </c>
      <c r="AC1773" s="10">
        <v>42142</v>
      </c>
      <c r="AD1773" s="2">
        <v>-20.182259999999999</v>
      </c>
      <c r="AE1773" s="2">
        <v>17</v>
      </c>
      <c r="AF1773" s="2">
        <v>574.97</v>
      </c>
      <c r="AG1773" s="2">
        <v>86860</v>
      </c>
      <c r="AH1773" s="7" t="str">
        <f>IF(COUNTIF(Returns!$A$2:$A$1635,Orders!AG1773)&gt;0,"Returned","Not Returned")</f>
        <v>Not Returned</v>
      </c>
    </row>
    <row r="1774" spans="5:34" ht="12.75" customHeight="1" thickTop="1" thickBot="1" x14ac:dyDescent="0.3">
      <c r="E1774" s="11">
        <v>21121</v>
      </c>
      <c r="F1774" s="12" t="s">
        <v>37</v>
      </c>
      <c r="G1774" s="12">
        <v>0.02</v>
      </c>
      <c r="H1774" s="12">
        <v>12.28</v>
      </c>
      <c r="I1774" s="12">
        <v>6.47</v>
      </c>
      <c r="J1774" s="12">
        <v>3113</v>
      </c>
      <c r="K1774" s="7" t="str">
        <f>IF(COUNTIF(Table1[Customer ID],Table1[[#This Row],[Customer ID]])&gt;1,"Repeat Customer","One-Time Customer")</f>
        <v>Repeat Customer</v>
      </c>
      <c r="L1774" s="12" t="s">
        <v>2800</v>
      </c>
      <c r="M1774" s="12" t="s">
        <v>49</v>
      </c>
      <c r="N1774" s="12" t="s">
        <v>28</v>
      </c>
      <c r="O1774" s="12" t="s">
        <v>29</v>
      </c>
      <c r="P1774" s="12" t="s">
        <v>93</v>
      </c>
      <c r="Q1774" s="12" t="s">
        <v>59</v>
      </c>
      <c r="R1774" s="12" t="s">
        <v>2732</v>
      </c>
      <c r="S1774" s="12">
        <v>0.38</v>
      </c>
      <c r="T1774" s="7">
        <f>Table1[[#This Row],[Profit]]/Table1[[#This Row],[Sales]]</f>
        <v>-1.3623693803159176</v>
      </c>
      <c r="U1774" s="12" t="s">
        <v>33</v>
      </c>
      <c r="V1774" s="12" t="s">
        <v>136</v>
      </c>
      <c r="W1774" s="12" t="s">
        <v>171</v>
      </c>
      <c r="X1774" s="12" t="s">
        <v>2802</v>
      </c>
      <c r="Y1774" s="12">
        <v>70560</v>
      </c>
      <c r="Z1774" s="13">
        <v>42141</v>
      </c>
      <c r="AA1774" s="14" t="str">
        <f>TEXT(Table1[[#This Row],[Order Date]],"mmmm")</f>
        <v>May</v>
      </c>
      <c r="AB1774" s="8" t="str">
        <f>TEXT(Table1[[#This Row],[Order Date]],"yyyy")</f>
        <v>2015</v>
      </c>
      <c r="AC1774" s="13">
        <v>42141</v>
      </c>
      <c r="AD1774" s="12">
        <v>-156.97220000000002</v>
      </c>
      <c r="AE1774" s="12">
        <v>9</v>
      </c>
      <c r="AF1774" s="12">
        <v>115.22</v>
      </c>
      <c r="AG1774" s="12">
        <v>86860</v>
      </c>
      <c r="AH1774" s="7" t="str">
        <f>IF(COUNTIF(Returns!$A$2:$A$1635,Orders!AG1774)&gt;0,"Returned","Not Returned")</f>
        <v>Not Returned</v>
      </c>
    </row>
    <row r="1775" spans="5:34" ht="12.75" customHeight="1" thickTop="1" thickBot="1" x14ac:dyDescent="0.3">
      <c r="E1775" s="9">
        <v>21122</v>
      </c>
      <c r="F1775" s="2" t="s">
        <v>37</v>
      </c>
      <c r="G1775" s="2">
        <v>0.06</v>
      </c>
      <c r="H1775" s="2">
        <v>34.58</v>
      </c>
      <c r="I1775" s="2">
        <v>8.99</v>
      </c>
      <c r="J1775" s="2">
        <v>3113</v>
      </c>
      <c r="K1775" s="7" t="str">
        <f>IF(COUNTIF(Table1[Customer ID],Table1[[#This Row],[Customer ID]])&gt;1,"Repeat Customer","One-Time Customer")</f>
        <v>Repeat Customer</v>
      </c>
      <c r="L1775" s="2" t="s">
        <v>2800</v>
      </c>
      <c r="M1775" s="2" t="s">
        <v>27</v>
      </c>
      <c r="N1775" s="2" t="s">
        <v>28</v>
      </c>
      <c r="O1775" s="2" t="s">
        <v>29</v>
      </c>
      <c r="P1775" s="2" t="s">
        <v>30</v>
      </c>
      <c r="Q1775" s="2" t="s">
        <v>51</v>
      </c>
      <c r="R1775" s="2" t="s">
        <v>2803</v>
      </c>
      <c r="S1775" s="2">
        <v>0.56000000000000005</v>
      </c>
      <c r="T1775" s="7">
        <f>Table1[[#This Row],[Profit]]/Table1[[#This Row],[Sales]]</f>
        <v>0.84214004117569763</v>
      </c>
      <c r="U1775" s="2" t="s">
        <v>33</v>
      </c>
      <c r="V1775" s="2" t="s">
        <v>136</v>
      </c>
      <c r="W1775" s="2" t="s">
        <v>171</v>
      </c>
      <c r="X1775" s="2" t="s">
        <v>2802</v>
      </c>
      <c r="Y1775" s="2">
        <v>70560</v>
      </c>
      <c r="Z1775" s="10">
        <v>42141</v>
      </c>
      <c r="AA1775" s="14" t="str">
        <f>TEXT(Table1[[#This Row],[Order Date]],"mmmm")</f>
        <v>May</v>
      </c>
      <c r="AB1775" s="8" t="str">
        <f>TEXT(Table1[[#This Row],[Order Date]],"yyyy")</f>
        <v>2015</v>
      </c>
      <c r="AC1775" s="10">
        <v>42143</v>
      </c>
      <c r="AD1775" s="2">
        <v>384.5043</v>
      </c>
      <c r="AE1775" s="2">
        <v>13</v>
      </c>
      <c r="AF1775" s="2">
        <v>456.58</v>
      </c>
      <c r="AG1775" s="2">
        <v>86860</v>
      </c>
      <c r="AH1775" s="7" t="str">
        <f>IF(COUNTIF(Returns!$A$2:$A$1635,Orders!AG1775)&gt;0,"Returned","Not Returned")</f>
        <v>Not Returned</v>
      </c>
    </row>
    <row r="1776" spans="5:34" ht="12.75" customHeight="1" thickTop="1" thickBot="1" x14ac:dyDescent="0.3">
      <c r="E1776" s="11">
        <v>20795</v>
      </c>
      <c r="F1776" s="12" t="s">
        <v>47</v>
      </c>
      <c r="G1776" s="12">
        <v>0.08</v>
      </c>
      <c r="H1776" s="12">
        <v>349.45</v>
      </c>
      <c r="I1776" s="12">
        <v>60</v>
      </c>
      <c r="J1776" s="12">
        <v>3119</v>
      </c>
      <c r="K1776" s="7" t="str">
        <f>IF(COUNTIF(Table1[Customer ID],Table1[[#This Row],[Customer ID]])&gt;1,"Repeat Customer","One-Time Customer")</f>
        <v>One-Time Customer</v>
      </c>
      <c r="L1776" s="12" t="s">
        <v>2804</v>
      </c>
      <c r="M1776" s="12" t="s">
        <v>39</v>
      </c>
      <c r="N1776" s="12" t="s">
        <v>28</v>
      </c>
      <c r="O1776" s="12" t="s">
        <v>41</v>
      </c>
      <c r="P1776" s="12" t="s">
        <v>152</v>
      </c>
      <c r="Q1776" s="12" t="s">
        <v>43</v>
      </c>
      <c r="R1776" s="12" t="s">
        <v>989</v>
      </c>
      <c r="S1776" s="12"/>
      <c r="T1776" s="7">
        <f>Table1[[#This Row],[Profit]]/Table1[[#This Row],[Sales]]</f>
        <v>0.13601753888324819</v>
      </c>
      <c r="U1776" s="12" t="s">
        <v>33</v>
      </c>
      <c r="V1776" s="12" t="s">
        <v>136</v>
      </c>
      <c r="W1776" s="12" t="s">
        <v>362</v>
      </c>
      <c r="X1776" s="12" t="s">
        <v>2805</v>
      </c>
      <c r="Y1776" s="12">
        <v>32839</v>
      </c>
      <c r="Z1776" s="13">
        <v>42185</v>
      </c>
      <c r="AA1776" s="14" t="str">
        <f>TEXT(Table1[[#This Row],[Order Date]],"mmmm")</f>
        <v>June</v>
      </c>
      <c r="AB1776" s="8" t="str">
        <f>TEXT(Table1[[#This Row],[Order Date]],"yyyy")</f>
        <v>2015</v>
      </c>
      <c r="AC1776" s="13">
        <v>42187</v>
      </c>
      <c r="AD1776" s="12">
        <v>513.08399999999995</v>
      </c>
      <c r="AE1776" s="12">
        <v>11</v>
      </c>
      <c r="AF1776" s="12">
        <v>3772.19</v>
      </c>
      <c r="AG1776" s="12">
        <v>86432</v>
      </c>
      <c r="AH1776" s="7" t="str">
        <f>IF(COUNTIF(Returns!$A$2:$A$1635,Orders!AG1776)&gt;0,"Returned","Not Returned")</f>
        <v>Not Returned</v>
      </c>
    </row>
    <row r="1777" spans="5:34" ht="12.75" customHeight="1" thickTop="1" thickBot="1" x14ac:dyDescent="0.3">
      <c r="E1777" s="9">
        <v>25473</v>
      </c>
      <c r="F1777" s="2" t="s">
        <v>37</v>
      </c>
      <c r="G1777" s="2">
        <v>0.08</v>
      </c>
      <c r="H1777" s="2">
        <v>315.98</v>
      </c>
      <c r="I1777" s="2">
        <v>19.989999999999998</v>
      </c>
      <c r="J1777" s="2">
        <v>3120</v>
      </c>
      <c r="K1777" s="7" t="str">
        <f>IF(COUNTIF(Table1[Customer ID],Table1[[#This Row],[Customer ID]])&gt;1,"Repeat Customer","One-Time Customer")</f>
        <v>One-Time Customer</v>
      </c>
      <c r="L1777" s="2" t="s">
        <v>2806</v>
      </c>
      <c r="M1777" s="2" t="s">
        <v>49</v>
      </c>
      <c r="N1777" s="2" t="s">
        <v>40</v>
      </c>
      <c r="O1777" s="2" t="s">
        <v>29</v>
      </c>
      <c r="P1777" s="2" t="s">
        <v>109</v>
      </c>
      <c r="Q1777" s="2" t="s">
        <v>59</v>
      </c>
      <c r="R1777" s="2" t="s">
        <v>2807</v>
      </c>
      <c r="S1777" s="2">
        <v>0.38</v>
      </c>
      <c r="T1777" s="7">
        <f>Table1[[#This Row],[Profit]]/Table1[[#This Row],[Sales]]</f>
        <v>1.6847809633374709E-2</v>
      </c>
      <c r="U1777" s="2" t="s">
        <v>33</v>
      </c>
      <c r="V1777" s="2" t="s">
        <v>136</v>
      </c>
      <c r="W1777" s="2" t="s">
        <v>171</v>
      </c>
      <c r="X1777" s="2" t="s">
        <v>2808</v>
      </c>
      <c r="Y1777" s="2">
        <v>70117</v>
      </c>
      <c r="Z1777" s="10">
        <v>42169</v>
      </c>
      <c r="AA1777" s="14" t="str">
        <f>TEXT(Table1[[#This Row],[Order Date]],"mmmm")</f>
        <v>June</v>
      </c>
      <c r="AB1777" s="8" t="str">
        <f>TEXT(Table1[[#This Row],[Order Date]],"yyyy")</f>
        <v>2015</v>
      </c>
      <c r="AC1777" s="10">
        <v>42169</v>
      </c>
      <c r="AD1777" s="2">
        <v>44.519999999999996</v>
      </c>
      <c r="AE1777" s="2">
        <v>9</v>
      </c>
      <c r="AF1777" s="2">
        <v>2642.48</v>
      </c>
      <c r="AG1777" s="2">
        <v>90160</v>
      </c>
      <c r="AH1777" s="7" t="str">
        <f>IF(COUNTIF(Returns!$A$2:$A$1635,Orders!AG1777)&gt;0,"Returned","Not Returned")</f>
        <v>Not Returned</v>
      </c>
    </row>
    <row r="1778" spans="5:34" ht="12.75" customHeight="1" thickTop="1" thickBot="1" x14ac:dyDescent="0.3">
      <c r="E1778" s="11">
        <v>23764</v>
      </c>
      <c r="F1778" s="12" t="s">
        <v>106</v>
      </c>
      <c r="G1778" s="12">
        <v>0.02</v>
      </c>
      <c r="H1778" s="12">
        <v>7.1</v>
      </c>
      <c r="I1778" s="12">
        <v>6.05</v>
      </c>
      <c r="J1778" s="12">
        <v>3123</v>
      </c>
      <c r="K1778" s="7" t="str">
        <f>IF(COUNTIF(Table1[Customer ID],Table1[[#This Row],[Customer ID]])&gt;1,"Repeat Customer","One-Time Customer")</f>
        <v>One-Time Customer</v>
      </c>
      <c r="L1778" s="12" t="s">
        <v>2809</v>
      </c>
      <c r="M1778" s="12" t="s">
        <v>49</v>
      </c>
      <c r="N1778" s="12" t="s">
        <v>40</v>
      </c>
      <c r="O1778" s="12" t="s">
        <v>29</v>
      </c>
      <c r="P1778" s="12" t="s">
        <v>109</v>
      </c>
      <c r="Q1778" s="12" t="s">
        <v>59</v>
      </c>
      <c r="R1778" s="12" t="s">
        <v>651</v>
      </c>
      <c r="S1778" s="12">
        <v>0.39</v>
      </c>
      <c r="T1778" s="7">
        <f>Table1[[#This Row],[Profit]]/Table1[[#This Row],[Sales]]</f>
        <v>-0.79471544715447151</v>
      </c>
      <c r="U1778" s="12" t="s">
        <v>33</v>
      </c>
      <c r="V1778" s="12" t="s">
        <v>61</v>
      </c>
      <c r="W1778" s="12" t="s">
        <v>178</v>
      </c>
      <c r="X1778" s="12" t="s">
        <v>2810</v>
      </c>
      <c r="Y1778" s="12">
        <v>60160</v>
      </c>
      <c r="Z1778" s="13">
        <v>42011</v>
      </c>
      <c r="AA1778" s="14" t="str">
        <f>TEXT(Table1[[#This Row],[Order Date]],"mmmm")</f>
        <v>January</v>
      </c>
      <c r="AB1778" s="8" t="str">
        <f>TEXT(Table1[[#This Row],[Order Date]],"yyyy")</f>
        <v>2015</v>
      </c>
      <c r="AC1778" s="13">
        <v>42013</v>
      </c>
      <c r="AD1778" s="12">
        <v>-48.875</v>
      </c>
      <c r="AE1778" s="12">
        <v>8</v>
      </c>
      <c r="AF1778" s="12">
        <v>61.5</v>
      </c>
      <c r="AG1778" s="12">
        <v>87287</v>
      </c>
      <c r="AH1778" s="7" t="str">
        <f>IF(COUNTIF(Returns!$A$2:$A$1635,Orders!AG1778)&gt;0,"Returned","Not Returned")</f>
        <v>Not Returned</v>
      </c>
    </row>
    <row r="1779" spans="5:34" ht="12.75" customHeight="1" thickTop="1" thickBot="1" x14ac:dyDescent="0.3">
      <c r="E1779" s="9">
        <v>25060</v>
      </c>
      <c r="F1779" s="2" t="s">
        <v>37</v>
      </c>
      <c r="G1779" s="2">
        <v>0.05</v>
      </c>
      <c r="H1779" s="2">
        <v>120.98</v>
      </c>
      <c r="I1779" s="2">
        <v>9.07</v>
      </c>
      <c r="J1779" s="2">
        <v>3124</v>
      </c>
      <c r="K1779" s="7" t="str">
        <f>IF(COUNTIF(Table1[Customer ID],Table1[[#This Row],[Customer ID]])&gt;1,"Repeat Customer","One-Time Customer")</f>
        <v>One-Time Customer</v>
      </c>
      <c r="L1779" s="2" t="s">
        <v>2811</v>
      </c>
      <c r="M1779" s="2" t="s">
        <v>49</v>
      </c>
      <c r="N1779" s="2" t="s">
        <v>40</v>
      </c>
      <c r="O1779" s="2" t="s">
        <v>29</v>
      </c>
      <c r="P1779" s="2" t="s">
        <v>109</v>
      </c>
      <c r="Q1779" s="2" t="s">
        <v>59</v>
      </c>
      <c r="R1779" s="2" t="s">
        <v>1323</v>
      </c>
      <c r="S1779" s="2">
        <v>0.35</v>
      </c>
      <c r="T1779" s="7">
        <f>Table1[[#This Row],[Profit]]/Table1[[#This Row],[Sales]]</f>
        <v>0.69</v>
      </c>
      <c r="U1779" s="2" t="s">
        <v>33</v>
      </c>
      <c r="V1779" s="2" t="s">
        <v>61</v>
      </c>
      <c r="W1779" s="2" t="s">
        <v>178</v>
      </c>
      <c r="X1779" s="2" t="s">
        <v>2812</v>
      </c>
      <c r="Y1779" s="2">
        <v>61265</v>
      </c>
      <c r="Z1779" s="10">
        <v>42154</v>
      </c>
      <c r="AA1779" s="14" t="str">
        <f>TEXT(Table1[[#This Row],[Order Date]],"mmmm")</f>
        <v>May</v>
      </c>
      <c r="AB1779" s="8" t="str">
        <f>TEXT(Table1[[#This Row],[Order Date]],"yyyy")</f>
        <v>2015</v>
      </c>
      <c r="AC1779" s="10">
        <v>42155</v>
      </c>
      <c r="AD1779" s="2">
        <v>881.04719999999998</v>
      </c>
      <c r="AE1779" s="2">
        <v>11</v>
      </c>
      <c r="AF1779" s="2">
        <v>1276.8800000000001</v>
      </c>
      <c r="AG1779" s="2">
        <v>87286</v>
      </c>
      <c r="AH1779" s="7" t="str">
        <f>IF(COUNTIF(Returns!$A$2:$A$1635,Orders!AG1779)&gt;0,"Returned","Not Returned")</f>
        <v>Not Returned</v>
      </c>
    </row>
    <row r="1780" spans="5:34" ht="12.75" customHeight="1" thickTop="1" thickBot="1" x14ac:dyDescent="0.3">
      <c r="E1780" s="11">
        <v>25352</v>
      </c>
      <c r="F1780" s="12" t="s">
        <v>25</v>
      </c>
      <c r="G1780" s="12">
        <v>0.08</v>
      </c>
      <c r="H1780" s="12">
        <v>120.97</v>
      </c>
      <c r="I1780" s="12">
        <v>26.3</v>
      </c>
      <c r="J1780" s="12">
        <v>3125</v>
      </c>
      <c r="K1780" s="7" t="str">
        <f>IF(COUNTIF(Table1[Customer ID],Table1[[#This Row],[Customer ID]])&gt;1,"Repeat Customer","One-Time Customer")</f>
        <v>One-Time Customer</v>
      </c>
      <c r="L1780" s="12" t="s">
        <v>2813</v>
      </c>
      <c r="M1780" s="12" t="s">
        <v>39</v>
      </c>
      <c r="N1780" s="12" t="s">
        <v>40</v>
      </c>
      <c r="O1780" s="12" t="s">
        <v>77</v>
      </c>
      <c r="P1780" s="12" t="s">
        <v>85</v>
      </c>
      <c r="Q1780" s="12" t="s">
        <v>43</v>
      </c>
      <c r="R1780" s="12" t="s">
        <v>2814</v>
      </c>
      <c r="S1780" s="12">
        <v>0.38</v>
      </c>
      <c r="T1780" s="7">
        <f>Table1[[#This Row],[Profit]]/Table1[[#This Row],[Sales]]</f>
        <v>-1.001116054456717</v>
      </c>
      <c r="U1780" s="12" t="s">
        <v>33</v>
      </c>
      <c r="V1780" s="12" t="s">
        <v>61</v>
      </c>
      <c r="W1780" s="12" t="s">
        <v>178</v>
      </c>
      <c r="X1780" s="12" t="s">
        <v>2815</v>
      </c>
      <c r="Y1780" s="12">
        <v>60056</v>
      </c>
      <c r="Z1780" s="13">
        <v>42009</v>
      </c>
      <c r="AA1780" s="14" t="str">
        <f>TEXT(Table1[[#This Row],[Order Date]],"mmmm")</f>
        <v>January</v>
      </c>
      <c r="AB1780" s="8" t="str">
        <f>TEXT(Table1[[#This Row],[Order Date]],"yyyy")</f>
        <v>2015</v>
      </c>
      <c r="AC1780" s="13">
        <v>42011</v>
      </c>
      <c r="AD1780" s="12">
        <v>-233.840688</v>
      </c>
      <c r="AE1780" s="12">
        <v>2</v>
      </c>
      <c r="AF1780" s="12">
        <v>233.58</v>
      </c>
      <c r="AG1780" s="12">
        <v>87285</v>
      </c>
      <c r="AH1780" s="7" t="str">
        <f>IF(COUNTIF(Returns!$A$2:$A$1635,Orders!AG1780)&gt;0,"Returned","Not Returned")</f>
        <v>Not Returned</v>
      </c>
    </row>
    <row r="1781" spans="5:34" ht="12.75" customHeight="1" thickTop="1" thickBot="1" x14ac:dyDescent="0.3">
      <c r="E1781" s="9">
        <v>24457</v>
      </c>
      <c r="F1781" s="2" t="s">
        <v>106</v>
      </c>
      <c r="G1781" s="2">
        <v>0.08</v>
      </c>
      <c r="H1781" s="2">
        <v>3.69</v>
      </c>
      <c r="I1781" s="2">
        <v>2.5</v>
      </c>
      <c r="J1781" s="2">
        <v>3128</v>
      </c>
      <c r="K1781" s="7" t="str">
        <f>IF(COUNTIF(Table1[Customer ID],Table1[[#This Row],[Customer ID]])&gt;1,"Repeat Customer","One-Time Customer")</f>
        <v>One-Time Customer</v>
      </c>
      <c r="L1781" s="2" t="s">
        <v>2816</v>
      </c>
      <c r="M1781" s="2" t="s">
        <v>49</v>
      </c>
      <c r="N1781" s="2" t="s">
        <v>58</v>
      </c>
      <c r="O1781" s="2" t="s">
        <v>29</v>
      </c>
      <c r="P1781" s="2" t="s">
        <v>69</v>
      </c>
      <c r="Q1781" s="2" t="s">
        <v>59</v>
      </c>
      <c r="R1781" s="2" t="s">
        <v>1358</v>
      </c>
      <c r="S1781" s="2">
        <v>0.39</v>
      </c>
      <c r="T1781" s="7">
        <f>Table1[[#This Row],[Profit]]/Table1[[#This Row],[Sales]]</f>
        <v>-4.3488430268918083</v>
      </c>
      <c r="U1781" s="2" t="s">
        <v>33</v>
      </c>
      <c r="V1781" s="2" t="s">
        <v>136</v>
      </c>
      <c r="W1781" s="2" t="s">
        <v>171</v>
      </c>
      <c r="X1781" s="2" t="s">
        <v>2817</v>
      </c>
      <c r="Y1781" s="2">
        <v>71109</v>
      </c>
      <c r="Z1781" s="10">
        <v>42180</v>
      </c>
      <c r="AA1781" s="14" t="str">
        <f>TEXT(Table1[[#This Row],[Order Date]],"mmmm")</f>
        <v>June</v>
      </c>
      <c r="AB1781" s="8" t="str">
        <f>TEXT(Table1[[#This Row],[Order Date]],"yyyy")</f>
        <v>2015</v>
      </c>
      <c r="AC1781" s="10">
        <v>42185</v>
      </c>
      <c r="AD1781" s="2">
        <v>-139.07600000000002</v>
      </c>
      <c r="AE1781" s="2">
        <v>9</v>
      </c>
      <c r="AF1781" s="2">
        <v>31.98</v>
      </c>
      <c r="AG1781" s="2">
        <v>89810</v>
      </c>
      <c r="AH1781" s="7" t="str">
        <f>IF(COUNTIF(Returns!$A$2:$A$1635,Orders!AG1781)&gt;0,"Returned","Not Returned")</f>
        <v>Not Returned</v>
      </c>
    </row>
    <row r="1782" spans="5:34" ht="12.75" customHeight="1" thickTop="1" thickBot="1" x14ac:dyDescent="0.3">
      <c r="E1782" s="11">
        <v>20483</v>
      </c>
      <c r="F1782" s="12" t="s">
        <v>25</v>
      </c>
      <c r="G1782" s="12">
        <v>0.1</v>
      </c>
      <c r="H1782" s="12">
        <v>180.98</v>
      </c>
      <c r="I1782" s="12">
        <v>26.2</v>
      </c>
      <c r="J1782" s="12">
        <v>3132</v>
      </c>
      <c r="K1782" s="7" t="str">
        <f>IF(COUNTIF(Table1[Customer ID],Table1[[#This Row],[Customer ID]])&gt;1,"Repeat Customer","One-Time Customer")</f>
        <v>Repeat Customer</v>
      </c>
      <c r="L1782" s="12" t="s">
        <v>2818</v>
      </c>
      <c r="M1782" s="12" t="s">
        <v>39</v>
      </c>
      <c r="N1782" s="12" t="s">
        <v>28</v>
      </c>
      <c r="O1782" s="12" t="s">
        <v>41</v>
      </c>
      <c r="P1782" s="12" t="s">
        <v>42</v>
      </c>
      <c r="Q1782" s="12" t="s">
        <v>43</v>
      </c>
      <c r="R1782" s="12" t="s">
        <v>241</v>
      </c>
      <c r="S1782" s="12">
        <v>0.59</v>
      </c>
      <c r="T1782" s="7">
        <f>Table1[[#This Row],[Profit]]/Table1[[#This Row],[Sales]]</f>
        <v>-0.1244927033999461</v>
      </c>
      <c r="U1782" s="12" t="s">
        <v>33</v>
      </c>
      <c r="V1782" s="12" t="s">
        <v>61</v>
      </c>
      <c r="W1782" s="12" t="s">
        <v>178</v>
      </c>
      <c r="X1782" s="12" t="s">
        <v>2819</v>
      </c>
      <c r="Y1782" s="12">
        <v>60060</v>
      </c>
      <c r="Z1782" s="13">
        <v>42177</v>
      </c>
      <c r="AA1782" s="14" t="str">
        <f>TEXT(Table1[[#This Row],[Order Date]],"mmmm")</f>
        <v>June</v>
      </c>
      <c r="AB1782" s="8" t="str">
        <f>TEXT(Table1[[#This Row],[Order Date]],"yyyy")</f>
        <v>2015</v>
      </c>
      <c r="AC1782" s="13">
        <v>42178</v>
      </c>
      <c r="AD1782" s="12">
        <v>-64.664000000000001</v>
      </c>
      <c r="AE1782" s="12">
        <v>3</v>
      </c>
      <c r="AF1782" s="12">
        <v>519.41999999999996</v>
      </c>
      <c r="AG1782" s="12">
        <v>86790</v>
      </c>
      <c r="AH1782" s="7" t="str">
        <f>IF(COUNTIF(Returns!$A$2:$A$1635,Orders!AG1782)&gt;0,"Returned","Not Returned")</f>
        <v>Not Returned</v>
      </c>
    </row>
    <row r="1783" spans="5:34" ht="12.75" customHeight="1" thickTop="1" thickBot="1" x14ac:dyDescent="0.3">
      <c r="E1783" s="9">
        <v>19258</v>
      </c>
      <c r="F1783" s="2" t="s">
        <v>56</v>
      </c>
      <c r="G1783" s="2">
        <v>0.04</v>
      </c>
      <c r="H1783" s="2">
        <v>62.05</v>
      </c>
      <c r="I1783" s="2">
        <v>3.99</v>
      </c>
      <c r="J1783" s="2">
        <v>3132</v>
      </c>
      <c r="K1783" s="7" t="str">
        <f>IF(COUNTIF(Table1[Customer ID],Table1[[#This Row],[Customer ID]])&gt;1,"Repeat Customer","One-Time Customer")</f>
        <v>Repeat Customer</v>
      </c>
      <c r="L1783" s="2" t="s">
        <v>2818</v>
      </c>
      <c r="M1783" s="2" t="s">
        <v>49</v>
      </c>
      <c r="N1783" s="2" t="s">
        <v>28</v>
      </c>
      <c r="O1783" s="2" t="s">
        <v>29</v>
      </c>
      <c r="P1783" s="2" t="s">
        <v>257</v>
      </c>
      <c r="Q1783" s="2" t="s">
        <v>59</v>
      </c>
      <c r="R1783" s="2" t="s">
        <v>2820</v>
      </c>
      <c r="S1783" s="2">
        <v>0.55000000000000004</v>
      </c>
      <c r="T1783" s="7">
        <f>Table1[[#This Row],[Profit]]/Table1[[#This Row],[Sales]]</f>
        <v>0.69</v>
      </c>
      <c r="U1783" s="2" t="s">
        <v>33</v>
      </c>
      <c r="V1783" s="2" t="s">
        <v>61</v>
      </c>
      <c r="W1783" s="2" t="s">
        <v>178</v>
      </c>
      <c r="X1783" s="2" t="s">
        <v>2819</v>
      </c>
      <c r="Y1783" s="2">
        <v>60060</v>
      </c>
      <c r="Z1783" s="10">
        <v>42141</v>
      </c>
      <c r="AA1783" s="14" t="str">
        <f>TEXT(Table1[[#This Row],[Order Date]],"mmmm")</f>
        <v>May</v>
      </c>
      <c r="AB1783" s="8" t="str">
        <f>TEXT(Table1[[#This Row],[Order Date]],"yyyy")</f>
        <v>2015</v>
      </c>
      <c r="AC1783" s="10">
        <v>42142</v>
      </c>
      <c r="AD1783" s="2">
        <v>1644.0767999999998</v>
      </c>
      <c r="AE1783" s="2">
        <v>40</v>
      </c>
      <c r="AF1783" s="2">
        <v>2382.7199999999998</v>
      </c>
      <c r="AG1783" s="2">
        <v>86794</v>
      </c>
      <c r="AH1783" s="7" t="str">
        <f>IF(COUNTIF(Returns!$A$2:$A$1635,Orders!AG1783)&gt;0,"Returned","Not Returned")</f>
        <v>Not Returned</v>
      </c>
    </row>
    <row r="1784" spans="5:34" ht="12.75" customHeight="1" thickTop="1" thickBot="1" x14ac:dyDescent="0.3">
      <c r="E1784" s="11">
        <v>22459</v>
      </c>
      <c r="F1784" s="12" t="s">
        <v>56</v>
      </c>
      <c r="G1784" s="12">
        <v>0.1</v>
      </c>
      <c r="H1784" s="12">
        <v>5.81</v>
      </c>
      <c r="I1784" s="12">
        <v>8.49</v>
      </c>
      <c r="J1784" s="12">
        <v>3133</v>
      </c>
      <c r="K1784" s="7" t="str">
        <f>IF(COUNTIF(Table1[Customer ID],Table1[[#This Row],[Customer ID]])&gt;1,"Repeat Customer","One-Time Customer")</f>
        <v>Repeat Customer</v>
      </c>
      <c r="L1784" s="12" t="s">
        <v>2821</v>
      </c>
      <c r="M1784" s="12" t="s">
        <v>49</v>
      </c>
      <c r="N1784" s="12" t="s">
        <v>28</v>
      </c>
      <c r="O1784" s="12" t="s">
        <v>29</v>
      </c>
      <c r="P1784" s="12" t="s">
        <v>109</v>
      </c>
      <c r="Q1784" s="12" t="s">
        <v>59</v>
      </c>
      <c r="R1784" s="12" t="s">
        <v>325</v>
      </c>
      <c r="S1784" s="12">
        <v>0.39</v>
      </c>
      <c r="T1784" s="7">
        <f>Table1[[#This Row],[Profit]]/Table1[[#This Row],[Sales]]</f>
        <v>-5.394696736453203</v>
      </c>
      <c r="U1784" s="12" t="s">
        <v>33</v>
      </c>
      <c r="V1784" s="12" t="s">
        <v>61</v>
      </c>
      <c r="W1784" s="12" t="s">
        <v>178</v>
      </c>
      <c r="X1784" s="12" t="s">
        <v>2822</v>
      </c>
      <c r="Y1784" s="12">
        <v>60540</v>
      </c>
      <c r="Z1784" s="13">
        <v>42020</v>
      </c>
      <c r="AA1784" s="14" t="str">
        <f>TEXT(Table1[[#This Row],[Order Date]],"mmmm")</f>
        <v>January</v>
      </c>
      <c r="AB1784" s="8" t="str">
        <f>TEXT(Table1[[#This Row],[Order Date]],"yyyy")</f>
        <v>2015</v>
      </c>
      <c r="AC1784" s="13">
        <v>42021</v>
      </c>
      <c r="AD1784" s="12">
        <v>-350.43950000000001</v>
      </c>
      <c r="AE1784" s="12">
        <v>12</v>
      </c>
      <c r="AF1784" s="12">
        <v>64.959999999999994</v>
      </c>
      <c r="AG1784" s="12">
        <v>86789</v>
      </c>
      <c r="AH1784" s="7" t="str">
        <f>IF(COUNTIF(Returns!$A$2:$A$1635,Orders!AG1784)&gt;0,"Returned","Not Returned")</f>
        <v>Not Returned</v>
      </c>
    </row>
    <row r="1785" spans="5:34" ht="12.75" customHeight="1" thickTop="1" thickBot="1" x14ac:dyDescent="0.3">
      <c r="E1785" s="9">
        <v>22460</v>
      </c>
      <c r="F1785" s="2" t="s">
        <v>56</v>
      </c>
      <c r="G1785" s="2">
        <v>0.03</v>
      </c>
      <c r="H1785" s="2">
        <v>1.81</v>
      </c>
      <c r="I1785" s="2">
        <v>0.75</v>
      </c>
      <c r="J1785" s="2">
        <v>3133</v>
      </c>
      <c r="K1785" s="7" t="str">
        <f>IF(COUNTIF(Table1[Customer ID],Table1[[#This Row],[Customer ID]])&gt;1,"Repeat Customer","One-Time Customer")</f>
        <v>Repeat Customer</v>
      </c>
      <c r="L1785" s="2" t="s">
        <v>2821</v>
      </c>
      <c r="M1785" s="2" t="s">
        <v>49</v>
      </c>
      <c r="N1785" s="2" t="s">
        <v>28</v>
      </c>
      <c r="O1785" s="2" t="s">
        <v>29</v>
      </c>
      <c r="P1785" s="2" t="s">
        <v>66</v>
      </c>
      <c r="Q1785" s="2" t="s">
        <v>31</v>
      </c>
      <c r="R1785" s="2" t="s">
        <v>2823</v>
      </c>
      <c r="S1785" s="2">
        <v>0.52</v>
      </c>
      <c r="T1785" s="7">
        <f>Table1[[#This Row],[Profit]]/Table1[[#This Row],[Sales]]</f>
        <v>0.21958202716823405</v>
      </c>
      <c r="U1785" s="2" t="s">
        <v>33</v>
      </c>
      <c r="V1785" s="2" t="s">
        <v>61</v>
      </c>
      <c r="W1785" s="2" t="s">
        <v>178</v>
      </c>
      <c r="X1785" s="2" t="s">
        <v>2822</v>
      </c>
      <c r="Y1785" s="2">
        <v>60540</v>
      </c>
      <c r="Z1785" s="10">
        <v>42020</v>
      </c>
      <c r="AA1785" s="14" t="str">
        <f>TEXT(Table1[[#This Row],[Order Date]],"mmmm")</f>
        <v>January</v>
      </c>
      <c r="AB1785" s="8" t="str">
        <f>TEXT(Table1[[#This Row],[Order Date]],"yyyy")</f>
        <v>2015</v>
      </c>
      <c r="AC1785" s="10">
        <v>42021</v>
      </c>
      <c r="AD1785" s="2">
        <v>4.2027999999999999</v>
      </c>
      <c r="AE1785" s="2">
        <v>10</v>
      </c>
      <c r="AF1785" s="2">
        <v>19.14</v>
      </c>
      <c r="AG1785" s="2">
        <v>86789</v>
      </c>
      <c r="AH1785" s="7" t="str">
        <f>IF(COUNTIF(Returns!$A$2:$A$1635,Orders!AG1785)&gt;0,"Returned","Not Returned")</f>
        <v>Not Returned</v>
      </c>
    </row>
    <row r="1786" spans="5:34" ht="12.75" customHeight="1" thickTop="1" thickBot="1" x14ac:dyDescent="0.3">
      <c r="E1786" s="11">
        <v>21719</v>
      </c>
      <c r="F1786" s="12" t="s">
        <v>47</v>
      </c>
      <c r="G1786" s="12">
        <v>0.08</v>
      </c>
      <c r="H1786" s="12">
        <v>5.4</v>
      </c>
      <c r="I1786" s="12">
        <v>7.78</v>
      </c>
      <c r="J1786" s="12">
        <v>3133</v>
      </c>
      <c r="K1786" s="7" t="str">
        <f>IF(COUNTIF(Table1[Customer ID],Table1[[#This Row],[Customer ID]])&gt;1,"Repeat Customer","One-Time Customer")</f>
        <v>Repeat Customer</v>
      </c>
      <c r="L1786" s="12" t="s">
        <v>2821</v>
      </c>
      <c r="M1786" s="12" t="s">
        <v>49</v>
      </c>
      <c r="N1786" s="12" t="s">
        <v>28</v>
      </c>
      <c r="O1786" s="12" t="s">
        <v>29</v>
      </c>
      <c r="P1786" s="12" t="s">
        <v>109</v>
      </c>
      <c r="Q1786" s="12" t="s">
        <v>59</v>
      </c>
      <c r="R1786" s="12" t="s">
        <v>310</v>
      </c>
      <c r="S1786" s="12">
        <v>0.37</v>
      </c>
      <c r="T1786" s="7">
        <f>Table1[[#This Row],[Profit]]/Table1[[#This Row],[Sales]]</f>
        <v>-1.7383826429980274</v>
      </c>
      <c r="U1786" s="12" t="s">
        <v>33</v>
      </c>
      <c r="V1786" s="12" t="s">
        <v>61</v>
      </c>
      <c r="W1786" s="12" t="s">
        <v>178</v>
      </c>
      <c r="X1786" s="12" t="s">
        <v>2822</v>
      </c>
      <c r="Y1786" s="12">
        <v>60540</v>
      </c>
      <c r="Z1786" s="13">
        <v>42067</v>
      </c>
      <c r="AA1786" s="14" t="str">
        <f>TEXT(Table1[[#This Row],[Order Date]],"mmmm")</f>
        <v>March</v>
      </c>
      <c r="AB1786" s="8" t="str">
        <f>TEXT(Table1[[#This Row],[Order Date]],"yyyy")</f>
        <v>2015</v>
      </c>
      <c r="AC1786" s="13">
        <v>42067</v>
      </c>
      <c r="AD1786" s="12">
        <v>-44.067999999999998</v>
      </c>
      <c r="AE1786" s="12">
        <v>4</v>
      </c>
      <c r="AF1786" s="12">
        <v>25.35</v>
      </c>
      <c r="AG1786" s="12">
        <v>86792</v>
      </c>
      <c r="AH1786" s="7" t="str">
        <f>IF(COUNTIF(Returns!$A$2:$A$1635,Orders!AG1786)&gt;0,"Returned","Not Returned")</f>
        <v>Not Returned</v>
      </c>
    </row>
    <row r="1787" spans="5:34" ht="12.75" customHeight="1" thickTop="1" thickBot="1" x14ac:dyDescent="0.3">
      <c r="E1787" s="9">
        <v>21720</v>
      </c>
      <c r="F1787" s="2" t="s">
        <v>47</v>
      </c>
      <c r="G1787" s="2">
        <v>0.09</v>
      </c>
      <c r="H1787" s="2">
        <v>8.4600000000000009</v>
      </c>
      <c r="I1787" s="2">
        <v>8.99</v>
      </c>
      <c r="J1787" s="2">
        <v>3133</v>
      </c>
      <c r="K1787" s="7" t="str">
        <f>IF(COUNTIF(Table1[Customer ID],Table1[[#This Row],[Customer ID]])&gt;1,"Repeat Customer","One-Time Customer")</f>
        <v>Repeat Customer</v>
      </c>
      <c r="L1787" s="2" t="s">
        <v>2821</v>
      </c>
      <c r="M1787" s="2" t="s">
        <v>27</v>
      </c>
      <c r="N1787" s="2" t="s">
        <v>28</v>
      </c>
      <c r="O1787" s="2" t="s">
        <v>77</v>
      </c>
      <c r="P1787" s="2" t="s">
        <v>180</v>
      </c>
      <c r="Q1787" s="2" t="s">
        <v>51</v>
      </c>
      <c r="R1787" s="2" t="s">
        <v>2824</v>
      </c>
      <c r="S1787" s="2">
        <v>0.79</v>
      </c>
      <c r="T1787" s="7">
        <f>Table1[[#This Row],[Profit]]/Table1[[#This Row],[Sales]]</f>
        <v>-2.2320675105485233</v>
      </c>
      <c r="U1787" s="2" t="s">
        <v>33</v>
      </c>
      <c r="V1787" s="2" t="s">
        <v>61</v>
      </c>
      <c r="W1787" s="2" t="s">
        <v>178</v>
      </c>
      <c r="X1787" s="2" t="s">
        <v>2822</v>
      </c>
      <c r="Y1787" s="2">
        <v>60540</v>
      </c>
      <c r="Z1787" s="10">
        <v>42067</v>
      </c>
      <c r="AA1787" s="14" t="str">
        <f>TEXT(Table1[[#This Row],[Order Date]],"mmmm")</f>
        <v>March</v>
      </c>
      <c r="AB1787" s="8" t="str">
        <f>TEXT(Table1[[#This Row],[Order Date]],"yyyy")</f>
        <v>2015</v>
      </c>
      <c r="AC1787" s="10">
        <v>42070</v>
      </c>
      <c r="AD1787" s="2">
        <v>-100.51</v>
      </c>
      <c r="AE1787" s="2">
        <v>5</v>
      </c>
      <c r="AF1787" s="2">
        <v>45.03</v>
      </c>
      <c r="AG1787" s="2">
        <v>86792</v>
      </c>
      <c r="AH1787" s="7" t="str">
        <f>IF(COUNTIF(Returns!$A$2:$A$1635,Orders!AG1787)&gt;0,"Returned","Not Returned")</f>
        <v>Not Returned</v>
      </c>
    </row>
    <row r="1788" spans="5:34" ht="12.75" customHeight="1" thickTop="1" thickBot="1" x14ac:dyDescent="0.3">
      <c r="E1788" s="11">
        <v>21721</v>
      </c>
      <c r="F1788" s="12" t="s">
        <v>47</v>
      </c>
      <c r="G1788" s="12">
        <v>0.21</v>
      </c>
      <c r="H1788" s="12">
        <v>14.98</v>
      </c>
      <c r="I1788" s="12">
        <v>8.99</v>
      </c>
      <c r="J1788" s="12">
        <v>3133</v>
      </c>
      <c r="K1788" s="7" t="str">
        <f>IF(COUNTIF(Table1[Customer ID],Table1[[#This Row],[Customer ID]])&gt;1,"Repeat Customer","One-Time Customer")</f>
        <v>Repeat Customer</v>
      </c>
      <c r="L1788" s="12" t="s">
        <v>2821</v>
      </c>
      <c r="M1788" s="12" t="s">
        <v>49</v>
      </c>
      <c r="N1788" s="12" t="s">
        <v>28</v>
      </c>
      <c r="O1788" s="12" t="s">
        <v>41</v>
      </c>
      <c r="P1788" s="12" t="s">
        <v>50</v>
      </c>
      <c r="Q1788" s="12" t="s">
        <v>51</v>
      </c>
      <c r="R1788" s="12" t="s">
        <v>2598</v>
      </c>
      <c r="S1788" s="12">
        <v>0.39</v>
      </c>
      <c r="T1788" s="7">
        <f>Table1[[#This Row],[Profit]]/Table1[[#This Row],[Sales]]</f>
        <v>-0.1153571196464548</v>
      </c>
      <c r="U1788" s="12" t="s">
        <v>33</v>
      </c>
      <c r="V1788" s="12" t="s">
        <v>61</v>
      </c>
      <c r="W1788" s="12" t="s">
        <v>178</v>
      </c>
      <c r="X1788" s="12" t="s">
        <v>2822</v>
      </c>
      <c r="Y1788" s="12">
        <v>60540</v>
      </c>
      <c r="Z1788" s="13">
        <v>42067</v>
      </c>
      <c r="AA1788" s="14" t="str">
        <f>TEXT(Table1[[#This Row],[Order Date]],"mmmm")</f>
        <v>March</v>
      </c>
      <c r="AB1788" s="8" t="str">
        <f>TEXT(Table1[[#This Row],[Order Date]],"yyyy")</f>
        <v>2015</v>
      </c>
      <c r="AC1788" s="13">
        <v>42068</v>
      </c>
      <c r="AD1788" s="12">
        <v>-17.75</v>
      </c>
      <c r="AE1788" s="12">
        <v>10</v>
      </c>
      <c r="AF1788" s="12">
        <v>153.87</v>
      </c>
      <c r="AG1788" s="12">
        <v>86792</v>
      </c>
      <c r="AH1788" s="7" t="str">
        <f>IF(COUNTIF(Returns!$A$2:$A$1635,Orders!AG1788)&gt;0,"Returned","Not Returned")</f>
        <v>Not Returned</v>
      </c>
    </row>
    <row r="1789" spans="5:34" ht="12.75" customHeight="1" thickTop="1" thickBot="1" x14ac:dyDescent="0.3">
      <c r="E1789" s="9">
        <v>21722</v>
      </c>
      <c r="F1789" s="2" t="s">
        <v>47</v>
      </c>
      <c r="G1789" s="2">
        <v>0.04</v>
      </c>
      <c r="H1789" s="2">
        <v>155.99</v>
      </c>
      <c r="I1789" s="2">
        <v>8.08</v>
      </c>
      <c r="J1789" s="2">
        <v>3133</v>
      </c>
      <c r="K1789" s="7" t="str">
        <f>IF(COUNTIF(Table1[Customer ID],Table1[[#This Row],[Customer ID]])&gt;1,"Repeat Customer","One-Time Customer")</f>
        <v>Repeat Customer</v>
      </c>
      <c r="L1789" s="2" t="s">
        <v>2821</v>
      </c>
      <c r="M1789" s="2" t="s">
        <v>49</v>
      </c>
      <c r="N1789" s="2" t="s">
        <v>28</v>
      </c>
      <c r="O1789" s="2" t="s">
        <v>77</v>
      </c>
      <c r="P1789" s="2" t="s">
        <v>78</v>
      </c>
      <c r="Q1789" s="2" t="s">
        <v>59</v>
      </c>
      <c r="R1789" s="2" t="s">
        <v>2825</v>
      </c>
      <c r="S1789" s="2">
        <v>0.6</v>
      </c>
      <c r="T1789" s="7">
        <f>Table1[[#This Row],[Profit]]/Table1[[#This Row],[Sales]]</f>
        <v>0.49099498987619322</v>
      </c>
      <c r="U1789" s="2" t="s">
        <v>33</v>
      </c>
      <c r="V1789" s="2" t="s">
        <v>61</v>
      </c>
      <c r="W1789" s="2" t="s">
        <v>178</v>
      </c>
      <c r="X1789" s="2" t="s">
        <v>2822</v>
      </c>
      <c r="Y1789" s="2">
        <v>60540</v>
      </c>
      <c r="Z1789" s="10">
        <v>42067</v>
      </c>
      <c r="AA1789" s="14" t="str">
        <f>TEXT(Table1[[#This Row],[Order Date]],"mmmm")</f>
        <v>March</v>
      </c>
      <c r="AB1789" s="8" t="str">
        <f>TEXT(Table1[[#This Row],[Order Date]],"yyyy")</f>
        <v>2015</v>
      </c>
      <c r="AC1789" s="10">
        <v>42068</v>
      </c>
      <c r="AD1789" s="2">
        <v>1374.9480000000001</v>
      </c>
      <c r="AE1789" s="2">
        <v>22</v>
      </c>
      <c r="AF1789" s="2">
        <v>2800.33</v>
      </c>
      <c r="AG1789" s="2">
        <v>86792</v>
      </c>
      <c r="AH1789" s="7" t="str">
        <f>IF(COUNTIF(Returns!$A$2:$A$1635,Orders!AG1789)&gt;0,"Returned","Not Returned")</f>
        <v>Not Returned</v>
      </c>
    </row>
    <row r="1790" spans="5:34" ht="12.75" customHeight="1" thickTop="1" thickBot="1" x14ac:dyDescent="0.3">
      <c r="E1790" s="11">
        <v>23898</v>
      </c>
      <c r="F1790" s="12" t="s">
        <v>47</v>
      </c>
      <c r="G1790" s="12">
        <v>0.03</v>
      </c>
      <c r="H1790" s="12">
        <v>150.88999999999999</v>
      </c>
      <c r="I1790" s="12">
        <v>60.2</v>
      </c>
      <c r="J1790" s="12">
        <v>3136</v>
      </c>
      <c r="K1790" s="7" t="str">
        <f>IF(COUNTIF(Table1[Customer ID],Table1[[#This Row],[Customer ID]])&gt;1,"Repeat Customer","One-Time Customer")</f>
        <v>One-Time Customer</v>
      </c>
      <c r="L1790" s="12" t="s">
        <v>2826</v>
      </c>
      <c r="M1790" s="12" t="s">
        <v>39</v>
      </c>
      <c r="N1790" s="12" t="s">
        <v>114</v>
      </c>
      <c r="O1790" s="12" t="s">
        <v>41</v>
      </c>
      <c r="P1790" s="12" t="s">
        <v>42</v>
      </c>
      <c r="Q1790" s="12" t="s">
        <v>43</v>
      </c>
      <c r="R1790" s="12" t="s">
        <v>1186</v>
      </c>
      <c r="S1790" s="12">
        <v>0.77</v>
      </c>
      <c r="T1790" s="7">
        <f>Table1[[#This Row],[Profit]]/Table1[[#This Row],[Sales]]</f>
        <v>-0.18850565762799529</v>
      </c>
      <c r="U1790" s="12" t="s">
        <v>33</v>
      </c>
      <c r="V1790" s="12" t="s">
        <v>53</v>
      </c>
      <c r="W1790" s="12" t="s">
        <v>188</v>
      </c>
      <c r="X1790" s="12" t="s">
        <v>433</v>
      </c>
      <c r="Y1790" s="12">
        <v>4073</v>
      </c>
      <c r="Z1790" s="13">
        <v>42057</v>
      </c>
      <c r="AA1790" s="14" t="str">
        <f>TEXT(Table1[[#This Row],[Order Date]],"mmmm")</f>
        <v>February</v>
      </c>
      <c r="AB1790" s="8" t="str">
        <f>TEXT(Table1[[#This Row],[Order Date]],"yyyy")</f>
        <v>2015</v>
      </c>
      <c r="AC1790" s="13">
        <v>42057</v>
      </c>
      <c r="AD1790" s="12">
        <v>-677.87199999999996</v>
      </c>
      <c r="AE1790" s="12">
        <v>23</v>
      </c>
      <c r="AF1790" s="12">
        <v>3596.03</v>
      </c>
      <c r="AG1790" s="12">
        <v>86791</v>
      </c>
      <c r="AH1790" s="7" t="str">
        <f>IF(COUNTIF(Returns!$A$2:$A$1635,Orders!AG1790)&gt;0,"Returned","Not Returned")</f>
        <v>Not Returned</v>
      </c>
    </row>
    <row r="1791" spans="5:34" ht="12.75" customHeight="1" thickTop="1" thickBot="1" x14ac:dyDescent="0.3">
      <c r="E1791" s="9">
        <v>24691</v>
      </c>
      <c r="F1791" s="2" t="s">
        <v>37</v>
      </c>
      <c r="G1791" s="2">
        <v>0.09</v>
      </c>
      <c r="H1791" s="2">
        <v>304.99</v>
      </c>
      <c r="I1791" s="2">
        <v>19.989999999999998</v>
      </c>
      <c r="J1791" s="2">
        <v>3137</v>
      </c>
      <c r="K1791" s="7" t="str">
        <f>IF(COUNTIF(Table1[Customer ID],Table1[[#This Row],[Customer ID]])&gt;1,"Repeat Customer","One-Time Customer")</f>
        <v>One-Time Customer</v>
      </c>
      <c r="L1791" s="2" t="s">
        <v>2827</v>
      </c>
      <c r="M1791" s="2" t="s">
        <v>49</v>
      </c>
      <c r="N1791" s="2" t="s">
        <v>28</v>
      </c>
      <c r="O1791" s="2" t="s">
        <v>29</v>
      </c>
      <c r="P1791" s="2" t="s">
        <v>109</v>
      </c>
      <c r="Q1791" s="2" t="s">
        <v>59</v>
      </c>
      <c r="R1791" s="2" t="s">
        <v>2625</v>
      </c>
      <c r="S1791" s="2">
        <v>0.4</v>
      </c>
      <c r="T1791" s="7">
        <f>Table1[[#This Row],[Profit]]/Table1[[#This Row],[Sales]]</f>
        <v>0.69</v>
      </c>
      <c r="U1791" s="2" t="s">
        <v>33</v>
      </c>
      <c r="V1791" s="2" t="s">
        <v>53</v>
      </c>
      <c r="W1791" s="2" t="s">
        <v>197</v>
      </c>
      <c r="X1791" s="2" t="s">
        <v>2828</v>
      </c>
      <c r="Y1791" s="2">
        <v>3246</v>
      </c>
      <c r="Z1791" s="10">
        <v>42163</v>
      </c>
      <c r="AA1791" s="14" t="str">
        <f>TEXT(Table1[[#This Row],[Order Date]],"mmmm")</f>
        <v>June</v>
      </c>
      <c r="AB1791" s="8" t="str">
        <f>TEXT(Table1[[#This Row],[Order Date]],"yyyy")</f>
        <v>2015</v>
      </c>
      <c r="AC1791" s="10">
        <v>42164</v>
      </c>
      <c r="AD1791" s="2">
        <v>1623.9494999999999</v>
      </c>
      <c r="AE1791" s="2">
        <v>8</v>
      </c>
      <c r="AF1791" s="2">
        <v>2353.5500000000002</v>
      </c>
      <c r="AG1791" s="2">
        <v>86795</v>
      </c>
      <c r="AH1791" s="7" t="str">
        <f>IF(COUNTIF(Returns!$A$2:$A$1635,Orders!AG1791)&gt;0,"Returned","Not Returned")</f>
        <v>Not Returned</v>
      </c>
    </row>
    <row r="1792" spans="5:34" ht="12.75" customHeight="1" thickTop="1" thickBot="1" x14ac:dyDescent="0.3">
      <c r="E1792" s="11">
        <v>23706</v>
      </c>
      <c r="F1792" s="12" t="s">
        <v>37</v>
      </c>
      <c r="G1792" s="12">
        <v>0.05</v>
      </c>
      <c r="H1792" s="12">
        <v>4.0599999999999996</v>
      </c>
      <c r="I1792" s="12">
        <v>6.89</v>
      </c>
      <c r="J1792" s="12">
        <v>3138</v>
      </c>
      <c r="K1792" s="7" t="str">
        <f>IF(COUNTIF(Table1[Customer ID],Table1[[#This Row],[Customer ID]])&gt;1,"Repeat Customer","One-Time Customer")</f>
        <v>One-Time Customer</v>
      </c>
      <c r="L1792" s="12" t="s">
        <v>2829</v>
      </c>
      <c r="M1792" s="12" t="s">
        <v>27</v>
      </c>
      <c r="N1792" s="12" t="s">
        <v>28</v>
      </c>
      <c r="O1792" s="12" t="s">
        <v>29</v>
      </c>
      <c r="P1792" s="12" t="s">
        <v>257</v>
      </c>
      <c r="Q1792" s="12" t="s">
        <v>59</v>
      </c>
      <c r="R1792" s="12" t="s">
        <v>910</v>
      </c>
      <c r="S1792" s="12">
        <v>0.6</v>
      </c>
      <c r="T1792" s="7">
        <f>Table1[[#This Row],[Profit]]/Table1[[#This Row],[Sales]]</f>
        <v>-1.3269417737928055</v>
      </c>
      <c r="U1792" s="12" t="s">
        <v>33</v>
      </c>
      <c r="V1792" s="12" t="s">
        <v>53</v>
      </c>
      <c r="W1792" s="12" t="s">
        <v>197</v>
      </c>
      <c r="X1792" s="12" t="s">
        <v>2830</v>
      </c>
      <c r="Y1792" s="12">
        <v>3053</v>
      </c>
      <c r="Z1792" s="13">
        <v>42174</v>
      </c>
      <c r="AA1792" s="14" t="str">
        <f>TEXT(Table1[[#This Row],[Order Date]],"mmmm")</f>
        <v>June</v>
      </c>
      <c r="AB1792" s="8" t="str">
        <f>TEXT(Table1[[#This Row],[Order Date]],"yyyy")</f>
        <v>2015</v>
      </c>
      <c r="AC1792" s="13">
        <v>42176</v>
      </c>
      <c r="AD1792" s="12">
        <v>-122.83499999999999</v>
      </c>
      <c r="AE1792" s="12">
        <v>22</v>
      </c>
      <c r="AF1792" s="12">
        <v>92.57</v>
      </c>
      <c r="AG1792" s="12">
        <v>86796</v>
      </c>
      <c r="AH1792" s="7" t="str">
        <f>IF(COUNTIF(Returns!$A$2:$A$1635,Orders!AG1792)&gt;0,"Returned","Not Returned")</f>
        <v>Not Returned</v>
      </c>
    </row>
    <row r="1793" spans="5:34" ht="12.75" customHeight="1" thickTop="1" thickBot="1" x14ac:dyDescent="0.3">
      <c r="E1793" s="9">
        <v>23427</v>
      </c>
      <c r="F1793" s="2" t="s">
        <v>47</v>
      </c>
      <c r="G1793" s="2">
        <v>0.09</v>
      </c>
      <c r="H1793" s="2">
        <v>280.98</v>
      </c>
      <c r="I1793" s="2">
        <v>57</v>
      </c>
      <c r="J1793" s="2">
        <v>3139</v>
      </c>
      <c r="K1793" s="7" t="str">
        <f>IF(COUNTIF(Table1[Customer ID],Table1[[#This Row],[Customer ID]])&gt;1,"Repeat Customer","One-Time Customer")</f>
        <v>One-Time Customer</v>
      </c>
      <c r="L1793" s="2" t="s">
        <v>2831</v>
      </c>
      <c r="M1793" s="2" t="s">
        <v>39</v>
      </c>
      <c r="N1793" s="2" t="s">
        <v>40</v>
      </c>
      <c r="O1793" s="2" t="s">
        <v>41</v>
      </c>
      <c r="P1793" s="2" t="s">
        <v>42</v>
      </c>
      <c r="Q1793" s="2" t="s">
        <v>43</v>
      </c>
      <c r="R1793" s="2" t="s">
        <v>670</v>
      </c>
      <c r="S1793" s="2">
        <v>0.78</v>
      </c>
      <c r="T1793" s="7">
        <f>Table1[[#This Row],[Profit]]/Table1[[#This Row],[Sales]]</f>
        <v>3.1663073834273275E-2</v>
      </c>
      <c r="U1793" s="2" t="s">
        <v>33</v>
      </c>
      <c r="V1793" s="2" t="s">
        <v>53</v>
      </c>
      <c r="W1793" s="2" t="s">
        <v>54</v>
      </c>
      <c r="X1793" s="2" t="s">
        <v>868</v>
      </c>
      <c r="Y1793" s="2">
        <v>7016</v>
      </c>
      <c r="Z1793" s="10">
        <v>42126</v>
      </c>
      <c r="AA1793" s="14" t="str">
        <f>TEXT(Table1[[#This Row],[Order Date]],"mmmm")</f>
        <v>May</v>
      </c>
      <c r="AB1793" s="8" t="str">
        <f>TEXT(Table1[[#This Row],[Order Date]],"yyyy")</f>
        <v>2015</v>
      </c>
      <c r="AC1793" s="10">
        <v>42129</v>
      </c>
      <c r="AD1793" s="2">
        <v>252.48800000000028</v>
      </c>
      <c r="AE1793" s="2">
        <v>31</v>
      </c>
      <c r="AF1793" s="2">
        <v>7974.21</v>
      </c>
      <c r="AG1793" s="2">
        <v>86793</v>
      </c>
      <c r="AH1793" s="7" t="str">
        <f>IF(COUNTIF(Returns!$A$2:$A$1635,Orders!AG1793)&gt;0,"Returned","Not Returned")</f>
        <v>Not Returned</v>
      </c>
    </row>
    <row r="1794" spans="5:34" ht="12.75" customHeight="1" thickTop="1" thickBot="1" x14ac:dyDescent="0.3">
      <c r="E1794" s="11">
        <v>18917</v>
      </c>
      <c r="F1794" s="12" t="s">
        <v>106</v>
      </c>
      <c r="G1794" s="12">
        <v>0.09</v>
      </c>
      <c r="H1794" s="12">
        <v>6.84</v>
      </c>
      <c r="I1794" s="12">
        <v>8.3699999999999992</v>
      </c>
      <c r="J1794" s="12">
        <v>3141</v>
      </c>
      <c r="K1794" s="7" t="str">
        <f>IF(COUNTIF(Table1[Customer ID],Table1[[#This Row],[Customer ID]])&gt;1,"Repeat Customer","One-Time Customer")</f>
        <v>Repeat Customer</v>
      </c>
      <c r="L1794" s="12" t="s">
        <v>2832</v>
      </c>
      <c r="M1794" s="12" t="s">
        <v>49</v>
      </c>
      <c r="N1794" s="12" t="s">
        <v>114</v>
      </c>
      <c r="O1794" s="12" t="s">
        <v>29</v>
      </c>
      <c r="P1794" s="12" t="s">
        <v>174</v>
      </c>
      <c r="Q1794" s="12" t="s">
        <v>51</v>
      </c>
      <c r="R1794" s="12" t="s">
        <v>1697</v>
      </c>
      <c r="S1794" s="12">
        <v>0.57999999999999996</v>
      </c>
      <c r="T1794" s="7">
        <f>Table1[[#This Row],[Profit]]/Table1[[#This Row],[Sales]]</f>
        <v>-1.0170493685419058</v>
      </c>
      <c r="U1794" s="12" t="s">
        <v>33</v>
      </c>
      <c r="V1794" s="12" t="s">
        <v>61</v>
      </c>
      <c r="W1794" s="12" t="s">
        <v>130</v>
      </c>
      <c r="X1794" s="12" t="s">
        <v>2073</v>
      </c>
      <c r="Y1794" s="12">
        <v>77506</v>
      </c>
      <c r="Z1794" s="13">
        <v>42156</v>
      </c>
      <c r="AA1794" s="14" t="str">
        <f>TEXT(Table1[[#This Row],[Order Date]],"mmmm")</f>
        <v>June</v>
      </c>
      <c r="AB1794" s="8" t="str">
        <f>TEXT(Table1[[#This Row],[Order Date]],"yyyy")</f>
        <v>2015</v>
      </c>
      <c r="AC1794" s="13">
        <v>42163</v>
      </c>
      <c r="AD1794" s="12">
        <v>-88.584999999999994</v>
      </c>
      <c r="AE1794" s="12">
        <v>13</v>
      </c>
      <c r="AF1794" s="12">
        <v>87.1</v>
      </c>
      <c r="AG1794" s="12">
        <v>86369</v>
      </c>
      <c r="AH1794" s="7" t="str">
        <f>IF(COUNTIF(Returns!$A$2:$A$1635,Orders!AG1794)&gt;0,"Returned","Not Returned")</f>
        <v>Not Returned</v>
      </c>
    </row>
    <row r="1795" spans="5:34" ht="12.75" customHeight="1" thickTop="1" thickBot="1" x14ac:dyDescent="0.3">
      <c r="E1795" s="9">
        <v>18918</v>
      </c>
      <c r="F1795" s="2" t="s">
        <v>106</v>
      </c>
      <c r="G1795" s="2">
        <v>7.0000000000000007E-2</v>
      </c>
      <c r="H1795" s="2">
        <v>48.91</v>
      </c>
      <c r="I1795" s="2">
        <v>35</v>
      </c>
      <c r="J1795" s="2">
        <v>3141</v>
      </c>
      <c r="K1795" s="7" t="str">
        <f>IF(COUNTIF(Table1[Customer ID],Table1[[#This Row],[Customer ID]])&gt;1,"Repeat Customer","One-Time Customer")</f>
        <v>Repeat Customer</v>
      </c>
      <c r="L1795" s="2" t="s">
        <v>2832</v>
      </c>
      <c r="M1795" s="2" t="s">
        <v>27</v>
      </c>
      <c r="N1795" s="2" t="s">
        <v>114</v>
      </c>
      <c r="O1795" s="2" t="s">
        <v>29</v>
      </c>
      <c r="P1795" s="2" t="s">
        <v>141</v>
      </c>
      <c r="Q1795" s="2" t="s">
        <v>236</v>
      </c>
      <c r="R1795" s="2" t="s">
        <v>1692</v>
      </c>
      <c r="S1795" s="2">
        <v>0.83</v>
      </c>
      <c r="T1795" s="7">
        <f>Table1[[#This Row],[Profit]]/Table1[[#This Row],[Sales]]</f>
        <v>-0.65912113562956332</v>
      </c>
      <c r="U1795" s="2" t="s">
        <v>33</v>
      </c>
      <c r="V1795" s="2" t="s">
        <v>61</v>
      </c>
      <c r="W1795" s="2" t="s">
        <v>130</v>
      </c>
      <c r="X1795" s="2" t="s">
        <v>2073</v>
      </c>
      <c r="Y1795" s="2">
        <v>77506</v>
      </c>
      <c r="Z1795" s="10">
        <v>42156</v>
      </c>
      <c r="AA1795" s="14" t="str">
        <f>TEXT(Table1[[#This Row],[Order Date]],"mmmm")</f>
        <v>June</v>
      </c>
      <c r="AB1795" s="8" t="str">
        <f>TEXT(Table1[[#This Row],[Order Date]],"yyyy")</f>
        <v>2015</v>
      </c>
      <c r="AC1795" s="10">
        <v>42158</v>
      </c>
      <c r="AD1795" s="2">
        <v>-485.68</v>
      </c>
      <c r="AE1795" s="2">
        <v>15</v>
      </c>
      <c r="AF1795" s="2">
        <v>736.86</v>
      </c>
      <c r="AG1795" s="2">
        <v>86369</v>
      </c>
      <c r="AH1795" s="7" t="str">
        <f>IF(COUNTIF(Returns!$A$2:$A$1635,Orders!AG1795)&gt;0,"Returned","Not Returned")</f>
        <v>Not Returned</v>
      </c>
    </row>
    <row r="1796" spans="5:34" ht="12.75" customHeight="1" thickTop="1" thickBot="1" x14ac:dyDescent="0.3">
      <c r="E1796" s="11">
        <v>26039</v>
      </c>
      <c r="F1796" s="12" t="s">
        <v>56</v>
      </c>
      <c r="G1796" s="12">
        <v>0.02</v>
      </c>
      <c r="H1796" s="12">
        <v>15.42</v>
      </c>
      <c r="I1796" s="12">
        <v>5.41</v>
      </c>
      <c r="J1796" s="12">
        <v>3143</v>
      </c>
      <c r="K1796" s="7" t="str">
        <f>IF(COUNTIF(Table1[Customer ID],Table1[[#This Row],[Customer ID]])&gt;1,"Repeat Customer","One-Time Customer")</f>
        <v>One-Time Customer</v>
      </c>
      <c r="L1796" s="12" t="s">
        <v>2833</v>
      </c>
      <c r="M1796" s="12" t="s">
        <v>49</v>
      </c>
      <c r="N1796" s="12" t="s">
        <v>114</v>
      </c>
      <c r="O1796" s="12" t="s">
        <v>29</v>
      </c>
      <c r="P1796" s="12" t="s">
        <v>141</v>
      </c>
      <c r="Q1796" s="12" t="s">
        <v>59</v>
      </c>
      <c r="R1796" s="12" t="s">
        <v>2834</v>
      </c>
      <c r="S1796" s="12">
        <v>0.59</v>
      </c>
      <c r="T1796" s="7">
        <f>Table1[[#This Row],[Profit]]/Table1[[#This Row],[Sales]]</f>
        <v>-0.48374704491725767</v>
      </c>
      <c r="U1796" s="12" t="s">
        <v>33</v>
      </c>
      <c r="V1796" s="12" t="s">
        <v>61</v>
      </c>
      <c r="W1796" s="12" t="s">
        <v>130</v>
      </c>
      <c r="X1796" s="12" t="s">
        <v>2835</v>
      </c>
      <c r="Y1796" s="12">
        <v>78660</v>
      </c>
      <c r="Z1796" s="13">
        <v>42087</v>
      </c>
      <c r="AA1796" s="14" t="str">
        <f>TEXT(Table1[[#This Row],[Order Date]],"mmmm")</f>
        <v>March</v>
      </c>
      <c r="AB1796" s="8" t="str">
        <f>TEXT(Table1[[#This Row],[Order Date]],"yyyy")</f>
        <v>2015</v>
      </c>
      <c r="AC1796" s="13">
        <v>42088</v>
      </c>
      <c r="AD1796" s="12">
        <v>-16.37</v>
      </c>
      <c r="AE1796" s="12">
        <v>2</v>
      </c>
      <c r="AF1796" s="12">
        <v>33.840000000000003</v>
      </c>
      <c r="AG1796" s="12">
        <v>86368</v>
      </c>
      <c r="AH1796" s="7" t="str">
        <f>IF(COUNTIF(Returns!$A$2:$A$1635,Orders!AG1796)&gt;0,"Returned","Not Returned")</f>
        <v>Not Returned</v>
      </c>
    </row>
    <row r="1797" spans="5:34" ht="12.75" customHeight="1" thickTop="1" thickBot="1" x14ac:dyDescent="0.3">
      <c r="E1797" s="9">
        <v>19193</v>
      </c>
      <c r="F1797" s="2" t="s">
        <v>47</v>
      </c>
      <c r="G1797" s="2">
        <v>0.03</v>
      </c>
      <c r="H1797" s="2">
        <v>3.36</v>
      </c>
      <c r="I1797" s="2">
        <v>6.27</v>
      </c>
      <c r="J1797" s="2">
        <v>3146</v>
      </c>
      <c r="K1797" s="7" t="str">
        <f>IF(COUNTIF(Table1[Customer ID],Table1[[#This Row],[Customer ID]])&gt;1,"Repeat Customer","One-Time Customer")</f>
        <v>Repeat Customer</v>
      </c>
      <c r="L1797" s="2" t="s">
        <v>2836</v>
      </c>
      <c r="M1797" s="2" t="s">
        <v>49</v>
      </c>
      <c r="N1797" s="2" t="s">
        <v>28</v>
      </c>
      <c r="O1797" s="2" t="s">
        <v>29</v>
      </c>
      <c r="P1797" s="2" t="s">
        <v>109</v>
      </c>
      <c r="Q1797" s="2" t="s">
        <v>59</v>
      </c>
      <c r="R1797" s="2" t="s">
        <v>586</v>
      </c>
      <c r="S1797" s="2">
        <v>0.4</v>
      </c>
      <c r="T1797" s="7">
        <f>Table1[[#This Row],[Profit]]/Table1[[#This Row],[Sales]]</f>
        <v>-6.3260805369127517</v>
      </c>
      <c r="U1797" s="2" t="s">
        <v>33</v>
      </c>
      <c r="V1797" s="2" t="s">
        <v>61</v>
      </c>
      <c r="W1797" s="2" t="s">
        <v>130</v>
      </c>
      <c r="X1797" s="2" t="s">
        <v>2837</v>
      </c>
      <c r="Y1797" s="2">
        <v>78577</v>
      </c>
      <c r="Z1797" s="10">
        <v>42008</v>
      </c>
      <c r="AA1797" s="14" t="str">
        <f>TEXT(Table1[[#This Row],[Order Date]],"mmmm")</f>
        <v>January</v>
      </c>
      <c r="AB1797" s="8" t="str">
        <f>TEXT(Table1[[#This Row],[Order Date]],"yyyy")</f>
        <v>2015</v>
      </c>
      <c r="AC1797" s="10">
        <v>42009</v>
      </c>
      <c r="AD1797" s="2">
        <v>-94.258600000000001</v>
      </c>
      <c r="AE1797" s="2">
        <v>4</v>
      </c>
      <c r="AF1797" s="2">
        <v>14.9</v>
      </c>
      <c r="AG1797" s="2">
        <v>85850</v>
      </c>
      <c r="AH1797" s="7" t="str">
        <f>IF(COUNTIF(Returns!$A$2:$A$1635,Orders!AG1797)&gt;0,"Returned","Not Returned")</f>
        <v>Not Returned</v>
      </c>
    </row>
    <row r="1798" spans="5:34" ht="12.75" customHeight="1" thickTop="1" thickBot="1" x14ac:dyDescent="0.3">
      <c r="E1798" s="11">
        <v>19194</v>
      </c>
      <c r="F1798" s="12" t="s">
        <v>47</v>
      </c>
      <c r="G1798" s="12">
        <v>7.0000000000000007E-2</v>
      </c>
      <c r="H1798" s="12">
        <v>3.71</v>
      </c>
      <c r="I1798" s="12">
        <v>1.93</v>
      </c>
      <c r="J1798" s="12">
        <v>3146</v>
      </c>
      <c r="K1798" s="7" t="str">
        <f>IF(COUNTIF(Table1[Customer ID],Table1[[#This Row],[Customer ID]])&gt;1,"Repeat Customer","One-Time Customer")</f>
        <v>Repeat Customer</v>
      </c>
      <c r="L1798" s="12" t="s">
        <v>2836</v>
      </c>
      <c r="M1798" s="12" t="s">
        <v>27</v>
      </c>
      <c r="N1798" s="12" t="s">
        <v>28</v>
      </c>
      <c r="O1798" s="12" t="s">
        <v>29</v>
      </c>
      <c r="P1798" s="12" t="s">
        <v>93</v>
      </c>
      <c r="Q1798" s="12" t="s">
        <v>31</v>
      </c>
      <c r="R1798" s="12" t="s">
        <v>2838</v>
      </c>
      <c r="S1798" s="12">
        <v>0.35</v>
      </c>
      <c r="T1798" s="7">
        <f>Table1[[#This Row],[Profit]]/Table1[[#This Row],[Sales]]</f>
        <v>0.15970736629667004</v>
      </c>
      <c r="U1798" s="12" t="s">
        <v>33</v>
      </c>
      <c r="V1798" s="12" t="s">
        <v>61</v>
      </c>
      <c r="W1798" s="12" t="s">
        <v>130</v>
      </c>
      <c r="X1798" s="12" t="s">
        <v>2837</v>
      </c>
      <c r="Y1798" s="12">
        <v>78577</v>
      </c>
      <c r="Z1798" s="13">
        <v>42008</v>
      </c>
      <c r="AA1798" s="14" t="str">
        <f>TEXT(Table1[[#This Row],[Order Date]],"mmmm")</f>
        <v>January</v>
      </c>
      <c r="AB1798" s="8" t="str">
        <f>TEXT(Table1[[#This Row],[Order Date]],"yyyy")</f>
        <v>2015</v>
      </c>
      <c r="AC1798" s="13">
        <v>42010</v>
      </c>
      <c r="AD1798" s="12">
        <v>6.3308</v>
      </c>
      <c r="AE1798" s="12">
        <v>11</v>
      </c>
      <c r="AF1798" s="12">
        <v>39.64</v>
      </c>
      <c r="AG1798" s="12">
        <v>85850</v>
      </c>
      <c r="AH1798" s="7" t="str">
        <f>IF(COUNTIF(Returns!$A$2:$A$1635,Orders!AG1798)&gt;0,"Returned","Not Returned")</f>
        <v>Not Returned</v>
      </c>
    </row>
    <row r="1799" spans="5:34" ht="12.75" customHeight="1" thickTop="1" thickBot="1" x14ac:dyDescent="0.3">
      <c r="E1799" s="9">
        <v>24200</v>
      </c>
      <c r="F1799" s="2" t="s">
        <v>56</v>
      </c>
      <c r="G1799" s="2">
        <v>0.06</v>
      </c>
      <c r="H1799" s="2">
        <v>19.989999999999998</v>
      </c>
      <c r="I1799" s="2">
        <v>11.17</v>
      </c>
      <c r="J1799" s="2">
        <v>3148</v>
      </c>
      <c r="K1799" s="7" t="str">
        <f>IF(COUNTIF(Table1[Customer ID],Table1[[#This Row],[Customer ID]])&gt;1,"Repeat Customer","One-Time Customer")</f>
        <v>One-Time Customer</v>
      </c>
      <c r="L1799" s="2" t="s">
        <v>2839</v>
      </c>
      <c r="M1799" s="2" t="s">
        <v>49</v>
      </c>
      <c r="N1799" s="2" t="s">
        <v>28</v>
      </c>
      <c r="O1799" s="2" t="s">
        <v>41</v>
      </c>
      <c r="P1799" s="2" t="s">
        <v>50</v>
      </c>
      <c r="Q1799" s="2" t="s">
        <v>236</v>
      </c>
      <c r="R1799" s="2" t="s">
        <v>508</v>
      </c>
      <c r="S1799" s="2">
        <v>0.6</v>
      </c>
      <c r="T1799" s="7">
        <f>Table1[[#This Row],[Profit]]/Table1[[#This Row],[Sales]]</f>
        <v>-0.47905656319449419</v>
      </c>
      <c r="U1799" s="2" t="s">
        <v>33</v>
      </c>
      <c r="V1799" s="2" t="s">
        <v>34</v>
      </c>
      <c r="W1799" s="2" t="s">
        <v>1741</v>
      </c>
      <c r="X1799" s="2" t="s">
        <v>2840</v>
      </c>
      <c r="Y1799" s="2">
        <v>83854</v>
      </c>
      <c r="Z1799" s="10">
        <v>42018</v>
      </c>
      <c r="AA1799" s="14" t="str">
        <f>TEXT(Table1[[#This Row],[Order Date]],"mmmm")</f>
        <v>January</v>
      </c>
      <c r="AB1799" s="8" t="str">
        <f>TEXT(Table1[[#This Row],[Order Date]],"yyyy")</f>
        <v>2015</v>
      </c>
      <c r="AC1799" s="10">
        <v>42018</v>
      </c>
      <c r="AD1799" s="2">
        <v>-66.823599999999999</v>
      </c>
      <c r="AE1799" s="2">
        <v>7</v>
      </c>
      <c r="AF1799" s="2">
        <v>139.49</v>
      </c>
      <c r="AG1799" s="2">
        <v>89716</v>
      </c>
      <c r="AH1799" s="7" t="str">
        <f>IF(COUNTIF(Returns!$A$2:$A$1635,Orders!AG1799)&gt;0,"Returned","Not Returned")</f>
        <v>Not Returned</v>
      </c>
    </row>
    <row r="1800" spans="5:34" ht="12.75" customHeight="1" thickTop="1" thickBot="1" x14ac:dyDescent="0.3">
      <c r="E1800" s="11">
        <v>24202</v>
      </c>
      <c r="F1800" s="12" t="s">
        <v>56</v>
      </c>
      <c r="G1800" s="12">
        <v>0.06</v>
      </c>
      <c r="H1800" s="12">
        <v>320.98</v>
      </c>
      <c r="I1800" s="12">
        <v>58.95</v>
      </c>
      <c r="J1800" s="12">
        <v>3149</v>
      </c>
      <c r="K1800" s="7" t="str">
        <f>IF(COUNTIF(Table1[Customer ID],Table1[[#This Row],[Customer ID]])&gt;1,"Repeat Customer","One-Time Customer")</f>
        <v>One-Time Customer</v>
      </c>
      <c r="L1800" s="12" t="s">
        <v>2841</v>
      </c>
      <c r="M1800" s="12" t="s">
        <v>39</v>
      </c>
      <c r="N1800" s="12" t="s">
        <v>28</v>
      </c>
      <c r="O1800" s="12" t="s">
        <v>41</v>
      </c>
      <c r="P1800" s="12" t="s">
        <v>42</v>
      </c>
      <c r="Q1800" s="12" t="s">
        <v>43</v>
      </c>
      <c r="R1800" s="12" t="s">
        <v>2842</v>
      </c>
      <c r="S1800" s="12">
        <v>0.56999999999999995</v>
      </c>
      <c r="T1800" s="7">
        <f>Table1[[#This Row],[Profit]]/Table1[[#This Row],[Sales]]</f>
        <v>0.49764754690309004</v>
      </c>
      <c r="U1800" s="12" t="s">
        <v>33</v>
      </c>
      <c r="V1800" s="12" t="s">
        <v>34</v>
      </c>
      <c r="W1800" s="12" t="s">
        <v>1741</v>
      </c>
      <c r="X1800" s="12" t="s">
        <v>2843</v>
      </c>
      <c r="Y1800" s="12">
        <v>83440</v>
      </c>
      <c r="Z1800" s="13">
        <v>42018</v>
      </c>
      <c r="AA1800" s="14" t="str">
        <f>TEXT(Table1[[#This Row],[Order Date]],"mmmm")</f>
        <v>January</v>
      </c>
      <c r="AB1800" s="8" t="str">
        <f>TEXT(Table1[[#This Row],[Order Date]],"yyyy")</f>
        <v>2015</v>
      </c>
      <c r="AC1800" s="13">
        <v>42020</v>
      </c>
      <c r="AD1800" s="12">
        <v>971.62200000000007</v>
      </c>
      <c r="AE1800" s="12">
        <v>6</v>
      </c>
      <c r="AF1800" s="12">
        <v>1952.43</v>
      </c>
      <c r="AG1800" s="12">
        <v>89716</v>
      </c>
      <c r="AH1800" s="7" t="str">
        <f>IF(COUNTIF(Returns!$A$2:$A$1635,Orders!AG1800)&gt;0,"Returned","Not Returned")</f>
        <v>Not Returned</v>
      </c>
    </row>
    <row r="1801" spans="5:34" ht="12.75" customHeight="1" thickTop="1" thickBot="1" x14ac:dyDescent="0.3">
      <c r="E1801" s="9">
        <v>19625</v>
      </c>
      <c r="F1801" s="2" t="s">
        <v>37</v>
      </c>
      <c r="G1801" s="2">
        <v>0.01</v>
      </c>
      <c r="H1801" s="2">
        <v>145.97999999999999</v>
      </c>
      <c r="I1801" s="2">
        <v>46.2</v>
      </c>
      <c r="J1801" s="2">
        <v>3151</v>
      </c>
      <c r="K1801" s="7" t="str">
        <f>IF(COUNTIF(Table1[Customer ID],Table1[[#This Row],[Customer ID]])&gt;1,"Repeat Customer","One-Time Customer")</f>
        <v>Repeat Customer</v>
      </c>
      <c r="L1801" s="2" t="s">
        <v>2844</v>
      </c>
      <c r="M1801" s="2" t="s">
        <v>39</v>
      </c>
      <c r="N1801" s="2" t="s">
        <v>28</v>
      </c>
      <c r="O1801" s="2" t="s">
        <v>41</v>
      </c>
      <c r="P1801" s="2" t="s">
        <v>152</v>
      </c>
      <c r="Q1801" s="2" t="s">
        <v>121</v>
      </c>
      <c r="R1801" s="2" t="s">
        <v>2845</v>
      </c>
      <c r="S1801" s="2">
        <v>0.69</v>
      </c>
      <c r="T1801" s="7">
        <f>Table1[[#This Row],[Profit]]/Table1[[#This Row],[Sales]]</f>
        <v>-9.8127357217371008E-2</v>
      </c>
      <c r="U1801" s="2" t="s">
        <v>33</v>
      </c>
      <c r="V1801" s="2" t="s">
        <v>34</v>
      </c>
      <c r="W1801" s="2" t="s">
        <v>45</v>
      </c>
      <c r="X1801" s="2" t="s">
        <v>2846</v>
      </c>
      <c r="Y1801" s="2">
        <v>92277</v>
      </c>
      <c r="Z1801" s="10">
        <v>42158</v>
      </c>
      <c r="AA1801" s="14" t="str">
        <f>TEXT(Table1[[#This Row],[Order Date]],"mmmm")</f>
        <v>June</v>
      </c>
      <c r="AB1801" s="8" t="str">
        <f>TEXT(Table1[[#This Row],[Order Date]],"yyyy")</f>
        <v>2015</v>
      </c>
      <c r="AC1801" s="10">
        <v>42158</v>
      </c>
      <c r="AD1801" s="2">
        <v>-134.512</v>
      </c>
      <c r="AE1801" s="2">
        <v>9</v>
      </c>
      <c r="AF1801" s="2">
        <v>1370.79</v>
      </c>
      <c r="AG1801" s="2">
        <v>88543</v>
      </c>
      <c r="AH1801" s="7" t="str">
        <f>IF(COUNTIF(Returns!$A$2:$A$1635,Orders!AG1801)&gt;0,"Returned","Not Returned")</f>
        <v>Not Returned</v>
      </c>
    </row>
    <row r="1802" spans="5:34" ht="12.75" customHeight="1" thickTop="1" thickBot="1" x14ac:dyDescent="0.3">
      <c r="E1802" s="11">
        <v>19618</v>
      </c>
      <c r="F1802" s="12" t="s">
        <v>47</v>
      </c>
      <c r="G1802" s="12">
        <v>0.01</v>
      </c>
      <c r="H1802" s="12">
        <v>3502.14</v>
      </c>
      <c r="I1802" s="12">
        <v>8.73</v>
      </c>
      <c r="J1802" s="12">
        <v>3151</v>
      </c>
      <c r="K1802" s="7" t="str">
        <f>IF(COUNTIF(Table1[Customer ID],Table1[[#This Row],[Customer ID]])&gt;1,"Repeat Customer","One-Time Customer")</f>
        <v>Repeat Customer</v>
      </c>
      <c r="L1802" s="12" t="s">
        <v>2844</v>
      </c>
      <c r="M1802" s="12" t="s">
        <v>39</v>
      </c>
      <c r="N1802" s="12" t="s">
        <v>28</v>
      </c>
      <c r="O1802" s="12" t="s">
        <v>77</v>
      </c>
      <c r="P1802" s="12" t="s">
        <v>85</v>
      </c>
      <c r="Q1802" s="12" t="s">
        <v>121</v>
      </c>
      <c r="R1802" s="12" t="s">
        <v>122</v>
      </c>
      <c r="S1802" s="12">
        <v>0.56999999999999995</v>
      </c>
      <c r="T1802" s="7">
        <f>Table1[[#This Row],[Profit]]/Table1[[#This Row],[Sales]]</f>
        <v>-1.1639572881297851</v>
      </c>
      <c r="U1802" s="12" t="s">
        <v>33</v>
      </c>
      <c r="V1802" s="12" t="s">
        <v>34</v>
      </c>
      <c r="W1802" s="12" t="s">
        <v>45</v>
      </c>
      <c r="X1802" s="12" t="s">
        <v>2846</v>
      </c>
      <c r="Y1802" s="12">
        <v>92277</v>
      </c>
      <c r="Z1802" s="13">
        <v>42039</v>
      </c>
      <c r="AA1802" s="14" t="str">
        <f>TEXT(Table1[[#This Row],[Order Date]],"mmmm")</f>
        <v>February</v>
      </c>
      <c r="AB1802" s="8" t="str">
        <f>TEXT(Table1[[#This Row],[Order Date]],"yyyy")</f>
        <v>2015</v>
      </c>
      <c r="AC1802" s="13">
        <v>42040</v>
      </c>
      <c r="AD1802" s="12">
        <v>-4075.9339920000002</v>
      </c>
      <c r="AE1802" s="12">
        <v>1</v>
      </c>
      <c r="AF1802" s="12">
        <v>3501.79</v>
      </c>
      <c r="AG1802" s="12">
        <v>88544</v>
      </c>
      <c r="AH1802" s="7" t="str">
        <f>IF(COUNTIF(Returns!$A$2:$A$1635,Orders!AG1802)&gt;0,"Returned","Not Returned")</f>
        <v>Not Returned</v>
      </c>
    </row>
    <row r="1803" spans="5:34" ht="12.75" customHeight="1" thickTop="1" thickBot="1" x14ac:dyDescent="0.3">
      <c r="E1803" s="9">
        <v>19619</v>
      </c>
      <c r="F1803" s="2" t="s">
        <v>47</v>
      </c>
      <c r="G1803" s="2">
        <v>0.06</v>
      </c>
      <c r="H1803" s="2">
        <v>15.73</v>
      </c>
      <c r="I1803" s="2">
        <v>7.42</v>
      </c>
      <c r="J1803" s="2">
        <v>3151</v>
      </c>
      <c r="K1803" s="7" t="str">
        <f>IF(COUNTIF(Table1[Customer ID],Table1[[#This Row],[Customer ID]])&gt;1,"Repeat Customer","One-Time Customer")</f>
        <v>Repeat Customer</v>
      </c>
      <c r="L1803" s="2" t="s">
        <v>2844</v>
      </c>
      <c r="M1803" s="2" t="s">
        <v>49</v>
      </c>
      <c r="N1803" s="2" t="s">
        <v>28</v>
      </c>
      <c r="O1803" s="2" t="s">
        <v>29</v>
      </c>
      <c r="P1803" s="2" t="s">
        <v>174</v>
      </c>
      <c r="Q1803" s="2" t="s">
        <v>51</v>
      </c>
      <c r="R1803" s="2" t="s">
        <v>2157</v>
      </c>
      <c r="S1803" s="2">
        <v>0.56000000000000005</v>
      </c>
      <c r="T1803" s="7">
        <f>Table1[[#This Row],[Profit]]/Table1[[#This Row],[Sales]]</f>
        <v>-0.2943972081218274</v>
      </c>
      <c r="U1803" s="2" t="s">
        <v>33</v>
      </c>
      <c r="V1803" s="2" t="s">
        <v>34</v>
      </c>
      <c r="W1803" s="2" t="s">
        <v>45</v>
      </c>
      <c r="X1803" s="2" t="s">
        <v>2846</v>
      </c>
      <c r="Y1803" s="2">
        <v>92277</v>
      </c>
      <c r="Z1803" s="10">
        <v>42039</v>
      </c>
      <c r="AA1803" s="14" t="str">
        <f>TEXT(Table1[[#This Row],[Order Date]],"mmmm")</f>
        <v>February</v>
      </c>
      <c r="AB1803" s="8" t="str">
        <f>TEXT(Table1[[#This Row],[Order Date]],"yyyy")</f>
        <v>2015</v>
      </c>
      <c r="AC1803" s="10">
        <v>42040</v>
      </c>
      <c r="AD1803" s="2">
        <v>-18.558799999999998</v>
      </c>
      <c r="AE1803" s="2">
        <v>4</v>
      </c>
      <c r="AF1803" s="2">
        <v>63.04</v>
      </c>
      <c r="AG1803" s="2">
        <v>88544</v>
      </c>
      <c r="AH1803" s="7" t="str">
        <f>IF(COUNTIF(Returns!$A$2:$A$1635,Orders!AG1803)&gt;0,"Returned","Not Returned")</f>
        <v>Not Returned</v>
      </c>
    </row>
    <row r="1804" spans="5:34" ht="12.75" customHeight="1" thickTop="1" thickBot="1" x14ac:dyDescent="0.3">
      <c r="E1804" s="11">
        <v>23322</v>
      </c>
      <c r="F1804" s="12" t="s">
        <v>37</v>
      </c>
      <c r="G1804" s="12">
        <v>0.05</v>
      </c>
      <c r="H1804" s="12">
        <v>25.99</v>
      </c>
      <c r="I1804" s="12">
        <v>5.37</v>
      </c>
      <c r="J1804" s="12">
        <v>3151</v>
      </c>
      <c r="K1804" s="7" t="str">
        <f>IF(COUNTIF(Table1[Customer ID],Table1[[#This Row],[Customer ID]])&gt;1,"Repeat Customer","One-Time Customer")</f>
        <v>Repeat Customer</v>
      </c>
      <c r="L1804" s="12" t="s">
        <v>2844</v>
      </c>
      <c r="M1804" s="12" t="s">
        <v>27</v>
      </c>
      <c r="N1804" s="12" t="s">
        <v>28</v>
      </c>
      <c r="O1804" s="12" t="s">
        <v>29</v>
      </c>
      <c r="P1804" s="12" t="s">
        <v>30</v>
      </c>
      <c r="Q1804" s="12" t="s">
        <v>59</v>
      </c>
      <c r="R1804" s="12" t="s">
        <v>1639</v>
      </c>
      <c r="S1804" s="12">
        <v>0.56000000000000005</v>
      </c>
      <c r="T1804" s="7">
        <f>Table1[[#This Row],[Profit]]/Table1[[#This Row],[Sales]]</f>
        <v>0.48821801262878023</v>
      </c>
      <c r="U1804" s="12" t="s">
        <v>33</v>
      </c>
      <c r="V1804" s="12" t="s">
        <v>34</v>
      </c>
      <c r="W1804" s="12" t="s">
        <v>45</v>
      </c>
      <c r="X1804" s="12" t="s">
        <v>2846</v>
      </c>
      <c r="Y1804" s="12">
        <v>92277</v>
      </c>
      <c r="Z1804" s="13">
        <v>42051</v>
      </c>
      <c r="AA1804" s="14" t="str">
        <f>TEXT(Table1[[#This Row],[Order Date]],"mmmm")</f>
        <v>February</v>
      </c>
      <c r="AB1804" s="8" t="str">
        <f>TEXT(Table1[[#This Row],[Order Date]],"yyyy")</f>
        <v>2015</v>
      </c>
      <c r="AC1804" s="13">
        <v>42053</v>
      </c>
      <c r="AD1804" s="12">
        <v>220.35719999999998</v>
      </c>
      <c r="AE1804" s="12">
        <v>18</v>
      </c>
      <c r="AF1804" s="12">
        <v>451.35</v>
      </c>
      <c r="AG1804" s="12">
        <v>88545</v>
      </c>
      <c r="AH1804" s="7" t="str">
        <f>IF(COUNTIF(Returns!$A$2:$A$1635,Orders!AG1804)&gt;0,"Returned","Not Returned")</f>
        <v>Not Returned</v>
      </c>
    </row>
    <row r="1805" spans="5:34" ht="12.75" customHeight="1" thickTop="1" thickBot="1" x14ac:dyDescent="0.3">
      <c r="E1805" s="9">
        <v>24723</v>
      </c>
      <c r="F1805" s="2" t="s">
        <v>56</v>
      </c>
      <c r="G1805" s="2">
        <v>0.04</v>
      </c>
      <c r="H1805" s="2">
        <v>17.239999999999998</v>
      </c>
      <c r="I1805" s="2">
        <v>3.26</v>
      </c>
      <c r="J1805" s="2">
        <v>3151</v>
      </c>
      <c r="K1805" s="7" t="str">
        <f>IF(COUNTIF(Table1[Customer ID],Table1[[#This Row],[Customer ID]])&gt;1,"Repeat Customer","One-Time Customer")</f>
        <v>Repeat Customer</v>
      </c>
      <c r="L1805" s="2" t="s">
        <v>2844</v>
      </c>
      <c r="M1805" s="2" t="s">
        <v>49</v>
      </c>
      <c r="N1805" s="2" t="s">
        <v>40</v>
      </c>
      <c r="O1805" s="2" t="s">
        <v>29</v>
      </c>
      <c r="P1805" s="2" t="s">
        <v>174</v>
      </c>
      <c r="Q1805" s="2" t="s">
        <v>51</v>
      </c>
      <c r="R1805" s="2" t="s">
        <v>2847</v>
      </c>
      <c r="S1805" s="2">
        <v>0.56000000000000005</v>
      </c>
      <c r="T1805" s="7">
        <f>Table1[[#This Row],[Profit]]/Table1[[#This Row],[Sales]]</f>
        <v>0.39908026755852843</v>
      </c>
      <c r="U1805" s="2" t="s">
        <v>33</v>
      </c>
      <c r="V1805" s="2" t="s">
        <v>34</v>
      </c>
      <c r="W1805" s="2" t="s">
        <v>45</v>
      </c>
      <c r="X1805" s="2" t="s">
        <v>2846</v>
      </c>
      <c r="Y1805" s="2">
        <v>92277</v>
      </c>
      <c r="Z1805" s="10">
        <v>42063</v>
      </c>
      <c r="AA1805" s="14" t="str">
        <f>TEXT(Table1[[#This Row],[Order Date]],"mmmm")</f>
        <v>February</v>
      </c>
      <c r="AB1805" s="8" t="str">
        <f>TEXT(Table1[[#This Row],[Order Date]],"yyyy")</f>
        <v>2015</v>
      </c>
      <c r="AC1805" s="10">
        <v>42063</v>
      </c>
      <c r="AD1805" s="2">
        <v>47.73</v>
      </c>
      <c r="AE1805" s="2">
        <v>7</v>
      </c>
      <c r="AF1805" s="2">
        <v>119.6</v>
      </c>
      <c r="AG1805" s="2">
        <v>88546</v>
      </c>
      <c r="AH1805" s="7" t="str">
        <f>IF(COUNTIF(Returns!$A$2:$A$1635,Orders!AG1805)&gt;0,"Returned","Not Returned")</f>
        <v>Not Returned</v>
      </c>
    </row>
    <row r="1806" spans="5:34" ht="12.75" customHeight="1" thickTop="1" thickBot="1" x14ac:dyDescent="0.3">
      <c r="E1806" s="11">
        <v>24329</v>
      </c>
      <c r="F1806" s="12" t="s">
        <v>56</v>
      </c>
      <c r="G1806" s="12">
        <v>0.02</v>
      </c>
      <c r="H1806" s="12">
        <v>5.98</v>
      </c>
      <c r="I1806" s="12">
        <v>1.49</v>
      </c>
      <c r="J1806" s="12">
        <v>3151</v>
      </c>
      <c r="K1806" s="7" t="str">
        <f>IF(COUNTIF(Table1[Customer ID],Table1[[#This Row],[Customer ID]])&gt;1,"Repeat Customer","One-Time Customer")</f>
        <v>Repeat Customer</v>
      </c>
      <c r="L1806" s="12" t="s">
        <v>2844</v>
      </c>
      <c r="M1806" s="12" t="s">
        <v>49</v>
      </c>
      <c r="N1806" s="12" t="s">
        <v>28</v>
      </c>
      <c r="O1806" s="12" t="s">
        <v>29</v>
      </c>
      <c r="P1806" s="12" t="s">
        <v>109</v>
      </c>
      <c r="Q1806" s="12" t="s">
        <v>59</v>
      </c>
      <c r="R1806" s="12" t="s">
        <v>1020</v>
      </c>
      <c r="S1806" s="12">
        <v>0.39</v>
      </c>
      <c r="T1806" s="7">
        <f>Table1[[#This Row],[Profit]]/Table1[[#This Row],[Sales]]</f>
        <v>0.47622704507512525</v>
      </c>
      <c r="U1806" s="12" t="s">
        <v>33</v>
      </c>
      <c r="V1806" s="12" t="s">
        <v>34</v>
      </c>
      <c r="W1806" s="12" t="s">
        <v>45</v>
      </c>
      <c r="X1806" s="12" t="s">
        <v>2846</v>
      </c>
      <c r="Y1806" s="12">
        <v>92277</v>
      </c>
      <c r="Z1806" s="13">
        <v>42074</v>
      </c>
      <c r="AA1806" s="14" t="str">
        <f>TEXT(Table1[[#This Row],[Order Date]],"mmmm")</f>
        <v>March</v>
      </c>
      <c r="AB1806" s="8" t="str">
        <f>TEXT(Table1[[#This Row],[Order Date]],"yyyy")</f>
        <v>2015</v>
      </c>
      <c r="AC1806" s="13">
        <v>42075</v>
      </c>
      <c r="AD1806" s="12">
        <v>28.526000000000003</v>
      </c>
      <c r="AE1806" s="12">
        <v>10</v>
      </c>
      <c r="AF1806" s="12">
        <v>59.9</v>
      </c>
      <c r="AG1806" s="12">
        <v>88547</v>
      </c>
      <c r="AH1806" s="7" t="str">
        <f>IF(COUNTIF(Returns!$A$2:$A$1635,Orders!AG1806)&gt;0,"Returned","Not Returned")</f>
        <v>Not Returned</v>
      </c>
    </row>
    <row r="1807" spans="5:34" ht="12.75" customHeight="1" thickTop="1" thickBot="1" x14ac:dyDescent="0.3">
      <c r="E1807" s="9">
        <v>21734</v>
      </c>
      <c r="F1807" s="2" t="s">
        <v>25</v>
      </c>
      <c r="G1807" s="2">
        <v>0.01</v>
      </c>
      <c r="H1807" s="2">
        <v>99.23</v>
      </c>
      <c r="I1807" s="2">
        <v>8.99</v>
      </c>
      <c r="J1807" s="2">
        <v>3151</v>
      </c>
      <c r="K1807" s="7" t="str">
        <f>IF(COUNTIF(Table1[Customer ID],Table1[[#This Row],[Customer ID]])&gt;1,"Repeat Customer","One-Time Customer")</f>
        <v>Repeat Customer</v>
      </c>
      <c r="L1807" s="2" t="s">
        <v>2844</v>
      </c>
      <c r="M1807" s="2" t="s">
        <v>49</v>
      </c>
      <c r="N1807" s="2" t="s">
        <v>28</v>
      </c>
      <c r="O1807" s="2" t="s">
        <v>41</v>
      </c>
      <c r="P1807" s="2" t="s">
        <v>50</v>
      </c>
      <c r="Q1807" s="2" t="s">
        <v>51</v>
      </c>
      <c r="R1807" s="2" t="s">
        <v>454</v>
      </c>
      <c r="S1807" s="2">
        <v>0.35</v>
      </c>
      <c r="T1807" s="7">
        <f>Table1[[#This Row],[Profit]]/Table1[[#This Row],[Sales]]</f>
        <v>-0.88147550896996563</v>
      </c>
      <c r="U1807" s="2" t="s">
        <v>33</v>
      </c>
      <c r="V1807" s="2" t="s">
        <v>34</v>
      </c>
      <c r="W1807" s="2" t="s">
        <v>45</v>
      </c>
      <c r="X1807" s="2" t="s">
        <v>2846</v>
      </c>
      <c r="Y1807" s="2">
        <v>92277</v>
      </c>
      <c r="Z1807" s="10">
        <v>42092</v>
      </c>
      <c r="AA1807" s="14" t="str">
        <f>TEXT(Table1[[#This Row],[Order Date]],"mmmm")</f>
        <v>March</v>
      </c>
      <c r="AB1807" s="8" t="str">
        <f>TEXT(Table1[[#This Row],[Order Date]],"yyyy")</f>
        <v>2015</v>
      </c>
      <c r="AC1807" s="10">
        <v>42096</v>
      </c>
      <c r="AD1807" s="2">
        <v>-87.46</v>
      </c>
      <c r="AE1807" s="2">
        <v>1</v>
      </c>
      <c r="AF1807" s="2">
        <v>99.22</v>
      </c>
      <c r="AG1807" s="2">
        <v>88548</v>
      </c>
      <c r="AH1807" s="7" t="str">
        <f>IF(COUNTIF(Returns!$A$2:$A$1635,Orders!AG1807)&gt;0,"Returned","Not Returned")</f>
        <v>Not Returned</v>
      </c>
    </row>
    <row r="1808" spans="5:34" ht="12.75" customHeight="1" thickTop="1" thickBot="1" x14ac:dyDescent="0.3">
      <c r="E1808" s="11">
        <v>21436</v>
      </c>
      <c r="F1808" s="12" t="s">
        <v>25</v>
      </c>
      <c r="G1808" s="12">
        <v>0.08</v>
      </c>
      <c r="H1808" s="12">
        <v>150.97999999999999</v>
      </c>
      <c r="I1808" s="12">
        <v>13.99</v>
      </c>
      <c r="J1808" s="12">
        <v>3154</v>
      </c>
      <c r="K1808" s="7" t="str">
        <f>IF(COUNTIF(Table1[Customer ID],Table1[[#This Row],[Customer ID]])&gt;1,"Repeat Customer","One-Time Customer")</f>
        <v>Repeat Customer</v>
      </c>
      <c r="L1808" s="12" t="s">
        <v>2848</v>
      </c>
      <c r="M1808" s="12" t="s">
        <v>27</v>
      </c>
      <c r="N1808" s="12" t="s">
        <v>28</v>
      </c>
      <c r="O1808" s="12" t="s">
        <v>77</v>
      </c>
      <c r="P1808" s="12" t="s">
        <v>85</v>
      </c>
      <c r="Q1808" s="12" t="s">
        <v>86</v>
      </c>
      <c r="R1808" s="12" t="s">
        <v>627</v>
      </c>
      <c r="S1808" s="12">
        <v>0.38</v>
      </c>
      <c r="T1808" s="7">
        <f>Table1[[#This Row],[Profit]]/Table1[[#This Row],[Sales]]</f>
        <v>-3.3349664644962912E-3</v>
      </c>
      <c r="U1808" s="12" t="s">
        <v>33</v>
      </c>
      <c r="V1808" s="12" t="s">
        <v>136</v>
      </c>
      <c r="W1808" s="12" t="s">
        <v>362</v>
      </c>
      <c r="X1808" s="12" t="s">
        <v>2849</v>
      </c>
      <c r="Y1808" s="12">
        <v>33710</v>
      </c>
      <c r="Z1808" s="13">
        <v>42030</v>
      </c>
      <c r="AA1808" s="14" t="str">
        <f>TEXT(Table1[[#This Row],[Order Date]],"mmmm")</f>
        <v>January</v>
      </c>
      <c r="AB1808" s="8" t="str">
        <f>TEXT(Table1[[#This Row],[Order Date]],"yyyy")</f>
        <v>2015</v>
      </c>
      <c r="AC1808" s="13">
        <v>42031</v>
      </c>
      <c r="AD1808" s="12">
        <v>-3.9479999999999995</v>
      </c>
      <c r="AE1808" s="12">
        <v>8</v>
      </c>
      <c r="AF1808" s="12">
        <v>1183.82</v>
      </c>
      <c r="AG1808" s="12">
        <v>86899</v>
      </c>
      <c r="AH1808" s="7" t="str">
        <f>IF(COUNTIF(Returns!$A$2:$A$1635,Orders!AG1808)&gt;0,"Returned","Not Returned")</f>
        <v>Not Returned</v>
      </c>
    </row>
    <row r="1809" spans="5:34" ht="12.75" customHeight="1" thickTop="1" thickBot="1" x14ac:dyDescent="0.3">
      <c r="E1809" s="9">
        <v>20253</v>
      </c>
      <c r="F1809" s="2" t="s">
        <v>47</v>
      </c>
      <c r="G1809" s="2">
        <v>0.03</v>
      </c>
      <c r="H1809" s="2">
        <v>17.7</v>
      </c>
      <c r="I1809" s="2">
        <v>9.4700000000000006</v>
      </c>
      <c r="J1809" s="2">
        <v>3154</v>
      </c>
      <c r="K1809" s="7" t="str">
        <f>IF(COUNTIF(Table1[Customer ID],Table1[[#This Row],[Customer ID]])&gt;1,"Repeat Customer","One-Time Customer")</f>
        <v>Repeat Customer</v>
      </c>
      <c r="L1809" s="2" t="s">
        <v>2848</v>
      </c>
      <c r="M1809" s="2" t="s">
        <v>49</v>
      </c>
      <c r="N1809" s="2" t="s">
        <v>114</v>
      </c>
      <c r="O1809" s="2" t="s">
        <v>29</v>
      </c>
      <c r="P1809" s="2" t="s">
        <v>141</v>
      </c>
      <c r="Q1809" s="2" t="s">
        <v>59</v>
      </c>
      <c r="R1809" s="2" t="s">
        <v>1569</v>
      </c>
      <c r="S1809" s="2">
        <v>0.59</v>
      </c>
      <c r="T1809" s="7">
        <f>Table1[[#This Row],[Profit]]/Table1[[#This Row],[Sales]]</f>
        <v>0.13967685979085095</v>
      </c>
      <c r="U1809" s="2" t="s">
        <v>33</v>
      </c>
      <c r="V1809" s="2" t="s">
        <v>136</v>
      </c>
      <c r="W1809" s="2" t="s">
        <v>362</v>
      </c>
      <c r="X1809" s="2" t="s">
        <v>2849</v>
      </c>
      <c r="Y1809" s="2">
        <v>33710</v>
      </c>
      <c r="Z1809" s="10">
        <v>42152</v>
      </c>
      <c r="AA1809" s="14" t="str">
        <f>TEXT(Table1[[#This Row],[Order Date]],"mmmm")</f>
        <v>May</v>
      </c>
      <c r="AB1809" s="8" t="str">
        <f>TEXT(Table1[[#This Row],[Order Date]],"yyyy")</f>
        <v>2015</v>
      </c>
      <c r="AC1809" s="10">
        <v>42154</v>
      </c>
      <c r="AD1809" s="2">
        <v>28.182599999999997</v>
      </c>
      <c r="AE1809" s="2">
        <v>11</v>
      </c>
      <c r="AF1809" s="2">
        <v>201.77</v>
      </c>
      <c r="AG1809" s="2">
        <v>86900</v>
      </c>
      <c r="AH1809" s="7" t="str">
        <f>IF(COUNTIF(Returns!$A$2:$A$1635,Orders!AG1809)&gt;0,"Returned","Not Returned")</f>
        <v>Not Returned</v>
      </c>
    </row>
    <row r="1810" spans="5:34" ht="12.75" customHeight="1" thickTop="1" thickBot="1" x14ac:dyDescent="0.3">
      <c r="E1810" s="11">
        <v>18635</v>
      </c>
      <c r="F1810" s="12" t="s">
        <v>47</v>
      </c>
      <c r="G1810" s="12">
        <v>0.04</v>
      </c>
      <c r="H1810" s="12">
        <v>21.38</v>
      </c>
      <c r="I1810" s="12">
        <v>8.99</v>
      </c>
      <c r="J1810" s="12">
        <v>3154</v>
      </c>
      <c r="K1810" s="7" t="str">
        <f>IF(COUNTIF(Table1[Customer ID],Table1[[#This Row],[Customer ID]])&gt;1,"Repeat Customer","One-Time Customer")</f>
        <v>Repeat Customer</v>
      </c>
      <c r="L1810" s="12" t="s">
        <v>2848</v>
      </c>
      <c r="M1810" s="12" t="s">
        <v>49</v>
      </c>
      <c r="N1810" s="12" t="s">
        <v>28</v>
      </c>
      <c r="O1810" s="12" t="s">
        <v>29</v>
      </c>
      <c r="P1810" s="12" t="s">
        <v>30</v>
      </c>
      <c r="Q1810" s="12" t="s">
        <v>51</v>
      </c>
      <c r="R1810" s="12" t="s">
        <v>2199</v>
      </c>
      <c r="S1810" s="12">
        <v>0.59</v>
      </c>
      <c r="T1810" s="7">
        <f>Table1[[#This Row],[Profit]]/Table1[[#This Row],[Sales]]</f>
        <v>-0.11644051751341115</v>
      </c>
      <c r="U1810" s="12" t="s">
        <v>33</v>
      </c>
      <c r="V1810" s="12" t="s">
        <v>136</v>
      </c>
      <c r="W1810" s="12" t="s">
        <v>362</v>
      </c>
      <c r="X1810" s="12" t="s">
        <v>2849</v>
      </c>
      <c r="Y1810" s="12">
        <v>33710</v>
      </c>
      <c r="Z1810" s="13">
        <v>42093</v>
      </c>
      <c r="AA1810" s="14" t="str">
        <f>TEXT(Table1[[#This Row],[Order Date]],"mmmm")</f>
        <v>March</v>
      </c>
      <c r="AB1810" s="8" t="str">
        <f>TEXT(Table1[[#This Row],[Order Date]],"yyyy")</f>
        <v>2015</v>
      </c>
      <c r="AC1810" s="13">
        <v>42093</v>
      </c>
      <c r="AD1810" s="12">
        <v>-51.66</v>
      </c>
      <c r="AE1810" s="12">
        <v>21</v>
      </c>
      <c r="AF1810" s="12">
        <v>443.66</v>
      </c>
      <c r="AG1810" s="12">
        <v>86901</v>
      </c>
      <c r="AH1810" s="7" t="str">
        <f>IF(COUNTIF(Returns!$A$2:$A$1635,Orders!AG1810)&gt;0,"Returned","Not Returned")</f>
        <v>Not Returned</v>
      </c>
    </row>
    <row r="1811" spans="5:34" ht="12.75" customHeight="1" thickTop="1" thickBot="1" x14ac:dyDescent="0.3">
      <c r="E1811" s="9">
        <v>23392</v>
      </c>
      <c r="F1811" s="2" t="s">
        <v>47</v>
      </c>
      <c r="G1811" s="2">
        <v>0.02</v>
      </c>
      <c r="H1811" s="2">
        <v>60.22</v>
      </c>
      <c r="I1811" s="2">
        <v>3.5</v>
      </c>
      <c r="J1811" s="2">
        <v>3155</v>
      </c>
      <c r="K1811" s="7" t="str">
        <f>IF(COUNTIF(Table1[Customer ID],Table1[[#This Row],[Customer ID]])&gt;1,"Repeat Customer","One-Time Customer")</f>
        <v>Repeat Customer</v>
      </c>
      <c r="L1811" s="2" t="s">
        <v>2850</v>
      </c>
      <c r="M1811" s="2" t="s">
        <v>49</v>
      </c>
      <c r="N1811" s="2" t="s">
        <v>28</v>
      </c>
      <c r="O1811" s="2" t="s">
        <v>29</v>
      </c>
      <c r="P1811" s="2" t="s">
        <v>257</v>
      </c>
      <c r="Q1811" s="2" t="s">
        <v>59</v>
      </c>
      <c r="R1811" s="2" t="s">
        <v>2851</v>
      </c>
      <c r="S1811" s="2">
        <v>0.56999999999999995</v>
      </c>
      <c r="T1811" s="7">
        <f>Table1[[#This Row],[Profit]]/Table1[[#This Row],[Sales]]</f>
        <v>-0.35793340224453629</v>
      </c>
      <c r="U1811" s="2" t="s">
        <v>33</v>
      </c>
      <c r="V1811" s="2" t="s">
        <v>136</v>
      </c>
      <c r="W1811" s="2" t="s">
        <v>362</v>
      </c>
      <c r="X1811" s="2" t="s">
        <v>433</v>
      </c>
      <c r="Y1811" s="2">
        <v>32771</v>
      </c>
      <c r="Z1811" s="10">
        <v>42024</v>
      </c>
      <c r="AA1811" s="14" t="str">
        <f>TEXT(Table1[[#This Row],[Order Date]],"mmmm")</f>
        <v>January</v>
      </c>
      <c r="AB1811" s="8" t="str">
        <f>TEXT(Table1[[#This Row],[Order Date]],"yyyy")</f>
        <v>2015</v>
      </c>
      <c r="AC1811" s="10">
        <v>42025</v>
      </c>
      <c r="AD1811" s="2">
        <v>-193.91399999999999</v>
      </c>
      <c r="AE1811" s="2">
        <v>9</v>
      </c>
      <c r="AF1811" s="2">
        <v>541.76</v>
      </c>
      <c r="AG1811" s="2">
        <v>86898</v>
      </c>
      <c r="AH1811" s="7" t="str">
        <f>IF(COUNTIF(Returns!$A$2:$A$1635,Orders!AG1811)&gt;0,"Returned","Not Returned")</f>
        <v>Not Returned</v>
      </c>
    </row>
    <row r="1812" spans="5:34" ht="12.75" customHeight="1" thickTop="1" thickBot="1" x14ac:dyDescent="0.3">
      <c r="E1812" s="11">
        <v>21437</v>
      </c>
      <c r="F1812" s="12" t="s">
        <v>25</v>
      </c>
      <c r="G1812" s="12">
        <v>0.03</v>
      </c>
      <c r="H1812" s="12">
        <v>25.98</v>
      </c>
      <c r="I1812" s="12">
        <v>14.36</v>
      </c>
      <c r="J1812" s="12">
        <v>3155</v>
      </c>
      <c r="K1812" s="7" t="str">
        <f>IF(COUNTIF(Table1[Customer ID],Table1[[#This Row],[Customer ID]])&gt;1,"Repeat Customer","One-Time Customer")</f>
        <v>Repeat Customer</v>
      </c>
      <c r="L1812" s="12" t="s">
        <v>2850</v>
      </c>
      <c r="M1812" s="12" t="s">
        <v>39</v>
      </c>
      <c r="N1812" s="12" t="s">
        <v>28</v>
      </c>
      <c r="O1812" s="12" t="s">
        <v>41</v>
      </c>
      <c r="P1812" s="12" t="s">
        <v>42</v>
      </c>
      <c r="Q1812" s="12" t="s">
        <v>43</v>
      </c>
      <c r="R1812" s="12" t="s">
        <v>1001</v>
      </c>
      <c r="S1812" s="12">
        <v>0.6</v>
      </c>
      <c r="T1812" s="7">
        <f>Table1[[#This Row],[Profit]]/Table1[[#This Row],[Sales]]</f>
        <v>0.53451606910644622</v>
      </c>
      <c r="U1812" s="12" t="s">
        <v>33</v>
      </c>
      <c r="V1812" s="12" t="s">
        <v>136</v>
      </c>
      <c r="W1812" s="12" t="s">
        <v>362</v>
      </c>
      <c r="X1812" s="12" t="s">
        <v>433</v>
      </c>
      <c r="Y1812" s="12">
        <v>32771</v>
      </c>
      <c r="Z1812" s="13">
        <v>42030</v>
      </c>
      <c r="AA1812" s="14" t="str">
        <f>TEXT(Table1[[#This Row],[Order Date]],"mmmm")</f>
        <v>January</v>
      </c>
      <c r="AB1812" s="8" t="str">
        <f>TEXT(Table1[[#This Row],[Order Date]],"yyyy")</f>
        <v>2015</v>
      </c>
      <c r="AC1812" s="13">
        <v>42031</v>
      </c>
      <c r="AD1812" s="12">
        <v>57.545999999999999</v>
      </c>
      <c r="AE1812" s="12">
        <v>4</v>
      </c>
      <c r="AF1812" s="12">
        <v>107.66</v>
      </c>
      <c r="AG1812" s="12">
        <v>86899</v>
      </c>
      <c r="AH1812" s="7" t="str">
        <f>IF(COUNTIF(Returns!$A$2:$A$1635,Orders!AG1812)&gt;0,"Returned","Not Returned")</f>
        <v>Not Returned</v>
      </c>
    </row>
    <row r="1813" spans="5:34" ht="12.75" customHeight="1" thickTop="1" thickBot="1" x14ac:dyDescent="0.3">
      <c r="E1813" s="9">
        <v>21438</v>
      </c>
      <c r="F1813" s="2" t="s">
        <v>25</v>
      </c>
      <c r="G1813" s="2">
        <v>0.1</v>
      </c>
      <c r="H1813" s="2">
        <v>32.479999999999997</v>
      </c>
      <c r="I1813" s="2">
        <v>35</v>
      </c>
      <c r="J1813" s="2">
        <v>3155</v>
      </c>
      <c r="K1813" s="7" t="str">
        <f>IF(COUNTIF(Table1[Customer ID],Table1[[#This Row],[Customer ID]])&gt;1,"Repeat Customer","One-Time Customer")</f>
        <v>Repeat Customer</v>
      </c>
      <c r="L1813" s="2" t="s">
        <v>2850</v>
      </c>
      <c r="M1813" s="2" t="s">
        <v>49</v>
      </c>
      <c r="N1813" s="2" t="s">
        <v>28</v>
      </c>
      <c r="O1813" s="2" t="s">
        <v>29</v>
      </c>
      <c r="P1813" s="2" t="s">
        <v>141</v>
      </c>
      <c r="Q1813" s="2" t="s">
        <v>236</v>
      </c>
      <c r="R1813" s="2" t="s">
        <v>668</v>
      </c>
      <c r="S1813" s="2">
        <v>0.81</v>
      </c>
      <c r="T1813" s="7">
        <f>Table1[[#This Row],[Profit]]/Table1[[#This Row],[Sales]]</f>
        <v>-1.0457780008154818</v>
      </c>
      <c r="U1813" s="2" t="s">
        <v>33</v>
      </c>
      <c r="V1813" s="2" t="s">
        <v>136</v>
      </c>
      <c r="W1813" s="2" t="s">
        <v>362</v>
      </c>
      <c r="X1813" s="2" t="s">
        <v>433</v>
      </c>
      <c r="Y1813" s="2">
        <v>32771</v>
      </c>
      <c r="Z1813" s="10">
        <v>42030</v>
      </c>
      <c r="AA1813" s="14" t="str">
        <f>TEXT(Table1[[#This Row],[Order Date]],"mmmm")</f>
        <v>January</v>
      </c>
      <c r="AB1813" s="8" t="str">
        <f>TEXT(Table1[[#This Row],[Order Date]],"yyyy")</f>
        <v>2015</v>
      </c>
      <c r="AC1813" s="10">
        <v>42031</v>
      </c>
      <c r="AD1813" s="2">
        <v>-333.42540000000002</v>
      </c>
      <c r="AE1813" s="2">
        <v>10</v>
      </c>
      <c r="AF1813" s="2">
        <v>318.83</v>
      </c>
      <c r="AG1813" s="2">
        <v>86899</v>
      </c>
      <c r="AH1813" s="7" t="str">
        <f>IF(COUNTIF(Returns!$A$2:$A$1635,Orders!AG1813)&gt;0,"Returned","Not Returned")</f>
        <v>Not Returned</v>
      </c>
    </row>
    <row r="1814" spans="5:34" ht="12.75" customHeight="1" thickTop="1" thickBot="1" x14ac:dyDescent="0.3">
      <c r="E1814" s="11">
        <v>22015</v>
      </c>
      <c r="F1814" s="12" t="s">
        <v>47</v>
      </c>
      <c r="G1814" s="12">
        <v>0.05</v>
      </c>
      <c r="H1814" s="12">
        <v>159.99</v>
      </c>
      <c r="I1814" s="12">
        <v>5.5</v>
      </c>
      <c r="J1814" s="12">
        <v>3155</v>
      </c>
      <c r="K1814" s="7" t="str">
        <f>IF(COUNTIF(Table1[Customer ID],Table1[[#This Row],[Customer ID]])&gt;1,"Repeat Customer","One-Time Customer")</f>
        <v>Repeat Customer</v>
      </c>
      <c r="L1814" s="12" t="s">
        <v>2850</v>
      </c>
      <c r="M1814" s="12" t="s">
        <v>49</v>
      </c>
      <c r="N1814" s="12" t="s">
        <v>114</v>
      </c>
      <c r="O1814" s="12" t="s">
        <v>77</v>
      </c>
      <c r="P1814" s="12" t="s">
        <v>180</v>
      </c>
      <c r="Q1814" s="12" t="s">
        <v>59</v>
      </c>
      <c r="R1814" s="12" t="s">
        <v>2852</v>
      </c>
      <c r="S1814" s="12">
        <v>0.49</v>
      </c>
      <c r="T1814" s="7">
        <f>Table1[[#This Row],[Profit]]/Table1[[#This Row],[Sales]]</f>
        <v>3.4060516851124106E-3</v>
      </c>
      <c r="U1814" s="12" t="s">
        <v>33</v>
      </c>
      <c r="V1814" s="12" t="s">
        <v>136</v>
      </c>
      <c r="W1814" s="12" t="s">
        <v>362</v>
      </c>
      <c r="X1814" s="12" t="s">
        <v>433</v>
      </c>
      <c r="Y1814" s="12">
        <v>32771</v>
      </c>
      <c r="Z1814" s="13">
        <v>42113</v>
      </c>
      <c r="AA1814" s="14" t="str">
        <f>TEXT(Table1[[#This Row],[Order Date]],"mmmm")</f>
        <v>April</v>
      </c>
      <c r="AB1814" s="8" t="str">
        <f>TEXT(Table1[[#This Row],[Order Date]],"yyyy")</f>
        <v>2015</v>
      </c>
      <c r="AC1814" s="13">
        <v>42115</v>
      </c>
      <c r="AD1814" s="12">
        <v>12.264000000000001</v>
      </c>
      <c r="AE1814" s="12">
        <v>23</v>
      </c>
      <c r="AF1814" s="12">
        <v>3600.65</v>
      </c>
      <c r="AG1814" s="12">
        <v>86902</v>
      </c>
      <c r="AH1814" s="7" t="str">
        <f>IF(COUNTIF(Returns!$A$2:$A$1635,Orders!AG1814)&gt;0,"Returned","Not Returned")</f>
        <v>Not Returned</v>
      </c>
    </row>
    <row r="1815" spans="5:34" ht="12.75" customHeight="1" thickTop="1" thickBot="1" x14ac:dyDescent="0.3">
      <c r="E1815" s="9">
        <v>19374</v>
      </c>
      <c r="F1815" s="2" t="s">
        <v>37</v>
      </c>
      <c r="G1815" s="2">
        <v>7.0000000000000007E-2</v>
      </c>
      <c r="H1815" s="2">
        <v>280.98</v>
      </c>
      <c r="I1815" s="2">
        <v>57</v>
      </c>
      <c r="J1815" s="2">
        <v>3167</v>
      </c>
      <c r="K1815" s="7" t="str">
        <f>IF(COUNTIF(Table1[Customer ID],Table1[[#This Row],[Customer ID]])&gt;1,"Repeat Customer","One-Time Customer")</f>
        <v>Repeat Customer</v>
      </c>
      <c r="L1815" s="2" t="s">
        <v>2853</v>
      </c>
      <c r="M1815" s="2" t="s">
        <v>39</v>
      </c>
      <c r="N1815" s="2" t="s">
        <v>28</v>
      </c>
      <c r="O1815" s="2" t="s">
        <v>41</v>
      </c>
      <c r="P1815" s="2" t="s">
        <v>42</v>
      </c>
      <c r="Q1815" s="2" t="s">
        <v>43</v>
      </c>
      <c r="R1815" s="2" t="s">
        <v>670</v>
      </c>
      <c r="S1815" s="2">
        <v>0.78</v>
      </c>
      <c r="T1815" s="7">
        <f>Table1[[#This Row],[Profit]]/Table1[[#This Row],[Sales]]</f>
        <v>-7.2141106180190567E-2</v>
      </c>
      <c r="U1815" s="2" t="s">
        <v>33</v>
      </c>
      <c r="V1815" s="2" t="s">
        <v>136</v>
      </c>
      <c r="W1815" s="2" t="s">
        <v>362</v>
      </c>
      <c r="X1815" s="2" t="s">
        <v>2854</v>
      </c>
      <c r="Y1815" s="2">
        <v>32004</v>
      </c>
      <c r="Z1815" s="10">
        <v>42174</v>
      </c>
      <c r="AA1815" s="14" t="str">
        <f>TEXT(Table1[[#This Row],[Order Date]],"mmmm")</f>
        <v>June</v>
      </c>
      <c r="AB1815" s="8" t="str">
        <f>TEXT(Table1[[#This Row],[Order Date]],"yyyy")</f>
        <v>2015</v>
      </c>
      <c r="AC1815" s="10">
        <v>42175</v>
      </c>
      <c r="AD1815" s="2">
        <v>-283.9914</v>
      </c>
      <c r="AE1815" s="2">
        <v>14</v>
      </c>
      <c r="AF1815" s="2">
        <v>3936.61</v>
      </c>
      <c r="AG1815" s="2">
        <v>86491</v>
      </c>
      <c r="AH1815" s="7" t="str">
        <f>IF(COUNTIF(Returns!$A$2:$A$1635,Orders!AG1815)&gt;0,"Returned","Not Returned")</f>
        <v>Not Returned</v>
      </c>
    </row>
    <row r="1816" spans="5:34" ht="12.75" customHeight="1" thickTop="1" thickBot="1" x14ac:dyDescent="0.3">
      <c r="E1816" s="11">
        <v>19375</v>
      </c>
      <c r="F1816" s="12" t="s">
        <v>37</v>
      </c>
      <c r="G1816" s="12">
        <v>0</v>
      </c>
      <c r="H1816" s="12">
        <v>4.9800000000000004</v>
      </c>
      <c r="I1816" s="12">
        <v>7.44</v>
      </c>
      <c r="J1816" s="12">
        <v>3167</v>
      </c>
      <c r="K1816" s="7" t="str">
        <f>IF(COUNTIF(Table1[Customer ID],Table1[[#This Row],[Customer ID]])&gt;1,"Repeat Customer","One-Time Customer")</f>
        <v>Repeat Customer</v>
      </c>
      <c r="L1816" s="12" t="s">
        <v>2853</v>
      </c>
      <c r="M1816" s="12" t="s">
        <v>49</v>
      </c>
      <c r="N1816" s="12" t="s">
        <v>28</v>
      </c>
      <c r="O1816" s="12" t="s">
        <v>29</v>
      </c>
      <c r="P1816" s="12" t="s">
        <v>93</v>
      </c>
      <c r="Q1816" s="12" t="s">
        <v>59</v>
      </c>
      <c r="R1816" s="12" t="s">
        <v>384</v>
      </c>
      <c r="S1816" s="12">
        <v>0.36</v>
      </c>
      <c r="T1816" s="7">
        <f>Table1[[#This Row],[Profit]]/Table1[[#This Row],[Sales]]</f>
        <v>-2.4944706933980334</v>
      </c>
      <c r="U1816" s="12" t="s">
        <v>33</v>
      </c>
      <c r="V1816" s="12" t="s">
        <v>136</v>
      </c>
      <c r="W1816" s="12" t="s">
        <v>362</v>
      </c>
      <c r="X1816" s="12" t="s">
        <v>2854</v>
      </c>
      <c r="Y1816" s="12">
        <v>32004</v>
      </c>
      <c r="Z1816" s="13">
        <v>42174</v>
      </c>
      <c r="AA1816" s="14" t="str">
        <f>TEXT(Table1[[#This Row],[Order Date]],"mmmm")</f>
        <v>June</v>
      </c>
      <c r="AB1816" s="8" t="str">
        <f>TEXT(Table1[[#This Row],[Order Date]],"yyyy")</f>
        <v>2015</v>
      </c>
      <c r="AC1816" s="13">
        <v>42176</v>
      </c>
      <c r="AD1816" s="12">
        <v>-195.34200000000001</v>
      </c>
      <c r="AE1816" s="12">
        <v>15</v>
      </c>
      <c r="AF1816" s="12">
        <v>78.31</v>
      </c>
      <c r="AG1816" s="12">
        <v>86491</v>
      </c>
      <c r="AH1816" s="7" t="str">
        <f>IF(COUNTIF(Returns!$A$2:$A$1635,Orders!AG1816)&gt;0,"Returned","Not Returned")</f>
        <v>Not Returned</v>
      </c>
    </row>
    <row r="1817" spans="5:34" ht="12.75" customHeight="1" thickTop="1" thickBot="1" x14ac:dyDescent="0.3">
      <c r="E1817" s="9">
        <v>19376</v>
      </c>
      <c r="F1817" s="2" t="s">
        <v>37</v>
      </c>
      <c r="G1817" s="2">
        <v>0.1</v>
      </c>
      <c r="H1817" s="2">
        <v>3.98</v>
      </c>
      <c r="I1817" s="2">
        <v>0.83</v>
      </c>
      <c r="J1817" s="2">
        <v>3167</v>
      </c>
      <c r="K1817" s="7" t="str">
        <f>IF(COUNTIF(Table1[Customer ID],Table1[[#This Row],[Customer ID]])&gt;1,"Repeat Customer","One-Time Customer")</f>
        <v>Repeat Customer</v>
      </c>
      <c r="L1817" s="2" t="s">
        <v>2853</v>
      </c>
      <c r="M1817" s="2" t="s">
        <v>49</v>
      </c>
      <c r="N1817" s="2" t="s">
        <v>28</v>
      </c>
      <c r="O1817" s="2" t="s">
        <v>29</v>
      </c>
      <c r="P1817" s="2" t="s">
        <v>30</v>
      </c>
      <c r="Q1817" s="2" t="s">
        <v>31</v>
      </c>
      <c r="R1817" s="2" t="s">
        <v>1404</v>
      </c>
      <c r="S1817" s="2">
        <v>0.51</v>
      </c>
      <c r="T1817" s="7">
        <f>Table1[[#This Row],[Profit]]/Table1[[#This Row],[Sales]]</f>
        <v>-2.112793217145549</v>
      </c>
      <c r="U1817" s="2" t="s">
        <v>33</v>
      </c>
      <c r="V1817" s="2" t="s">
        <v>136</v>
      </c>
      <c r="W1817" s="2" t="s">
        <v>362</v>
      </c>
      <c r="X1817" s="2" t="s">
        <v>2854</v>
      </c>
      <c r="Y1817" s="2">
        <v>32004</v>
      </c>
      <c r="Z1817" s="10">
        <v>42174</v>
      </c>
      <c r="AA1817" s="14" t="str">
        <f>TEXT(Table1[[#This Row],[Order Date]],"mmmm")</f>
        <v>June</v>
      </c>
      <c r="AB1817" s="8" t="str">
        <f>TEXT(Table1[[#This Row],[Order Date]],"yyyy")</f>
        <v>2015</v>
      </c>
      <c r="AC1817" s="10">
        <v>42176</v>
      </c>
      <c r="AD1817" s="2">
        <v>-89.70920000000001</v>
      </c>
      <c r="AE1817" s="2">
        <v>11</v>
      </c>
      <c r="AF1817" s="2">
        <v>42.46</v>
      </c>
      <c r="AG1817" s="2">
        <v>86491</v>
      </c>
      <c r="AH1817" s="7" t="str">
        <f>IF(COUNTIF(Returns!$A$2:$A$1635,Orders!AG1817)&gt;0,"Returned","Not Returned")</f>
        <v>Not Returned</v>
      </c>
    </row>
    <row r="1818" spans="5:34" ht="12.75" customHeight="1" thickTop="1" thickBot="1" x14ac:dyDescent="0.3">
      <c r="E1818" s="11">
        <v>25683</v>
      </c>
      <c r="F1818" s="12" t="s">
        <v>47</v>
      </c>
      <c r="G1818" s="12">
        <v>0.08</v>
      </c>
      <c r="H1818" s="12">
        <v>7.28</v>
      </c>
      <c r="I1818" s="12">
        <v>11.15</v>
      </c>
      <c r="J1818" s="12">
        <v>3169</v>
      </c>
      <c r="K1818" s="7" t="str">
        <f>IF(COUNTIF(Table1[Customer ID],Table1[[#This Row],[Customer ID]])&gt;1,"Repeat Customer","One-Time Customer")</f>
        <v>One-Time Customer</v>
      </c>
      <c r="L1818" s="12" t="s">
        <v>2855</v>
      </c>
      <c r="M1818" s="12" t="s">
        <v>27</v>
      </c>
      <c r="N1818" s="12" t="s">
        <v>58</v>
      </c>
      <c r="O1818" s="12" t="s">
        <v>29</v>
      </c>
      <c r="P1818" s="12" t="s">
        <v>93</v>
      </c>
      <c r="Q1818" s="12" t="s">
        <v>59</v>
      </c>
      <c r="R1818" s="12" t="s">
        <v>854</v>
      </c>
      <c r="S1818" s="12">
        <v>0.37</v>
      </c>
      <c r="T1818" s="7">
        <f>Table1[[#This Row],[Profit]]/Table1[[#This Row],[Sales]]</f>
        <v>-3.0296725784447478</v>
      </c>
      <c r="U1818" s="12" t="s">
        <v>33</v>
      </c>
      <c r="V1818" s="12" t="s">
        <v>136</v>
      </c>
      <c r="W1818" s="12" t="s">
        <v>362</v>
      </c>
      <c r="X1818" s="12" t="s">
        <v>2856</v>
      </c>
      <c r="Y1818" s="12">
        <v>32127</v>
      </c>
      <c r="Z1818" s="13">
        <v>42107</v>
      </c>
      <c r="AA1818" s="14" t="str">
        <f>TEXT(Table1[[#This Row],[Order Date]],"mmmm")</f>
        <v>April</v>
      </c>
      <c r="AB1818" s="8" t="str">
        <f>TEXT(Table1[[#This Row],[Order Date]],"yyyy")</f>
        <v>2015</v>
      </c>
      <c r="AC1818" s="13">
        <v>42108</v>
      </c>
      <c r="AD1818" s="12">
        <v>-44.415000000000006</v>
      </c>
      <c r="AE1818" s="12">
        <v>1</v>
      </c>
      <c r="AF1818" s="12">
        <v>14.66</v>
      </c>
      <c r="AG1818" s="12">
        <v>86490</v>
      </c>
      <c r="AH1818" s="7" t="str">
        <f>IF(COUNTIF(Returns!$A$2:$A$1635,Orders!AG1818)&gt;0,"Returned","Not Returned")</f>
        <v>Not Returned</v>
      </c>
    </row>
    <row r="1819" spans="5:34" ht="12.75" customHeight="1" thickTop="1" thickBot="1" x14ac:dyDescent="0.3">
      <c r="E1819" s="9">
        <v>26055</v>
      </c>
      <c r="F1819" s="2" t="s">
        <v>56</v>
      </c>
      <c r="G1819" s="2">
        <v>0.1</v>
      </c>
      <c r="H1819" s="2">
        <v>7.28</v>
      </c>
      <c r="I1819" s="2">
        <v>5.47</v>
      </c>
      <c r="J1819" s="2">
        <v>3170</v>
      </c>
      <c r="K1819" s="7" t="str">
        <f>IF(COUNTIF(Table1[Customer ID],Table1[[#This Row],[Customer ID]])&gt;1,"Repeat Customer","One-Time Customer")</f>
        <v>One-Time Customer</v>
      </c>
      <c r="L1819" s="2" t="s">
        <v>2857</v>
      </c>
      <c r="M1819" s="2" t="s">
        <v>49</v>
      </c>
      <c r="N1819" s="2" t="s">
        <v>28</v>
      </c>
      <c r="O1819" s="2" t="s">
        <v>29</v>
      </c>
      <c r="P1819" s="2" t="s">
        <v>93</v>
      </c>
      <c r="Q1819" s="2" t="s">
        <v>59</v>
      </c>
      <c r="R1819" s="2" t="s">
        <v>2858</v>
      </c>
      <c r="S1819" s="2">
        <v>0.35</v>
      </c>
      <c r="T1819" s="7">
        <f>Table1[[#This Row],[Profit]]/Table1[[#This Row],[Sales]]</f>
        <v>2.0126774115949</v>
      </c>
      <c r="U1819" s="2" t="s">
        <v>33</v>
      </c>
      <c r="V1819" s="2" t="s">
        <v>136</v>
      </c>
      <c r="W1819" s="2" t="s">
        <v>362</v>
      </c>
      <c r="X1819" s="2" t="s">
        <v>2859</v>
      </c>
      <c r="Y1819" s="2">
        <v>34952</v>
      </c>
      <c r="Z1819" s="10">
        <v>42048</v>
      </c>
      <c r="AA1819" s="14" t="str">
        <f>TEXT(Table1[[#This Row],[Order Date]],"mmmm")</f>
        <v>February</v>
      </c>
      <c r="AB1819" s="8" t="str">
        <f>TEXT(Table1[[#This Row],[Order Date]],"yyyy")</f>
        <v>2015</v>
      </c>
      <c r="AC1819" s="10">
        <v>42048</v>
      </c>
      <c r="AD1819" s="2">
        <v>167.334</v>
      </c>
      <c r="AE1819" s="2">
        <v>12</v>
      </c>
      <c r="AF1819" s="2">
        <v>83.14</v>
      </c>
      <c r="AG1819" s="2">
        <v>86489</v>
      </c>
      <c r="AH1819" s="7" t="str">
        <f>IF(COUNTIF(Returns!$A$2:$A$1635,Orders!AG1819)&gt;0,"Returned","Not Returned")</f>
        <v>Not Returned</v>
      </c>
    </row>
    <row r="1820" spans="5:34" ht="12.75" customHeight="1" thickTop="1" thickBot="1" x14ac:dyDescent="0.3">
      <c r="E1820" s="11">
        <v>21961</v>
      </c>
      <c r="F1820" s="12" t="s">
        <v>25</v>
      </c>
      <c r="G1820" s="12">
        <v>0.06</v>
      </c>
      <c r="H1820" s="12">
        <v>10.97</v>
      </c>
      <c r="I1820" s="12">
        <v>6.5</v>
      </c>
      <c r="J1820" s="12">
        <v>3176</v>
      </c>
      <c r="K1820" s="7" t="str">
        <f>IF(COUNTIF(Table1[Customer ID],Table1[[#This Row],[Customer ID]])&gt;1,"Repeat Customer","One-Time Customer")</f>
        <v>Repeat Customer</v>
      </c>
      <c r="L1820" s="12" t="s">
        <v>2860</v>
      </c>
      <c r="M1820" s="12" t="s">
        <v>49</v>
      </c>
      <c r="N1820" s="12" t="s">
        <v>114</v>
      </c>
      <c r="O1820" s="12" t="s">
        <v>77</v>
      </c>
      <c r="P1820" s="12" t="s">
        <v>180</v>
      </c>
      <c r="Q1820" s="12" t="s">
        <v>59</v>
      </c>
      <c r="R1820" s="12" t="s">
        <v>2861</v>
      </c>
      <c r="S1820" s="12">
        <v>0.64</v>
      </c>
      <c r="T1820" s="7">
        <f>Table1[[#This Row],[Profit]]/Table1[[#This Row],[Sales]]</f>
        <v>0.30475261324041814</v>
      </c>
      <c r="U1820" s="12" t="s">
        <v>33</v>
      </c>
      <c r="V1820" s="12" t="s">
        <v>136</v>
      </c>
      <c r="W1820" s="12" t="s">
        <v>362</v>
      </c>
      <c r="X1820" s="12" t="s">
        <v>2862</v>
      </c>
      <c r="Y1820" s="12">
        <v>32216</v>
      </c>
      <c r="Z1820" s="13">
        <v>42128</v>
      </c>
      <c r="AA1820" s="14" t="str">
        <f>TEXT(Table1[[#This Row],[Order Date]],"mmmm")</f>
        <v>May</v>
      </c>
      <c r="AB1820" s="8" t="str">
        <f>TEXT(Table1[[#This Row],[Order Date]],"yyyy")</f>
        <v>2015</v>
      </c>
      <c r="AC1820" s="13">
        <v>42130</v>
      </c>
      <c r="AD1820" s="12">
        <v>65.597999999999999</v>
      </c>
      <c r="AE1820" s="12">
        <v>19</v>
      </c>
      <c r="AF1820" s="12">
        <v>215.25</v>
      </c>
      <c r="AG1820" s="12">
        <v>90820</v>
      </c>
      <c r="AH1820" s="7" t="str">
        <f>IF(COUNTIF(Returns!$A$2:$A$1635,Orders!AG1820)&gt;0,"Returned","Not Returned")</f>
        <v>Not Returned</v>
      </c>
    </row>
    <row r="1821" spans="5:34" ht="12.75" customHeight="1" thickTop="1" thickBot="1" x14ac:dyDescent="0.3">
      <c r="E1821" s="9">
        <v>20964</v>
      </c>
      <c r="F1821" s="2" t="s">
        <v>106</v>
      </c>
      <c r="G1821" s="2">
        <v>0.02</v>
      </c>
      <c r="H1821" s="2">
        <v>58.14</v>
      </c>
      <c r="I1821" s="2">
        <v>36.61</v>
      </c>
      <c r="J1821" s="2">
        <v>3176</v>
      </c>
      <c r="K1821" s="7" t="str">
        <f>IF(COUNTIF(Table1[Customer ID],Table1[[#This Row],[Customer ID]])&gt;1,"Repeat Customer","One-Time Customer")</f>
        <v>Repeat Customer</v>
      </c>
      <c r="L1821" s="2" t="s">
        <v>2860</v>
      </c>
      <c r="M1821" s="2" t="s">
        <v>39</v>
      </c>
      <c r="N1821" s="2" t="s">
        <v>114</v>
      </c>
      <c r="O1821" s="2" t="s">
        <v>41</v>
      </c>
      <c r="P1821" s="2" t="s">
        <v>191</v>
      </c>
      <c r="Q1821" s="2" t="s">
        <v>121</v>
      </c>
      <c r="R1821" s="2" t="s">
        <v>1035</v>
      </c>
      <c r="S1821" s="2">
        <v>0.61</v>
      </c>
      <c r="T1821" s="7">
        <f>Table1[[#This Row],[Profit]]/Table1[[#This Row],[Sales]]</f>
        <v>1.8998247448491186E-4</v>
      </c>
      <c r="U1821" s="2" t="s">
        <v>33</v>
      </c>
      <c r="V1821" s="2" t="s">
        <v>136</v>
      </c>
      <c r="W1821" s="2" t="s">
        <v>362</v>
      </c>
      <c r="X1821" s="2" t="s">
        <v>2862</v>
      </c>
      <c r="Y1821" s="2">
        <v>32216</v>
      </c>
      <c r="Z1821" s="10">
        <v>42180</v>
      </c>
      <c r="AA1821" s="14" t="str">
        <f>TEXT(Table1[[#This Row],[Order Date]],"mmmm")</f>
        <v>June</v>
      </c>
      <c r="AB1821" s="8" t="str">
        <f>TEXT(Table1[[#This Row],[Order Date]],"yyyy")</f>
        <v>2015</v>
      </c>
      <c r="AC1821" s="10">
        <v>42186</v>
      </c>
      <c r="AD1821" s="2">
        <v>0.25800000000000001</v>
      </c>
      <c r="AE1821" s="2">
        <v>22</v>
      </c>
      <c r="AF1821" s="2">
        <v>1358.02</v>
      </c>
      <c r="AG1821" s="2">
        <v>90821</v>
      </c>
      <c r="AH1821" s="7" t="str">
        <f>IF(COUNTIF(Returns!$A$2:$A$1635,Orders!AG1821)&gt;0,"Returned","Not Returned")</f>
        <v>Not Returned</v>
      </c>
    </row>
    <row r="1822" spans="5:34" ht="12.75" customHeight="1" thickTop="1" thickBot="1" x14ac:dyDescent="0.3">
      <c r="E1822" s="11">
        <v>20965</v>
      </c>
      <c r="F1822" s="12" t="s">
        <v>106</v>
      </c>
      <c r="G1822" s="12">
        <v>0.03</v>
      </c>
      <c r="H1822" s="12">
        <v>15.57</v>
      </c>
      <c r="I1822" s="12">
        <v>1.39</v>
      </c>
      <c r="J1822" s="12">
        <v>3176</v>
      </c>
      <c r="K1822" s="7" t="str">
        <f>IF(COUNTIF(Table1[Customer ID],Table1[[#This Row],[Customer ID]])&gt;1,"Repeat Customer","One-Time Customer")</f>
        <v>Repeat Customer</v>
      </c>
      <c r="L1822" s="12" t="s">
        <v>2860</v>
      </c>
      <c r="M1822" s="12" t="s">
        <v>49</v>
      </c>
      <c r="N1822" s="12" t="s">
        <v>114</v>
      </c>
      <c r="O1822" s="12" t="s">
        <v>29</v>
      </c>
      <c r="P1822" s="12" t="s">
        <v>69</v>
      </c>
      <c r="Q1822" s="12" t="s">
        <v>59</v>
      </c>
      <c r="R1822" s="12" t="s">
        <v>723</v>
      </c>
      <c r="S1822" s="12">
        <v>0.38</v>
      </c>
      <c r="T1822" s="7">
        <f>Table1[[#This Row],[Profit]]/Table1[[#This Row],[Sales]]</f>
        <v>0.17618437186489802</v>
      </c>
      <c r="U1822" s="12" t="s">
        <v>33</v>
      </c>
      <c r="V1822" s="12" t="s">
        <v>136</v>
      </c>
      <c r="W1822" s="12" t="s">
        <v>362</v>
      </c>
      <c r="X1822" s="12" t="s">
        <v>2862</v>
      </c>
      <c r="Y1822" s="12">
        <v>32216</v>
      </c>
      <c r="Z1822" s="13">
        <v>42180</v>
      </c>
      <c r="AA1822" s="14" t="str">
        <f>TEXT(Table1[[#This Row],[Order Date]],"mmmm")</f>
        <v>June</v>
      </c>
      <c r="AB1822" s="8" t="str">
        <f>TEXT(Table1[[#This Row],[Order Date]],"yyyy")</f>
        <v>2015</v>
      </c>
      <c r="AC1822" s="13">
        <v>42186</v>
      </c>
      <c r="AD1822" s="12">
        <v>63.222000000000001</v>
      </c>
      <c r="AE1822" s="12">
        <v>22</v>
      </c>
      <c r="AF1822" s="12">
        <v>358.84</v>
      </c>
      <c r="AG1822" s="12">
        <v>90821</v>
      </c>
      <c r="AH1822" s="7" t="str">
        <f>IF(COUNTIF(Returns!$A$2:$A$1635,Orders!AG1822)&gt;0,"Returned","Not Returned")</f>
        <v>Not Returned</v>
      </c>
    </row>
    <row r="1823" spans="5:34" ht="12.75" customHeight="1" thickTop="1" thickBot="1" x14ac:dyDescent="0.3">
      <c r="E1823" s="9">
        <v>24493</v>
      </c>
      <c r="F1823" s="2" t="s">
        <v>37</v>
      </c>
      <c r="G1823" s="2">
        <v>0.1</v>
      </c>
      <c r="H1823" s="2">
        <v>62.18</v>
      </c>
      <c r="I1823" s="2">
        <v>10.84</v>
      </c>
      <c r="J1823" s="2">
        <v>3177</v>
      </c>
      <c r="K1823" s="7" t="str">
        <f>IF(COUNTIF(Table1[Customer ID],Table1[[#This Row],[Customer ID]])&gt;1,"Repeat Customer","One-Time Customer")</f>
        <v>Repeat Customer</v>
      </c>
      <c r="L1823" s="2" t="s">
        <v>2863</v>
      </c>
      <c r="M1823" s="2" t="s">
        <v>49</v>
      </c>
      <c r="N1823" s="2" t="s">
        <v>114</v>
      </c>
      <c r="O1823" s="2" t="s">
        <v>41</v>
      </c>
      <c r="P1823" s="2" t="s">
        <v>50</v>
      </c>
      <c r="Q1823" s="2" t="s">
        <v>86</v>
      </c>
      <c r="R1823" s="2" t="s">
        <v>1390</v>
      </c>
      <c r="S1823" s="2">
        <v>0.63</v>
      </c>
      <c r="T1823" s="7">
        <f>Table1[[#This Row],[Profit]]/Table1[[#This Row],[Sales]]</f>
        <v>-5.7990108880505119E-2</v>
      </c>
      <c r="U1823" s="2" t="s">
        <v>33</v>
      </c>
      <c r="V1823" s="2" t="s">
        <v>136</v>
      </c>
      <c r="W1823" s="2" t="s">
        <v>362</v>
      </c>
      <c r="X1823" s="2" t="s">
        <v>2864</v>
      </c>
      <c r="Y1823" s="2">
        <v>33458</v>
      </c>
      <c r="Z1823" s="10">
        <v>42077</v>
      </c>
      <c r="AA1823" s="14" t="str">
        <f>TEXT(Table1[[#This Row],[Order Date]],"mmmm")</f>
        <v>March</v>
      </c>
      <c r="AB1823" s="8" t="str">
        <f>TEXT(Table1[[#This Row],[Order Date]],"yyyy")</f>
        <v>2015</v>
      </c>
      <c r="AC1823" s="10">
        <v>42079</v>
      </c>
      <c r="AD1823" s="2">
        <v>-29.666000000000004</v>
      </c>
      <c r="AE1823" s="2">
        <v>9</v>
      </c>
      <c r="AF1823" s="2">
        <v>511.57</v>
      </c>
      <c r="AG1823" s="2">
        <v>90818</v>
      </c>
      <c r="AH1823" s="7" t="str">
        <f>IF(COUNTIF(Returns!$A$2:$A$1635,Orders!AG1823)&gt;0,"Returned","Not Returned")</f>
        <v>Not Returned</v>
      </c>
    </row>
    <row r="1824" spans="5:34" ht="12.75" customHeight="1" thickTop="1" thickBot="1" x14ac:dyDescent="0.3">
      <c r="E1824" s="11">
        <v>22086</v>
      </c>
      <c r="F1824" s="12" t="s">
        <v>47</v>
      </c>
      <c r="G1824" s="12">
        <v>0.06</v>
      </c>
      <c r="H1824" s="12">
        <v>1.68</v>
      </c>
      <c r="I1824" s="12">
        <v>1</v>
      </c>
      <c r="J1824" s="12">
        <v>3177</v>
      </c>
      <c r="K1824" s="7" t="str">
        <f>IF(COUNTIF(Table1[Customer ID],Table1[[#This Row],[Customer ID]])&gt;1,"Repeat Customer","One-Time Customer")</f>
        <v>Repeat Customer</v>
      </c>
      <c r="L1824" s="12" t="s">
        <v>2863</v>
      </c>
      <c r="M1824" s="12" t="s">
        <v>49</v>
      </c>
      <c r="N1824" s="12" t="s">
        <v>114</v>
      </c>
      <c r="O1824" s="12" t="s">
        <v>29</v>
      </c>
      <c r="P1824" s="12" t="s">
        <v>30</v>
      </c>
      <c r="Q1824" s="12" t="s">
        <v>31</v>
      </c>
      <c r="R1824" s="12" t="s">
        <v>2548</v>
      </c>
      <c r="S1824" s="12">
        <v>0.35</v>
      </c>
      <c r="T1824" s="7">
        <f>Table1[[#This Row],[Profit]]/Table1[[#This Row],[Sales]]</f>
        <v>-152.54335260115607</v>
      </c>
      <c r="U1824" s="12" t="s">
        <v>33</v>
      </c>
      <c r="V1824" s="12" t="s">
        <v>136</v>
      </c>
      <c r="W1824" s="12" t="s">
        <v>362</v>
      </c>
      <c r="X1824" s="12" t="s">
        <v>2864</v>
      </c>
      <c r="Y1824" s="12">
        <v>33458</v>
      </c>
      <c r="Z1824" s="13">
        <v>42094</v>
      </c>
      <c r="AA1824" s="14" t="str">
        <f>TEXT(Table1[[#This Row],[Order Date]],"mmmm")</f>
        <v>March</v>
      </c>
      <c r="AB1824" s="8" t="str">
        <f>TEXT(Table1[[#This Row],[Order Date]],"yyyy")</f>
        <v>2015</v>
      </c>
      <c r="AC1824" s="13">
        <v>42096</v>
      </c>
      <c r="AD1824" s="12">
        <v>-1319.5</v>
      </c>
      <c r="AE1824" s="12">
        <v>5</v>
      </c>
      <c r="AF1824" s="12">
        <v>8.65</v>
      </c>
      <c r="AG1824" s="12">
        <v>90819</v>
      </c>
      <c r="AH1824" s="7" t="str">
        <f>IF(COUNTIF(Returns!$A$2:$A$1635,Orders!AG1824)&gt;0,"Returned","Not Returned")</f>
        <v>Not Returned</v>
      </c>
    </row>
    <row r="1825" spans="5:34" ht="12.75" customHeight="1" thickTop="1" thickBot="1" x14ac:dyDescent="0.3">
      <c r="E1825" s="9">
        <v>21554</v>
      </c>
      <c r="F1825" s="2" t="s">
        <v>106</v>
      </c>
      <c r="G1825" s="2">
        <v>7.0000000000000007E-2</v>
      </c>
      <c r="H1825" s="2">
        <v>35.44</v>
      </c>
      <c r="I1825" s="2">
        <v>7.5</v>
      </c>
      <c r="J1825" s="2">
        <v>3179</v>
      </c>
      <c r="K1825" s="7" t="str">
        <f>IF(COUNTIF(Table1[Customer ID],Table1[[#This Row],[Customer ID]])&gt;1,"Repeat Customer","One-Time Customer")</f>
        <v>One-Time Customer</v>
      </c>
      <c r="L1825" s="2" t="s">
        <v>2865</v>
      </c>
      <c r="M1825" s="2" t="s">
        <v>49</v>
      </c>
      <c r="N1825" s="2" t="s">
        <v>28</v>
      </c>
      <c r="O1825" s="2" t="s">
        <v>29</v>
      </c>
      <c r="P1825" s="2" t="s">
        <v>93</v>
      </c>
      <c r="Q1825" s="2" t="s">
        <v>59</v>
      </c>
      <c r="R1825" s="2" t="s">
        <v>2746</v>
      </c>
      <c r="S1825" s="2">
        <v>0.38</v>
      </c>
      <c r="T1825" s="7">
        <f>Table1[[#This Row],[Profit]]/Table1[[#This Row],[Sales]]</f>
        <v>0.69</v>
      </c>
      <c r="U1825" s="2" t="s">
        <v>33</v>
      </c>
      <c r="V1825" s="2" t="s">
        <v>61</v>
      </c>
      <c r="W1825" s="2" t="s">
        <v>62</v>
      </c>
      <c r="X1825" s="2" t="s">
        <v>2866</v>
      </c>
      <c r="Y1825" s="2">
        <v>55060</v>
      </c>
      <c r="Z1825" s="10">
        <v>42167</v>
      </c>
      <c r="AA1825" s="14" t="str">
        <f>TEXT(Table1[[#This Row],[Order Date]],"mmmm")</f>
        <v>June</v>
      </c>
      <c r="AB1825" s="8" t="str">
        <f>TEXT(Table1[[#This Row],[Order Date]],"yyyy")</f>
        <v>2015</v>
      </c>
      <c r="AC1825" s="10">
        <v>42174</v>
      </c>
      <c r="AD1825" s="2">
        <v>262.2</v>
      </c>
      <c r="AE1825" s="2">
        <v>11</v>
      </c>
      <c r="AF1825" s="2">
        <v>380</v>
      </c>
      <c r="AG1825" s="2">
        <v>86989</v>
      </c>
      <c r="AH1825" s="7" t="str">
        <f>IF(COUNTIF(Returns!$A$2:$A$1635,Orders!AG1825)&gt;0,"Returned","Not Returned")</f>
        <v>Not Returned</v>
      </c>
    </row>
    <row r="1826" spans="5:34" ht="12.75" customHeight="1" thickTop="1" thickBot="1" x14ac:dyDescent="0.3">
      <c r="E1826" s="11">
        <v>24464</v>
      </c>
      <c r="F1826" s="12" t="s">
        <v>25</v>
      </c>
      <c r="G1826" s="12">
        <v>0.08</v>
      </c>
      <c r="H1826" s="12">
        <v>170.98</v>
      </c>
      <c r="I1826" s="12">
        <v>35.89</v>
      </c>
      <c r="J1826" s="12">
        <v>3187</v>
      </c>
      <c r="K1826" s="7" t="str">
        <f>IF(COUNTIF(Table1[Customer ID],Table1[[#This Row],[Customer ID]])&gt;1,"Repeat Customer","One-Time Customer")</f>
        <v>One-Time Customer</v>
      </c>
      <c r="L1826" s="12" t="s">
        <v>2867</v>
      </c>
      <c r="M1826" s="12" t="s">
        <v>39</v>
      </c>
      <c r="N1826" s="12" t="s">
        <v>58</v>
      </c>
      <c r="O1826" s="12" t="s">
        <v>41</v>
      </c>
      <c r="P1826" s="12" t="s">
        <v>191</v>
      </c>
      <c r="Q1826" s="12" t="s">
        <v>121</v>
      </c>
      <c r="R1826" s="12" t="s">
        <v>1047</v>
      </c>
      <c r="S1826" s="12">
        <v>0.66</v>
      </c>
      <c r="T1826" s="7">
        <f>Table1[[#This Row],[Profit]]/Table1[[#This Row],[Sales]]</f>
        <v>-0.60062161620212551</v>
      </c>
      <c r="U1826" s="12" t="s">
        <v>33</v>
      </c>
      <c r="V1826" s="12" t="s">
        <v>136</v>
      </c>
      <c r="W1826" s="12" t="s">
        <v>362</v>
      </c>
      <c r="X1826" s="12" t="s">
        <v>2868</v>
      </c>
      <c r="Y1826" s="12">
        <v>33569</v>
      </c>
      <c r="Z1826" s="13">
        <v>42065</v>
      </c>
      <c r="AA1826" s="14" t="str">
        <f>TEXT(Table1[[#This Row],[Order Date]],"mmmm")</f>
        <v>March</v>
      </c>
      <c r="AB1826" s="8" t="str">
        <f>TEXT(Table1[[#This Row],[Order Date]],"yyyy")</f>
        <v>2015</v>
      </c>
      <c r="AC1826" s="13">
        <v>42067</v>
      </c>
      <c r="AD1826" s="12">
        <v>-119.812</v>
      </c>
      <c r="AE1826" s="12">
        <v>1</v>
      </c>
      <c r="AF1826" s="12">
        <v>199.48</v>
      </c>
      <c r="AG1826" s="12">
        <v>89025</v>
      </c>
      <c r="AH1826" s="7" t="str">
        <f>IF(COUNTIF(Returns!$A$2:$A$1635,Orders!AG1826)&gt;0,"Returned","Not Returned")</f>
        <v>Not Returned</v>
      </c>
    </row>
    <row r="1827" spans="5:34" ht="12.75" customHeight="1" thickTop="1" thickBot="1" x14ac:dyDescent="0.3">
      <c r="E1827" s="9">
        <v>20127</v>
      </c>
      <c r="F1827" s="2" t="s">
        <v>47</v>
      </c>
      <c r="G1827" s="2">
        <v>0.01</v>
      </c>
      <c r="H1827" s="2">
        <v>20.99</v>
      </c>
      <c r="I1827" s="2">
        <v>4.8099999999999996</v>
      </c>
      <c r="J1827" s="2">
        <v>3191</v>
      </c>
      <c r="K1827" s="7" t="str">
        <f>IF(COUNTIF(Table1[Customer ID],Table1[[#This Row],[Customer ID]])&gt;1,"Repeat Customer","One-Time Customer")</f>
        <v>Repeat Customer</v>
      </c>
      <c r="L1827" s="2" t="s">
        <v>2869</v>
      </c>
      <c r="M1827" s="2" t="s">
        <v>49</v>
      </c>
      <c r="N1827" s="2" t="s">
        <v>28</v>
      </c>
      <c r="O1827" s="2" t="s">
        <v>77</v>
      </c>
      <c r="P1827" s="2" t="s">
        <v>78</v>
      </c>
      <c r="Q1827" s="2" t="s">
        <v>86</v>
      </c>
      <c r="R1827" s="2" t="s">
        <v>475</v>
      </c>
      <c r="S1827" s="2">
        <v>0.57999999999999996</v>
      </c>
      <c r="T1827" s="7">
        <f>Table1[[#This Row],[Profit]]/Table1[[#This Row],[Sales]]</f>
        <v>-9.7089862488007661E-2</v>
      </c>
      <c r="U1827" s="2" t="s">
        <v>33</v>
      </c>
      <c r="V1827" s="2" t="s">
        <v>61</v>
      </c>
      <c r="W1827" s="2" t="s">
        <v>1858</v>
      </c>
      <c r="X1827" s="2" t="s">
        <v>2870</v>
      </c>
      <c r="Y1827" s="2">
        <v>54481</v>
      </c>
      <c r="Z1827" s="10">
        <v>42081</v>
      </c>
      <c r="AA1827" s="14" t="str">
        <f>TEXT(Table1[[#This Row],[Order Date]],"mmmm")</f>
        <v>March</v>
      </c>
      <c r="AB1827" s="8" t="str">
        <f>TEXT(Table1[[#This Row],[Order Date]],"yyyy")</f>
        <v>2015</v>
      </c>
      <c r="AC1827" s="10">
        <v>42081</v>
      </c>
      <c r="AD1827" s="2">
        <v>-9.1079999999999988</v>
      </c>
      <c r="AE1827" s="2">
        <v>5</v>
      </c>
      <c r="AF1827" s="2">
        <v>93.81</v>
      </c>
      <c r="AG1827" s="2">
        <v>86447</v>
      </c>
      <c r="AH1827" s="7" t="str">
        <f>IF(COUNTIF(Returns!$A$2:$A$1635,Orders!AG1827)&gt;0,"Returned","Not Returned")</f>
        <v>Not Returned</v>
      </c>
    </row>
    <row r="1828" spans="5:34" ht="12.75" customHeight="1" thickTop="1" thickBot="1" x14ac:dyDescent="0.3">
      <c r="E1828" s="11">
        <v>20303</v>
      </c>
      <c r="F1828" s="12" t="s">
        <v>25</v>
      </c>
      <c r="G1828" s="12">
        <v>0.09</v>
      </c>
      <c r="H1828" s="12">
        <v>35.94</v>
      </c>
      <c r="I1828" s="12">
        <v>6.66</v>
      </c>
      <c r="J1828" s="12">
        <v>3191</v>
      </c>
      <c r="K1828" s="7" t="str">
        <f>IF(COUNTIF(Table1[Customer ID],Table1[[#This Row],[Customer ID]])&gt;1,"Repeat Customer","One-Time Customer")</f>
        <v>Repeat Customer</v>
      </c>
      <c r="L1828" s="12" t="s">
        <v>2869</v>
      </c>
      <c r="M1828" s="12" t="s">
        <v>49</v>
      </c>
      <c r="N1828" s="12" t="s">
        <v>28</v>
      </c>
      <c r="O1828" s="12" t="s">
        <v>29</v>
      </c>
      <c r="P1828" s="12" t="s">
        <v>69</v>
      </c>
      <c r="Q1828" s="12" t="s">
        <v>59</v>
      </c>
      <c r="R1828" s="12" t="s">
        <v>73</v>
      </c>
      <c r="S1828" s="12">
        <v>0.4</v>
      </c>
      <c r="T1828" s="7">
        <f>Table1[[#This Row],[Profit]]/Table1[[#This Row],[Sales]]</f>
        <v>0.55270130036512699</v>
      </c>
      <c r="U1828" s="12" t="s">
        <v>33</v>
      </c>
      <c r="V1828" s="12" t="s">
        <v>61</v>
      </c>
      <c r="W1828" s="12" t="s">
        <v>1858</v>
      </c>
      <c r="X1828" s="12" t="s">
        <v>2870</v>
      </c>
      <c r="Y1828" s="12">
        <v>54481</v>
      </c>
      <c r="Z1828" s="13">
        <v>42104</v>
      </c>
      <c r="AA1828" s="14" t="str">
        <f>TEXT(Table1[[#This Row],[Order Date]],"mmmm")</f>
        <v>April</v>
      </c>
      <c r="AB1828" s="8" t="str">
        <f>TEXT(Table1[[#This Row],[Order Date]],"yyyy")</f>
        <v>2015</v>
      </c>
      <c r="AC1828" s="13">
        <v>42106</v>
      </c>
      <c r="AD1828" s="12">
        <v>172.56439999999998</v>
      </c>
      <c r="AE1828" s="12">
        <v>9</v>
      </c>
      <c r="AF1828" s="12">
        <v>312.22000000000003</v>
      </c>
      <c r="AG1828" s="12">
        <v>86448</v>
      </c>
      <c r="AH1828" s="7" t="str">
        <f>IF(COUNTIF(Returns!$A$2:$A$1635,Orders!AG1828)&gt;0,"Returned","Not Returned")</f>
        <v>Not Returned</v>
      </c>
    </row>
    <row r="1829" spans="5:34" ht="12.75" customHeight="1" thickTop="1" thickBot="1" x14ac:dyDescent="0.3">
      <c r="E1829" s="9">
        <v>22846</v>
      </c>
      <c r="F1829" s="2" t="s">
        <v>56</v>
      </c>
      <c r="G1829" s="2">
        <v>0.1</v>
      </c>
      <c r="H1829" s="2">
        <v>4.9800000000000004</v>
      </c>
      <c r="I1829" s="2">
        <v>7.54</v>
      </c>
      <c r="J1829" s="2">
        <v>3194</v>
      </c>
      <c r="K1829" s="7" t="str">
        <f>IF(COUNTIF(Table1[Customer ID],Table1[[#This Row],[Customer ID]])&gt;1,"Repeat Customer","One-Time Customer")</f>
        <v>Repeat Customer</v>
      </c>
      <c r="L1829" s="2" t="s">
        <v>2871</v>
      </c>
      <c r="M1829" s="2" t="s">
        <v>49</v>
      </c>
      <c r="N1829" s="2" t="s">
        <v>114</v>
      </c>
      <c r="O1829" s="2" t="s">
        <v>29</v>
      </c>
      <c r="P1829" s="2" t="s">
        <v>93</v>
      </c>
      <c r="Q1829" s="2" t="s">
        <v>59</v>
      </c>
      <c r="R1829" s="2" t="s">
        <v>2872</v>
      </c>
      <c r="S1829" s="2">
        <v>0.38</v>
      </c>
      <c r="T1829" s="7">
        <f>Table1[[#This Row],[Profit]]/Table1[[#This Row],[Sales]]</f>
        <v>1.0282390510948904</v>
      </c>
      <c r="U1829" s="2" t="s">
        <v>33</v>
      </c>
      <c r="V1829" s="2" t="s">
        <v>136</v>
      </c>
      <c r="W1829" s="2" t="s">
        <v>362</v>
      </c>
      <c r="X1829" s="2" t="s">
        <v>951</v>
      </c>
      <c r="Y1829" s="2">
        <v>34609</v>
      </c>
      <c r="Z1829" s="10">
        <v>42073</v>
      </c>
      <c r="AA1829" s="14" t="str">
        <f>TEXT(Table1[[#This Row],[Order Date]],"mmmm")</f>
        <v>March</v>
      </c>
      <c r="AB1829" s="8" t="str">
        <f>TEXT(Table1[[#This Row],[Order Date]],"yyyy")</f>
        <v>2015</v>
      </c>
      <c r="AC1829" s="10">
        <v>42074</v>
      </c>
      <c r="AD1829" s="2">
        <v>45.077999999999996</v>
      </c>
      <c r="AE1829" s="2">
        <v>9</v>
      </c>
      <c r="AF1829" s="2">
        <v>43.84</v>
      </c>
      <c r="AG1829" s="2">
        <v>89805</v>
      </c>
      <c r="AH1829" s="7" t="str">
        <f>IF(COUNTIF(Returns!$A$2:$A$1635,Orders!AG1829)&gt;0,"Returned","Not Returned")</f>
        <v>Not Returned</v>
      </c>
    </row>
    <row r="1830" spans="5:34" ht="12.75" customHeight="1" thickTop="1" thickBot="1" x14ac:dyDescent="0.3">
      <c r="E1830" s="11">
        <v>22847</v>
      </c>
      <c r="F1830" s="12" t="s">
        <v>56</v>
      </c>
      <c r="G1830" s="12">
        <v>0</v>
      </c>
      <c r="H1830" s="12">
        <v>22.84</v>
      </c>
      <c r="I1830" s="12">
        <v>8.18</v>
      </c>
      <c r="J1830" s="12">
        <v>3194</v>
      </c>
      <c r="K1830" s="7" t="str">
        <f>IF(COUNTIF(Table1[Customer ID],Table1[[#This Row],[Customer ID]])&gt;1,"Repeat Customer","One-Time Customer")</f>
        <v>Repeat Customer</v>
      </c>
      <c r="L1830" s="12" t="s">
        <v>2871</v>
      </c>
      <c r="M1830" s="12" t="s">
        <v>49</v>
      </c>
      <c r="N1830" s="12" t="s">
        <v>114</v>
      </c>
      <c r="O1830" s="12" t="s">
        <v>29</v>
      </c>
      <c r="P1830" s="12" t="s">
        <v>93</v>
      </c>
      <c r="Q1830" s="12" t="s">
        <v>59</v>
      </c>
      <c r="R1830" s="12" t="s">
        <v>1842</v>
      </c>
      <c r="S1830" s="12">
        <v>0.39</v>
      </c>
      <c r="T1830" s="7">
        <f>Table1[[#This Row],[Profit]]/Table1[[#This Row],[Sales]]</f>
        <v>-0.7787216029349513</v>
      </c>
      <c r="U1830" s="12" t="s">
        <v>33</v>
      </c>
      <c r="V1830" s="12" t="s">
        <v>136</v>
      </c>
      <c r="W1830" s="12" t="s">
        <v>362</v>
      </c>
      <c r="X1830" s="12" t="s">
        <v>951</v>
      </c>
      <c r="Y1830" s="12">
        <v>34609</v>
      </c>
      <c r="Z1830" s="13">
        <v>42073</v>
      </c>
      <c r="AA1830" s="14" t="str">
        <f>TEXT(Table1[[#This Row],[Order Date]],"mmmm")</f>
        <v>March</v>
      </c>
      <c r="AB1830" s="8" t="str">
        <f>TEXT(Table1[[#This Row],[Order Date]],"yyyy")</f>
        <v>2015</v>
      </c>
      <c r="AC1830" s="13">
        <v>42075</v>
      </c>
      <c r="AD1830" s="12">
        <v>-110.376</v>
      </c>
      <c r="AE1830" s="12">
        <v>6</v>
      </c>
      <c r="AF1830" s="12">
        <v>141.74</v>
      </c>
      <c r="AG1830" s="12">
        <v>89805</v>
      </c>
      <c r="AH1830" s="7" t="str">
        <f>IF(COUNTIF(Returns!$A$2:$A$1635,Orders!AG1830)&gt;0,"Returned","Not Returned")</f>
        <v>Not Returned</v>
      </c>
    </row>
    <row r="1831" spans="5:34" ht="12.75" customHeight="1" thickTop="1" thickBot="1" x14ac:dyDescent="0.3">
      <c r="E1831" s="9">
        <v>3406</v>
      </c>
      <c r="F1831" s="2" t="s">
        <v>37</v>
      </c>
      <c r="G1831" s="2">
        <v>0.03</v>
      </c>
      <c r="H1831" s="2">
        <v>200.97</v>
      </c>
      <c r="I1831" s="2">
        <v>15.59</v>
      </c>
      <c r="J1831" s="2">
        <v>3196</v>
      </c>
      <c r="K1831" s="7" t="str">
        <f>IF(COUNTIF(Table1[Customer ID],Table1[[#This Row],[Customer ID]])&gt;1,"Repeat Customer","One-Time Customer")</f>
        <v>One-Time Customer</v>
      </c>
      <c r="L1831" s="2" t="s">
        <v>2873</v>
      </c>
      <c r="M1831" s="2" t="s">
        <v>39</v>
      </c>
      <c r="N1831" s="2" t="s">
        <v>40</v>
      </c>
      <c r="O1831" s="2" t="s">
        <v>77</v>
      </c>
      <c r="P1831" s="2" t="s">
        <v>85</v>
      </c>
      <c r="Q1831" s="2" t="s">
        <v>43</v>
      </c>
      <c r="R1831" s="2" t="s">
        <v>1333</v>
      </c>
      <c r="S1831" s="2">
        <v>0.36</v>
      </c>
      <c r="T1831" s="7">
        <f>Table1[[#This Row],[Profit]]/Table1[[#This Row],[Sales]]</f>
        <v>0.22383069025838087</v>
      </c>
      <c r="U1831" s="2" t="s">
        <v>33</v>
      </c>
      <c r="V1831" s="2" t="s">
        <v>34</v>
      </c>
      <c r="W1831" s="2" t="s">
        <v>45</v>
      </c>
      <c r="X1831" s="2" t="s">
        <v>276</v>
      </c>
      <c r="Y1831" s="2">
        <v>94109</v>
      </c>
      <c r="Z1831" s="10">
        <v>42037</v>
      </c>
      <c r="AA1831" s="14" t="str">
        <f>TEXT(Table1[[#This Row],[Order Date]],"mmmm")</f>
        <v>February</v>
      </c>
      <c r="AB1831" s="8" t="str">
        <f>TEXT(Table1[[#This Row],[Order Date]],"yyyy")</f>
        <v>2015</v>
      </c>
      <c r="AC1831" s="10">
        <v>42038</v>
      </c>
      <c r="AD1831" s="2">
        <v>1951.3</v>
      </c>
      <c r="AE1831" s="2">
        <v>43</v>
      </c>
      <c r="AF1831" s="2">
        <v>8717.75</v>
      </c>
      <c r="AG1831" s="2">
        <v>24294</v>
      </c>
      <c r="AH1831" s="7" t="str">
        <f>IF(COUNTIF(Returns!$A$2:$A$1635,Orders!AG1831)&gt;0,"Returned","Not Returned")</f>
        <v>Not Returned</v>
      </c>
    </row>
    <row r="1832" spans="5:34" ht="12.75" customHeight="1" thickTop="1" thickBot="1" x14ac:dyDescent="0.3">
      <c r="E1832" s="11">
        <v>21406</v>
      </c>
      <c r="F1832" s="12" t="s">
        <v>37</v>
      </c>
      <c r="G1832" s="12">
        <v>0.03</v>
      </c>
      <c r="H1832" s="12">
        <v>200.97</v>
      </c>
      <c r="I1832" s="12">
        <v>15.59</v>
      </c>
      <c r="J1832" s="12">
        <v>3197</v>
      </c>
      <c r="K1832" s="7" t="str">
        <f>IF(COUNTIF(Table1[Customer ID],Table1[[#This Row],[Customer ID]])&gt;1,"Repeat Customer","One-Time Customer")</f>
        <v>One-Time Customer</v>
      </c>
      <c r="L1832" s="12" t="s">
        <v>2874</v>
      </c>
      <c r="M1832" s="12" t="s">
        <v>39</v>
      </c>
      <c r="N1832" s="12" t="s">
        <v>40</v>
      </c>
      <c r="O1832" s="12" t="s">
        <v>77</v>
      </c>
      <c r="P1832" s="12" t="s">
        <v>85</v>
      </c>
      <c r="Q1832" s="12" t="s">
        <v>43</v>
      </c>
      <c r="R1832" s="12" t="s">
        <v>1333</v>
      </c>
      <c r="S1832" s="12">
        <v>0.36</v>
      </c>
      <c r="T1832" s="7">
        <f>Table1[[#This Row],[Profit]]/Table1[[#This Row],[Sales]]</f>
        <v>0.69</v>
      </c>
      <c r="U1832" s="12" t="s">
        <v>33</v>
      </c>
      <c r="V1832" s="12" t="s">
        <v>61</v>
      </c>
      <c r="W1832" s="12" t="s">
        <v>178</v>
      </c>
      <c r="X1832" s="12" t="s">
        <v>2875</v>
      </c>
      <c r="Y1832" s="12">
        <v>60062</v>
      </c>
      <c r="Z1832" s="13">
        <v>42037</v>
      </c>
      <c r="AA1832" s="14" t="str">
        <f>TEXT(Table1[[#This Row],[Order Date]],"mmmm")</f>
        <v>February</v>
      </c>
      <c r="AB1832" s="8" t="str">
        <f>TEXT(Table1[[#This Row],[Order Date]],"yyyy")</f>
        <v>2015</v>
      </c>
      <c r="AC1832" s="13">
        <v>42038</v>
      </c>
      <c r="AD1832" s="12">
        <v>1538.7827999999997</v>
      </c>
      <c r="AE1832" s="12">
        <v>11</v>
      </c>
      <c r="AF1832" s="12">
        <v>2230.12</v>
      </c>
      <c r="AG1832" s="12">
        <v>90850</v>
      </c>
      <c r="AH1832" s="7" t="str">
        <f>IF(COUNTIF(Returns!$A$2:$A$1635,Orders!AG1832)&gt;0,"Returned","Not Returned")</f>
        <v>Not Returned</v>
      </c>
    </row>
    <row r="1833" spans="5:34" ht="12.75" customHeight="1" thickTop="1" thickBot="1" x14ac:dyDescent="0.3">
      <c r="E1833" s="9">
        <v>18437</v>
      </c>
      <c r="F1833" s="2" t="s">
        <v>106</v>
      </c>
      <c r="G1833" s="2">
        <v>7.0000000000000007E-2</v>
      </c>
      <c r="H1833" s="2">
        <v>5.98</v>
      </c>
      <c r="I1833" s="2">
        <v>0.96</v>
      </c>
      <c r="J1833" s="2">
        <v>3205</v>
      </c>
      <c r="K1833" s="7" t="str">
        <f>IF(COUNTIF(Table1[Customer ID],Table1[[#This Row],[Customer ID]])&gt;1,"Repeat Customer","One-Time Customer")</f>
        <v>One-Time Customer</v>
      </c>
      <c r="L1833" s="2" t="s">
        <v>2876</v>
      </c>
      <c r="M1833" s="2" t="s">
        <v>49</v>
      </c>
      <c r="N1833" s="2" t="s">
        <v>114</v>
      </c>
      <c r="O1833" s="2" t="s">
        <v>29</v>
      </c>
      <c r="P1833" s="2" t="s">
        <v>30</v>
      </c>
      <c r="Q1833" s="2" t="s">
        <v>31</v>
      </c>
      <c r="R1833" s="2" t="s">
        <v>1819</v>
      </c>
      <c r="S1833" s="2">
        <v>0.6</v>
      </c>
      <c r="T1833" s="7">
        <f>Table1[[#This Row],[Profit]]/Table1[[#This Row],[Sales]]</f>
        <v>0.58209219858156025</v>
      </c>
      <c r="U1833" s="2" t="s">
        <v>33</v>
      </c>
      <c r="V1833" s="2" t="s">
        <v>34</v>
      </c>
      <c r="W1833" s="2" t="s">
        <v>1741</v>
      </c>
      <c r="X1833" s="2" t="s">
        <v>2843</v>
      </c>
      <c r="Y1833" s="2">
        <v>83440</v>
      </c>
      <c r="Z1833" s="10">
        <v>42093</v>
      </c>
      <c r="AA1833" s="14" t="str">
        <f>TEXT(Table1[[#This Row],[Order Date]],"mmmm")</f>
        <v>March</v>
      </c>
      <c r="AB1833" s="8" t="str">
        <f>TEXT(Table1[[#This Row],[Order Date]],"yyyy")</f>
        <v>2015</v>
      </c>
      <c r="AC1833" s="10">
        <v>42097</v>
      </c>
      <c r="AD1833" s="2">
        <v>32.83</v>
      </c>
      <c r="AE1833" s="2">
        <v>10</v>
      </c>
      <c r="AF1833" s="2">
        <v>56.4</v>
      </c>
      <c r="AG1833" s="2">
        <v>87933</v>
      </c>
      <c r="AH1833" s="7" t="str">
        <f>IF(COUNTIF(Returns!$A$2:$A$1635,Orders!AG1833)&gt;0,"Returned","Not Returned")</f>
        <v>Not Returned</v>
      </c>
    </row>
    <row r="1834" spans="5:34" ht="12.75" customHeight="1" thickTop="1" thickBot="1" x14ac:dyDescent="0.3">
      <c r="E1834" s="11">
        <v>18438</v>
      </c>
      <c r="F1834" s="12" t="s">
        <v>106</v>
      </c>
      <c r="G1834" s="12">
        <v>0.01</v>
      </c>
      <c r="H1834" s="12">
        <v>39.979999999999997</v>
      </c>
      <c r="I1834" s="12">
        <v>4</v>
      </c>
      <c r="J1834" s="12">
        <v>3206</v>
      </c>
      <c r="K1834" s="7" t="str">
        <f>IF(COUNTIF(Table1[Customer ID],Table1[[#This Row],[Customer ID]])&gt;1,"Repeat Customer","One-Time Customer")</f>
        <v>Repeat Customer</v>
      </c>
      <c r="L1834" s="12" t="s">
        <v>2877</v>
      </c>
      <c r="M1834" s="12" t="s">
        <v>49</v>
      </c>
      <c r="N1834" s="12" t="s">
        <v>114</v>
      </c>
      <c r="O1834" s="12" t="s">
        <v>77</v>
      </c>
      <c r="P1834" s="12" t="s">
        <v>180</v>
      </c>
      <c r="Q1834" s="12" t="s">
        <v>59</v>
      </c>
      <c r="R1834" s="12" t="s">
        <v>252</v>
      </c>
      <c r="S1834" s="12">
        <v>0.7</v>
      </c>
      <c r="T1834" s="7">
        <f>Table1[[#This Row],[Profit]]/Table1[[#This Row],[Sales]]</f>
        <v>0.20033395464429971</v>
      </c>
      <c r="U1834" s="12" t="s">
        <v>33</v>
      </c>
      <c r="V1834" s="12" t="s">
        <v>34</v>
      </c>
      <c r="W1834" s="12" t="s">
        <v>1741</v>
      </c>
      <c r="X1834" s="12" t="s">
        <v>2878</v>
      </c>
      <c r="Y1834" s="12">
        <v>83301</v>
      </c>
      <c r="Z1834" s="13">
        <v>42093</v>
      </c>
      <c r="AA1834" s="14" t="str">
        <f>TEXT(Table1[[#This Row],[Order Date]],"mmmm")</f>
        <v>March</v>
      </c>
      <c r="AB1834" s="8" t="str">
        <f>TEXT(Table1[[#This Row],[Order Date]],"yyyy")</f>
        <v>2015</v>
      </c>
      <c r="AC1834" s="13">
        <v>42098</v>
      </c>
      <c r="AD1834" s="12">
        <v>51.590000000000053</v>
      </c>
      <c r="AE1834" s="12">
        <v>6</v>
      </c>
      <c r="AF1834" s="12">
        <v>257.52</v>
      </c>
      <c r="AG1834" s="12">
        <v>87933</v>
      </c>
      <c r="AH1834" s="7" t="str">
        <f>IF(COUNTIF(Returns!$A$2:$A$1635,Orders!AG1834)&gt;0,"Returned","Not Returned")</f>
        <v>Not Returned</v>
      </c>
    </row>
    <row r="1835" spans="5:34" ht="12.75" customHeight="1" thickTop="1" thickBot="1" x14ac:dyDescent="0.3">
      <c r="E1835" s="9">
        <v>21229</v>
      </c>
      <c r="F1835" s="2" t="s">
        <v>37</v>
      </c>
      <c r="G1835" s="2">
        <v>0.06</v>
      </c>
      <c r="H1835" s="2">
        <v>218.08</v>
      </c>
      <c r="I1835" s="2">
        <v>18.059999999999999</v>
      </c>
      <c r="J1835" s="2">
        <v>3206</v>
      </c>
      <c r="K1835" s="7" t="str">
        <f>IF(COUNTIF(Table1[Customer ID],Table1[[#This Row],[Customer ID]])&gt;1,"Repeat Customer","One-Time Customer")</f>
        <v>Repeat Customer</v>
      </c>
      <c r="L1835" s="2" t="s">
        <v>2877</v>
      </c>
      <c r="M1835" s="2" t="s">
        <v>27</v>
      </c>
      <c r="N1835" s="2" t="s">
        <v>114</v>
      </c>
      <c r="O1835" s="2" t="s">
        <v>41</v>
      </c>
      <c r="P1835" s="2" t="s">
        <v>42</v>
      </c>
      <c r="Q1835" s="2" t="s">
        <v>236</v>
      </c>
      <c r="R1835" s="2" t="s">
        <v>1499</v>
      </c>
      <c r="S1835" s="2">
        <v>0.56999999999999995</v>
      </c>
      <c r="T1835" s="7">
        <f>Table1[[#This Row],[Profit]]/Table1[[#This Row],[Sales]]</f>
        <v>0.65126871838281231</v>
      </c>
      <c r="U1835" s="2" t="s">
        <v>33</v>
      </c>
      <c r="V1835" s="2" t="s">
        <v>34</v>
      </c>
      <c r="W1835" s="2" t="s">
        <v>1741</v>
      </c>
      <c r="X1835" s="2" t="s">
        <v>2878</v>
      </c>
      <c r="Y1835" s="2">
        <v>83301</v>
      </c>
      <c r="Z1835" s="10">
        <v>42145</v>
      </c>
      <c r="AA1835" s="14" t="str">
        <f>TEXT(Table1[[#This Row],[Order Date]],"mmmm")</f>
        <v>May</v>
      </c>
      <c r="AB1835" s="8" t="str">
        <f>TEXT(Table1[[#This Row],[Order Date]],"yyyy")</f>
        <v>2015</v>
      </c>
      <c r="AC1835" s="10">
        <v>42147</v>
      </c>
      <c r="AD1835" s="2">
        <v>969.42</v>
      </c>
      <c r="AE1835" s="2">
        <v>7</v>
      </c>
      <c r="AF1835" s="2">
        <v>1488.51</v>
      </c>
      <c r="AG1835" s="2">
        <v>87934</v>
      </c>
      <c r="AH1835" s="7" t="str">
        <f>IF(COUNTIF(Returns!$A$2:$A$1635,Orders!AG1835)&gt;0,"Returned","Not Returned")</f>
        <v>Not Returned</v>
      </c>
    </row>
    <row r="1836" spans="5:34" ht="12.75" customHeight="1" thickTop="1" thickBot="1" x14ac:dyDescent="0.3">
      <c r="E1836" s="11">
        <v>20156</v>
      </c>
      <c r="F1836" s="12" t="s">
        <v>37</v>
      </c>
      <c r="G1836" s="12">
        <v>0.05</v>
      </c>
      <c r="H1836" s="12">
        <v>35.44</v>
      </c>
      <c r="I1836" s="12">
        <v>5.09</v>
      </c>
      <c r="J1836" s="12">
        <v>3206</v>
      </c>
      <c r="K1836" s="7" t="str">
        <f>IF(COUNTIF(Table1[Customer ID],Table1[[#This Row],[Customer ID]])&gt;1,"Repeat Customer","One-Time Customer")</f>
        <v>Repeat Customer</v>
      </c>
      <c r="L1836" s="12" t="s">
        <v>2877</v>
      </c>
      <c r="M1836" s="12" t="s">
        <v>49</v>
      </c>
      <c r="N1836" s="12" t="s">
        <v>114</v>
      </c>
      <c r="O1836" s="12" t="s">
        <v>29</v>
      </c>
      <c r="P1836" s="12" t="s">
        <v>93</v>
      </c>
      <c r="Q1836" s="12" t="s">
        <v>59</v>
      </c>
      <c r="R1836" s="12" t="s">
        <v>2777</v>
      </c>
      <c r="S1836" s="12">
        <v>0.38</v>
      </c>
      <c r="T1836" s="7">
        <f>Table1[[#This Row],[Profit]]/Table1[[#This Row],[Sales]]</f>
        <v>0.69</v>
      </c>
      <c r="U1836" s="12" t="s">
        <v>33</v>
      </c>
      <c r="V1836" s="12" t="s">
        <v>34</v>
      </c>
      <c r="W1836" s="12" t="s">
        <v>1741</v>
      </c>
      <c r="X1836" s="12" t="s">
        <v>2878</v>
      </c>
      <c r="Y1836" s="12">
        <v>83301</v>
      </c>
      <c r="Z1836" s="13">
        <v>42152</v>
      </c>
      <c r="AA1836" s="14" t="str">
        <f>TEXT(Table1[[#This Row],[Order Date]],"mmmm")</f>
        <v>May</v>
      </c>
      <c r="AB1836" s="8" t="str">
        <f>TEXT(Table1[[#This Row],[Order Date]],"yyyy")</f>
        <v>2015</v>
      </c>
      <c r="AC1836" s="13">
        <v>42153</v>
      </c>
      <c r="AD1836" s="12">
        <v>553.33169999999996</v>
      </c>
      <c r="AE1836" s="12">
        <v>23</v>
      </c>
      <c r="AF1836" s="12">
        <v>801.93</v>
      </c>
      <c r="AG1836" s="12">
        <v>87935</v>
      </c>
      <c r="AH1836" s="7" t="str">
        <f>IF(COUNTIF(Returns!$A$2:$A$1635,Orders!AG1836)&gt;0,"Returned","Not Returned")</f>
        <v>Not Returned</v>
      </c>
    </row>
    <row r="1837" spans="5:34" ht="12.75" customHeight="1" thickTop="1" thickBot="1" x14ac:dyDescent="0.3">
      <c r="E1837" s="9">
        <v>24637</v>
      </c>
      <c r="F1837" s="2" t="s">
        <v>47</v>
      </c>
      <c r="G1837" s="2">
        <v>0.03</v>
      </c>
      <c r="H1837" s="2">
        <v>4.9800000000000004</v>
      </c>
      <c r="I1837" s="2">
        <v>4.62</v>
      </c>
      <c r="J1837" s="2">
        <v>3209</v>
      </c>
      <c r="K1837" s="7" t="str">
        <f>IF(COUNTIF(Table1[Customer ID],Table1[[#This Row],[Customer ID]])&gt;1,"Repeat Customer","One-Time Customer")</f>
        <v>One-Time Customer</v>
      </c>
      <c r="L1837" s="2" t="s">
        <v>2879</v>
      </c>
      <c r="M1837" s="2" t="s">
        <v>27</v>
      </c>
      <c r="N1837" s="2" t="s">
        <v>28</v>
      </c>
      <c r="O1837" s="2" t="s">
        <v>77</v>
      </c>
      <c r="P1837" s="2" t="s">
        <v>180</v>
      </c>
      <c r="Q1837" s="2" t="s">
        <v>51</v>
      </c>
      <c r="R1837" s="2" t="s">
        <v>411</v>
      </c>
      <c r="S1837" s="2">
        <v>0.64</v>
      </c>
      <c r="T1837" s="7">
        <f>Table1[[#This Row],[Profit]]/Table1[[#This Row],[Sales]]</f>
        <v>-0.68829113924050633</v>
      </c>
      <c r="U1837" s="2" t="s">
        <v>33</v>
      </c>
      <c r="V1837" s="2" t="s">
        <v>34</v>
      </c>
      <c r="W1837" s="2" t="s">
        <v>45</v>
      </c>
      <c r="X1837" s="2" t="s">
        <v>2880</v>
      </c>
      <c r="Y1837" s="2">
        <v>90210</v>
      </c>
      <c r="Z1837" s="10">
        <v>42183</v>
      </c>
      <c r="AA1837" s="14" t="str">
        <f>TEXT(Table1[[#This Row],[Order Date]],"mmmm")</f>
        <v>June</v>
      </c>
      <c r="AB1837" s="8" t="str">
        <f>TEXT(Table1[[#This Row],[Order Date]],"yyyy")</f>
        <v>2015</v>
      </c>
      <c r="AC1837" s="10">
        <v>42184</v>
      </c>
      <c r="AD1837" s="2">
        <v>-30.45</v>
      </c>
      <c r="AE1837" s="2">
        <v>8</v>
      </c>
      <c r="AF1837" s="2">
        <v>44.24</v>
      </c>
      <c r="AG1837" s="2">
        <v>90739</v>
      </c>
      <c r="AH1837" s="7" t="str">
        <f>IF(COUNTIF(Returns!$A$2:$A$1635,Orders!AG1837)&gt;0,"Returned","Not Returned")</f>
        <v>Not Returned</v>
      </c>
    </row>
    <row r="1838" spans="5:34" ht="12.75" customHeight="1" thickTop="1" thickBot="1" x14ac:dyDescent="0.3">
      <c r="E1838" s="11">
        <v>22804</v>
      </c>
      <c r="F1838" s="12" t="s">
        <v>25</v>
      </c>
      <c r="G1838" s="12">
        <v>0.1</v>
      </c>
      <c r="H1838" s="12">
        <v>7.31</v>
      </c>
      <c r="I1838" s="12">
        <v>0.49</v>
      </c>
      <c r="J1838" s="12">
        <v>3211</v>
      </c>
      <c r="K1838" s="7" t="str">
        <f>IF(COUNTIF(Table1[Customer ID],Table1[[#This Row],[Customer ID]])&gt;1,"Repeat Customer","One-Time Customer")</f>
        <v>Repeat Customer</v>
      </c>
      <c r="L1838" s="12" t="s">
        <v>2881</v>
      </c>
      <c r="M1838" s="12" t="s">
        <v>49</v>
      </c>
      <c r="N1838" s="12" t="s">
        <v>28</v>
      </c>
      <c r="O1838" s="12" t="s">
        <v>29</v>
      </c>
      <c r="P1838" s="12" t="s">
        <v>134</v>
      </c>
      <c r="Q1838" s="12" t="s">
        <v>59</v>
      </c>
      <c r="R1838" s="12" t="s">
        <v>1071</v>
      </c>
      <c r="S1838" s="12">
        <v>0.38</v>
      </c>
      <c r="T1838" s="7">
        <f>Table1[[#This Row],[Profit]]/Table1[[#This Row],[Sales]]</f>
        <v>0.69</v>
      </c>
      <c r="U1838" s="12" t="s">
        <v>33</v>
      </c>
      <c r="V1838" s="12" t="s">
        <v>61</v>
      </c>
      <c r="W1838" s="12" t="s">
        <v>178</v>
      </c>
      <c r="X1838" s="12" t="s">
        <v>2882</v>
      </c>
      <c r="Y1838" s="12">
        <v>60101</v>
      </c>
      <c r="Z1838" s="13">
        <v>42050</v>
      </c>
      <c r="AA1838" s="14" t="str">
        <f>TEXT(Table1[[#This Row],[Order Date]],"mmmm")</f>
        <v>February</v>
      </c>
      <c r="AB1838" s="8" t="str">
        <f>TEXT(Table1[[#This Row],[Order Date]],"yyyy")</f>
        <v>2015</v>
      </c>
      <c r="AC1838" s="13">
        <v>42051</v>
      </c>
      <c r="AD1838" s="12">
        <v>55.020599999999995</v>
      </c>
      <c r="AE1838" s="12">
        <v>12</v>
      </c>
      <c r="AF1838" s="12">
        <v>79.739999999999995</v>
      </c>
      <c r="AG1838" s="12">
        <v>91522</v>
      </c>
      <c r="AH1838" s="7" t="str">
        <f>IF(COUNTIF(Returns!$A$2:$A$1635,Orders!AG1838)&gt;0,"Returned","Not Returned")</f>
        <v>Not Returned</v>
      </c>
    </row>
    <row r="1839" spans="5:34" ht="12.75" customHeight="1" thickTop="1" thickBot="1" x14ac:dyDescent="0.3">
      <c r="E1839" s="9">
        <v>22805</v>
      </c>
      <c r="F1839" s="2" t="s">
        <v>25</v>
      </c>
      <c r="G1839" s="2">
        <v>0.1</v>
      </c>
      <c r="H1839" s="2">
        <v>20.99</v>
      </c>
      <c r="I1839" s="2">
        <v>2.5</v>
      </c>
      <c r="J1839" s="2">
        <v>3211</v>
      </c>
      <c r="K1839" s="7" t="str">
        <f>IF(COUNTIF(Table1[Customer ID],Table1[[#This Row],[Customer ID]])&gt;1,"Repeat Customer","One-Time Customer")</f>
        <v>Repeat Customer</v>
      </c>
      <c r="L1839" s="2" t="s">
        <v>2881</v>
      </c>
      <c r="M1839" s="2" t="s">
        <v>49</v>
      </c>
      <c r="N1839" s="2" t="s">
        <v>28</v>
      </c>
      <c r="O1839" s="2" t="s">
        <v>77</v>
      </c>
      <c r="P1839" s="2" t="s">
        <v>78</v>
      </c>
      <c r="Q1839" s="2" t="s">
        <v>31</v>
      </c>
      <c r="R1839" s="2" t="s">
        <v>1170</v>
      </c>
      <c r="S1839" s="2">
        <v>0.81</v>
      </c>
      <c r="T1839" s="7">
        <f>Table1[[#This Row],[Profit]]/Table1[[#This Row],[Sales]]</f>
        <v>-0.11123720219136196</v>
      </c>
      <c r="U1839" s="2" t="s">
        <v>33</v>
      </c>
      <c r="V1839" s="2" t="s">
        <v>61</v>
      </c>
      <c r="W1839" s="2" t="s">
        <v>178</v>
      </c>
      <c r="X1839" s="2" t="s">
        <v>2882</v>
      </c>
      <c r="Y1839" s="2">
        <v>60101</v>
      </c>
      <c r="Z1839" s="10">
        <v>42050</v>
      </c>
      <c r="AA1839" s="14" t="str">
        <f>TEXT(Table1[[#This Row],[Order Date]],"mmmm")</f>
        <v>February</v>
      </c>
      <c r="AB1839" s="8" t="str">
        <f>TEXT(Table1[[#This Row],[Order Date]],"yyyy")</f>
        <v>2015</v>
      </c>
      <c r="AC1839" s="10">
        <v>42051</v>
      </c>
      <c r="AD1839" s="2">
        <v>-43.65504</v>
      </c>
      <c r="AE1839" s="2">
        <v>23</v>
      </c>
      <c r="AF1839" s="2">
        <v>392.45</v>
      </c>
      <c r="AG1839" s="2">
        <v>91522</v>
      </c>
      <c r="AH1839" s="7" t="str">
        <f>IF(COUNTIF(Returns!$A$2:$A$1635,Orders!AG1839)&gt;0,"Returned","Not Returned")</f>
        <v>Not Returned</v>
      </c>
    </row>
    <row r="1840" spans="5:34" ht="12.75" customHeight="1" thickTop="1" thickBot="1" x14ac:dyDescent="0.3">
      <c r="E1840" s="11">
        <v>23736</v>
      </c>
      <c r="F1840" s="12" t="s">
        <v>37</v>
      </c>
      <c r="G1840" s="12">
        <v>0.03</v>
      </c>
      <c r="H1840" s="12">
        <v>6.68</v>
      </c>
      <c r="I1840" s="12">
        <v>1.5</v>
      </c>
      <c r="J1840" s="12">
        <v>3221</v>
      </c>
      <c r="K1840" s="7" t="str">
        <f>IF(COUNTIF(Table1[Customer ID],Table1[[#This Row],[Customer ID]])&gt;1,"Repeat Customer","One-Time Customer")</f>
        <v>One-Time Customer</v>
      </c>
      <c r="L1840" s="12" t="s">
        <v>2883</v>
      </c>
      <c r="M1840" s="12" t="s">
        <v>49</v>
      </c>
      <c r="N1840" s="12" t="s">
        <v>28</v>
      </c>
      <c r="O1840" s="12" t="s">
        <v>29</v>
      </c>
      <c r="P1840" s="12" t="s">
        <v>30</v>
      </c>
      <c r="Q1840" s="12" t="s">
        <v>31</v>
      </c>
      <c r="R1840" s="12" t="s">
        <v>2023</v>
      </c>
      <c r="S1840" s="12">
        <v>0.48</v>
      </c>
      <c r="T1840" s="7">
        <f>Table1[[#This Row],[Profit]]/Table1[[#This Row],[Sales]]</f>
        <v>-11.947516556291392</v>
      </c>
      <c r="U1840" s="12" t="s">
        <v>33</v>
      </c>
      <c r="V1840" s="12" t="s">
        <v>136</v>
      </c>
      <c r="W1840" s="12" t="s">
        <v>362</v>
      </c>
      <c r="X1840" s="12" t="s">
        <v>2884</v>
      </c>
      <c r="Y1840" s="12">
        <v>33322</v>
      </c>
      <c r="Z1840" s="13">
        <v>42106</v>
      </c>
      <c r="AA1840" s="14" t="str">
        <f>TEXT(Table1[[#This Row],[Order Date]],"mmmm")</f>
        <v>April</v>
      </c>
      <c r="AB1840" s="8" t="str">
        <f>TEXT(Table1[[#This Row],[Order Date]],"yyyy")</f>
        <v>2015</v>
      </c>
      <c r="AC1840" s="13">
        <v>42107</v>
      </c>
      <c r="AD1840" s="12">
        <v>-577.30400000000009</v>
      </c>
      <c r="AE1840" s="12">
        <v>7</v>
      </c>
      <c r="AF1840" s="12">
        <v>48.32</v>
      </c>
      <c r="AG1840" s="12">
        <v>90815</v>
      </c>
      <c r="AH1840" s="7" t="str">
        <f>IF(COUNTIF(Returns!$A$2:$A$1635,Orders!AG1840)&gt;0,"Returned","Not Returned")</f>
        <v>Not Returned</v>
      </c>
    </row>
    <row r="1841" spans="5:34" ht="12.75" customHeight="1" thickTop="1" thickBot="1" x14ac:dyDescent="0.3">
      <c r="E1841" s="9">
        <v>25605</v>
      </c>
      <c r="F1841" s="2" t="s">
        <v>25</v>
      </c>
      <c r="G1841" s="2">
        <v>0.04</v>
      </c>
      <c r="H1841" s="2">
        <v>39.479999999999997</v>
      </c>
      <c r="I1841" s="2">
        <v>1.99</v>
      </c>
      <c r="J1841" s="2">
        <v>3222</v>
      </c>
      <c r="K1841" s="7" t="str">
        <f>IF(COUNTIF(Table1[Customer ID],Table1[[#This Row],[Customer ID]])&gt;1,"Repeat Customer","One-Time Customer")</f>
        <v>Repeat Customer</v>
      </c>
      <c r="L1841" s="2" t="s">
        <v>2885</v>
      </c>
      <c r="M1841" s="2" t="s">
        <v>27</v>
      </c>
      <c r="N1841" s="2" t="s">
        <v>28</v>
      </c>
      <c r="O1841" s="2" t="s">
        <v>77</v>
      </c>
      <c r="P1841" s="2" t="s">
        <v>180</v>
      </c>
      <c r="Q1841" s="2" t="s">
        <v>51</v>
      </c>
      <c r="R1841" s="2" t="s">
        <v>705</v>
      </c>
      <c r="S1841" s="2">
        <v>0.54</v>
      </c>
      <c r="T1841" s="7">
        <f>Table1[[#This Row],[Profit]]/Table1[[#This Row],[Sales]]</f>
        <v>-4.6227312138728331</v>
      </c>
      <c r="U1841" s="2" t="s">
        <v>33</v>
      </c>
      <c r="V1841" s="2" t="s">
        <v>136</v>
      </c>
      <c r="W1841" s="2" t="s">
        <v>362</v>
      </c>
      <c r="X1841" s="2" t="s">
        <v>2886</v>
      </c>
      <c r="Y1841" s="2">
        <v>32303</v>
      </c>
      <c r="Z1841" s="10">
        <v>42082</v>
      </c>
      <c r="AA1841" s="14" t="str">
        <f>TEXT(Table1[[#This Row],[Order Date]],"mmmm")</f>
        <v>March</v>
      </c>
      <c r="AB1841" s="8" t="str">
        <f>TEXT(Table1[[#This Row],[Order Date]],"yyyy")</f>
        <v>2015</v>
      </c>
      <c r="AC1841" s="10">
        <v>42082</v>
      </c>
      <c r="AD1841" s="2">
        <v>-1535.4864000000002</v>
      </c>
      <c r="AE1841" s="2">
        <v>8</v>
      </c>
      <c r="AF1841" s="2">
        <v>332.16</v>
      </c>
      <c r="AG1841" s="2">
        <v>90814</v>
      </c>
      <c r="AH1841" s="7" t="str">
        <f>IF(COUNTIF(Returns!$A$2:$A$1635,Orders!AG1841)&gt;0,"Returned","Not Returned")</f>
        <v>Not Returned</v>
      </c>
    </row>
    <row r="1842" spans="5:34" ht="12.75" customHeight="1" thickTop="1" thickBot="1" x14ac:dyDescent="0.3">
      <c r="E1842" s="11">
        <v>25606</v>
      </c>
      <c r="F1842" s="12" t="s">
        <v>25</v>
      </c>
      <c r="G1842" s="12">
        <v>0</v>
      </c>
      <c r="H1842" s="12">
        <v>8.1199999999999992</v>
      </c>
      <c r="I1842" s="12">
        <v>2.83</v>
      </c>
      <c r="J1842" s="12">
        <v>3222</v>
      </c>
      <c r="K1842" s="7" t="str">
        <f>IF(COUNTIF(Table1[Customer ID],Table1[[#This Row],[Customer ID]])&gt;1,"Repeat Customer","One-Time Customer")</f>
        <v>Repeat Customer</v>
      </c>
      <c r="L1842" s="12" t="s">
        <v>2885</v>
      </c>
      <c r="M1842" s="12" t="s">
        <v>49</v>
      </c>
      <c r="N1842" s="12" t="s">
        <v>28</v>
      </c>
      <c r="O1842" s="12" t="s">
        <v>77</v>
      </c>
      <c r="P1842" s="12" t="s">
        <v>180</v>
      </c>
      <c r="Q1842" s="12" t="s">
        <v>51</v>
      </c>
      <c r="R1842" s="12" t="s">
        <v>827</v>
      </c>
      <c r="S1842" s="12">
        <v>0.77</v>
      </c>
      <c r="T1842" s="7">
        <f>Table1[[#This Row],[Profit]]/Table1[[#This Row],[Sales]]</f>
        <v>-1.0792575531770763</v>
      </c>
      <c r="U1842" s="12" t="s">
        <v>33</v>
      </c>
      <c r="V1842" s="12" t="s">
        <v>136</v>
      </c>
      <c r="W1842" s="12" t="s">
        <v>362</v>
      </c>
      <c r="X1842" s="12" t="s">
        <v>2886</v>
      </c>
      <c r="Y1842" s="12">
        <v>32303</v>
      </c>
      <c r="Z1842" s="13">
        <v>42082</v>
      </c>
      <c r="AA1842" s="14" t="str">
        <f>TEXT(Table1[[#This Row],[Order Date]],"mmmm")</f>
        <v>March</v>
      </c>
      <c r="AB1842" s="8" t="str">
        <f>TEXT(Table1[[#This Row],[Order Date]],"yyyy")</f>
        <v>2015</v>
      </c>
      <c r="AC1842" s="13">
        <v>42083</v>
      </c>
      <c r="AD1842" s="12">
        <v>-159.32</v>
      </c>
      <c r="AE1842" s="12">
        <v>17</v>
      </c>
      <c r="AF1842" s="12">
        <v>147.62</v>
      </c>
      <c r="AG1842" s="12">
        <v>90814</v>
      </c>
      <c r="AH1842" s="7" t="str">
        <f>IF(COUNTIF(Returns!$A$2:$A$1635,Orders!AG1842)&gt;0,"Returned","Not Returned")</f>
        <v>Not Returned</v>
      </c>
    </row>
    <row r="1843" spans="5:34" ht="12.75" customHeight="1" thickTop="1" thickBot="1" x14ac:dyDescent="0.3">
      <c r="E1843" s="9">
        <v>19517</v>
      </c>
      <c r="F1843" s="2" t="s">
        <v>47</v>
      </c>
      <c r="G1843" s="2">
        <v>0.06</v>
      </c>
      <c r="H1843" s="2">
        <v>60.98</v>
      </c>
      <c r="I1843" s="2">
        <v>30</v>
      </c>
      <c r="J1843" s="2">
        <v>3224</v>
      </c>
      <c r="K1843" s="7" t="str">
        <f>IF(COUNTIF(Table1[Customer ID],Table1[[#This Row],[Customer ID]])&gt;1,"Repeat Customer","One-Time Customer")</f>
        <v>One-Time Customer</v>
      </c>
      <c r="L1843" s="2" t="s">
        <v>2887</v>
      </c>
      <c r="M1843" s="2" t="s">
        <v>39</v>
      </c>
      <c r="N1843" s="2" t="s">
        <v>58</v>
      </c>
      <c r="O1843" s="2" t="s">
        <v>41</v>
      </c>
      <c r="P1843" s="2" t="s">
        <v>42</v>
      </c>
      <c r="Q1843" s="2" t="s">
        <v>43</v>
      </c>
      <c r="R1843" s="2" t="s">
        <v>2888</v>
      </c>
      <c r="S1843" s="2">
        <v>0.7</v>
      </c>
      <c r="T1843" s="7">
        <f>Table1[[#This Row],[Profit]]/Table1[[#This Row],[Sales]]</f>
        <v>-0.5884670373312153</v>
      </c>
      <c r="U1843" s="2" t="s">
        <v>33</v>
      </c>
      <c r="V1843" s="2" t="s">
        <v>136</v>
      </c>
      <c r="W1843" s="2" t="s">
        <v>244</v>
      </c>
      <c r="X1843" s="2" t="s">
        <v>2889</v>
      </c>
      <c r="Y1843" s="2">
        <v>37066</v>
      </c>
      <c r="Z1843" s="10">
        <v>42095</v>
      </c>
      <c r="AA1843" s="14" t="str">
        <f>TEXT(Table1[[#This Row],[Order Date]],"mmmm")</f>
        <v>April</v>
      </c>
      <c r="AB1843" s="8" t="str">
        <f>TEXT(Table1[[#This Row],[Order Date]],"yyyy")</f>
        <v>2015</v>
      </c>
      <c r="AC1843" s="10">
        <v>42096</v>
      </c>
      <c r="AD1843" s="2">
        <v>-74.088000000000008</v>
      </c>
      <c r="AE1843" s="2">
        <v>2</v>
      </c>
      <c r="AF1843" s="2">
        <v>125.9</v>
      </c>
      <c r="AG1843" s="2">
        <v>86508</v>
      </c>
      <c r="AH1843" s="7" t="str">
        <f>IF(COUNTIF(Returns!$A$2:$A$1635,Orders!AG1843)&gt;0,"Returned","Not Returned")</f>
        <v>Not Returned</v>
      </c>
    </row>
    <row r="1844" spans="5:34" ht="12.75" customHeight="1" thickTop="1" thickBot="1" x14ac:dyDescent="0.3">
      <c r="E1844" s="11">
        <v>22291</v>
      </c>
      <c r="F1844" s="12" t="s">
        <v>37</v>
      </c>
      <c r="G1844" s="12">
        <v>0.1</v>
      </c>
      <c r="H1844" s="12">
        <v>208.16</v>
      </c>
      <c r="I1844" s="12">
        <v>68.02</v>
      </c>
      <c r="J1844" s="12">
        <v>3225</v>
      </c>
      <c r="K1844" s="7" t="str">
        <f>IF(COUNTIF(Table1[Customer ID],Table1[[#This Row],[Customer ID]])&gt;1,"Repeat Customer","One-Time Customer")</f>
        <v>One-Time Customer</v>
      </c>
      <c r="L1844" s="12" t="s">
        <v>2890</v>
      </c>
      <c r="M1844" s="12" t="s">
        <v>39</v>
      </c>
      <c r="N1844" s="12" t="s">
        <v>58</v>
      </c>
      <c r="O1844" s="12" t="s">
        <v>29</v>
      </c>
      <c r="P1844" s="12" t="s">
        <v>257</v>
      </c>
      <c r="Q1844" s="12" t="s">
        <v>43</v>
      </c>
      <c r="R1844" s="12" t="s">
        <v>2891</v>
      </c>
      <c r="S1844" s="12">
        <v>0.57999999999999996</v>
      </c>
      <c r="T1844" s="7">
        <f>Table1[[#This Row],[Profit]]/Table1[[#This Row],[Sales]]</f>
        <v>-0.17887644541564235</v>
      </c>
      <c r="U1844" s="12" t="s">
        <v>33</v>
      </c>
      <c r="V1844" s="12" t="s">
        <v>136</v>
      </c>
      <c r="W1844" s="12" t="s">
        <v>244</v>
      </c>
      <c r="X1844" s="12" t="s">
        <v>2892</v>
      </c>
      <c r="Y1844" s="12">
        <v>38138</v>
      </c>
      <c r="Z1844" s="13">
        <v>42018</v>
      </c>
      <c r="AA1844" s="14" t="str">
        <f>TEXT(Table1[[#This Row],[Order Date]],"mmmm")</f>
        <v>January</v>
      </c>
      <c r="AB1844" s="8" t="str">
        <f>TEXT(Table1[[#This Row],[Order Date]],"yyyy")</f>
        <v>2015</v>
      </c>
      <c r="AC1844" s="13">
        <v>42018</v>
      </c>
      <c r="AD1844" s="12">
        <v>-137.52199999999999</v>
      </c>
      <c r="AE1844" s="12">
        <v>4</v>
      </c>
      <c r="AF1844" s="12">
        <v>768.81</v>
      </c>
      <c r="AG1844" s="12">
        <v>86507</v>
      </c>
      <c r="AH1844" s="7" t="str">
        <f>IF(COUNTIF(Returns!$A$2:$A$1635,Orders!AG1844)&gt;0,"Returned","Not Returned")</f>
        <v>Not Returned</v>
      </c>
    </row>
    <row r="1845" spans="5:34" ht="12.75" customHeight="1" thickTop="1" thickBot="1" x14ac:dyDescent="0.3">
      <c r="E1845" s="9">
        <v>22292</v>
      </c>
      <c r="F1845" s="2" t="s">
        <v>37</v>
      </c>
      <c r="G1845" s="2">
        <v>7.0000000000000007E-2</v>
      </c>
      <c r="H1845" s="2">
        <v>90.48</v>
      </c>
      <c r="I1845" s="2">
        <v>19.989999999999998</v>
      </c>
      <c r="J1845" s="2">
        <v>3226</v>
      </c>
      <c r="K1845" s="7" t="str">
        <f>IF(COUNTIF(Table1[Customer ID],Table1[[#This Row],[Customer ID]])&gt;1,"Repeat Customer","One-Time Customer")</f>
        <v>Repeat Customer</v>
      </c>
      <c r="L1845" s="2" t="s">
        <v>2893</v>
      </c>
      <c r="M1845" s="2" t="s">
        <v>49</v>
      </c>
      <c r="N1845" s="2" t="s">
        <v>58</v>
      </c>
      <c r="O1845" s="2" t="s">
        <v>29</v>
      </c>
      <c r="P1845" s="2" t="s">
        <v>69</v>
      </c>
      <c r="Q1845" s="2" t="s">
        <v>59</v>
      </c>
      <c r="R1845" s="2" t="s">
        <v>1840</v>
      </c>
      <c r="S1845" s="2">
        <v>0.4</v>
      </c>
      <c r="T1845" s="7">
        <f>Table1[[#This Row],[Profit]]/Table1[[#This Row],[Sales]]</f>
        <v>-6.4430994056382571E-2</v>
      </c>
      <c r="U1845" s="2" t="s">
        <v>33</v>
      </c>
      <c r="V1845" s="2" t="s">
        <v>136</v>
      </c>
      <c r="W1845" s="2" t="s">
        <v>244</v>
      </c>
      <c r="X1845" s="2" t="s">
        <v>2894</v>
      </c>
      <c r="Y1845" s="2">
        <v>37075</v>
      </c>
      <c r="Z1845" s="10">
        <v>42018</v>
      </c>
      <c r="AA1845" s="14" t="str">
        <f>TEXT(Table1[[#This Row],[Order Date]],"mmmm")</f>
        <v>January</v>
      </c>
      <c r="AB1845" s="8" t="str">
        <f>TEXT(Table1[[#This Row],[Order Date]],"yyyy")</f>
        <v>2015</v>
      </c>
      <c r="AC1845" s="10">
        <v>42019</v>
      </c>
      <c r="AD1845" s="2">
        <v>-11.815999999999999</v>
      </c>
      <c r="AE1845" s="2">
        <v>2</v>
      </c>
      <c r="AF1845" s="2">
        <v>183.39</v>
      </c>
      <c r="AG1845" s="2">
        <v>86507</v>
      </c>
      <c r="AH1845" s="7" t="str">
        <f>IF(COUNTIF(Returns!$A$2:$A$1635,Orders!AG1845)&gt;0,"Returned","Not Returned")</f>
        <v>Not Returned</v>
      </c>
    </row>
    <row r="1846" spans="5:34" ht="12.75" customHeight="1" thickTop="1" thickBot="1" x14ac:dyDescent="0.3">
      <c r="E1846" s="11">
        <v>22293</v>
      </c>
      <c r="F1846" s="12" t="s">
        <v>37</v>
      </c>
      <c r="G1846" s="12">
        <v>0.01</v>
      </c>
      <c r="H1846" s="12">
        <v>9.48</v>
      </c>
      <c r="I1846" s="12">
        <v>7.29</v>
      </c>
      <c r="J1846" s="12">
        <v>3226</v>
      </c>
      <c r="K1846" s="7" t="str">
        <f>IF(COUNTIF(Table1[Customer ID],Table1[[#This Row],[Customer ID]])&gt;1,"Repeat Customer","One-Time Customer")</f>
        <v>Repeat Customer</v>
      </c>
      <c r="L1846" s="12" t="s">
        <v>2893</v>
      </c>
      <c r="M1846" s="12" t="s">
        <v>27</v>
      </c>
      <c r="N1846" s="12" t="s">
        <v>58</v>
      </c>
      <c r="O1846" s="12" t="s">
        <v>41</v>
      </c>
      <c r="P1846" s="12" t="s">
        <v>50</v>
      </c>
      <c r="Q1846" s="12" t="s">
        <v>51</v>
      </c>
      <c r="R1846" s="12" t="s">
        <v>52</v>
      </c>
      <c r="S1846" s="12">
        <v>0.45</v>
      </c>
      <c r="T1846" s="7">
        <f>Table1[[#This Row],[Profit]]/Table1[[#This Row],[Sales]]</f>
        <v>18.521999999999998</v>
      </c>
      <c r="U1846" s="12" t="s">
        <v>33</v>
      </c>
      <c r="V1846" s="12" t="s">
        <v>136</v>
      </c>
      <c r="W1846" s="12" t="s">
        <v>244</v>
      </c>
      <c r="X1846" s="12" t="s">
        <v>2894</v>
      </c>
      <c r="Y1846" s="12">
        <v>37075</v>
      </c>
      <c r="Z1846" s="13">
        <v>42018</v>
      </c>
      <c r="AA1846" s="14" t="str">
        <f>TEXT(Table1[[#This Row],[Order Date]],"mmmm")</f>
        <v>January</v>
      </c>
      <c r="AB1846" s="8" t="str">
        <f>TEXT(Table1[[#This Row],[Order Date]],"yyyy")</f>
        <v>2015</v>
      </c>
      <c r="AC1846" s="13">
        <v>42020</v>
      </c>
      <c r="AD1846" s="12">
        <v>238.93379999999999</v>
      </c>
      <c r="AE1846" s="12">
        <v>1</v>
      </c>
      <c r="AF1846" s="12">
        <v>12.9</v>
      </c>
      <c r="AG1846" s="12">
        <v>86507</v>
      </c>
      <c r="AH1846" s="7" t="str">
        <f>IF(COUNTIF(Returns!$A$2:$A$1635,Orders!AG1846)&gt;0,"Returned","Not Returned")</f>
        <v>Not Returned</v>
      </c>
    </row>
    <row r="1847" spans="5:34" ht="12.75" customHeight="1" thickTop="1" thickBot="1" x14ac:dyDescent="0.3">
      <c r="E1847" s="9">
        <v>22294</v>
      </c>
      <c r="F1847" s="2" t="s">
        <v>37</v>
      </c>
      <c r="G1847" s="2">
        <v>0.02</v>
      </c>
      <c r="H1847" s="2">
        <v>4.28</v>
      </c>
      <c r="I1847" s="2">
        <v>0.94</v>
      </c>
      <c r="J1847" s="2">
        <v>3226</v>
      </c>
      <c r="K1847" s="7" t="str">
        <f>IF(COUNTIF(Table1[Customer ID],Table1[[#This Row],[Customer ID]])&gt;1,"Repeat Customer","One-Time Customer")</f>
        <v>Repeat Customer</v>
      </c>
      <c r="L1847" s="2" t="s">
        <v>2893</v>
      </c>
      <c r="M1847" s="2" t="s">
        <v>49</v>
      </c>
      <c r="N1847" s="2" t="s">
        <v>58</v>
      </c>
      <c r="O1847" s="2" t="s">
        <v>29</v>
      </c>
      <c r="P1847" s="2" t="s">
        <v>30</v>
      </c>
      <c r="Q1847" s="2" t="s">
        <v>31</v>
      </c>
      <c r="R1847" s="2" t="s">
        <v>1647</v>
      </c>
      <c r="S1847" s="2">
        <v>0.56000000000000005</v>
      </c>
      <c r="T1847" s="7">
        <f>Table1[[#This Row],[Profit]]/Table1[[#This Row],[Sales]]</f>
        <v>-5.8762437115707096</v>
      </c>
      <c r="U1847" s="2" t="s">
        <v>33</v>
      </c>
      <c r="V1847" s="2" t="s">
        <v>136</v>
      </c>
      <c r="W1847" s="2" t="s">
        <v>244</v>
      </c>
      <c r="X1847" s="2" t="s">
        <v>2894</v>
      </c>
      <c r="Y1847" s="2">
        <v>37075</v>
      </c>
      <c r="Z1847" s="10">
        <v>42018</v>
      </c>
      <c r="AA1847" s="14" t="str">
        <f>TEXT(Table1[[#This Row],[Order Date]],"mmmm")</f>
        <v>January</v>
      </c>
      <c r="AB1847" s="8" t="str">
        <f>TEXT(Table1[[#This Row],[Order Date]],"yyyy")</f>
        <v>2015</v>
      </c>
      <c r="AC1847" s="10">
        <v>42019</v>
      </c>
      <c r="AD1847" s="2">
        <v>-105.126</v>
      </c>
      <c r="AE1847" s="2">
        <v>4</v>
      </c>
      <c r="AF1847" s="2">
        <v>17.89</v>
      </c>
      <c r="AG1847" s="2">
        <v>86507</v>
      </c>
      <c r="AH1847" s="7" t="str">
        <f>IF(COUNTIF(Returns!$A$2:$A$1635,Orders!AG1847)&gt;0,"Returned","Not Returned")</f>
        <v>Not Returned</v>
      </c>
    </row>
    <row r="1848" spans="5:34" ht="12.75" customHeight="1" thickTop="1" thickBot="1" x14ac:dyDescent="0.3">
      <c r="E1848" s="11">
        <v>24343</v>
      </c>
      <c r="F1848" s="12" t="s">
        <v>56</v>
      </c>
      <c r="G1848" s="12">
        <v>0.06</v>
      </c>
      <c r="H1848" s="12">
        <v>22.24</v>
      </c>
      <c r="I1848" s="12">
        <v>1.99</v>
      </c>
      <c r="J1848" s="12">
        <v>3226</v>
      </c>
      <c r="K1848" s="7" t="str">
        <f>IF(COUNTIF(Table1[Customer ID],Table1[[#This Row],[Customer ID]])&gt;1,"Repeat Customer","One-Time Customer")</f>
        <v>Repeat Customer</v>
      </c>
      <c r="L1848" s="12" t="s">
        <v>2893</v>
      </c>
      <c r="M1848" s="12" t="s">
        <v>49</v>
      </c>
      <c r="N1848" s="12" t="s">
        <v>58</v>
      </c>
      <c r="O1848" s="12" t="s">
        <v>77</v>
      </c>
      <c r="P1848" s="12" t="s">
        <v>180</v>
      </c>
      <c r="Q1848" s="12" t="s">
        <v>51</v>
      </c>
      <c r="R1848" s="12" t="s">
        <v>2895</v>
      </c>
      <c r="S1848" s="12">
        <v>0.43</v>
      </c>
      <c r="T1848" s="7">
        <f>Table1[[#This Row],[Profit]]/Table1[[#This Row],[Sales]]</f>
        <v>0.37278411755510393</v>
      </c>
      <c r="U1848" s="12" t="s">
        <v>33</v>
      </c>
      <c r="V1848" s="12" t="s">
        <v>136</v>
      </c>
      <c r="W1848" s="12" t="s">
        <v>244</v>
      </c>
      <c r="X1848" s="12" t="s">
        <v>2894</v>
      </c>
      <c r="Y1848" s="12">
        <v>37075</v>
      </c>
      <c r="Z1848" s="13">
        <v>42183</v>
      </c>
      <c r="AA1848" s="14" t="str">
        <f>TEXT(Table1[[#This Row],[Order Date]],"mmmm")</f>
        <v>June</v>
      </c>
      <c r="AB1848" s="8" t="str">
        <f>TEXT(Table1[[#This Row],[Order Date]],"yyyy")</f>
        <v>2015</v>
      </c>
      <c r="AC1848" s="13">
        <v>42185</v>
      </c>
      <c r="AD1848" s="12">
        <v>95.387999999999991</v>
      </c>
      <c r="AE1848" s="12">
        <v>12</v>
      </c>
      <c r="AF1848" s="12">
        <v>255.88</v>
      </c>
      <c r="AG1848" s="12">
        <v>86509</v>
      </c>
      <c r="AH1848" s="7" t="str">
        <f>IF(COUNTIF(Returns!$A$2:$A$1635,Orders!AG1848)&gt;0,"Returned","Not Returned")</f>
        <v>Not Returned</v>
      </c>
    </row>
    <row r="1849" spans="5:34" ht="12.75" customHeight="1" thickTop="1" thickBot="1" x14ac:dyDescent="0.3">
      <c r="E1849" s="9">
        <v>18940</v>
      </c>
      <c r="F1849" s="2" t="s">
        <v>37</v>
      </c>
      <c r="G1849" s="2">
        <v>0.01</v>
      </c>
      <c r="H1849" s="2">
        <v>24.95</v>
      </c>
      <c r="I1849" s="2">
        <v>2.99</v>
      </c>
      <c r="J1849" s="2">
        <v>3229</v>
      </c>
      <c r="K1849" s="7" t="str">
        <f>IF(COUNTIF(Table1[Customer ID],Table1[[#This Row],[Customer ID]])&gt;1,"Repeat Customer","One-Time Customer")</f>
        <v>One-Time Customer</v>
      </c>
      <c r="L1849" s="2" t="s">
        <v>2896</v>
      </c>
      <c r="M1849" s="2" t="s">
        <v>49</v>
      </c>
      <c r="N1849" s="2" t="s">
        <v>58</v>
      </c>
      <c r="O1849" s="2" t="s">
        <v>29</v>
      </c>
      <c r="P1849" s="2" t="s">
        <v>109</v>
      </c>
      <c r="Q1849" s="2" t="s">
        <v>59</v>
      </c>
      <c r="R1849" s="2" t="s">
        <v>2897</v>
      </c>
      <c r="S1849" s="2">
        <v>0.39</v>
      </c>
      <c r="T1849" s="7">
        <f>Table1[[#This Row],[Profit]]/Table1[[#This Row],[Sales]]</f>
        <v>0.69</v>
      </c>
      <c r="U1849" s="2" t="s">
        <v>33</v>
      </c>
      <c r="V1849" s="2" t="s">
        <v>61</v>
      </c>
      <c r="W1849" s="2" t="s">
        <v>1858</v>
      </c>
      <c r="X1849" s="2" t="s">
        <v>2898</v>
      </c>
      <c r="Y1849" s="2">
        <v>54880</v>
      </c>
      <c r="Z1849" s="10">
        <v>42025</v>
      </c>
      <c r="AA1849" s="14" t="str">
        <f>TEXT(Table1[[#This Row],[Order Date]],"mmmm")</f>
        <v>January</v>
      </c>
      <c r="AB1849" s="8" t="str">
        <f>TEXT(Table1[[#This Row],[Order Date]],"yyyy")</f>
        <v>2015</v>
      </c>
      <c r="AC1849" s="10">
        <v>42026</v>
      </c>
      <c r="AD1849" s="2">
        <v>261.38579999999996</v>
      </c>
      <c r="AE1849" s="2">
        <v>15</v>
      </c>
      <c r="AF1849" s="2">
        <v>378.82</v>
      </c>
      <c r="AG1849" s="2">
        <v>87435</v>
      </c>
      <c r="AH1849" s="7" t="str">
        <f>IF(COUNTIF(Returns!$A$2:$A$1635,Orders!AG1849)&gt;0,"Returned","Not Returned")</f>
        <v>Not Returned</v>
      </c>
    </row>
    <row r="1850" spans="5:34" ht="12.75" customHeight="1" thickTop="1" thickBot="1" x14ac:dyDescent="0.3">
      <c r="E1850" s="11">
        <v>18941</v>
      </c>
      <c r="F1850" s="12" t="s">
        <v>37</v>
      </c>
      <c r="G1850" s="12">
        <v>0</v>
      </c>
      <c r="H1850" s="12">
        <v>15.98</v>
      </c>
      <c r="I1850" s="12">
        <v>8.99</v>
      </c>
      <c r="J1850" s="12">
        <v>3230</v>
      </c>
      <c r="K1850" s="7" t="str">
        <f>IF(COUNTIF(Table1[Customer ID],Table1[[#This Row],[Customer ID]])&gt;1,"Repeat Customer","One-Time Customer")</f>
        <v>Repeat Customer</v>
      </c>
      <c r="L1850" s="12" t="s">
        <v>2899</v>
      </c>
      <c r="M1850" s="12" t="s">
        <v>49</v>
      </c>
      <c r="N1850" s="12" t="s">
        <v>58</v>
      </c>
      <c r="O1850" s="12" t="s">
        <v>77</v>
      </c>
      <c r="P1850" s="12" t="s">
        <v>180</v>
      </c>
      <c r="Q1850" s="12" t="s">
        <v>51</v>
      </c>
      <c r="R1850" s="12" t="s">
        <v>2900</v>
      </c>
      <c r="S1850" s="12">
        <v>0.64</v>
      </c>
      <c r="T1850" s="7">
        <f>Table1[[#This Row],[Profit]]/Table1[[#This Row],[Sales]]</f>
        <v>-0.89013010908135104</v>
      </c>
      <c r="U1850" s="12" t="s">
        <v>33</v>
      </c>
      <c r="V1850" s="12" t="s">
        <v>61</v>
      </c>
      <c r="W1850" s="12" t="s">
        <v>1858</v>
      </c>
      <c r="X1850" s="12" t="s">
        <v>2901</v>
      </c>
      <c r="Y1850" s="12">
        <v>53186</v>
      </c>
      <c r="Z1850" s="13">
        <v>42025</v>
      </c>
      <c r="AA1850" s="14" t="str">
        <f>TEXT(Table1[[#This Row],[Order Date]],"mmmm")</f>
        <v>January</v>
      </c>
      <c r="AB1850" s="8" t="str">
        <f>TEXT(Table1[[#This Row],[Order Date]],"yyyy")</f>
        <v>2015</v>
      </c>
      <c r="AC1850" s="13">
        <v>42027</v>
      </c>
      <c r="AD1850" s="12">
        <v>-135.46</v>
      </c>
      <c r="AE1850" s="12">
        <v>9</v>
      </c>
      <c r="AF1850" s="12">
        <v>152.18</v>
      </c>
      <c r="AG1850" s="12">
        <v>87435</v>
      </c>
      <c r="AH1850" s="7" t="str">
        <f>IF(COUNTIF(Returns!$A$2:$A$1635,Orders!AG1850)&gt;0,"Returned","Not Returned")</f>
        <v>Not Returned</v>
      </c>
    </row>
    <row r="1851" spans="5:34" ht="12.75" customHeight="1" thickTop="1" thickBot="1" x14ac:dyDescent="0.3">
      <c r="E1851" s="9">
        <v>19062</v>
      </c>
      <c r="F1851" s="2" t="s">
        <v>47</v>
      </c>
      <c r="G1851" s="2">
        <v>0.06</v>
      </c>
      <c r="H1851" s="2">
        <v>4.91</v>
      </c>
      <c r="I1851" s="2">
        <v>5.68</v>
      </c>
      <c r="J1851" s="2">
        <v>3230</v>
      </c>
      <c r="K1851" s="7" t="str">
        <f>IF(COUNTIF(Table1[Customer ID],Table1[[#This Row],[Customer ID]])&gt;1,"Repeat Customer","One-Time Customer")</f>
        <v>Repeat Customer</v>
      </c>
      <c r="L1851" s="2" t="s">
        <v>2899</v>
      </c>
      <c r="M1851" s="2" t="s">
        <v>27</v>
      </c>
      <c r="N1851" s="2" t="s">
        <v>58</v>
      </c>
      <c r="O1851" s="2" t="s">
        <v>29</v>
      </c>
      <c r="P1851" s="2" t="s">
        <v>109</v>
      </c>
      <c r="Q1851" s="2" t="s">
        <v>59</v>
      </c>
      <c r="R1851" s="2" t="s">
        <v>1396</v>
      </c>
      <c r="S1851" s="2">
        <v>0.36</v>
      </c>
      <c r="T1851" s="7">
        <f>Table1[[#This Row],[Profit]]/Table1[[#This Row],[Sales]]</f>
        <v>-0.58801725737613653</v>
      </c>
      <c r="U1851" s="2" t="s">
        <v>33</v>
      </c>
      <c r="V1851" s="2" t="s">
        <v>61</v>
      </c>
      <c r="W1851" s="2" t="s">
        <v>1858</v>
      </c>
      <c r="X1851" s="2" t="s">
        <v>2901</v>
      </c>
      <c r="Y1851" s="2">
        <v>53186</v>
      </c>
      <c r="Z1851" s="10">
        <v>42168</v>
      </c>
      <c r="AA1851" s="14" t="str">
        <f>TEXT(Table1[[#This Row],[Order Date]],"mmmm")</f>
        <v>June</v>
      </c>
      <c r="AB1851" s="8" t="str">
        <f>TEXT(Table1[[#This Row],[Order Date]],"yyyy")</f>
        <v>2015</v>
      </c>
      <c r="AC1851" s="10">
        <v>42168</v>
      </c>
      <c r="AD1851" s="2">
        <v>-31.68825</v>
      </c>
      <c r="AE1851" s="2">
        <v>10</v>
      </c>
      <c r="AF1851" s="2">
        <v>53.89</v>
      </c>
      <c r="AG1851" s="2">
        <v>87436</v>
      </c>
      <c r="AH1851" s="7" t="str">
        <f>IF(COUNTIF(Returns!$A$2:$A$1635,Orders!AG1851)&gt;0,"Returned","Not Returned")</f>
        <v>Not Returned</v>
      </c>
    </row>
    <row r="1852" spans="5:34" ht="12.75" customHeight="1" thickTop="1" thickBot="1" x14ac:dyDescent="0.3">
      <c r="E1852" s="11">
        <v>19063</v>
      </c>
      <c r="F1852" s="12" t="s">
        <v>47</v>
      </c>
      <c r="G1852" s="12">
        <v>7.0000000000000007E-2</v>
      </c>
      <c r="H1852" s="12">
        <v>48.94</v>
      </c>
      <c r="I1852" s="12">
        <v>5.86</v>
      </c>
      <c r="J1852" s="12">
        <v>3230</v>
      </c>
      <c r="K1852" s="7" t="str">
        <f>IF(COUNTIF(Table1[Customer ID],Table1[[#This Row],[Customer ID]])&gt;1,"Repeat Customer","One-Time Customer")</f>
        <v>Repeat Customer</v>
      </c>
      <c r="L1852" s="12" t="s">
        <v>2899</v>
      </c>
      <c r="M1852" s="12" t="s">
        <v>27</v>
      </c>
      <c r="N1852" s="12" t="s">
        <v>58</v>
      </c>
      <c r="O1852" s="12" t="s">
        <v>29</v>
      </c>
      <c r="P1852" s="12" t="s">
        <v>93</v>
      </c>
      <c r="Q1852" s="12" t="s">
        <v>59</v>
      </c>
      <c r="R1852" s="12" t="s">
        <v>2902</v>
      </c>
      <c r="S1852" s="12">
        <v>0.35</v>
      </c>
      <c r="T1852" s="7">
        <f>Table1[[#This Row],[Profit]]/Table1[[#This Row],[Sales]]</f>
        <v>0.69</v>
      </c>
      <c r="U1852" s="12" t="s">
        <v>33</v>
      </c>
      <c r="V1852" s="12" t="s">
        <v>61</v>
      </c>
      <c r="W1852" s="12" t="s">
        <v>1858</v>
      </c>
      <c r="X1852" s="12" t="s">
        <v>2901</v>
      </c>
      <c r="Y1852" s="12">
        <v>53186</v>
      </c>
      <c r="Z1852" s="13">
        <v>42168</v>
      </c>
      <c r="AA1852" s="14" t="str">
        <f>TEXT(Table1[[#This Row],[Order Date]],"mmmm")</f>
        <v>June</v>
      </c>
      <c r="AB1852" s="8" t="str">
        <f>TEXT(Table1[[#This Row],[Order Date]],"yyyy")</f>
        <v>2015</v>
      </c>
      <c r="AC1852" s="13">
        <v>42169</v>
      </c>
      <c r="AD1852" s="12">
        <v>690.70379999999989</v>
      </c>
      <c r="AE1852" s="12">
        <v>21</v>
      </c>
      <c r="AF1852" s="12">
        <v>1001.02</v>
      </c>
      <c r="AG1852" s="12">
        <v>87436</v>
      </c>
      <c r="AH1852" s="7" t="str">
        <f>IF(COUNTIF(Returns!$A$2:$A$1635,Orders!AG1852)&gt;0,"Returned","Not Returned")</f>
        <v>Not Returned</v>
      </c>
    </row>
    <row r="1853" spans="5:34" ht="12.75" customHeight="1" thickTop="1" thickBot="1" x14ac:dyDescent="0.3">
      <c r="E1853" s="9">
        <v>19179</v>
      </c>
      <c r="F1853" s="2" t="s">
        <v>106</v>
      </c>
      <c r="G1853" s="2">
        <v>0.06</v>
      </c>
      <c r="H1853" s="2">
        <v>115.99</v>
      </c>
      <c r="I1853" s="2">
        <v>5.92</v>
      </c>
      <c r="J1853" s="2">
        <v>3238</v>
      </c>
      <c r="K1853" s="7" t="str">
        <f>IF(COUNTIF(Table1[Customer ID],Table1[[#This Row],[Customer ID]])&gt;1,"Repeat Customer","One-Time Customer")</f>
        <v>One-Time Customer</v>
      </c>
      <c r="L1853" s="2" t="s">
        <v>2903</v>
      </c>
      <c r="M1853" s="2" t="s">
        <v>49</v>
      </c>
      <c r="N1853" s="2" t="s">
        <v>28</v>
      </c>
      <c r="O1853" s="2" t="s">
        <v>77</v>
      </c>
      <c r="P1853" s="2" t="s">
        <v>78</v>
      </c>
      <c r="Q1853" s="2" t="s">
        <v>59</v>
      </c>
      <c r="R1853" s="2" t="s">
        <v>1772</v>
      </c>
      <c r="S1853" s="2">
        <v>0.57999999999999996</v>
      </c>
      <c r="T1853" s="7">
        <f>Table1[[#This Row],[Profit]]/Table1[[#This Row],[Sales]]</f>
        <v>-2.6356338993989759E-2</v>
      </c>
      <c r="U1853" s="2" t="s">
        <v>33</v>
      </c>
      <c r="V1853" s="2" t="s">
        <v>34</v>
      </c>
      <c r="W1853" s="2" t="s">
        <v>102</v>
      </c>
      <c r="X1853" s="2" t="s">
        <v>2904</v>
      </c>
      <c r="Y1853" s="2">
        <v>97330</v>
      </c>
      <c r="Z1853" s="10">
        <v>42159</v>
      </c>
      <c r="AA1853" s="14" t="str">
        <f>TEXT(Table1[[#This Row],[Order Date]],"mmmm")</f>
        <v>June</v>
      </c>
      <c r="AB1853" s="8" t="str">
        <f>TEXT(Table1[[#This Row],[Order Date]],"yyyy")</f>
        <v>2015</v>
      </c>
      <c r="AC1853" s="10">
        <v>42161</v>
      </c>
      <c r="AD1853" s="2">
        <v>-13.068000000000001</v>
      </c>
      <c r="AE1853" s="2">
        <v>5</v>
      </c>
      <c r="AF1853" s="2">
        <v>495.82</v>
      </c>
      <c r="AG1853" s="2">
        <v>89564</v>
      </c>
      <c r="AH1853" s="7" t="str">
        <f>IF(COUNTIF(Returns!$A$2:$A$1635,Orders!AG1853)&gt;0,"Returned","Not Returned")</f>
        <v>Not Returned</v>
      </c>
    </row>
    <row r="1854" spans="5:34" ht="12.75" customHeight="1" thickTop="1" thickBot="1" x14ac:dyDescent="0.3">
      <c r="E1854" s="11">
        <v>23084</v>
      </c>
      <c r="F1854" s="12" t="s">
        <v>25</v>
      </c>
      <c r="G1854" s="12">
        <v>0</v>
      </c>
      <c r="H1854" s="12">
        <v>7.28</v>
      </c>
      <c r="I1854" s="12">
        <v>3.52</v>
      </c>
      <c r="J1854" s="12">
        <v>3243</v>
      </c>
      <c r="K1854" s="7" t="str">
        <f>IF(COUNTIF(Table1[Customer ID],Table1[[#This Row],[Customer ID]])&gt;1,"Repeat Customer","One-Time Customer")</f>
        <v>One-Time Customer</v>
      </c>
      <c r="L1854" s="12" t="s">
        <v>2905</v>
      </c>
      <c r="M1854" s="12" t="s">
        <v>49</v>
      </c>
      <c r="N1854" s="12" t="s">
        <v>58</v>
      </c>
      <c r="O1854" s="12" t="s">
        <v>77</v>
      </c>
      <c r="P1854" s="12" t="s">
        <v>180</v>
      </c>
      <c r="Q1854" s="12" t="s">
        <v>51</v>
      </c>
      <c r="R1854" s="12" t="s">
        <v>2906</v>
      </c>
      <c r="S1854" s="12">
        <v>0.68</v>
      </c>
      <c r="T1854" s="7">
        <f>Table1[[#This Row],[Profit]]/Table1[[#This Row],[Sales]]</f>
        <v>-1.0271685761047462</v>
      </c>
      <c r="U1854" s="12" t="s">
        <v>33</v>
      </c>
      <c r="V1854" s="12" t="s">
        <v>53</v>
      </c>
      <c r="W1854" s="12" t="s">
        <v>228</v>
      </c>
      <c r="X1854" s="12" t="s">
        <v>916</v>
      </c>
      <c r="Y1854" s="12">
        <v>6010</v>
      </c>
      <c r="Z1854" s="13">
        <v>42165</v>
      </c>
      <c r="AA1854" s="14" t="str">
        <f>TEXT(Table1[[#This Row],[Order Date]],"mmmm")</f>
        <v>June</v>
      </c>
      <c r="AB1854" s="8" t="str">
        <f>TEXT(Table1[[#This Row],[Order Date]],"yyyy")</f>
        <v>2015</v>
      </c>
      <c r="AC1854" s="13">
        <v>42165</v>
      </c>
      <c r="AD1854" s="12">
        <v>-25.103999999999999</v>
      </c>
      <c r="AE1854" s="12">
        <v>3</v>
      </c>
      <c r="AF1854" s="12">
        <v>24.44</v>
      </c>
      <c r="AG1854" s="12">
        <v>88329</v>
      </c>
      <c r="AH1854" s="7" t="str">
        <f>IF(COUNTIF(Returns!$A$2:$A$1635,Orders!AG1854)&gt;0,"Returned","Not Returned")</f>
        <v>Not Returned</v>
      </c>
    </row>
    <row r="1855" spans="5:34" ht="12.75" customHeight="1" thickTop="1" thickBot="1" x14ac:dyDescent="0.3">
      <c r="E1855" s="9">
        <v>23267</v>
      </c>
      <c r="F1855" s="2" t="s">
        <v>106</v>
      </c>
      <c r="G1855" s="2">
        <v>0.06</v>
      </c>
      <c r="H1855" s="2">
        <v>5.18</v>
      </c>
      <c r="I1855" s="2">
        <v>2.04</v>
      </c>
      <c r="J1855" s="2">
        <v>3246</v>
      </c>
      <c r="K1855" s="7" t="str">
        <f>IF(COUNTIF(Table1[Customer ID],Table1[[#This Row],[Customer ID]])&gt;1,"Repeat Customer","One-Time Customer")</f>
        <v>One-Time Customer</v>
      </c>
      <c r="L1855" s="2" t="s">
        <v>2907</v>
      </c>
      <c r="M1855" s="2" t="s">
        <v>49</v>
      </c>
      <c r="N1855" s="2" t="s">
        <v>58</v>
      </c>
      <c r="O1855" s="2" t="s">
        <v>29</v>
      </c>
      <c r="P1855" s="2" t="s">
        <v>93</v>
      </c>
      <c r="Q1855" s="2" t="s">
        <v>31</v>
      </c>
      <c r="R1855" s="2" t="s">
        <v>167</v>
      </c>
      <c r="S1855" s="2">
        <v>0.36</v>
      </c>
      <c r="T1855" s="7">
        <f>Table1[[#This Row],[Profit]]/Table1[[#This Row],[Sales]]</f>
        <v>8.9222323879231485E-2</v>
      </c>
      <c r="U1855" s="2" t="s">
        <v>33</v>
      </c>
      <c r="V1855" s="2" t="s">
        <v>53</v>
      </c>
      <c r="W1855" s="2" t="s">
        <v>197</v>
      </c>
      <c r="X1855" s="2" t="s">
        <v>2908</v>
      </c>
      <c r="Y1855" s="2">
        <v>3051</v>
      </c>
      <c r="Z1855" s="10">
        <v>42095</v>
      </c>
      <c r="AA1855" s="14" t="str">
        <f>TEXT(Table1[[#This Row],[Order Date]],"mmmm")</f>
        <v>April</v>
      </c>
      <c r="AB1855" s="8" t="str">
        <f>TEXT(Table1[[#This Row],[Order Date]],"yyyy")</f>
        <v>2015</v>
      </c>
      <c r="AC1855" s="10">
        <v>42095</v>
      </c>
      <c r="AD1855" s="2">
        <v>1.9504000000000001</v>
      </c>
      <c r="AE1855" s="2">
        <v>4</v>
      </c>
      <c r="AF1855" s="2">
        <v>21.86</v>
      </c>
      <c r="AG1855" s="2">
        <v>88330</v>
      </c>
      <c r="AH1855" s="7" t="str">
        <f>IF(COUNTIF(Returns!$A$2:$A$1635,Orders!AG1855)&gt;0,"Returned","Not Returned")</f>
        <v>Not Returned</v>
      </c>
    </row>
    <row r="1856" spans="5:34" ht="12.75" customHeight="1" thickTop="1" thickBot="1" x14ac:dyDescent="0.3">
      <c r="E1856" s="11">
        <v>18265</v>
      </c>
      <c r="F1856" s="12" t="s">
        <v>25</v>
      </c>
      <c r="G1856" s="12">
        <v>7.0000000000000007E-2</v>
      </c>
      <c r="H1856" s="12">
        <v>2.78</v>
      </c>
      <c r="I1856" s="12">
        <v>1.49</v>
      </c>
      <c r="J1856" s="12">
        <v>3248</v>
      </c>
      <c r="K1856" s="7" t="str">
        <f>IF(COUNTIF(Table1[Customer ID],Table1[[#This Row],[Customer ID]])&gt;1,"Repeat Customer","One-Time Customer")</f>
        <v>One-Time Customer</v>
      </c>
      <c r="L1856" s="12" t="s">
        <v>2909</v>
      </c>
      <c r="M1856" s="12" t="s">
        <v>49</v>
      </c>
      <c r="N1856" s="12" t="s">
        <v>58</v>
      </c>
      <c r="O1856" s="12" t="s">
        <v>29</v>
      </c>
      <c r="P1856" s="12" t="s">
        <v>109</v>
      </c>
      <c r="Q1856" s="12" t="s">
        <v>59</v>
      </c>
      <c r="R1856" s="12" t="s">
        <v>772</v>
      </c>
      <c r="S1856" s="12">
        <v>0.36</v>
      </c>
      <c r="T1856" s="7">
        <f>Table1[[#This Row],[Profit]]/Table1[[#This Row],[Sales]]</f>
        <v>-7.2268909168081494</v>
      </c>
      <c r="U1856" s="12" t="s">
        <v>33</v>
      </c>
      <c r="V1856" s="12" t="s">
        <v>136</v>
      </c>
      <c r="W1856" s="12" t="s">
        <v>171</v>
      </c>
      <c r="X1856" s="12" t="s">
        <v>2910</v>
      </c>
      <c r="Y1856" s="12">
        <v>70458</v>
      </c>
      <c r="Z1856" s="13">
        <v>42131</v>
      </c>
      <c r="AA1856" s="14" t="str">
        <f>TEXT(Table1[[#This Row],[Order Date]],"mmmm")</f>
        <v>May</v>
      </c>
      <c r="AB1856" s="8" t="str">
        <f>TEXT(Table1[[#This Row],[Order Date]],"yyyy")</f>
        <v>2015</v>
      </c>
      <c r="AC1856" s="13">
        <v>42132</v>
      </c>
      <c r="AD1856" s="12">
        <v>-340.53109999999998</v>
      </c>
      <c r="AE1856" s="12">
        <v>17</v>
      </c>
      <c r="AF1856" s="12">
        <v>47.12</v>
      </c>
      <c r="AG1856" s="12">
        <v>87297</v>
      </c>
      <c r="AH1856" s="7" t="str">
        <f>IF(COUNTIF(Returns!$A$2:$A$1635,Orders!AG1856)&gt;0,"Returned","Not Returned")</f>
        <v>Not Returned</v>
      </c>
    </row>
    <row r="1857" spans="5:34" ht="12.75" customHeight="1" thickTop="1" thickBot="1" x14ac:dyDescent="0.3">
      <c r="E1857" s="9">
        <v>25820</v>
      </c>
      <c r="F1857" s="2" t="s">
        <v>25</v>
      </c>
      <c r="G1857" s="2">
        <v>0.03</v>
      </c>
      <c r="H1857" s="2">
        <v>42.8</v>
      </c>
      <c r="I1857" s="2">
        <v>2.99</v>
      </c>
      <c r="J1857" s="2">
        <v>3249</v>
      </c>
      <c r="K1857" s="7" t="str">
        <f>IF(COUNTIF(Table1[Customer ID],Table1[[#This Row],[Customer ID]])&gt;1,"Repeat Customer","One-Time Customer")</f>
        <v>One-Time Customer</v>
      </c>
      <c r="L1857" s="2" t="s">
        <v>2911</v>
      </c>
      <c r="M1857" s="2" t="s">
        <v>49</v>
      </c>
      <c r="N1857" s="2" t="s">
        <v>28</v>
      </c>
      <c r="O1857" s="2" t="s">
        <v>29</v>
      </c>
      <c r="P1857" s="2" t="s">
        <v>109</v>
      </c>
      <c r="Q1857" s="2" t="s">
        <v>59</v>
      </c>
      <c r="R1857" s="2" t="s">
        <v>2912</v>
      </c>
      <c r="S1857" s="2">
        <v>0.36</v>
      </c>
      <c r="T1857" s="7">
        <f>Table1[[#This Row],[Profit]]/Table1[[#This Row],[Sales]]</f>
        <v>0.69</v>
      </c>
      <c r="U1857" s="2" t="s">
        <v>33</v>
      </c>
      <c r="V1857" s="2" t="s">
        <v>53</v>
      </c>
      <c r="W1857" s="2" t="s">
        <v>415</v>
      </c>
      <c r="X1857" s="2" t="s">
        <v>2913</v>
      </c>
      <c r="Y1857" s="2">
        <v>21403</v>
      </c>
      <c r="Z1857" s="10">
        <v>42147</v>
      </c>
      <c r="AA1857" s="14" t="str">
        <f>TEXT(Table1[[#This Row],[Order Date]],"mmmm")</f>
        <v>May</v>
      </c>
      <c r="AB1857" s="8" t="str">
        <f>TEXT(Table1[[#This Row],[Order Date]],"yyyy")</f>
        <v>2015</v>
      </c>
      <c r="AC1857" s="10">
        <v>42148</v>
      </c>
      <c r="AD1857" s="2">
        <v>462.92099999999994</v>
      </c>
      <c r="AE1857" s="2">
        <v>16</v>
      </c>
      <c r="AF1857" s="2">
        <v>670.9</v>
      </c>
      <c r="AG1857" s="2">
        <v>87298</v>
      </c>
      <c r="AH1857" s="7" t="str">
        <f>IF(COUNTIF(Returns!$A$2:$A$1635,Orders!AG1857)&gt;0,"Returned","Not Returned")</f>
        <v>Not Returned</v>
      </c>
    </row>
    <row r="1858" spans="5:34" ht="12.75" customHeight="1" thickTop="1" thickBot="1" x14ac:dyDescent="0.3">
      <c r="E1858" s="11">
        <v>5511</v>
      </c>
      <c r="F1858" s="12" t="s">
        <v>47</v>
      </c>
      <c r="G1858" s="12">
        <v>0.02</v>
      </c>
      <c r="H1858" s="12">
        <v>5.28</v>
      </c>
      <c r="I1858" s="12">
        <v>6.26</v>
      </c>
      <c r="J1858" s="12">
        <v>3251</v>
      </c>
      <c r="K1858" s="7" t="str">
        <f>IF(COUNTIF(Table1[Customer ID],Table1[[#This Row],[Customer ID]])&gt;1,"Repeat Customer","One-Time Customer")</f>
        <v>One-Time Customer</v>
      </c>
      <c r="L1858" s="12" t="s">
        <v>2914</v>
      </c>
      <c r="M1858" s="12" t="s">
        <v>49</v>
      </c>
      <c r="N1858" s="12" t="s">
        <v>28</v>
      </c>
      <c r="O1858" s="12" t="s">
        <v>29</v>
      </c>
      <c r="P1858" s="12" t="s">
        <v>93</v>
      </c>
      <c r="Q1858" s="12" t="s">
        <v>59</v>
      </c>
      <c r="R1858" s="12" t="s">
        <v>1363</v>
      </c>
      <c r="S1858" s="12">
        <v>0.4</v>
      </c>
      <c r="T1858" s="7">
        <f>Table1[[#This Row],[Profit]]/Table1[[#This Row],[Sales]]</f>
        <v>-0.31779414615235507</v>
      </c>
      <c r="U1858" s="12" t="s">
        <v>33</v>
      </c>
      <c r="V1858" s="12" t="s">
        <v>53</v>
      </c>
      <c r="W1858" s="12" t="s">
        <v>71</v>
      </c>
      <c r="X1858" s="12" t="s">
        <v>90</v>
      </c>
      <c r="Y1858" s="12">
        <v>10112</v>
      </c>
      <c r="Z1858" s="13">
        <v>42166</v>
      </c>
      <c r="AA1858" s="14" t="str">
        <f>TEXT(Table1[[#This Row],[Order Date]],"mmmm")</f>
        <v>June</v>
      </c>
      <c r="AB1858" s="8" t="str">
        <f>TEXT(Table1[[#This Row],[Order Date]],"yyyy")</f>
        <v>2015</v>
      </c>
      <c r="AC1858" s="13">
        <v>42167</v>
      </c>
      <c r="AD1858" s="12">
        <v>-131.16</v>
      </c>
      <c r="AE1858" s="12">
        <v>76</v>
      </c>
      <c r="AF1858" s="12">
        <v>412.72</v>
      </c>
      <c r="AG1858" s="12">
        <v>39076</v>
      </c>
      <c r="AH1858" s="7" t="str">
        <f>IF(COUNTIF(Returns!$A$2:$A$1635,Orders!AG1858)&gt;0,"Returned","Not Returned")</f>
        <v>Not Returned</v>
      </c>
    </row>
    <row r="1859" spans="5:34" ht="12.75" customHeight="1" thickTop="1" thickBot="1" x14ac:dyDescent="0.3">
      <c r="E1859" s="9">
        <v>23324</v>
      </c>
      <c r="F1859" s="2" t="s">
        <v>47</v>
      </c>
      <c r="G1859" s="2">
        <v>0.01</v>
      </c>
      <c r="H1859" s="2">
        <v>11.34</v>
      </c>
      <c r="I1859" s="2">
        <v>5.01</v>
      </c>
      <c r="J1859" s="2">
        <v>3252</v>
      </c>
      <c r="K1859" s="7" t="str">
        <f>IF(COUNTIF(Table1[Customer ID],Table1[[#This Row],[Customer ID]])&gt;1,"Repeat Customer","One-Time Customer")</f>
        <v>Repeat Customer</v>
      </c>
      <c r="L1859" s="2" t="s">
        <v>2915</v>
      </c>
      <c r="M1859" s="2" t="s">
        <v>49</v>
      </c>
      <c r="N1859" s="2" t="s">
        <v>58</v>
      </c>
      <c r="O1859" s="2" t="s">
        <v>29</v>
      </c>
      <c r="P1859" s="2" t="s">
        <v>93</v>
      </c>
      <c r="Q1859" s="2" t="s">
        <v>59</v>
      </c>
      <c r="R1859" s="2" t="s">
        <v>576</v>
      </c>
      <c r="S1859" s="2">
        <v>0.36</v>
      </c>
      <c r="T1859" s="7">
        <f>Table1[[#This Row],[Profit]]/Table1[[#This Row],[Sales]]</f>
        <v>-0.81473829201101933</v>
      </c>
      <c r="U1859" s="2" t="s">
        <v>33</v>
      </c>
      <c r="V1859" s="2" t="s">
        <v>53</v>
      </c>
      <c r="W1859" s="2" t="s">
        <v>71</v>
      </c>
      <c r="X1859" s="2" t="s">
        <v>2916</v>
      </c>
      <c r="Y1859" s="2">
        <v>12306</v>
      </c>
      <c r="Z1859" s="10">
        <v>42093</v>
      </c>
      <c r="AA1859" s="14" t="str">
        <f>TEXT(Table1[[#This Row],[Order Date]],"mmmm")</f>
        <v>March</v>
      </c>
      <c r="AB1859" s="8" t="str">
        <f>TEXT(Table1[[#This Row],[Order Date]],"yyyy")</f>
        <v>2015</v>
      </c>
      <c r="AC1859" s="10">
        <v>42095</v>
      </c>
      <c r="AD1859" s="2">
        <v>-11.83</v>
      </c>
      <c r="AE1859" s="2">
        <v>1</v>
      </c>
      <c r="AF1859" s="2">
        <v>14.52</v>
      </c>
      <c r="AG1859" s="2">
        <v>87296</v>
      </c>
      <c r="AH1859" s="7" t="str">
        <f>IF(COUNTIF(Returns!$A$2:$A$1635,Orders!AG1859)&gt;0,"Returned","Not Returned")</f>
        <v>Not Returned</v>
      </c>
    </row>
    <row r="1860" spans="5:34" ht="12.75" customHeight="1" thickTop="1" thickBot="1" x14ac:dyDescent="0.3">
      <c r="E1860" s="11">
        <v>23511</v>
      </c>
      <c r="F1860" s="12" t="s">
        <v>47</v>
      </c>
      <c r="G1860" s="12">
        <v>0.02</v>
      </c>
      <c r="H1860" s="12">
        <v>5.28</v>
      </c>
      <c r="I1860" s="12">
        <v>6.26</v>
      </c>
      <c r="J1860" s="12">
        <v>3252</v>
      </c>
      <c r="K1860" s="7" t="str">
        <f>IF(COUNTIF(Table1[Customer ID],Table1[[#This Row],[Customer ID]])&gt;1,"Repeat Customer","One-Time Customer")</f>
        <v>Repeat Customer</v>
      </c>
      <c r="L1860" s="12" t="s">
        <v>2915</v>
      </c>
      <c r="M1860" s="12" t="s">
        <v>49</v>
      </c>
      <c r="N1860" s="12" t="s">
        <v>28</v>
      </c>
      <c r="O1860" s="12" t="s">
        <v>29</v>
      </c>
      <c r="P1860" s="12" t="s">
        <v>93</v>
      </c>
      <c r="Q1860" s="12" t="s">
        <v>59</v>
      </c>
      <c r="R1860" s="12" t="s">
        <v>1363</v>
      </c>
      <c r="S1860" s="12">
        <v>0.4</v>
      </c>
      <c r="T1860" s="7">
        <f>Table1[[#This Row],[Profit]]/Table1[[#This Row],[Sales]]</f>
        <v>-0.63558829230471015</v>
      </c>
      <c r="U1860" s="12" t="s">
        <v>33</v>
      </c>
      <c r="V1860" s="12" t="s">
        <v>53</v>
      </c>
      <c r="W1860" s="12" t="s">
        <v>71</v>
      </c>
      <c r="X1860" s="12" t="s">
        <v>2916</v>
      </c>
      <c r="Y1860" s="12">
        <v>12306</v>
      </c>
      <c r="Z1860" s="13">
        <v>42166</v>
      </c>
      <c r="AA1860" s="14" t="str">
        <f>TEXT(Table1[[#This Row],[Order Date]],"mmmm")</f>
        <v>June</v>
      </c>
      <c r="AB1860" s="8" t="str">
        <f>TEXT(Table1[[#This Row],[Order Date]],"yyyy")</f>
        <v>2015</v>
      </c>
      <c r="AC1860" s="13">
        <v>42167</v>
      </c>
      <c r="AD1860" s="12">
        <v>-65.58</v>
      </c>
      <c r="AE1860" s="12">
        <v>19</v>
      </c>
      <c r="AF1860" s="12">
        <v>103.18</v>
      </c>
      <c r="AG1860" s="12">
        <v>87299</v>
      </c>
      <c r="AH1860" s="7" t="str">
        <f>IF(COUNTIF(Returns!$A$2:$A$1635,Orders!AG1860)&gt;0,"Returned","Not Returned")</f>
        <v>Not Returned</v>
      </c>
    </row>
    <row r="1861" spans="5:34" ht="12.75" customHeight="1" thickTop="1" thickBot="1" x14ac:dyDescent="0.3">
      <c r="E1861" s="9">
        <v>21046</v>
      </c>
      <c r="F1861" s="2" t="s">
        <v>47</v>
      </c>
      <c r="G1861" s="2">
        <v>0.06</v>
      </c>
      <c r="H1861" s="2">
        <v>47.98</v>
      </c>
      <c r="I1861" s="2">
        <v>3.61</v>
      </c>
      <c r="J1861" s="2">
        <v>3255</v>
      </c>
      <c r="K1861" s="7" t="str">
        <f>IF(COUNTIF(Table1[Customer ID],Table1[[#This Row],[Customer ID]])&gt;1,"Repeat Customer","One-Time Customer")</f>
        <v>One-Time Customer</v>
      </c>
      <c r="L1861" s="2" t="s">
        <v>2917</v>
      </c>
      <c r="M1861" s="2" t="s">
        <v>49</v>
      </c>
      <c r="N1861" s="2" t="s">
        <v>40</v>
      </c>
      <c r="O1861" s="2" t="s">
        <v>77</v>
      </c>
      <c r="P1861" s="2" t="s">
        <v>180</v>
      </c>
      <c r="Q1861" s="2" t="s">
        <v>51</v>
      </c>
      <c r="R1861" s="2" t="s">
        <v>1013</v>
      </c>
      <c r="S1861" s="2">
        <v>0.71</v>
      </c>
      <c r="T1861" s="7">
        <f>Table1[[#This Row],[Profit]]/Table1[[#This Row],[Sales]]</f>
        <v>6.0923642302980809</v>
      </c>
      <c r="U1861" s="2" t="s">
        <v>33</v>
      </c>
      <c r="V1861" s="2" t="s">
        <v>136</v>
      </c>
      <c r="W1861" s="2" t="s">
        <v>362</v>
      </c>
      <c r="X1861" s="2" t="s">
        <v>2918</v>
      </c>
      <c r="Y1861" s="2">
        <v>33319</v>
      </c>
      <c r="Z1861" s="10">
        <v>42053</v>
      </c>
      <c r="AA1861" s="14" t="str">
        <f>TEXT(Table1[[#This Row],[Order Date]],"mmmm")</f>
        <v>February</v>
      </c>
      <c r="AB1861" s="8" t="str">
        <f>TEXT(Table1[[#This Row],[Order Date]],"yyyy")</f>
        <v>2015</v>
      </c>
      <c r="AC1861" s="10">
        <v>42055</v>
      </c>
      <c r="AD1861" s="2">
        <v>596.80799999999999</v>
      </c>
      <c r="AE1861" s="2">
        <v>2</v>
      </c>
      <c r="AF1861" s="2">
        <v>97.96</v>
      </c>
      <c r="AG1861" s="2">
        <v>90488</v>
      </c>
      <c r="AH1861" s="7" t="str">
        <f>IF(COUNTIF(Returns!$A$2:$A$1635,Orders!AG1861)&gt;0,"Returned","Not Returned")</f>
        <v>Not Returned</v>
      </c>
    </row>
    <row r="1862" spans="5:34" ht="12.75" customHeight="1" thickTop="1" thickBot="1" x14ac:dyDescent="0.3">
      <c r="E1862" s="11">
        <v>18728</v>
      </c>
      <c r="F1862" s="12" t="s">
        <v>37</v>
      </c>
      <c r="G1862" s="12">
        <v>0.01</v>
      </c>
      <c r="H1862" s="12">
        <v>349.45</v>
      </c>
      <c r="I1862" s="12">
        <v>60</v>
      </c>
      <c r="J1862" s="12">
        <v>3257</v>
      </c>
      <c r="K1862" s="7" t="str">
        <f>IF(COUNTIF(Table1[Customer ID],Table1[[#This Row],[Customer ID]])&gt;1,"Repeat Customer","One-Time Customer")</f>
        <v>Repeat Customer</v>
      </c>
      <c r="L1862" s="12" t="s">
        <v>2919</v>
      </c>
      <c r="M1862" s="12" t="s">
        <v>39</v>
      </c>
      <c r="N1862" s="12" t="s">
        <v>114</v>
      </c>
      <c r="O1862" s="12" t="s">
        <v>41</v>
      </c>
      <c r="P1862" s="12" t="s">
        <v>152</v>
      </c>
      <c r="Q1862" s="12" t="s">
        <v>43</v>
      </c>
      <c r="R1862" s="12" t="s">
        <v>989</v>
      </c>
      <c r="S1862" s="12"/>
      <c r="T1862" s="7">
        <f>Table1[[#This Row],[Profit]]/Table1[[#This Row],[Sales]]</f>
        <v>0.69</v>
      </c>
      <c r="U1862" s="12" t="s">
        <v>33</v>
      </c>
      <c r="V1862" s="12" t="s">
        <v>34</v>
      </c>
      <c r="W1862" s="12" t="s">
        <v>35</v>
      </c>
      <c r="X1862" s="12" t="s">
        <v>2920</v>
      </c>
      <c r="Y1862" s="12">
        <v>98632</v>
      </c>
      <c r="Z1862" s="13">
        <v>42150</v>
      </c>
      <c r="AA1862" s="14" t="str">
        <f>TEXT(Table1[[#This Row],[Order Date]],"mmmm")</f>
        <v>May</v>
      </c>
      <c r="AB1862" s="8" t="str">
        <f>TEXT(Table1[[#This Row],[Order Date]],"yyyy")</f>
        <v>2015</v>
      </c>
      <c r="AC1862" s="13">
        <v>42151</v>
      </c>
      <c r="AD1862" s="12">
        <v>3739.3928999999998</v>
      </c>
      <c r="AE1862" s="12">
        <v>15</v>
      </c>
      <c r="AF1862" s="12">
        <v>5419.41</v>
      </c>
      <c r="AG1862" s="12">
        <v>88825</v>
      </c>
      <c r="AH1862" s="7" t="str">
        <f>IF(COUNTIF(Returns!$A$2:$A$1635,Orders!AG1862)&gt;0,"Returned","Not Returned")</f>
        <v>Not Returned</v>
      </c>
    </row>
    <row r="1863" spans="5:34" ht="12.75" customHeight="1" thickTop="1" thickBot="1" x14ac:dyDescent="0.3">
      <c r="E1863" s="9">
        <v>21852</v>
      </c>
      <c r="F1863" s="2" t="s">
        <v>56</v>
      </c>
      <c r="G1863" s="2">
        <v>0</v>
      </c>
      <c r="H1863" s="2">
        <v>25.38</v>
      </c>
      <c r="I1863" s="2">
        <v>8.99</v>
      </c>
      <c r="J1863" s="2">
        <v>3257</v>
      </c>
      <c r="K1863" s="7" t="str">
        <f>IF(COUNTIF(Table1[Customer ID],Table1[[#This Row],[Customer ID]])&gt;1,"Repeat Customer","One-Time Customer")</f>
        <v>Repeat Customer</v>
      </c>
      <c r="L1863" s="2" t="s">
        <v>2919</v>
      </c>
      <c r="M1863" s="2" t="s">
        <v>49</v>
      </c>
      <c r="N1863" s="2" t="s">
        <v>114</v>
      </c>
      <c r="O1863" s="2" t="s">
        <v>41</v>
      </c>
      <c r="P1863" s="2" t="s">
        <v>50</v>
      </c>
      <c r="Q1863" s="2" t="s">
        <v>51</v>
      </c>
      <c r="R1863" s="2" t="s">
        <v>762</v>
      </c>
      <c r="S1863" s="2">
        <v>0.5</v>
      </c>
      <c r="T1863" s="7">
        <f>Table1[[#This Row],[Profit]]/Table1[[#This Row],[Sales]]</f>
        <v>0.67151811082080493</v>
      </c>
      <c r="U1863" s="2" t="s">
        <v>33</v>
      </c>
      <c r="V1863" s="2" t="s">
        <v>34</v>
      </c>
      <c r="W1863" s="2" t="s">
        <v>35</v>
      </c>
      <c r="X1863" s="2" t="s">
        <v>2920</v>
      </c>
      <c r="Y1863" s="2">
        <v>98632</v>
      </c>
      <c r="Z1863" s="10">
        <v>42137</v>
      </c>
      <c r="AA1863" s="14" t="str">
        <f>TEXT(Table1[[#This Row],[Order Date]],"mmmm")</f>
        <v>May</v>
      </c>
      <c r="AB1863" s="8" t="str">
        <f>TEXT(Table1[[#This Row],[Order Date]],"yyyy")</f>
        <v>2015</v>
      </c>
      <c r="AC1863" s="10">
        <v>42139</v>
      </c>
      <c r="AD1863" s="2">
        <v>470.33799999999997</v>
      </c>
      <c r="AE1863" s="2">
        <v>26</v>
      </c>
      <c r="AF1863" s="2">
        <v>700.41</v>
      </c>
      <c r="AG1863" s="2">
        <v>88826</v>
      </c>
      <c r="AH1863" s="7" t="str">
        <f>IF(COUNTIF(Returns!$A$2:$A$1635,Orders!AG1863)&gt;0,"Returned","Not Returned")</f>
        <v>Not Returned</v>
      </c>
    </row>
    <row r="1864" spans="5:34" ht="12.75" customHeight="1" thickTop="1" thickBot="1" x14ac:dyDescent="0.3">
      <c r="E1864" s="11">
        <v>23010</v>
      </c>
      <c r="F1864" s="12" t="s">
        <v>37</v>
      </c>
      <c r="G1864" s="12">
        <v>0.02</v>
      </c>
      <c r="H1864" s="12">
        <v>55.94</v>
      </c>
      <c r="I1864" s="12">
        <v>6.55</v>
      </c>
      <c r="J1864" s="12">
        <v>3258</v>
      </c>
      <c r="K1864" s="7" t="str">
        <f>IF(COUNTIF(Table1[Customer ID],Table1[[#This Row],[Customer ID]])&gt;1,"Repeat Customer","One-Time Customer")</f>
        <v>One-Time Customer</v>
      </c>
      <c r="L1864" s="12" t="s">
        <v>2921</v>
      </c>
      <c r="M1864" s="12" t="s">
        <v>49</v>
      </c>
      <c r="N1864" s="12" t="s">
        <v>114</v>
      </c>
      <c r="O1864" s="12" t="s">
        <v>77</v>
      </c>
      <c r="P1864" s="12" t="s">
        <v>180</v>
      </c>
      <c r="Q1864" s="12" t="s">
        <v>59</v>
      </c>
      <c r="R1864" s="12" t="s">
        <v>1156</v>
      </c>
      <c r="S1864" s="12">
        <v>0.68</v>
      </c>
      <c r="T1864" s="7">
        <f>Table1[[#This Row],[Profit]]/Table1[[#This Row],[Sales]]</f>
        <v>0.62121258966114279</v>
      </c>
      <c r="U1864" s="12" t="s">
        <v>33</v>
      </c>
      <c r="V1864" s="12" t="s">
        <v>34</v>
      </c>
      <c r="W1864" s="12" t="s">
        <v>35</v>
      </c>
      <c r="X1864" s="12" t="s">
        <v>2922</v>
      </c>
      <c r="Y1864" s="12">
        <v>98037</v>
      </c>
      <c r="Z1864" s="13">
        <v>42084</v>
      </c>
      <c r="AA1864" s="14" t="str">
        <f>TEXT(Table1[[#This Row],[Order Date]],"mmmm")</f>
        <v>March</v>
      </c>
      <c r="AB1864" s="8" t="str">
        <f>TEXT(Table1[[#This Row],[Order Date]],"yyyy")</f>
        <v>2015</v>
      </c>
      <c r="AC1864" s="13">
        <v>42086</v>
      </c>
      <c r="AD1864" s="12">
        <v>401.85</v>
      </c>
      <c r="AE1864" s="12">
        <v>11</v>
      </c>
      <c r="AF1864" s="12">
        <v>646.88</v>
      </c>
      <c r="AG1864" s="12">
        <v>88824</v>
      </c>
      <c r="AH1864" s="7" t="str">
        <f>IF(COUNTIF(Returns!$A$2:$A$1635,Orders!AG1864)&gt;0,"Returned","Not Returned")</f>
        <v>Not Returned</v>
      </c>
    </row>
    <row r="1865" spans="5:34" ht="12.75" customHeight="1" thickTop="1" thickBot="1" x14ac:dyDescent="0.3">
      <c r="E1865" s="9">
        <v>22576</v>
      </c>
      <c r="F1865" s="2" t="s">
        <v>37</v>
      </c>
      <c r="G1865" s="2">
        <v>7.0000000000000007E-2</v>
      </c>
      <c r="H1865" s="2">
        <v>105.34</v>
      </c>
      <c r="I1865" s="2">
        <v>24.49</v>
      </c>
      <c r="J1865" s="2">
        <v>3261</v>
      </c>
      <c r="K1865" s="7" t="str">
        <f>IF(COUNTIF(Table1[Customer ID],Table1[[#This Row],[Customer ID]])&gt;1,"Repeat Customer","One-Time Customer")</f>
        <v>One-Time Customer</v>
      </c>
      <c r="L1865" s="2" t="s">
        <v>2923</v>
      </c>
      <c r="M1865" s="2" t="s">
        <v>27</v>
      </c>
      <c r="N1865" s="2" t="s">
        <v>114</v>
      </c>
      <c r="O1865" s="2" t="s">
        <v>41</v>
      </c>
      <c r="P1865" s="2" t="s">
        <v>50</v>
      </c>
      <c r="Q1865" s="2" t="s">
        <v>236</v>
      </c>
      <c r="R1865" s="2" t="s">
        <v>2608</v>
      </c>
      <c r="S1865" s="2">
        <v>0.61</v>
      </c>
      <c r="T1865" s="7">
        <f>Table1[[#This Row],[Profit]]/Table1[[#This Row],[Sales]]</f>
        <v>0.69</v>
      </c>
      <c r="U1865" s="2" t="s">
        <v>33</v>
      </c>
      <c r="V1865" s="2" t="s">
        <v>61</v>
      </c>
      <c r="W1865" s="2" t="s">
        <v>300</v>
      </c>
      <c r="X1865" s="2" t="s">
        <v>2924</v>
      </c>
      <c r="Y1865" s="2">
        <v>49221</v>
      </c>
      <c r="Z1865" s="10">
        <v>42180</v>
      </c>
      <c r="AA1865" s="14" t="str">
        <f>TEXT(Table1[[#This Row],[Order Date]],"mmmm")</f>
        <v>June</v>
      </c>
      <c r="AB1865" s="8" t="str">
        <f>TEXT(Table1[[#This Row],[Order Date]],"yyyy")</f>
        <v>2015</v>
      </c>
      <c r="AC1865" s="10">
        <v>42181</v>
      </c>
      <c r="AD1865" s="2">
        <v>710.67239999999993</v>
      </c>
      <c r="AE1865" s="2">
        <v>10</v>
      </c>
      <c r="AF1865" s="2">
        <v>1029.96</v>
      </c>
      <c r="AG1865" s="2">
        <v>90296</v>
      </c>
      <c r="AH1865" s="7" t="str">
        <f>IF(COUNTIF(Returns!$A$2:$A$1635,Orders!AG1865)&gt;0,"Returned","Not Returned")</f>
        <v>Not Returned</v>
      </c>
    </row>
    <row r="1866" spans="5:34" ht="12.75" customHeight="1" thickTop="1" thickBot="1" x14ac:dyDescent="0.3">
      <c r="E1866" s="11">
        <v>19214</v>
      </c>
      <c r="F1866" s="12" t="s">
        <v>56</v>
      </c>
      <c r="G1866" s="12">
        <v>0.04</v>
      </c>
      <c r="H1866" s="12">
        <v>9.99</v>
      </c>
      <c r="I1866" s="12">
        <v>11.59</v>
      </c>
      <c r="J1866" s="12">
        <v>3264</v>
      </c>
      <c r="K1866" s="7" t="str">
        <f>IF(COUNTIF(Table1[Customer ID],Table1[[#This Row],[Customer ID]])&gt;1,"Repeat Customer","One-Time Customer")</f>
        <v>One-Time Customer</v>
      </c>
      <c r="L1866" s="12" t="s">
        <v>2925</v>
      </c>
      <c r="M1866" s="12" t="s">
        <v>49</v>
      </c>
      <c r="N1866" s="12" t="s">
        <v>28</v>
      </c>
      <c r="O1866" s="12" t="s">
        <v>29</v>
      </c>
      <c r="P1866" s="12" t="s">
        <v>93</v>
      </c>
      <c r="Q1866" s="12" t="s">
        <v>59</v>
      </c>
      <c r="R1866" s="12" t="s">
        <v>1911</v>
      </c>
      <c r="S1866" s="12">
        <v>0.4</v>
      </c>
      <c r="T1866" s="7">
        <f>Table1[[#This Row],[Profit]]/Table1[[#This Row],[Sales]]</f>
        <v>-1.7723171434056437</v>
      </c>
      <c r="U1866" s="12" t="s">
        <v>33</v>
      </c>
      <c r="V1866" s="12" t="s">
        <v>34</v>
      </c>
      <c r="W1866" s="12" t="s">
        <v>45</v>
      </c>
      <c r="X1866" s="12" t="s">
        <v>2926</v>
      </c>
      <c r="Y1866" s="12">
        <v>95501</v>
      </c>
      <c r="Z1866" s="13">
        <v>42143</v>
      </c>
      <c r="AA1866" s="14" t="str">
        <f>TEXT(Table1[[#This Row],[Order Date]],"mmmm")</f>
        <v>May</v>
      </c>
      <c r="AB1866" s="8" t="str">
        <f>TEXT(Table1[[#This Row],[Order Date]],"yyyy")</f>
        <v>2015</v>
      </c>
      <c r="AC1866" s="13">
        <v>42145</v>
      </c>
      <c r="AD1866" s="12">
        <v>-92.32</v>
      </c>
      <c r="AE1866" s="12">
        <v>5</v>
      </c>
      <c r="AF1866" s="12">
        <v>52.09</v>
      </c>
      <c r="AG1866" s="12">
        <v>89835</v>
      </c>
      <c r="AH1866" s="7" t="str">
        <f>IF(COUNTIF(Returns!$A$2:$A$1635,Orders!AG1866)&gt;0,"Returned","Not Returned")</f>
        <v>Not Returned</v>
      </c>
    </row>
    <row r="1867" spans="5:34" ht="12.75" customHeight="1" thickTop="1" thickBot="1" x14ac:dyDescent="0.3">
      <c r="E1867" s="9">
        <v>21459</v>
      </c>
      <c r="F1867" s="2" t="s">
        <v>47</v>
      </c>
      <c r="G1867" s="2">
        <v>0</v>
      </c>
      <c r="H1867" s="2">
        <v>122.99</v>
      </c>
      <c r="I1867" s="2">
        <v>70.2</v>
      </c>
      <c r="J1867" s="2">
        <v>3266</v>
      </c>
      <c r="K1867" s="7" t="str">
        <f>IF(COUNTIF(Table1[Customer ID],Table1[[#This Row],[Customer ID]])&gt;1,"Repeat Customer","One-Time Customer")</f>
        <v>One-Time Customer</v>
      </c>
      <c r="L1867" s="2" t="s">
        <v>2927</v>
      </c>
      <c r="M1867" s="2" t="s">
        <v>39</v>
      </c>
      <c r="N1867" s="2" t="s">
        <v>28</v>
      </c>
      <c r="O1867" s="2" t="s">
        <v>41</v>
      </c>
      <c r="P1867" s="2" t="s">
        <v>42</v>
      </c>
      <c r="Q1867" s="2" t="s">
        <v>43</v>
      </c>
      <c r="R1867" s="2" t="s">
        <v>147</v>
      </c>
      <c r="S1867" s="2">
        <v>0.74</v>
      </c>
      <c r="T1867" s="7">
        <f>Table1[[#This Row],[Profit]]/Table1[[#This Row],[Sales]]</f>
        <v>-0.98295707791050091</v>
      </c>
      <c r="U1867" s="2" t="s">
        <v>33</v>
      </c>
      <c r="V1867" s="2" t="s">
        <v>53</v>
      </c>
      <c r="W1867" s="2" t="s">
        <v>188</v>
      </c>
      <c r="X1867" s="2" t="s">
        <v>433</v>
      </c>
      <c r="Y1867" s="2">
        <v>4073</v>
      </c>
      <c r="Z1867" s="10">
        <v>42032</v>
      </c>
      <c r="AA1867" s="14" t="str">
        <f>TEXT(Table1[[#This Row],[Order Date]],"mmmm")</f>
        <v>January</v>
      </c>
      <c r="AB1867" s="8" t="str">
        <f>TEXT(Table1[[#This Row],[Order Date]],"yyyy")</f>
        <v>2015</v>
      </c>
      <c r="AC1867" s="10">
        <v>42033</v>
      </c>
      <c r="AD1867" s="2">
        <v>-1764.29</v>
      </c>
      <c r="AE1867" s="2">
        <v>14</v>
      </c>
      <c r="AF1867" s="2">
        <v>1794.88</v>
      </c>
      <c r="AG1867" s="2">
        <v>89836</v>
      </c>
      <c r="AH1867" s="7" t="str">
        <f>IF(COUNTIF(Returns!$A$2:$A$1635,Orders!AG1867)&gt;0,"Returned","Not Returned")</f>
        <v>Not Returned</v>
      </c>
    </row>
    <row r="1868" spans="5:34" ht="12.75" customHeight="1" thickTop="1" thickBot="1" x14ac:dyDescent="0.3">
      <c r="E1868" s="11">
        <v>21458</v>
      </c>
      <c r="F1868" s="12" t="s">
        <v>47</v>
      </c>
      <c r="G1868" s="12">
        <v>0.01</v>
      </c>
      <c r="H1868" s="12">
        <v>60.97</v>
      </c>
      <c r="I1868" s="12">
        <v>4.5</v>
      </c>
      <c r="J1868" s="12">
        <v>3269</v>
      </c>
      <c r="K1868" s="7" t="str">
        <f>IF(COUNTIF(Table1[Customer ID],Table1[[#This Row],[Customer ID]])&gt;1,"Repeat Customer","One-Time Customer")</f>
        <v>One-Time Customer</v>
      </c>
      <c r="L1868" s="12" t="s">
        <v>2928</v>
      </c>
      <c r="M1868" s="12" t="s">
        <v>27</v>
      </c>
      <c r="N1868" s="12" t="s">
        <v>28</v>
      </c>
      <c r="O1868" s="12" t="s">
        <v>29</v>
      </c>
      <c r="P1868" s="12" t="s">
        <v>257</v>
      </c>
      <c r="Q1868" s="12" t="s">
        <v>59</v>
      </c>
      <c r="R1868" s="12" t="s">
        <v>2132</v>
      </c>
      <c r="S1868" s="12">
        <v>0.56000000000000005</v>
      </c>
      <c r="T1868" s="7">
        <f>Table1[[#This Row],[Profit]]/Table1[[#This Row],[Sales]]</f>
        <v>0.69</v>
      </c>
      <c r="U1868" s="12" t="s">
        <v>33</v>
      </c>
      <c r="V1868" s="12" t="s">
        <v>53</v>
      </c>
      <c r="W1868" s="12" t="s">
        <v>54</v>
      </c>
      <c r="X1868" s="12" t="s">
        <v>2929</v>
      </c>
      <c r="Y1868" s="12">
        <v>7060</v>
      </c>
      <c r="Z1868" s="13">
        <v>42032</v>
      </c>
      <c r="AA1868" s="14" t="str">
        <f>TEXT(Table1[[#This Row],[Order Date]],"mmmm")</f>
        <v>January</v>
      </c>
      <c r="AB1868" s="8" t="str">
        <f>TEXT(Table1[[#This Row],[Order Date]],"yyyy")</f>
        <v>2015</v>
      </c>
      <c r="AC1868" s="13">
        <v>42034</v>
      </c>
      <c r="AD1868" s="12">
        <v>527.87759999999992</v>
      </c>
      <c r="AE1868" s="12">
        <v>12</v>
      </c>
      <c r="AF1868" s="12">
        <v>765.04</v>
      </c>
      <c r="AG1868" s="12">
        <v>89836</v>
      </c>
      <c r="AH1868" s="7" t="str">
        <f>IF(COUNTIF(Returns!$A$2:$A$1635,Orders!AG1868)&gt;0,"Returned","Not Returned")</f>
        <v>Not Returned</v>
      </c>
    </row>
    <row r="1869" spans="5:34" ht="12.75" customHeight="1" thickTop="1" thickBot="1" x14ac:dyDescent="0.3">
      <c r="E1869" s="9">
        <v>19047</v>
      </c>
      <c r="F1869" s="2" t="s">
        <v>106</v>
      </c>
      <c r="G1869" s="2">
        <v>0.02</v>
      </c>
      <c r="H1869" s="2">
        <v>13.48</v>
      </c>
      <c r="I1869" s="2">
        <v>4.51</v>
      </c>
      <c r="J1869" s="2">
        <v>3275</v>
      </c>
      <c r="K1869" s="7" t="str">
        <f>IF(COUNTIF(Table1[Customer ID],Table1[[#This Row],[Customer ID]])&gt;1,"Repeat Customer","One-Time Customer")</f>
        <v>Repeat Customer</v>
      </c>
      <c r="L1869" s="2" t="s">
        <v>2930</v>
      </c>
      <c r="M1869" s="2" t="s">
        <v>49</v>
      </c>
      <c r="N1869" s="2" t="s">
        <v>40</v>
      </c>
      <c r="O1869" s="2" t="s">
        <v>29</v>
      </c>
      <c r="P1869" s="2" t="s">
        <v>141</v>
      </c>
      <c r="Q1869" s="2" t="s">
        <v>59</v>
      </c>
      <c r="R1869" s="2" t="s">
        <v>2503</v>
      </c>
      <c r="S1869" s="2">
        <v>0.59</v>
      </c>
      <c r="T1869" s="7">
        <f>Table1[[#This Row],[Profit]]/Table1[[#This Row],[Sales]]</f>
        <v>0.27155443675267465</v>
      </c>
      <c r="U1869" s="2" t="s">
        <v>33</v>
      </c>
      <c r="V1869" s="2" t="s">
        <v>34</v>
      </c>
      <c r="W1869" s="2" t="s">
        <v>35</v>
      </c>
      <c r="X1869" s="2" t="s">
        <v>1961</v>
      </c>
      <c r="Y1869" s="2">
        <v>98273</v>
      </c>
      <c r="Z1869" s="10">
        <v>42084</v>
      </c>
      <c r="AA1869" s="14" t="str">
        <f>TEXT(Table1[[#This Row],[Order Date]],"mmmm")</f>
        <v>March</v>
      </c>
      <c r="AB1869" s="8" t="str">
        <f>TEXT(Table1[[#This Row],[Order Date]],"yyyy")</f>
        <v>2015</v>
      </c>
      <c r="AC1869" s="10">
        <v>42086</v>
      </c>
      <c r="AD1869" s="2">
        <v>34.520000000000003</v>
      </c>
      <c r="AE1869" s="2">
        <v>9</v>
      </c>
      <c r="AF1869" s="2">
        <v>127.12</v>
      </c>
      <c r="AG1869" s="2">
        <v>86233</v>
      </c>
      <c r="AH1869" s="7" t="str">
        <f>IF(COUNTIF(Returns!$A$2:$A$1635,Orders!AG1869)&gt;0,"Returned","Not Returned")</f>
        <v>Not Returned</v>
      </c>
    </row>
    <row r="1870" spans="5:34" ht="12.75" customHeight="1" thickTop="1" thickBot="1" x14ac:dyDescent="0.3">
      <c r="E1870" s="11">
        <v>19232</v>
      </c>
      <c r="F1870" s="12" t="s">
        <v>106</v>
      </c>
      <c r="G1870" s="12">
        <v>0.04</v>
      </c>
      <c r="H1870" s="12">
        <v>449.99</v>
      </c>
      <c r="I1870" s="12">
        <v>24.49</v>
      </c>
      <c r="J1870" s="12">
        <v>3275</v>
      </c>
      <c r="K1870" s="7" t="str">
        <f>IF(COUNTIF(Table1[Customer ID],Table1[[#This Row],[Customer ID]])&gt;1,"Repeat Customer","One-Time Customer")</f>
        <v>Repeat Customer</v>
      </c>
      <c r="L1870" s="12" t="s">
        <v>2930</v>
      </c>
      <c r="M1870" s="12" t="s">
        <v>49</v>
      </c>
      <c r="N1870" s="12" t="s">
        <v>58</v>
      </c>
      <c r="O1870" s="12" t="s">
        <v>77</v>
      </c>
      <c r="P1870" s="12" t="s">
        <v>587</v>
      </c>
      <c r="Q1870" s="12" t="s">
        <v>236</v>
      </c>
      <c r="R1870" s="12" t="s">
        <v>2931</v>
      </c>
      <c r="S1870" s="12">
        <v>0.52</v>
      </c>
      <c r="T1870" s="7">
        <f>Table1[[#This Row],[Profit]]/Table1[[#This Row],[Sales]]</f>
        <v>0.69</v>
      </c>
      <c r="U1870" s="12" t="s">
        <v>33</v>
      </c>
      <c r="V1870" s="12" t="s">
        <v>34</v>
      </c>
      <c r="W1870" s="12" t="s">
        <v>35</v>
      </c>
      <c r="X1870" s="12" t="s">
        <v>1961</v>
      </c>
      <c r="Y1870" s="12">
        <v>98273</v>
      </c>
      <c r="Z1870" s="13">
        <v>42005</v>
      </c>
      <c r="AA1870" s="14" t="str">
        <f>TEXT(Table1[[#This Row],[Order Date]],"mmmm")</f>
        <v>January</v>
      </c>
      <c r="AB1870" s="8" t="str">
        <f>TEXT(Table1[[#This Row],[Order Date]],"yyyy")</f>
        <v>2015</v>
      </c>
      <c r="AC1870" s="13">
        <v>42009</v>
      </c>
      <c r="AD1870" s="12">
        <v>3576.8840999999998</v>
      </c>
      <c r="AE1870" s="12">
        <v>12</v>
      </c>
      <c r="AF1870" s="12">
        <v>5183.8900000000003</v>
      </c>
      <c r="AG1870" s="12">
        <v>86234</v>
      </c>
      <c r="AH1870" s="7" t="str">
        <f>IF(COUNTIF(Returns!$A$2:$A$1635,Orders!AG1870)&gt;0,"Returned","Not Returned")</f>
        <v>Not Returned</v>
      </c>
    </row>
    <row r="1871" spans="5:34" ht="12.75" customHeight="1" thickTop="1" thickBot="1" x14ac:dyDescent="0.3">
      <c r="E1871" s="9">
        <v>19233</v>
      </c>
      <c r="F1871" s="2" t="s">
        <v>106</v>
      </c>
      <c r="G1871" s="2">
        <v>0.01</v>
      </c>
      <c r="H1871" s="2">
        <v>5.84</v>
      </c>
      <c r="I1871" s="2">
        <v>1.2</v>
      </c>
      <c r="J1871" s="2">
        <v>3275</v>
      </c>
      <c r="K1871" s="7" t="str">
        <f>IF(COUNTIF(Table1[Customer ID],Table1[[#This Row],[Customer ID]])&gt;1,"Repeat Customer","One-Time Customer")</f>
        <v>Repeat Customer</v>
      </c>
      <c r="L1871" s="2" t="s">
        <v>2930</v>
      </c>
      <c r="M1871" s="2" t="s">
        <v>49</v>
      </c>
      <c r="N1871" s="2" t="s">
        <v>58</v>
      </c>
      <c r="O1871" s="2" t="s">
        <v>29</v>
      </c>
      <c r="P1871" s="2" t="s">
        <v>30</v>
      </c>
      <c r="Q1871" s="2" t="s">
        <v>31</v>
      </c>
      <c r="R1871" s="2" t="s">
        <v>1313</v>
      </c>
      <c r="S1871" s="2">
        <v>0.55000000000000004</v>
      </c>
      <c r="T1871" s="7">
        <f>Table1[[#This Row],[Profit]]/Table1[[#This Row],[Sales]]</f>
        <v>0.56469936270435017</v>
      </c>
      <c r="U1871" s="2" t="s">
        <v>33</v>
      </c>
      <c r="V1871" s="2" t="s">
        <v>34</v>
      </c>
      <c r="W1871" s="2" t="s">
        <v>35</v>
      </c>
      <c r="X1871" s="2" t="s">
        <v>1961</v>
      </c>
      <c r="Y1871" s="2">
        <v>98273</v>
      </c>
      <c r="Z1871" s="10">
        <v>42005</v>
      </c>
      <c r="AA1871" s="14" t="str">
        <f>TEXT(Table1[[#This Row],[Order Date]],"mmmm")</f>
        <v>January</v>
      </c>
      <c r="AB1871" s="8" t="str">
        <f>TEXT(Table1[[#This Row],[Order Date]],"yyyy")</f>
        <v>2015</v>
      </c>
      <c r="AC1871" s="10">
        <v>42014</v>
      </c>
      <c r="AD1871" s="2">
        <v>20.38</v>
      </c>
      <c r="AE1871" s="2">
        <v>6</v>
      </c>
      <c r="AF1871" s="2">
        <v>36.090000000000003</v>
      </c>
      <c r="AG1871" s="2">
        <v>86234</v>
      </c>
      <c r="AH1871" s="7" t="str">
        <f>IF(COUNTIF(Returns!$A$2:$A$1635,Orders!AG1871)&gt;0,"Returned","Not Returned")</f>
        <v>Not Returned</v>
      </c>
    </row>
    <row r="1872" spans="5:34" ht="12.75" customHeight="1" thickTop="1" thickBot="1" x14ac:dyDescent="0.3">
      <c r="E1872" s="11">
        <v>20039</v>
      </c>
      <c r="F1872" s="12" t="s">
        <v>25</v>
      </c>
      <c r="G1872" s="12">
        <v>0.06</v>
      </c>
      <c r="H1872" s="12">
        <v>89.83</v>
      </c>
      <c r="I1872" s="12">
        <v>35</v>
      </c>
      <c r="J1872" s="12">
        <v>3279</v>
      </c>
      <c r="K1872" s="7" t="str">
        <f>IF(COUNTIF(Table1[Customer ID],Table1[[#This Row],[Customer ID]])&gt;1,"Repeat Customer","One-Time Customer")</f>
        <v>Repeat Customer</v>
      </c>
      <c r="L1872" s="12" t="s">
        <v>2932</v>
      </c>
      <c r="M1872" s="12" t="s">
        <v>49</v>
      </c>
      <c r="N1872" s="12" t="s">
        <v>40</v>
      </c>
      <c r="O1872" s="12" t="s">
        <v>29</v>
      </c>
      <c r="P1872" s="12" t="s">
        <v>141</v>
      </c>
      <c r="Q1872" s="12" t="s">
        <v>236</v>
      </c>
      <c r="R1872" s="12" t="s">
        <v>2933</v>
      </c>
      <c r="S1872" s="12">
        <v>0.83</v>
      </c>
      <c r="T1872" s="7">
        <f>Table1[[#This Row],[Profit]]/Table1[[#This Row],[Sales]]</f>
        <v>8.4939660350570628E-2</v>
      </c>
      <c r="U1872" s="12" t="s">
        <v>33</v>
      </c>
      <c r="V1872" s="12" t="s">
        <v>136</v>
      </c>
      <c r="W1872" s="12" t="s">
        <v>932</v>
      </c>
      <c r="X1872" s="12" t="s">
        <v>2603</v>
      </c>
      <c r="Y1872" s="12">
        <v>29203</v>
      </c>
      <c r="Z1872" s="13">
        <v>42100</v>
      </c>
      <c r="AA1872" s="14" t="str">
        <f>TEXT(Table1[[#This Row],[Order Date]],"mmmm")</f>
        <v>April</v>
      </c>
      <c r="AB1872" s="8" t="str">
        <f>TEXT(Table1[[#This Row],[Order Date]],"yyyy")</f>
        <v>2015</v>
      </c>
      <c r="AC1872" s="13">
        <v>42102</v>
      </c>
      <c r="AD1872" s="12">
        <v>31.11</v>
      </c>
      <c r="AE1872" s="12">
        <v>4</v>
      </c>
      <c r="AF1872" s="12">
        <v>366.26</v>
      </c>
      <c r="AG1872" s="12">
        <v>90766</v>
      </c>
      <c r="AH1872" s="7" t="str">
        <f>IF(COUNTIF(Returns!$A$2:$A$1635,Orders!AG1872)&gt;0,"Returned","Not Returned")</f>
        <v>Not Returned</v>
      </c>
    </row>
    <row r="1873" spans="5:34" ht="12.75" customHeight="1" thickTop="1" thickBot="1" x14ac:dyDescent="0.3">
      <c r="E1873" s="9">
        <v>20040</v>
      </c>
      <c r="F1873" s="2" t="s">
        <v>25</v>
      </c>
      <c r="G1873" s="2">
        <v>0.1</v>
      </c>
      <c r="H1873" s="2">
        <v>13.43</v>
      </c>
      <c r="I1873" s="2">
        <v>5.5</v>
      </c>
      <c r="J1873" s="2">
        <v>3279</v>
      </c>
      <c r="K1873" s="7" t="str">
        <f>IF(COUNTIF(Table1[Customer ID],Table1[[#This Row],[Customer ID]])&gt;1,"Repeat Customer","One-Time Customer")</f>
        <v>Repeat Customer</v>
      </c>
      <c r="L1873" s="2" t="s">
        <v>2932</v>
      </c>
      <c r="M1873" s="2" t="s">
        <v>49</v>
      </c>
      <c r="N1873" s="2" t="s">
        <v>40</v>
      </c>
      <c r="O1873" s="2" t="s">
        <v>29</v>
      </c>
      <c r="P1873" s="2" t="s">
        <v>141</v>
      </c>
      <c r="Q1873" s="2" t="s">
        <v>59</v>
      </c>
      <c r="R1873" s="2" t="s">
        <v>1702</v>
      </c>
      <c r="S1873" s="2">
        <v>0.56999999999999995</v>
      </c>
      <c r="T1873" s="7">
        <f>Table1[[#This Row],[Profit]]/Table1[[#This Row],[Sales]]</f>
        <v>2.2678359389834797</v>
      </c>
      <c r="U1873" s="2" t="s">
        <v>33</v>
      </c>
      <c r="V1873" s="2" t="s">
        <v>136</v>
      </c>
      <c r="W1873" s="2" t="s">
        <v>932</v>
      </c>
      <c r="X1873" s="2" t="s">
        <v>2603</v>
      </c>
      <c r="Y1873" s="2">
        <v>29203</v>
      </c>
      <c r="Z1873" s="10">
        <v>42100</v>
      </c>
      <c r="AA1873" s="14" t="str">
        <f>TEXT(Table1[[#This Row],[Order Date]],"mmmm")</f>
        <v>April</v>
      </c>
      <c r="AB1873" s="8" t="str">
        <f>TEXT(Table1[[#This Row],[Order Date]],"yyyy")</f>
        <v>2015</v>
      </c>
      <c r="AC1873" s="10">
        <v>42102</v>
      </c>
      <c r="AD1873" s="2">
        <v>358.29539999999997</v>
      </c>
      <c r="AE1873" s="2">
        <v>12</v>
      </c>
      <c r="AF1873" s="2">
        <v>157.99</v>
      </c>
      <c r="AG1873" s="2">
        <v>90766</v>
      </c>
      <c r="AH1873" s="7" t="str">
        <f>IF(COUNTIF(Returns!$A$2:$A$1635,Orders!AG1873)&gt;0,"Returned","Not Returned")</f>
        <v>Not Returned</v>
      </c>
    </row>
    <row r="1874" spans="5:34" ht="12.75" customHeight="1" thickTop="1" thickBot="1" x14ac:dyDescent="0.3">
      <c r="E1874" s="11">
        <v>20041</v>
      </c>
      <c r="F1874" s="12" t="s">
        <v>25</v>
      </c>
      <c r="G1874" s="12">
        <v>0.01</v>
      </c>
      <c r="H1874" s="12">
        <v>125.99</v>
      </c>
      <c r="I1874" s="12">
        <v>7.69</v>
      </c>
      <c r="J1874" s="12">
        <v>3279</v>
      </c>
      <c r="K1874" s="7" t="str">
        <f>IF(COUNTIF(Table1[Customer ID],Table1[[#This Row],[Customer ID]])&gt;1,"Repeat Customer","One-Time Customer")</f>
        <v>Repeat Customer</v>
      </c>
      <c r="L1874" s="12" t="s">
        <v>2932</v>
      </c>
      <c r="M1874" s="12" t="s">
        <v>49</v>
      </c>
      <c r="N1874" s="12" t="s">
        <v>40</v>
      </c>
      <c r="O1874" s="12" t="s">
        <v>77</v>
      </c>
      <c r="P1874" s="12" t="s">
        <v>78</v>
      </c>
      <c r="Q1874" s="12" t="s">
        <v>59</v>
      </c>
      <c r="R1874" s="12" t="s">
        <v>1225</v>
      </c>
      <c r="S1874" s="12">
        <v>0.57999999999999996</v>
      </c>
      <c r="T1874" s="7">
        <f>Table1[[#This Row],[Profit]]/Table1[[#This Row],[Sales]]</f>
        <v>6.8613547919002694E-3</v>
      </c>
      <c r="U1874" s="12" t="s">
        <v>33</v>
      </c>
      <c r="V1874" s="12" t="s">
        <v>136</v>
      </c>
      <c r="W1874" s="12" t="s">
        <v>932</v>
      </c>
      <c r="X1874" s="12" t="s">
        <v>2603</v>
      </c>
      <c r="Y1874" s="12">
        <v>29203</v>
      </c>
      <c r="Z1874" s="13">
        <v>42100</v>
      </c>
      <c r="AA1874" s="14" t="str">
        <f>TEXT(Table1[[#This Row],[Order Date]],"mmmm")</f>
        <v>April</v>
      </c>
      <c r="AB1874" s="8" t="str">
        <f>TEXT(Table1[[#This Row],[Order Date]],"yyyy")</f>
        <v>2015</v>
      </c>
      <c r="AC1874" s="13">
        <v>42100</v>
      </c>
      <c r="AD1874" s="12">
        <v>8.3219999999999992</v>
      </c>
      <c r="AE1874" s="12">
        <v>11</v>
      </c>
      <c r="AF1874" s="12">
        <v>1212.8800000000001</v>
      </c>
      <c r="AG1874" s="12">
        <v>90766</v>
      </c>
      <c r="AH1874" s="7" t="str">
        <f>IF(COUNTIF(Returns!$A$2:$A$1635,Orders!AG1874)&gt;0,"Returned","Not Returned")</f>
        <v>Not Returned</v>
      </c>
    </row>
    <row r="1875" spans="5:34" ht="12.75" customHeight="1" thickTop="1" thickBot="1" x14ac:dyDescent="0.3">
      <c r="E1875" s="9">
        <v>21620</v>
      </c>
      <c r="F1875" s="2" t="s">
        <v>56</v>
      </c>
      <c r="G1875" s="2">
        <v>0.01</v>
      </c>
      <c r="H1875" s="2">
        <v>45.99</v>
      </c>
      <c r="I1875" s="2">
        <v>4.99</v>
      </c>
      <c r="J1875" s="2">
        <v>3279</v>
      </c>
      <c r="K1875" s="7" t="str">
        <f>IF(COUNTIF(Table1[Customer ID],Table1[[#This Row],[Customer ID]])&gt;1,"Repeat Customer","One-Time Customer")</f>
        <v>Repeat Customer</v>
      </c>
      <c r="L1875" s="2" t="s">
        <v>2932</v>
      </c>
      <c r="M1875" s="2" t="s">
        <v>49</v>
      </c>
      <c r="N1875" s="2" t="s">
        <v>40</v>
      </c>
      <c r="O1875" s="2" t="s">
        <v>77</v>
      </c>
      <c r="P1875" s="2" t="s">
        <v>78</v>
      </c>
      <c r="Q1875" s="2" t="s">
        <v>59</v>
      </c>
      <c r="R1875" s="2" t="s">
        <v>1115</v>
      </c>
      <c r="S1875" s="2">
        <v>0.56000000000000005</v>
      </c>
      <c r="T1875" s="7">
        <f>Table1[[#This Row],[Profit]]/Table1[[#This Row],[Sales]]</f>
        <v>0.19185238437574886</v>
      </c>
      <c r="U1875" s="2" t="s">
        <v>33</v>
      </c>
      <c r="V1875" s="2" t="s">
        <v>136</v>
      </c>
      <c r="W1875" s="2" t="s">
        <v>932</v>
      </c>
      <c r="X1875" s="2" t="s">
        <v>2603</v>
      </c>
      <c r="Y1875" s="2">
        <v>29203</v>
      </c>
      <c r="Z1875" s="10">
        <v>42077</v>
      </c>
      <c r="AA1875" s="14" t="str">
        <f>TEXT(Table1[[#This Row],[Order Date]],"mmmm")</f>
        <v>March</v>
      </c>
      <c r="AB1875" s="8" t="str">
        <f>TEXT(Table1[[#This Row],[Order Date]],"yyyy")</f>
        <v>2015</v>
      </c>
      <c r="AC1875" s="10">
        <v>42079</v>
      </c>
      <c r="AD1875" s="2">
        <v>24.018000000000001</v>
      </c>
      <c r="AE1875" s="2">
        <v>3</v>
      </c>
      <c r="AF1875" s="2">
        <v>125.19</v>
      </c>
      <c r="AG1875" s="2">
        <v>90767</v>
      </c>
      <c r="AH1875" s="7" t="str">
        <f>IF(COUNTIF(Returns!$A$2:$A$1635,Orders!AG1875)&gt;0,"Returned","Not Returned")</f>
        <v>Not Returned</v>
      </c>
    </row>
    <row r="1876" spans="5:34" ht="12.75" customHeight="1" thickTop="1" thickBot="1" x14ac:dyDescent="0.3">
      <c r="E1876" s="11">
        <v>23022</v>
      </c>
      <c r="F1876" s="12" t="s">
        <v>47</v>
      </c>
      <c r="G1876" s="12">
        <v>0.05</v>
      </c>
      <c r="H1876" s="12">
        <v>363.25</v>
      </c>
      <c r="I1876" s="12">
        <v>19.989999999999998</v>
      </c>
      <c r="J1876" s="12">
        <v>3283</v>
      </c>
      <c r="K1876" s="7" t="str">
        <f>IF(COUNTIF(Table1[Customer ID],Table1[[#This Row],[Customer ID]])&gt;1,"Repeat Customer","One-Time Customer")</f>
        <v>Repeat Customer</v>
      </c>
      <c r="L1876" s="12" t="s">
        <v>2934</v>
      </c>
      <c r="M1876" s="12" t="s">
        <v>27</v>
      </c>
      <c r="N1876" s="12" t="s">
        <v>28</v>
      </c>
      <c r="O1876" s="12" t="s">
        <v>29</v>
      </c>
      <c r="P1876" s="12" t="s">
        <v>257</v>
      </c>
      <c r="Q1876" s="12" t="s">
        <v>59</v>
      </c>
      <c r="R1876" s="12" t="s">
        <v>1253</v>
      </c>
      <c r="S1876" s="12">
        <v>0.56999999999999995</v>
      </c>
      <c r="T1876" s="7">
        <f>Table1[[#This Row],[Profit]]/Table1[[#This Row],[Sales]]</f>
        <v>-0.14448297840431912</v>
      </c>
      <c r="U1876" s="12" t="s">
        <v>33</v>
      </c>
      <c r="V1876" s="12" t="s">
        <v>136</v>
      </c>
      <c r="W1876" s="12" t="s">
        <v>362</v>
      </c>
      <c r="X1876" s="12" t="s">
        <v>2935</v>
      </c>
      <c r="Y1876" s="12">
        <v>33156</v>
      </c>
      <c r="Z1876" s="13">
        <v>42115</v>
      </c>
      <c r="AA1876" s="14" t="str">
        <f>TEXT(Table1[[#This Row],[Order Date]],"mmmm")</f>
        <v>April</v>
      </c>
      <c r="AB1876" s="8" t="str">
        <f>TEXT(Table1[[#This Row],[Order Date]],"yyyy")</f>
        <v>2015</v>
      </c>
      <c r="AC1876" s="13">
        <v>42115</v>
      </c>
      <c r="AD1876" s="12">
        <v>-269.75549999999998</v>
      </c>
      <c r="AE1876" s="12">
        <v>5</v>
      </c>
      <c r="AF1876" s="12">
        <v>1867.04</v>
      </c>
      <c r="AG1876" s="12">
        <v>90752</v>
      </c>
      <c r="AH1876" s="7" t="str">
        <f>IF(COUNTIF(Returns!$A$2:$A$1635,Orders!AG1876)&gt;0,"Returned","Not Returned")</f>
        <v>Not Returned</v>
      </c>
    </row>
    <row r="1877" spans="5:34" ht="12.75" customHeight="1" thickTop="1" thickBot="1" x14ac:dyDescent="0.3">
      <c r="E1877" s="9">
        <v>23211</v>
      </c>
      <c r="F1877" s="2" t="s">
        <v>25</v>
      </c>
      <c r="G1877" s="2">
        <v>0.03</v>
      </c>
      <c r="H1877" s="2">
        <v>17.48</v>
      </c>
      <c r="I1877" s="2">
        <v>1.99</v>
      </c>
      <c r="J1877" s="2">
        <v>3283</v>
      </c>
      <c r="K1877" s="7" t="str">
        <f>IF(COUNTIF(Table1[Customer ID],Table1[[#This Row],[Customer ID]])&gt;1,"Repeat Customer","One-Time Customer")</f>
        <v>Repeat Customer</v>
      </c>
      <c r="L1877" s="2" t="s">
        <v>2934</v>
      </c>
      <c r="M1877" s="2" t="s">
        <v>49</v>
      </c>
      <c r="N1877" s="2" t="s">
        <v>28</v>
      </c>
      <c r="O1877" s="2" t="s">
        <v>77</v>
      </c>
      <c r="P1877" s="2" t="s">
        <v>180</v>
      </c>
      <c r="Q1877" s="2" t="s">
        <v>51</v>
      </c>
      <c r="R1877" s="2" t="s">
        <v>361</v>
      </c>
      <c r="S1877" s="2">
        <v>0.45</v>
      </c>
      <c r="T1877" s="7">
        <f>Table1[[#This Row],[Profit]]/Table1[[#This Row],[Sales]]</f>
        <v>1.3216946820379323</v>
      </c>
      <c r="U1877" s="2" t="s">
        <v>33</v>
      </c>
      <c r="V1877" s="2" t="s">
        <v>136</v>
      </c>
      <c r="W1877" s="2" t="s">
        <v>362</v>
      </c>
      <c r="X1877" s="2" t="s">
        <v>2935</v>
      </c>
      <c r="Y1877" s="2">
        <v>33156</v>
      </c>
      <c r="Z1877" s="10">
        <v>42134</v>
      </c>
      <c r="AA1877" s="14" t="str">
        <f>TEXT(Table1[[#This Row],[Order Date]],"mmmm")</f>
        <v>May</v>
      </c>
      <c r="AB1877" s="8" t="str">
        <f>TEXT(Table1[[#This Row],[Order Date]],"yyyy")</f>
        <v>2015</v>
      </c>
      <c r="AC1877" s="10">
        <v>42135</v>
      </c>
      <c r="AD1877" s="2">
        <v>710.80739999999992</v>
      </c>
      <c r="AE1877" s="2">
        <v>31</v>
      </c>
      <c r="AF1877" s="2">
        <v>537.79999999999995</v>
      </c>
      <c r="AG1877" s="2">
        <v>90753</v>
      </c>
      <c r="AH1877" s="7" t="str">
        <f>IF(COUNTIF(Returns!$A$2:$A$1635,Orders!AG1877)&gt;0,"Returned","Not Returned")</f>
        <v>Not Returned</v>
      </c>
    </row>
    <row r="1878" spans="5:34" ht="12.75" customHeight="1" thickTop="1" thickBot="1" x14ac:dyDescent="0.3">
      <c r="E1878" s="11">
        <v>26141</v>
      </c>
      <c r="F1878" s="12" t="s">
        <v>25</v>
      </c>
      <c r="G1878" s="12">
        <v>0.05</v>
      </c>
      <c r="H1878" s="12">
        <v>19.23</v>
      </c>
      <c r="I1878" s="12">
        <v>6.15</v>
      </c>
      <c r="J1878" s="12">
        <v>3284</v>
      </c>
      <c r="K1878" s="7" t="str">
        <f>IF(COUNTIF(Table1[Customer ID],Table1[[#This Row],[Customer ID]])&gt;1,"Repeat Customer","One-Time Customer")</f>
        <v>One-Time Customer</v>
      </c>
      <c r="L1878" s="12" t="s">
        <v>2936</v>
      </c>
      <c r="M1878" s="12" t="s">
        <v>27</v>
      </c>
      <c r="N1878" s="12" t="s">
        <v>28</v>
      </c>
      <c r="O1878" s="12" t="s">
        <v>41</v>
      </c>
      <c r="P1878" s="12" t="s">
        <v>50</v>
      </c>
      <c r="Q1878" s="12" t="s">
        <v>51</v>
      </c>
      <c r="R1878" s="12" t="s">
        <v>472</v>
      </c>
      <c r="S1878" s="12">
        <v>0.44</v>
      </c>
      <c r="T1878" s="7">
        <f>Table1[[#This Row],[Profit]]/Table1[[#This Row],[Sales]]</f>
        <v>-17.809968275171148</v>
      </c>
      <c r="U1878" s="12" t="s">
        <v>33</v>
      </c>
      <c r="V1878" s="12" t="s">
        <v>136</v>
      </c>
      <c r="W1878" s="12" t="s">
        <v>362</v>
      </c>
      <c r="X1878" s="12" t="s">
        <v>2937</v>
      </c>
      <c r="Y1878" s="12">
        <v>34741</v>
      </c>
      <c r="Z1878" s="13">
        <v>42055</v>
      </c>
      <c r="AA1878" s="14" t="str">
        <f>TEXT(Table1[[#This Row],[Order Date]],"mmmm")</f>
        <v>February</v>
      </c>
      <c r="AB1878" s="8" t="str">
        <f>TEXT(Table1[[#This Row],[Order Date]],"yyyy")</f>
        <v>2015</v>
      </c>
      <c r="AC1878" s="13">
        <v>42057</v>
      </c>
      <c r="AD1878" s="12">
        <v>-2133.2780000000002</v>
      </c>
      <c r="AE1878" s="12">
        <v>6</v>
      </c>
      <c r="AF1878" s="12">
        <v>119.78</v>
      </c>
      <c r="AG1878" s="12">
        <v>90751</v>
      </c>
      <c r="AH1878" s="7" t="str">
        <f>IF(COUNTIF(Returns!$A$2:$A$1635,Orders!AG1878)&gt;0,"Returned","Not Returned")</f>
        <v>Not Returned</v>
      </c>
    </row>
    <row r="1879" spans="5:34" ht="12.75" customHeight="1" thickTop="1" thickBot="1" x14ac:dyDescent="0.3">
      <c r="E1879" s="9">
        <v>20350</v>
      </c>
      <c r="F1879" s="2" t="s">
        <v>37</v>
      </c>
      <c r="G1879" s="2">
        <v>0.06</v>
      </c>
      <c r="H1879" s="2">
        <v>1.7</v>
      </c>
      <c r="I1879" s="2">
        <v>1.99</v>
      </c>
      <c r="J1879" s="2">
        <v>3285</v>
      </c>
      <c r="K1879" s="7" t="str">
        <f>IF(COUNTIF(Table1[Customer ID],Table1[[#This Row],[Customer ID]])&gt;1,"Repeat Customer","One-Time Customer")</f>
        <v>Repeat Customer</v>
      </c>
      <c r="L1879" s="2" t="s">
        <v>2938</v>
      </c>
      <c r="M1879" s="2" t="s">
        <v>49</v>
      </c>
      <c r="N1879" s="2" t="s">
        <v>114</v>
      </c>
      <c r="O1879" s="2" t="s">
        <v>77</v>
      </c>
      <c r="P1879" s="2" t="s">
        <v>180</v>
      </c>
      <c r="Q1879" s="2" t="s">
        <v>51</v>
      </c>
      <c r="R1879" s="2" t="s">
        <v>814</v>
      </c>
      <c r="S1879" s="2">
        <v>0.51</v>
      </c>
      <c r="T1879" s="7">
        <f>Table1[[#This Row],[Profit]]/Table1[[#This Row],[Sales]]</f>
        <v>6.5902222222222226</v>
      </c>
      <c r="U1879" s="2" t="s">
        <v>33</v>
      </c>
      <c r="V1879" s="2" t="s">
        <v>136</v>
      </c>
      <c r="W1879" s="2" t="s">
        <v>137</v>
      </c>
      <c r="X1879" s="2" t="s">
        <v>2939</v>
      </c>
      <c r="Y1879" s="2">
        <v>20170</v>
      </c>
      <c r="Z1879" s="10">
        <v>42010</v>
      </c>
      <c r="AA1879" s="14" t="str">
        <f>TEXT(Table1[[#This Row],[Order Date]],"mmmm")</f>
        <v>January</v>
      </c>
      <c r="AB1879" s="8" t="str">
        <f>TEXT(Table1[[#This Row],[Order Date]],"yyyy")</f>
        <v>2015</v>
      </c>
      <c r="AC1879" s="10">
        <v>42011</v>
      </c>
      <c r="AD1879" s="2">
        <v>80.071200000000005</v>
      </c>
      <c r="AE1879" s="2">
        <v>7</v>
      </c>
      <c r="AF1879" s="2">
        <v>12.15</v>
      </c>
      <c r="AG1879" s="2">
        <v>90750</v>
      </c>
      <c r="AH1879" s="7" t="str">
        <f>IF(COUNTIF(Returns!$A$2:$A$1635,Orders!AG1879)&gt;0,"Returned","Not Returned")</f>
        <v>Not Returned</v>
      </c>
    </row>
    <row r="1880" spans="5:34" ht="12.75" customHeight="1" thickTop="1" thickBot="1" x14ac:dyDescent="0.3">
      <c r="E1880" s="11">
        <v>20351</v>
      </c>
      <c r="F1880" s="12" t="s">
        <v>37</v>
      </c>
      <c r="G1880" s="12">
        <v>0.01</v>
      </c>
      <c r="H1880" s="12">
        <v>30.98</v>
      </c>
      <c r="I1880" s="12">
        <v>5.09</v>
      </c>
      <c r="J1880" s="12">
        <v>3285</v>
      </c>
      <c r="K1880" s="7" t="str">
        <f>IF(COUNTIF(Table1[Customer ID],Table1[[#This Row],[Customer ID]])&gt;1,"Repeat Customer","One-Time Customer")</f>
        <v>Repeat Customer</v>
      </c>
      <c r="L1880" s="12" t="s">
        <v>2938</v>
      </c>
      <c r="M1880" s="12" t="s">
        <v>49</v>
      </c>
      <c r="N1880" s="12" t="s">
        <v>114</v>
      </c>
      <c r="O1880" s="12" t="s">
        <v>29</v>
      </c>
      <c r="P1880" s="12" t="s">
        <v>93</v>
      </c>
      <c r="Q1880" s="12" t="s">
        <v>59</v>
      </c>
      <c r="R1880" s="12" t="s">
        <v>2940</v>
      </c>
      <c r="S1880" s="12">
        <v>0.4</v>
      </c>
      <c r="T1880" s="7">
        <f>Table1[[#This Row],[Profit]]/Table1[[#This Row],[Sales]]</f>
        <v>3.1079883503224459</v>
      </c>
      <c r="U1880" s="12" t="s">
        <v>33</v>
      </c>
      <c r="V1880" s="12" t="s">
        <v>136</v>
      </c>
      <c r="W1880" s="12" t="s">
        <v>137</v>
      </c>
      <c r="X1880" s="12" t="s">
        <v>2939</v>
      </c>
      <c r="Y1880" s="12">
        <v>20170</v>
      </c>
      <c r="Z1880" s="13">
        <v>42010</v>
      </c>
      <c r="AA1880" s="14" t="str">
        <f>TEXT(Table1[[#This Row],[Order Date]],"mmmm")</f>
        <v>January</v>
      </c>
      <c r="AB1880" s="8" t="str">
        <f>TEXT(Table1[[#This Row],[Order Date]],"yyyy")</f>
        <v>2015</v>
      </c>
      <c r="AC1880" s="13">
        <v>42012</v>
      </c>
      <c r="AD1880" s="12">
        <v>896.40599999999995</v>
      </c>
      <c r="AE1880" s="12">
        <v>9</v>
      </c>
      <c r="AF1880" s="12">
        <v>288.42</v>
      </c>
      <c r="AG1880" s="12">
        <v>90750</v>
      </c>
      <c r="AH1880" s="7" t="str">
        <f>IF(COUNTIF(Returns!$A$2:$A$1635,Orders!AG1880)&gt;0,"Returned","Not Returned")</f>
        <v>Not Returned</v>
      </c>
    </row>
    <row r="1881" spans="5:34" ht="12.75" customHeight="1" thickTop="1" thickBot="1" x14ac:dyDescent="0.3">
      <c r="E1881" s="9">
        <v>21567</v>
      </c>
      <c r="F1881" s="2" t="s">
        <v>106</v>
      </c>
      <c r="G1881" s="2">
        <v>0.08</v>
      </c>
      <c r="H1881" s="2">
        <v>30.56</v>
      </c>
      <c r="I1881" s="2">
        <v>2.99</v>
      </c>
      <c r="J1881" s="2">
        <v>3287</v>
      </c>
      <c r="K1881" s="7" t="str">
        <f>IF(COUNTIF(Table1[Customer ID],Table1[[#This Row],[Customer ID]])&gt;1,"Repeat Customer","One-Time Customer")</f>
        <v>One-Time Customer</v>
      </c>
      <c r="L1881" s="2" t="s">
        <v>2941</v>
      </c>
      <c r="M1881" s="2" t="s">
        <v>49</v>
      </c>
      <c r="N1881" s="2" t="s">
        <v>58</v>
      </c>
      <c r="O1881" s="2" t="s">
        <v>29</v>
      </c>
      <c r="P1881" s="2" t="s">
        <v>109</v>
      </c>
      <c r="Q1881" s="2" t="s">
        <v>59</v>
      </c>
      <c r="R1881" s="2" t="s">
        <v>2580</v>
      </c>
      <c r="S1881" s="2">
        <v>0.35</v>
      </c>
      <c r="T1881" s="7">
        <f>Table1[[#This Row],[Profit]]/Table1[[#This Row],[Sales]]</f>
        <v>0.69</v>
      </c>
      <c r="U1881" s="2" t="s">
        <v>33</v>
      </c>
      <c r="V1881" s="2" t="s">
        <v>34</v>
      </c>
      <c r="W1881" s="2" t="s">
        <v>45</v>
      </c>
      <c r="X1881" s="2" t="s">
        <v>2942</v>
      </c>
      <c r="Y1881" s="2">
        <v>95746</v>
      </c>
      <c r="Z1881" s="10">
        <v>42149</v>
      </c>
      <c r="AA1881" s="14" t="str">
        <f>TEXT(Table1[[#This Row],[Order Date]],"mmmm")</f>
        <v>May</v>
      </c>
      <c r="AB1881" s="8" t="str">
        <f>TEXT(Table1[[#This Row],[Order Date]],"yyyy")</f>
        <v>2015</v>
      </c>
      <c r="AC1881" s="10">
        <v>42151</v>
      </c>
      <c r="AD1881" s="2">
        <v>352.87979999999999</v>
      </c>
      <c r="AE1881" s="2">
        <v>17</v>
      </c>
      <c r="AF1881" s="2">
        <v>511.42</v>
      </c>
      <c r="AG1881" s="2">
        <v>89897</v>
      </c>
      <c r="AH1881" s="7" t="str">
        <f>IF(COUNTIF(Returns!$A$2:$A$1635,Orders!AG1881)&gt;0,"Returned","Not Returned")</f>
        <v>Not Returned</v>
      </c>
    </row>
    <row r="1882" spans="5:34" ht="12.75" customHeight="1" thickTop="1" thickBot="1" x14ac:dyDescent="0.3">
      <c r="E1882" s="11">
        <v>23198</v>
      </c>
      <c r="F1882" s="12" t="s">
        <v>106</v>
      </c>
      <c r="G1882" s="12">
        <v>0.04</v>
      </c>
      <c r="H1882" s="12">
        <v>33.89</v>
      </c>
      <c r="I1882" s="12">
        <v>5.0999999999999996</v>
      </c>
      <c r="J1882" s="12">
        <v>3303</v>
      </c>
      <c r="K1882" s="7" t="str">
        <f>IF(COUNTIF(Table1[Customer ID],Table1[[#This Row],[Customer ID]])&gt;1,"Repeat Customer","One-Time Customer")</f>
        <v>One-Time Customer</v>
      </c>
      <c r="L1882" s="12" t="s">
        <v>2943</v>
      </c>
      <c r="M1882" s="12" t="s">
        <v>49</v>
      </c>
      <c r="N1882" s="12" t="s">
        <v>40</v>
      </c>
      <c r="O1882" s="12" t="s">
        <v>29</v>
      </c>
      <c r="P1882" s="12" t="s">
        <v>141</v>
      </c>
      <c r="Q1882" s="12" t="s">
        <v>59</v>
      </c>
      <c r="R1882" s="12" t="s">
        <v>2792</v>
      </c>
      <c r="S1882" s="12">
        <v>0.6</v>
      </c>
      <c r="T1882" s="7">
        <f>Table1[[#This Row],[Profit]]/Table1[[#This Row],[Sales]]</f>
        <v>0.34228468899521525</v>
      </c>
      <c r="U1882" s="12" t="s">
        <v>33</v>
      </c>
      <c r="V1882" s="12" t="s">
        <v>136</v>
      </c>
      <c r="W1882" s="12" t="s">
        <v>362</v>
      </c>
      <c r="X1882" s="12" t="s">
        <v>2944</v>
      </c>
      <c r="Y1882" s="12">
        <v>33461</v>
      </c>
      <c r="Z1882" s="13">
        <v>42011</v>
      </c>
      <c r="AA1882" s="14" t="str">
        <f>TEXT(Table1[[#This Row],[Order Date]],"mmmm")</f>
        <v>January</v>
      </c>
      <c r="AB1882" s="8" t="str">
        <f>TEXT(Table1[[#This Row],[Order Date]],"yyyy")</f>
        <v>2015</v>
      </c>
      <c r="AC1882" s="13">
        <v>42016</v>
      </c>
      <c r="AD1882" s="12">
        <v>68.675999999999988</v>
      </c>
      <c r="AE1882" s="12">
        <v>6</v>
      </c>
      <c r="AF1882" s="12">
        <v>200.64</v>
      </c>
      <c r="AG1882" s="12">
        <v>87795</v>
      </c>
      <c r="AH1882" s="7" t="str">
        <f>IF(COUNTIF(Returns!$A$2:$A$1635,Orders!AG1882)&gt;0,"Returned","Not Returned")</f>
        <v>Not Returned</v>
      </c>
    </row>
    <row r="1883" spans="5:34" ht="12.75" customHeight="1" thickTop="1" thickBot="1" x14ac:dyDescent="0.3">
      <c r="E1883" s="9">
        <v>20447</v>
      </c>
      <c r="F1883" s="2" t="s">
        <v>56</v>
      </c>
      <c r="G1883" s="2">
        <v>0.06</v>
      </c>
      <c r="H1883" s="2">
        <v>11.33</v>
      </c>
      <c r="I1883" s="2">
        <v>6.12</v>
      </c>
      <c r="J1883" s="2">
        <v>3306</v>
      </c>
      <c r="K1883" s="7" t="str">
        <f>IF(COUNTIF(Table1[Customer ID],Table1[[#This Row],[Customer ID]])&gt;1,"Repeat Customer","One-Time Customer")</f>
        <v>One-Time Customer</v>
      </c>
      <c r="L1883" s="2" t="s">
        <v>2945</v>
      </c>
      <c r="M1883" s="2" t="s">
        <v>49</v>
      </c>
      <c r="N1883" s="2" t="s">
        <v>58</v>
      </c>
      <c r="O1883" s="2" t="s">
        <v>29</v>
      </c>
      <c r="P1883" s="2" t="s">
        <v>257</v>
      </c>
      <c r="Q1883" s="2" t="s">
        <v>86</v>
      </c>
      <c r="R1883" s="2" t="s">
        <v>2149</v>
      </c>
      <c r="S1883" s="2">
        <v>0.42</v>
      </c>
      <c r="T1883" s="7">
        <f>Table1[[#This Row],[Profit]]/Table1[[#This Row],[Sales]]</f>
        <v>-0.9035187287173666</v>
      </c>
      <c r="U1883" s="2" t="s">
        <v>33</v>
      </c>
      <c r="V1883" s="2" t="s">
        <v>53</v>
      </c>
      <c r="W1883" s="2" t="s">
        <v>228</v>
      </c>
      <c r="X1883" s="2" t="s">
        <v>2946</v>
      </c>
      <c r="Y1883" s="2">
        <v>6320</v>
      </c>
      <c r="Z1883" s="10">
        <v>42095</v>
      </c>
      <c r="AA1883" s="14" t="str">
        <f>TEXT(Table1[[#This Row],[Order Date]],"mmmm")</f>
        <v>April</v>
      </c>
      <c r="AB1883" s="8" t="str">
        <f>TEXT(Table1[[#This Row],[Order Date]],"yyyy")</f>
        <v>2015</v>
      </c>
      <c r="AC1883" s="10">
        <v>42097</v>
      </c>
      <c r="AD1883" s="2">
        <v>-15.92</v>
      </c>
      <c r="AE1883" s="2">
        <v>1</v>
      </c>
      <c r="AF1883" s="2">
        <v>17.62</v>
      </c>
      <c r="AG1883" s="2">
        <v>90461</v>
      </c>
      <c r="AH1883" s="7" t="str">
        <f>IF(COUNTIF(Returns!$A$2:$A$1635,Orders!AG1883)&gt;0,"Returned","Not Returned")</f>
        <v>Not Returned</v>
      </c>
    </row>
    <row r="1884" spans="5:34" ht="12.75" customHeight="1" thickTop="1" thickBot="1" x14ac:dyDescent="0.3">
      <c r="E1884" s="11">
        <v>22732</v>
      </c>
      <c r="F1884" s="12" t="s">
        <v>106</v>
      </c>
      <c r="G1884" s="12">
        <v>7.0000000000000007E-2</v>
      </c>
      <c r="H1884" s="12">
        <v>16.739999999999998</v>
      </c>
      <c r="I1884" s="12">
        <v>7.04</v>
      </c>
      <c r="J1884" s="12">
        <v>3307</v>
      </c>
      <c r="K1884" s="7" t="str">
        <f>IF(COUNTIF(Table1[Customer ID],Table1[[#This Row],[Customer ID]])&gt;1,"Repeat Customer","One-Time Customer")</f>
        <v>One-Time Customer</v>
      </c>
      <c r="L1884" s="12" t="s">
        <v>2947</v>
      </c>
      <c r="M1884" s="12" t="s">
        <v>49</v>
      </c>
      <c r="N1884" s="12" t="s">
        <v>58</v>
      </c>
      <c r="O1884" s="12" t="s">
        <v>29</v>
      </c>
      <c r="P1884" s="12" t="s">
        <v>141</v>
      </c>
      <c r="Q1884" s="12" t="s">
        <v>59</v>
      </c>
      <c r="R1884" s="12" t="s">
        <v>2948</v>
      </c>
      <c r="S1884" s="12">
        <v>0.81</v>
      </c>
      <c r="T1884" s="7">
        <f>Table1[[#This Row],[Profit]]/Table1[[#This Row],[Sales]]</f>
        <v>-1.4172251178952595</v>
      </c>
      <c r="U1884" s="12" t="s">
        <v>33</v>
      </c>
      <c r="V1884" s="12" t="s">
        <v>53</v>
      </c>
      <c r="W1884" s="12" t="s">
        <v>193</v>
      </c>
      <c r="X1884" s="12" t="s">
        <v>2949</v>
      </c>
      <c r="Y1884" s="12">
        <v>1001</v>
      </c>
      <c r="Z1884" s="13">
        <v>42030</v>
      </c>
      <c r="AA1884" s="14" t="str">
        <f>TEXT(Table1[[#This Row],[Order Date]],"mmmm")</f>
        <v>January</v>
      </c>
      <c r="AB1884" s="8" t="str">
        <f>TEXT(Table1[[#This Row],[Order Date]],"yyyy")</f>
        <v>2015</v>
      </c>
      <c r="AC1884" s="13">
        <v>42037</v>
      </c>
      <c r="AD1884" s="12">
        <v>-114.2</v>
      </c>
      <c r="AE1884" s="12">
        <v>5</v>
      </c>
      <c r="AF1884" s="12">
        <v>80.58</v>
      </c>
      <c r="AG1884" s="12">
        <v>90462</v>
      </c>
      <c r="AH1884" s="7" t="str">
        <f>IF(COUNTIF(Returns!$A$2:$A$1635,Orders!AG1884)&gt;0,"Returned","Not Returned")</f>
        <v>Not Returned</v>
      </c>
    </row>
    <row r="1885" spans="5:34" ht="12.75" customHeight="1" thickTop="1" thickBot="1" x14ac:dyDescent="0.3">
      <c r="E1885" s="9">
        <v>23451</v>
      </c>
      <c r="F1885" s="2" t="s">
        <v>47</v>
      </c>
      <c r="G1885" s="2">
        <v>0.1</v>
      </c>
      <c r="H1885" s="2">
        <v>6.64</v>
      </c>
      <c r="I1885" s="2">
        <v>54.95</v>
      </c>
      <c r="J1885" s="2">
        <v>3309</v>
      </c>
      <c r="K1885" s="7" t="str">
        <f>IF(COUNTIF(Table1[Customer ID],Table1[[#This Row],[Customer ID]])&gt;1,"Repeat Customer","One-Time Customer")</f>
        <v>One-Time Customer</v>
      </c>
      <c r="L1885" s="2" t="s">
        <v>2950</v>
      </c>
      <c r="M1885" s="2" t="s">
        <v>49</v>
      </c>
      <c r="N1885" s="2" t="s">
        <v>58</v>
      </c>
      <c r="O1885" s="2" t="s">
        <v>41</v>
      </c>
      <c r="P1885" s="2" t="s">
        <v>50</v>
      </c>
      <c r="Q1885" s="2" t="s">
        <v>51</v>
      </c>
      <c r="R1885" s="2" t="s">
        <v>2951</v>
      </c>
      <c r="S1885" s="2">
        <v>0.37</v>
      </c>
      <c r="T1885" s="7">
        <f>Table1[[#This Row],[Profit]]/Table1[[#This Row],[Sales]]</f>
        <v>-0.98775187672856579</v>
      </c>
      <c r="U1885" s="2" t="s">
        <v>33</v>
      </c>
      <c r="V1885" s="2" t="s">
        <v>53</v>
      </c>
      <c r="W1885" s="2" t="s">
        <v>193</v>
      </c>
      <c r="X1885" s="2" t="s">
        <v>2952</v>
      </c>
      <c r="Y1885" s="2">
        <v>1760</v>
      </c>
      <c r="Z1885" s="10">
        <v>42087</v>
      </c>
      <c r="AA1885" s="14" t="str">
        <f>TEXT(Table1[[#This Row],[Order Date]],"mmmm")</f>
        <v>March</v>
      </c>
      <c r="AB1885" s="8" t="str">
        <f>TEXT(Table1[[#This Row],[Order Date]],"yyyy")</f>
        <v>2015</v>
      </c>
      <c r="AC1885" s="10">
        <v>42089</v>
      </c>
      <c r="AD1885" s="2">
        <v>-25</v>
      </c>
      <c r="AE1885" s="2">
        <v>4</v>
      </c>
      <c r="AF1885" s="2">
        <v>25.31</v>
      </c>
      <c r="AG1885" s="2">
        <v>90460</v>
      </c>
      <c r="AH1885" s="7" t="str">
        <f>IF(COUNTIF(Returns!$A$2:$A$1635,Orders!AG1885)&gt;0,"Returned","Not Returned")</f>
        <v>Not Returned</v>
      </c>
    </row>
    <row r="1886" spans="5:34" ht="12.75" customHeight="1" thickTop="1" thickBot="1" x14ac:dyDescent="0.3">
      <c r="E1886" s="11">
        <v>23452</v>
      </c>
      <c r="F1886" s="12" t="s">
        <v>47</v>
      </c>
      <c r="G1886" s="12">
        <v>0.05</v>
      </c>
      <c r="H1886" s="12">
        <v>90.48</v>
      </c>
      <c r="I1886" s="12">
        <v>19.989999999999998</v>
      </c>
      <c r="J1886" s="12">
        <v>3310</v>
      </c>
      <c r="K1886" s="7" t="str">
        <f>IF(COUNTIF(Table1[Customer ID],Table1[[#This Row],[Customer ID]])&gt;1,"Repeat Customer","One-Time Customer")</f>
        <v>One-Time Customer</v>
      </c>
      <c r="L1886" s="12" t="s">
        <v>2953</v>
      </c>
      <c r="M1886" s="12" t="s">
        <v>49</v>
      </c>
      <c r="N1886" s="12" t="s">
        <v>58</v>
      </c>
      <c r="O1886" s="12" t="s">
        <v>29</v>
      </c>
      <c r="P1886" s="12" t="s">
        <v>69</v>
      </c>
      <c r="Q1886" s="12" t="s">
        <v>59</v>
      </c>
      <c r="R1886" s="12" t="s">
        <v>1840</v>
      </c>
      <c r="S1886" s="12">
        <v>0.4</v>
      </c>
      <c r="T1886" s="7">
        <f>Table1[[#This Row],[Profit]]/Table1[[#This Row],[Sales]]</f>
        <v>0.69</v>
      </c>
      <c r="U1886" s="12" t="s">
        <v>33</v>
      </c>
      <c r="V1886" s="12" t="s">
        <v>53</v>
      </c>
      <c r="W1886" s="12" t="s">
        <v>193</v>
      </c>
      <c r="X1886" s="12" t="s">
        <v>2954</v>
      </c>
      <c r="Y1886" s="12">
        <v>2563</v>
      </c>
      <c r="Z1886" s="13">
        <v>42087</v>
      </c>
      <c r="AA1886" s="14" t="str">
        <f>TEXT(Table1[[#This Row],[Order Date]],"mmmm")</f>
        <v>March</v>
      </c>
      <c r="AB1886" s="8" t="str">
        <f>TEXT(Table1[[#This Row],[Order Date]],"yyyy")</f>
        <v>2015</v>
      </c>
      <c r="AC1886" s="13">
        <v>42088</v>
      </c>
      <c r="AD1886" s="12">
        <v>255.14819999999997</v>
      </c>
      <c r="AE1886" s="12">
        <v>4</v>
      </c>
      <c r="AF1886" s="12">
        <v>369.78</v>
      </c>
      <c r="AG1886" s="12">
        <v>90460</v>
      </c>
      <c r="AH1886" s="7" t="str">
        <f>IF(COUNTIF(Returns!$A$2:$A$1635,Orders!AG1886)&gt;0,"Returned","Not Returned")</f>
        <v>Not Returned</v>
      </c>
    </row>
    <row r="1887" spans="5:34" ht="12.75" customHeight="1" thickTop="1" thickBot="1" x14ac:dyDescent="0.3">
      <c r="E1887" s="9">
        <v>22734</v>
      </c>
      <c r="F1887" s="2" t="s">
        <v>106</v>
      </c>
      <c r="G1887" s="2">
        <v>0.06</v>
      </c>
      <c r="H1887" s="2">
        <v>6.45</v>
      </c>
      <c r="I1887" s="2">
        <v>1.34</v>
      </c>
      <c r="J1887" s="2">
        <v>3311</v>
      </c>
      <c r="K1887" s="7" t="str">
        <f>IF(COUNTIF(Table1[Customer ID],Table1[[#This Row],[Customer ID]])&gt;1,"Repeat Customer","One-Time Customer")</f>
        <v>One-Time Customer</v>
      </c>
      <c r="L1887" s="2" t="s">
        <v>2955</v>
      </c>
      <c r="M1887" s="2" t="s">
        <v>49</v>
      </c>
      <c r="N1887" s="2" t="s">
        <v>58</v>
      </c>
      <c r="O1887" s="2" t="s">
        <v>29</v>
      </c>
      <c r="P1887" s="2" t="s">
        <v>93</v>
      </c>
      <c r="Q1887" s="2" t="s">
        <v>31</v>
      </c>
      <c r="R1887" s="2" t="s">
        <v>2763</v>
      </c>
      <c r="S1887" s="2">
        <v>0.36</v>
      </c>
      <c r="T1887" s="7">
        <f>Table1[[#This Row],[Profit]]/Table1[[#This Row],[Sales]]</f>
        <v>0.69000000000000006</v>
      </c>
      <c r="U1887" s="2" t="s">
        <v>33</v>
      </c>
      <c r="V1887" s="2" t="s">
        <v>53</v>
      </c>
      <c r="W1887" s="2" t="s">
        <v>193</v>
      </c>
      <c r="X1887" s="2" t="s">
        <v>2482</v>
      </c>
      <c r="Y1887" s="2">
        <v>1890</v>
      </c>
      <c r="Z1887" s="10">
        <v>42030</v>
      </c>
      <c r="AA1887" s="14" t="str">
        <f>TEXT(Table1[[#This Row],[Order Date]],"mmmm")</f>
        <v>January</v>
      </c>
      <c r="AB1887" s="8" t="str">
        <f>TEXT(Table1[[#This Row],[Order Date]],"yyyy")</f>
        <v>2015</v>
      </c>
      <c r="AC1887" s="10">
        <v>42035</v>
      </c>
      <c r="AD1887" s="2">
        <v>39.426600000000001</v>
      </c>
      <c r="AE1887" s="2">
        <v>9</v>
      </c>
      <c r="AF1887" s="2">
        <v>57.14</v>
      </c>
      <c r="AG1887" s="2">
        <v>90462</v>
      </c>
      <c r="AH1887" s="7" t="str">
        <f>IF(COUNTIF(Returns!$A$2:$A$1635,Orders!AG1887)&gt;0,"Returned","Not Returned")</f>
        <v>Not Returned</v>
      </c>
    </row>
    <row r="1888" spans="5:34" ht="12.75" customHeight="1" thickTop="1" thickBot="1" x14ac:dyDescent="0.3">
      <c r="E1888" s="11">
        <v>22733</v>
      </c>
      <c r="F1888" s="12" t="s">
        <v>106</v>
      </c>
      <c r="G1888" s="12">
        <v>0.05</v>
      </c>
      <c r="H1888" s="12">
        <v>122.99</v>
      </c>
      <c r="I1888" s="12">
        <v>70.2</v>
      </c>
      <c r="J1888" s="12">
        <v>3314</v>
      </c>
      <c r="K1888" s="7" t="str">
        <f>IF(COUNTIF(Table1[Customer ID],Table1[[#This Row],[Customer ID]])&gt;1,"Repeat Customer","One-Time Customer")</f>
        <v>One-Time Customer</v>
      </c>
      <c r="L1888" s="12" t="s">
        <v>2956</v>
      </c>
      <c r="M1888" s="12" t="s">
        <v>39</v>
      </c>
      <c r="N1888" s="12" t="s">
        <v>58</v>
      </c>
      <c r="O1888" s="12" t="s">
        <v>41</v>
      </c>
      <c r="P1888" s="12" t="s">
        <v>42</v>
      </c>
      <c r="Q1888" s="12" t="s">
        <v>43</v>
      </c>
      <c r="R1888" s="12" t="s">
        <v>147</v>
      </c>
      <c r="S1888" s="12">
        <v>0.74</v>
      </c>
      <c r="T1888" s="7">
        <f>Table1[[#This Row],[Profit]]/Table1[[#This Row],[Sales]]</f>
        <v>-1.4493588328550502</v>
      </c>
      <c r="U1888" s="12" t="s">
        <v>33</v>
      </c>
      <c r="V1888" s="12" t="s">
        <v>53</v>
      </c>
      <c r="W1888" s="12" t="s">
        <v>54</v>
      </c>
      <c r="X1888" s="12" t="s">
        <v>273</v>
      </c>
      <c r="Y1888" s="12">
        <v>7024</v>
      </c>
      <c r="Z1888" s="13">
        <v>42030</v>
      </c>
      <c r="AA1888" s="14" t="str">
        <f>TEXT(Table1[[#This Row],[Order Date]],"mmmm")</f>
        <v>January</v>
      </c>
      <c r="AB1888" s="8" t="str">
        <f>TEXT(Table1[[#This Row],[Order Date]],"yyyy")</f>
        <v>2015</v>
      </c>
      <c r="AC1888" s="13">
        <v>42034</v>
      </c>
      <c r="AD1888" s="12">
        <v>-722.23</v>
      </c>
      <c r="AE1888" s="12">
        <v>4</v>
      </c>
      <c r="AF1888" s="12">
        <v>498.31</v>
      </c>
      <c r="AG1888" s="12">
        <v>90462</v>
      </c>
      <c r="AH1888" s="7" t="str">
        <f>IF(COUNTIF(Returns!$A$2:$A$1635,Orders!AG1888)&gt;0,"Returned","Not Returned")</f>
        <v>Not Returned</v>
      </c>
    </row>
    <row r="1889" spans="5:34" ht="12.75" customHeight="1" thickTop="1" thickBot="1" x14ac:dyDescent="0.3">
      <c r="E1889" s="9">
        <v>19422</v>
      </c>
      <c r="F1889" s="2" t="s">
        <v>106</v>
      </c>
      <c r="G1889" s="2">
        <v>0.03</v>
      </c>
      <c r="H1889" s="2">
        <v>20.98</v>
      </c>
      <c r="I1889" s="2">
        <v>1.49</v>
      </c>
      <c r="J1889" s="2">
        <v>3319</v>
      </c>
      <c r="K1889" s="7" t="str">
        <f>IF(COUNTIF(Table1[Customer ID],Table1[[#This Row],[Customer ID]])&gt;1,"Repeat Customer","One-Time Customer")</f>
        <v>One-Time Customer</v>
      </c>
      <c r="L1889" s="2" t="s">
        <v>2957</v>
      </c>
      <c r="M1889" s="2" t="s">
        <v>49</v>
      </c>
      <c r="N1889" s="2" t="s">
        <v>58</v>
      </c>
      <c r="O1889" s="2" t="s">
        <v>29</v>
      </c>
      <c r="P1889" s="2" t="s">
        <v>109</v>
      </c>
      <c r="Q1889" s="2" t="s">
        <v>59</v>
      </c>
      <c r="R1889" s="2" t="s">
        <v>1546</v>
      </c>
      <c r="S1889" s="2">
        <v>0.35</v>
      </c>
      <c r="T1889" s="7">
        <f>Table1[[#This Row],[Profit]]/Table1[[#This Row],[Sales]]</f>
        <v>6.9591822543633955E-2</v>
      </c>
      <c r="U1889" s="2" t="s">
        <v>33</v>
      </c>
      <c r="V1889" s="2" t="s">
        <v>136</v>
      </c>
      <c r="W1889" s="2" t="s">
        <v>244</v>
      </c>
      <c r="X1889" s="2" t="s">
        <v>2894</v>
      </c>
      <c r="Y1889" s="2">
        <v>37075</v>
      </c>
      <c r="Z1889" s="10">
        <v>42145</v>
      </c>
      <c r="AA1889" s="14" t="str">
        <f>TEXT(Table1[[#This Row],[Order Date]],"mmmm")</f>
        <v>May</v>
      </c>
      <c r="AB1889" s="8" t="str">
        <f>TEXT(Table1[[#This Row],[Order Date]],"yyyy")</f>
        <v>2015</v>
      </c>
      <c r="AC1889" s="10">
        <v>42145</v>
      </c>
      <c r="AD1889" s="2">
        <v>30.023999999999997</v>
      </c>
      <c r="AE1889" s="2">
        <v>20</v>
      </c>
      <c r="AF1889" s="2">
        <v>431.43</v>
      </c>
      <c r="AG1889" s="2">
        <v>90104</v>
      </c>
      <c r="AH1889" s="7" t="str">
        <f>IF(COUNTIF(Returns!$A$2:$A$1635,Orders!AG1889)&gt;0,"Returned","Not Returned")</f>
        <v>Not Returned</v>
      </c>
    </row>
    <row r="1890" spans="5:34" ht="12.75" customHeight="1" thickTop="1" thickBot="1" x14ac:dyDescent="0.3">
      <c r="E1890" s="11">
        <v>20203</v>
      </c>
      <c r="F1890" s="12" t="s">
        <v>37</v>
      </c>
      <c r="G1890" s="12">
        <v>0.08</v>
      </c>
      <c r="H1890" s="12">
        <v>3.28</v>
      </c>
      <c r="I1890" s="12">
        <v>3.97</v>
      </c>
      <c r="J1890" s="12">
        <v>3320</v>
      </c>
      <c r="K1890" s="7" t="str">
        <f>IF(COUNTIF(Table1[Customer ID],Table1[[#This Row],[Customer ID]])&gt;1,"Repeat Customer","One-Time Customer")</f>
        <v>Repeat Customer</v>
      </c>
      <c r="L1890" s="12" t="s">
        <v>2958</v>
      </c>
      <c r="M1890" s="12" t="s">
        <v>49</v>
      </c>
      <c r="N1890" s="12" t="s">
        <v>58</v>
      </c>
      <c r="O1890" s="12" t="s">
        <v>29</v>
      </c>
      <c r="P1890" s="12" t="s">
        <v>30</v>
      </c>
      <c r="Q1890" s="12" t="s">
        <v>31</v>
      </c>
      <c r="R1890" s="12" t="s">
        <v>1793</v>
      </c>
      <c r="S1890" s="12">
        <v>0.56000000000000005</v>
      </c>
      <c r="T1890" s="7">
        <f>Table1[[#This Row],[Profit]]/Table1[[#This Row],[Sales]]</f>
        <v>7.4528301886793036E-3</v>
      </c>
      <c r="U1890" s="12" t="s">
        <v>33</v>
      </c>
      <c r="V1890" s="12" t="s">
        <v>136</v>
      </c>
      <c r="W1890" s="12" t="s">
        <v>244</v>
      </c>
      <c r="X1890" s="12" t="s">
        <v>1644</v>
      </c>
      <c r="Y1890" s="12">
        <v>38301</v>
      </c>
      <c r="Z1890" s="13">
        <v>42121</v>
      </c>
      <c r="AA1890" s="14" t="str">
        <f>TEXT(Table1[[#This Row],[Order Date]],"mmmm")</f>
        <v>April</v>
      </c>
      <c r="AB1890" s="8" t="str">
        <f>TEXT(Table1[[#This Row],[Order Date]],"yyyy")</f>
        <v>2015</v>
      </c>
      <c r="AC1890" s="13">
        <v>42122</v>
      </c>
      <c r="AD1890" s="12">
        <v>0.42660000000000337</v>
      </c>
      <c r="AE1890" s="12">
        <v>18</v>
      </c>
      <c r="AF1890" s="12">
        <v>57.24</v>
      </c>
      <c r="AG1890" s="12">
        <v>90103</v>
      </c>
      <c r="AH1890" s="7" t="str">
        <f>IF(COUNTIF(Returns!$A$2:$A$1635,Orders!AG1890)&gt;0,"Returned","Not Returned")</f>
        <v>Not Returned</v>
      </c>
    </row>
    <row r="1891" spans="5:34" ht="12.75" customHeight="1" thickTop="1" thickBot="1" x14ac:dyDescent="0.3">
      <c r="E1891" s="9">
        <v>20204</v>
      </c>
      <c r="F1891" s="2" t="s">
        <v>37</v>
      </c>
      <c r="G1891" s="2">
        <v>0.09</v>
      </c>
      <c r="H1891" s="2">
        <v>40.97</v>
      </c>
      <c r="I1891" s="2">
        <v>8.99</v>
      </c>
      <c r="J1891" s="2">
        <v>3320</v>
      </c>
      <c r="K1891" s="7" t="str">
        <f>IF(COUNTIF(Table1[Customer ID],Table1[[#This Row],[Customer ID]])&gt;1,"Repeat Customer","One-Time Customer")</f>
        <v>Repeat Customer</v>
      </c>
      <c r="L1891" s="2" t="s">
        <v>2958</v>
      </c>
      <c r="M1891" s="2" t="s">
        <v>27</v>
      </c>
      <c r="N1891" s="2" t="s">
        <v>58</v>
      </c>
      <c r="O1891" s="2" t="s">
        <v>29</v>
      </c>
      <c r="P1891" s="2" t="s">
        <v>30</v>
      </c>
      <c r="Q1891" s="2" t="s">
        <v>51</v>
      </c>
      <c r="R1891" s="2" t="s">
        <v>2445</v>
      </c>
      <c r="S1891" s="2">
        <v>0.59</v>
      </c>
      <c r="T1891" s="7">
        <f>Table1[[#This Row],[Profit]]/Table1[[#This Row],[Sales]]</f>
        <v>8.0291014914514361E-2</v>
      </c>
      <c r="U1891" s="2" t="s">
        <v>33</v>
      </c>
      <c r="V1891" s="2" t="s">
        <v>136</v>
      </c>
      <c r="W1891" s="2" t="s">
        <v>244</v>
      </c>
      <c r="X1891" s="2" t="s">
        <v>1644</v>
      </c>
      <c r="Y1891" s="2">
        <v>38301</v>
      </c>
      <c r="Z1891" s="10">
        <v>42121</v>
      </c>
      <c r="AA1891" s="14" t="str">
        <f>TEXT(Table1[[#This Row],[Order Date]],"mmmm")</f>
        <v>April</v>
      </c>
      <c r="AB1891" s="8" t="str">
        <f>TEXT(Table1[[#This Row],[Order Date]],"yyyy")</f>
        <v>2015</v>
      </c>
      <c r="AC1891" s="10">
        <v>42123</v>
      </c>
      <c r="AD1891" s="2">
        <v>66.215999999999994</v>
      </c>
      <c r="AE1891" s="2">
        <v>22</v>
      </c>
      <c r="AF1891" s="2">
        <v>824.7</v>
      </c>
      <c r="AG1891" s="2">
        <v>90103</v>
      </c>
      <c r="AH1891" s="7" t="str">
        <f>IF(COUNTIF(Returns!$A$2:$A$1635,Orders!AG1891)&gt;0,"Returned","Not Returned")</f>
        <v>Not Returned</v>
      </c>
    </row>
    <row r="1892" spans="5:34" ht="13.8" thickTop="1" thickBot="1" x14ac:dyDescent="0.3">
      <c r="E1892" s="11">
        <v>25330</v>
      </c>
      <c r="F1892" s="12" t="s">
        <v>56</v>
      </c>
      <c r="G1892" s="12">
        <v>0.05</v>
      </c>
      <c r="H1892" s="12">
        <v>6.48</v>
      </c>
      <c r="I1892" s="12">
        <v>8.19</v>
      </c>
      <c r="J1892" s="12">
        <v>3324</v>
      </c>
      <c r="K1892" s="7" t="str">
        <f>IF(COUNTIF(Table1[Customer ID],Table1[[#This Row],[Customer ID]])&gt;1,"Repeat Customer","One-Time Customer")</f>
        <v>One-Time Customer</v>
      </c>
      <c r="L1892" s="12" t="s">
        <v>2959</v>
      </c>
      <c r="M1892" s="12" t="s">
        <v>49</v>
      </c>
      <c r="N1892" s="12" t="s">
        <v>114</v>
      </c>
      <c r="O1892" s="12" t="s">
        <v>29</v>
      </c>
      <c r="P1892" s="12" t="s">
        <v>93</v>
      </c>
      <c r="Q1892" s="12" t="s">
        <v>59</v>
      </c>
      <c r="R1892" s="12" t="s">
        <v>2556</v>
      </c>
      <c r="S1892" s="12">
        <v>0.37</v>
      </c>
      <c r="T1892" s="7">
        <f>Table1[[#This Row],[Profit]]/Table1[[#This Row],[Sales]]</f>
        <v>-2.8064957264957267</v>
      </c>
      <c r="U1892" s="12" t="s">
        <v>33</v>
      </c>
      <c r="V1892" s="12" t="s">
        <v>34</v>
      </c>
      <c r="W1892" s="12" t="s">
        <v>378</v>
      </c>
      <c r="X1892" s="12" t="s">
        <v>2960</v>
      </c>
      <c r="Y1892" s="12">
        <v>85335</v>
      </c>
      <c r="Z1892" s="13">
        <v>42047</v>
      </c>
      <c r="AA1892" s="14" t="str">
        <f>TEXT(Table1[[#This Row],[Order Date]],"mmmm")</f>
        <v>February</v>
      </c>
      <c r="AB1892" s="8" t="str">
        <f>TEXT(Table1[[#This Row],[Order Date]],"yyyy")</f>
        <v>2015</v>
      </c>
      <c r="AC1892" s="13">
        <v>42050</v>
      </c>
      <c r="AD1892" s="12">
        <v>-164.18</v>
      </c>
      <c r="AE1892" s="12">
        <v>9</v>
      </c>
      <c r="AF1892" s="12">
        <v>58.5</v>
      </c>
      <c r="AG1892" s="12">
        <v>90985</v>
      </c>
      <c r="AH1892" s="7" t="str">
        <f>IF(COUNTIF(Returns!$A$2:$A$1635,Orders!AG1892)&gt;0,"Returned","Not Returned")</f>
        <v>Not Returned</v>
      </c>
    </row>
    <row r="1893" spans="5:34" ht="12.75" customHeight="1" thickTop="1" thickBot="1" x14ac:dyDescent="0.3">
      <c r="E1893" s="9">
        <v>20488</v>
      </c>
      <c r="F1893" s="2" t="s">
        <v>106</v>
      </c>
      <c r="G1893" s="2">
        <v>0</v>
      </c>
      <c r="H1893" s="2">
        <v>8.74</v>
      </c>
      <c r="I1893" s="2">
        <v>8.2899999999999991</v>
      </c>
      <c r="J1893" s="2">
        <v>3325</v>
      </c>
      <c r="K1893" s="7" t="str">
        <f>IF(COUNTIF(Table1[Customer ID],Table1[[#This Row],[Customer ID]])&gt;1,"Repeat Customer","One-Time Customer")</f>
        <v>Repeat Customer</v>
      </c>
      <c r="L1893" s="2" t="s">
        <v>2961</v>
      </c>
      <c r="M1893" s="2" t="s">
        <v>49</v>
      </c>
      <c r="N1893" s="2" t="s">
        <v>114</v>
      </c>
      <c r="O1893" s="2" t="s">
        <v>29</v>
      </c>
      <c r="P1893" s="2" t="s">
        <v>69</v>
      </c>
      <c r="Q1893" s="2" t="s">
        <v>59</v>
      </c>
      <c r="R1893" s="2" t="s">
        <v>1482</v>
      </c>
      <c r="S1893" s="2">
        <v>0.38</v>
      </c>
      <c r="T1893" s="7">
        <f>Table1[[#This Row],[Profit]]/Table1[[#This Row],[Sales]]</f>
        <v>-0.60325178544294178</v>
      </c>
      <c r="U1893" s="2" t="s">
        <v>33</v>
      </c>
      <c r="V1893" s="2" t="s">
        <v>34</v>
      </c>
      <c r="W1893" s="2" t="s">
        <v>102</v>
      </c>
      <c r="X1893" s="2" t="s">
        <v>1393</v>
      </c>
      <c r="Y1893" s="2">
        <v>97420</v>
      </c>
      <c r="Z1893" s="10">
        <v>42179</v>
      </c>
      <c r="AA1893" s="14" t="str">
        <f>TEXT(Table1[[#This Row],[Order Date]],"mmmm")</f>
        <v>June</v>
      </c>
      <c r="AB1893" s="8" t="str">
        <f>TEXT(Table1[[#This Row],[Order Date]],"yyyy")</f>
        <v>2015</v>
      </c>
      <c r="AC1893" s="10">
        <v>42181</v>
      </c>
      <c r="AD1893" s="2">
        <v>-79.400000000000006</v>
      </c>
      <c r="AE1893" s="2">
        <v>14</v>
      </c>
      <c r="AF1893" s="2">
        <v>131.62</v>
      </c>
      <c r="AG1893" s="2">
        <v>90986</v>
      </c>
      <c r="AH1893" s="7" t="str">
        <f>IF(COUNTIF(Returns!$A$2:$A$1635,Orders!AG1893)&gt;0,"Returned","Not Returned")</f>
        <v>Not Returned</v>
      </c>
    </row>
    <row r="1894" spans="5:34" ht="12.75" customHeight="1" thickTop="1" thickBot="1" x14ac:dyDescent="0.3">
      <c r="E1894" s="11">
        <v>23476</v>
      </c>
      <c r="F1894" s="12" t="s">
        <v>47</v>
      </c>
      <c r="G1894" s="12">
        <v>7.0000000000000007E-2</v>
      </c>
      <c r="H1894" s="12">
        <v>5.58</v>
      </c>
      <c r="I1894" s="12">
        <v>1.99</v>
      </c>
      <c r="J1894" s="12">
        <v>3325</v>
      </c>
      <c r="K1894" s="7" t="str">
        <f>IF(COUNTIF(Table1[Customer ID],Table1[[#This Row],[Customer ID]])&gt;1,"Repeat Customer","One-Time Customer")</f>
        <v>Repeat Customer</v>
      </c>
      <c r="L1894" s="12" t="s">
        <v>2961</v>
      </c>
      <c r="M1894" s="12" t="s">
        <v>49</v>
      </c>
      <c r="N1894" s="12" t="s">
        <v>114</v>
      </c>
      <c r="O1894" s="12" t="s">
        <v>29</v>
      </c>
      <c r="P1894" s="12" t="s">
        <v>30</v>
      </c>
      <c r="Q1894" s="12" t="s">
        <v>31</v>
      </c>
      <c r="R1894" s="12" t="s">
        <v>2962</v>
      </c>
      <c r="S1894" s="12">
        <v>0.46</v>
      </c>
      <c r="T1894" s="7">
        <f>Table1[[#This Row],[Profit]]/Table1[[#This Row],[Sales]]</f>
        <v>0.18974147867610736</v>
      </c>
      <c r="U1894" s="12" t="s">
        <v>33</v>
      </c>
      <c r="V1894" s="12" t="s">
        <v>34</v>
      </c>
      <c r="W1894" s="12" t="s">
        <v>102</v>
      </c>
      <c r="X1894" s="12" t="s">
        <v>1393</v>
      </c>
      <c r="Y1894" s="12">
        <v>97420</v>
      </c>
      <c r="Z1894" s="13">
        <v>42118</v>
      </c>
      <c r="AA1894" s="14" t="str">
        <f>TEXT(Table1[[#This Row],[Order Date]],"mmmm")</f>
        <v>April</v>
      </c>
      <c r="AB1894" s="8" t="str">
        <f>TEXT(Table1[[#This Row],[Order Date]],"yyyy")</f>
        <v>2015</v>
      </c>
      <c r="AC1894" s="13">
        <v>42120</v>
      </c>
      <c r="AD1894" s="12">
        <v>23.045999999999999</v>
      </c>
      <c r="AE1894" s="12">
        <v>23</v>
      </c>
      <c r="AF1894" s="12">
        <v>121.46</v>
      </c>
      <c r="AG1894" s="12">
        <v>90987</v>
      </c>
      <c r="AH1894" s="7" t="str">
        <f>IF(COUNTIF(Returns!$A$2:$A$1635,Orders!AG1894)&gt;0,"Returned","Not Returned")</f>
        <v>Not Returned</v>
      </c>
    </row>
    <row r="1895" spans="5:34" ht="12.75" customHeight="1" thickTop="1" thickBot="1" x14ac:dyDescent="0.3">
      <c r="E1895" s="9">
        <v>18259</v>
      </c>
      <c r="F1895" s="2" t="s">
        <v>37</v>
      </c>
      <c r="G1895" s="2">
        <v>0.06</v>
      </c>
      <c r="H1895" s="2">
        <v>113.98</v>
      </c>
      <c r="I1895" s="2">
        <v>30</v>
      </c>
      <c r="J1895" s="2">
        <v>3327</v>
      </c>
      <c r="K1895" s="7" t="str">
        <f>IF(COUNTIF(Table1[Customer ID],Table1[[#This Row],[Customer ID]])&gt;1,"Repeat Customer","One-Time Customer")</f>
        <v>Repeat Customer</v>
      </c>
      <c r="L1895" s="2" t="s">
        <v>2963</v>
      </c>
      <c r="M1895" s="2" t="s">
        <v>39</v>
      </c>
      <c r="N1895" s="2" t="s">
        <v>58</v>
      </c>
      <c r="O1895" s="2" t="s">
        <v>41</v>
      </c>
      <c r="P1895" s="2" t="s">
        <v>42</v>
      </c>
      <c r="Q1895" s="2" t="s">
        <v>43</v>
      </c>
      <c r="R1895" s="2" t="s">
        <v>2964</v>
      </c>
      <c r="S1895" s="2">
        <v>0.69</v>
      </c>
      <c r="T1895" s="7">
        <f>Table1[[#This Row],[Profit]]/Table1[[#This Row],[Sales]]</f>
        <v>-0.35744370191497726</v>
      </c>
      <c r="U1895" s="2" t="s">
        <v>33</v>
      </c>
      <c r="V1895" s="2" t="s">
        <v>61</v>
      </c>
      <c r="W1895" s="2" t="s">
        <v>300</v>
      </c>
      <c r="X1895" s="2" t="s">
        <v>2722</v>
      </c>
      <c r="Y1895" s="2">
        <v>48060</v>
      </c>
      <c r="Z1895" s="10">
        <v>42069</v>
      </c>
      <c r="AA1895" s="14" t="str">
        <f>TEXT(Table1[[#This Row],[Order Date]],"mmmm")</f>
        <v>March</v>
      </c>
      <c r="AB1895" s="8" t="str">
        <f>TEXT(Table1[[#This Row],[Order Date]],"yyyy")</f>
        <v>2015</v>
      </c>
      <c r="AC1895" s="10">
        <v>42071</v>
      </c>
      <c r="AD1895" s="2">
        <v>-127.3</v>
      </c>
      <c r="AE1895" s="2">
        <v>3</v>
      </c>
      <c r="AF1895" s="2">
        <v>356.14</v>
      </c>
      <c r="AG1895" s="2">
        <v>87272</v>
      </c>
      <c r="AH1895" s="7" t="str">
        <f>IF(COUNTIF(Returns!$A$2:$A$1635,Orders!AG1895)&gt;0,"Returned","Not Returned")</f>
        <v>Not Returned</v>
      </c>
    </row>
    <row r="1896" spans="5:34" ht="12.75" customHeight="1" thickTop="1" thickBot="1" x14ac:dyDescent="0.3">
      <c r="E1896" s="11">
        <v>18260</v>
      </c>
      <c r="F1896" s="12" t="s">
        <v>37</v>
      </c>
      <c r="G1896" s="12">
        <v>0.05</v>
      </c>
      <c r="H1896" s="12">
        <v>6.48</v>
      </c>
      <c r="I1896" s="12">
        <v>6.86</v>
      </c>
      <c r="J1896" s="12">
        <v>3327</v>
      </c>
      <c r="K1896" s="7" t="str">
        <f>IF(COUNTIF(Table1[Customer ID],Table1[[#This Row],[Customer ID]])&gt;1,"Repeat Customer","One-Time Customer")</f>
        <v>Repeat Customer</v>
      </c>
      <c r="L1896" s="12" t="s">
        <v>2963</v>
      </c>
      <c r="M1896" s="12" t="s">
        <v>49</v>
      </c>
      <c r="N1896" s="12" t="s">
        <v>58</v>
      </c>
      <c r="O1896" s="12" t="s">
        <v>29</v>
      </c>
      <c r="P1896" s="12" t="s">
        <v>93</v>
      </c>
      <c r="Q1896" s="12" t="s">
        <v>59</v>
      </c>
      <c r="R1896" s="12" t="s">
        <v>929</v>
      </c>
      <c r="S1896" s="12">
        <v>0.37</v>
      </c>
      <c r="T1896" s="7">
        <f>Table1[[#This Row],[Profit]]/Table1[[#This Row],[Sales]]</f>
        <v>-1.9486706056129988</v>
      </c>
      <c r="U1896" s="12" t="s">
        <v>33</v>
      </c>
      <c r="V1896" s="12" t="s">
        <v>61</v>
      </c>
      <c r="W1896" s="12" t="s">
        <v>300</v>
      </c>
      <c r="X1896" s="12" t="s">
        <v>2722</v>
      </c>
      <c r="Y1896" s="12">
        <v>48060</v>
      </c>
      <c r="Z1896" s="13">
        <v>42069</v>
      </c>
      <c r="AA1896" s="14" t="str">
        <f>TEXT(Table1[[#This Row],[Order Date]],"mmmm")</f>
        <v>March</v>
      </c>
      <c r="AB1896" s="8" t="str">
        <f>TEXT(Table1[[#This Row],[Order Date]],"yyyy")</f>
        <v>2015</v>
      </c>
      <c r="AC1896" s="13">
        <v>42071</v>
      </c>
      <c r="AD1896" s="12">
        <v>-52.77</v>
      </c>
      <c r="AE1896" s="12">
        <v>4</v>
      </c>
      <c r="AF1896" s="12">
        <v>27.08</v>
      </c>
      <c r="AG1896" s="12">
        <v>87272</v>
      </c>
      <c r="AH1896" s="7" t="str">
        <f>IF(COUNTIF(Returns!$A$2:$A$1635,Orders!AG1896)&gt;0,"Returned","Not Returned")</f>
        <v>Not Returned</v>
      </c>
    </row>
    <row r="1897" spans="5:34" ht="12.75" customHeight="1" thickTop="1" thickBot="1" x14ac:dyDescent="0.3">
      <c r="E1897" s="9">
        <v>21588</v>
      </c>
      <c r="F1897" s="2" t="s">
        <v>56</v>
      </c>
      <c r="G1897" s="2">
        <v>0.09</v>
      </c>
      <c r="H1897" s="2">
        <v>5.98</v>
      </c>
      <c r="I1897" s="2">
        <v>4.6900000000000004</v>
      </c>
      <c r="J1897" s="2">
        <v>3331</v>
      </c>
      <c r="K1897" s="7" t="str">
        <f>IF(COUNTIF(Table1[Customer ID],Table1[[#This Row],[Customer ID]])&gt;1,"Repeat Customer","One-Time Customer")</f>
        <v>Repeat Customer</v>
      </c>
      <c r="L1897" s="2" t="s">
        <v>2965</v>
      </c>
      <c r="M1897" s="2" t="s">
        <v>49</v>
      </c>
      <c r="N1897" s="2" t="s">
        <v>28</v>
      </c>
      <c r="O1897" s="2" t="s">
        <v>29</v>
      </c>
      <c r="P1897" s="2" t="s">
        <v>141</v>
      </c>
      <c r="Q1897" s="2" t="s">
        <v>59</v>
      </c>
      <c r="R1897" s="2" t="s">
        <v>1403</v>
      </c>
      <c r="S1897" s="2">
        <v>0.68</v>
      </c>
      <c r="T1897" s="7">
        <f>Table1[[#This Row],[Profit]]/Table1[[#This Row],[Sales]]</f>
        <v>-11.86232649962035</v>
      </c>
      <c r="U1897" s="2" t="s">
        <v>33</v>
      </c>
      <c r="V1897" s="2" t="s">
        <v>136</v>
      </c>
      <c r="W1897" s="2" t="s">
        <v>362</v>
      </c>
      <c r="X1897" s="2" t="s">
        <v>2966</v>
      </c>
      <c r="Y1897" s="2">
        <v>32174</v>
      </c>
      <c r="Z1897" s="10">
        <v>42009</v>
      </c>
      <c r="AA1897" s="14" t="str">
        <f>TEXT(Table1[[#This Row],[Order Date]],"mmmm")</f>
        <v>January</v>
      </c>
      <c r="AB1897" s="8" t="str">
        <f>TEXT(Table1[[#This Row],[Order Date]],"yyyy")</f>
        <v>2015</v>
      </c>
      <c r="AC1897" s="10">
        <v>42010</v>
      </c>
      <c r="AD1897" s="2">
        <v>-781.13419999999996</v>
      </c>
      <c r="AE1897" s="2">
        <v>11</v>
      </c>
      <c r="AF1897" s="2">
        <v>65.849999999999994</v>
      </c>
      <c r="AG1897" s="2">
        <v>86283</v>
      </c>
      <c r="AH1897" s="7" t="str">
        <f>IF(COUNTIF(Returns!$A$2:$A$1635,Orders!AG1897)&gt;0,"Returned","Not Returned")</f>
        <v>Not Returned</v>
      </c>
    </row>
    <row r="1898" spans="5:34" ht="12.75" customHeight="1" thickTop="1" thickBot="1" x14ac:dyDescent="0.3">
      <c r="E1898" s="11">
        <v>23294</v>
      </c>
      <c r="F1898" s="12" t="s">
        <v>37</v>
      </c>
      <c r="G1898" s="12">
        <v>0.02</v>
      </c>
      <c r="H1898" s="12">
        <v>4</v>
      </c>
      <c r="I1898" s="12">
        <v>1.3</v>
      </c>
      <c r="J1898" s="12">
        <v>3331</v>
      </c>
      <c r="K1898" s="7" t="str">
        <f>IF(COUNTIF(Table1[Customer ID],Table1[[#This Row],[Customer ID]])&gt;1,"Repeat Customer","One-Time Customer")</f>
        <v>Repeat Customer</v>
      </c>
      <c r="L1898" s="12" t="s">
        <v>2965</v>
      </c>
      <c r="M1898" s="12" t="s">
        <v>49</v>
      </c>
      <c r="N1898" s="12" t="s">
        <v>28</v>
      </c>
      <c r="O1898" s="12" t="s">
        <v>29</v>
      </c>
      <c r="P1898" s="12" t="s">
        <v>93</v>
      </c>
      <c r="Q1898" s="12" t="s">
        <v>31</v>
      </c>
      <c r="R1898" s="12" t="s">
        <v>204</v>
      </c>
      <c r="S1898" s="12">
        <v>0.37</v>
      </c>
      <c r="T1898" s="7">
        <f>Table1[[#This Row],[Profit]]/Table1[[#This Row],[Sales]]</f>
        <v>-0.45939656872411749</v>
      </c>
      <c r="U1898" s="12" t="s">
        <v>33</v>
      </c>
      <c r="V1898" s="12" t="s">
        <v>136</v>
      </c>
      <c r="W1898" s="12" t="s">
        <v>362</v>
      </c>
      <c r="X1898" s="12" t="s">
        <v>2966</v>
      </c>
      <c r="Y1898" s="12">
        <v>32174</v>
      </c>
      <c r="Z1898" s="13">
        <v>42013</v>
      </c>
      <c r="AA1898" s="14" t="str">
        <f>TEXT(Table1[[#This Row],[Order Date]],"mmmm")</f>
        <v>January</v>
      </c>
      <c r="AB1898" s="8" t="str">
        <f>TEXT(Table1[[#This Row],[Order Date]],"yyyy")</f>
        <v>2015</v>
      </c>
      <c r="AC1898" s="13">
        <v>42013</v>
      </c>
      <c r="AD1898" s="12">
        <v>-23.295999999999999</v>
      </c>
      <c r="AE1898" s="12">
        <v>12</v>
      </c>
      <c r="AF1898" s="12">
        <v>50.71</v>
      </c>
      <c r="AG1898" s="12">
        <v>86284</v>
      </c>
      <c r="AH1898" s="7" t="str">
        <f>IF(COUNTIF(Returns!$A$2:$A$1635,Orders!AG1898)&gt;0,"Returned","Not Returned")</f>
        <v>Not Returned</v>
      </c>
    </row>
    <row r="1899" spans="5:34" ht="12.75" customHeight="1" thickTop="1" thickBot="1" x14ac:dyDescent="0.3">
      <c r="E1899" s="9">
        <v>21429</v>
      </c>
      <c r="F1899" s="2" t="s">
        <v>25</v>
      </c>
      <c r="G1899" s="2">
        <v>0.08</v>
      </c>
      <c r="H1899" s="2">
        <v>6.48</v>
      </c>
      <c r="I1899" s="2">
        <v>8.4</v>
      </c>
      <c r="J1899" s="2">
        <v>3338</v>
      </c>
      <c r="K1899" s="7" t="str">
        <f>IF(COUNTIF(Table1[Customer ID],Table1[[#This Row],[Customer ID]])&gt;1,"Repeat Customer","One-Time Customer")</f>
        <v>One-Time Customer</v>
      </c>
      <c r="L1899" s="2" t="s">
        <v>2967</v>
      </c>
      <c r="M1899" s="2" t="s">
        <v>49</v>
      </c>
      <c r="N1899" s="2" t="s">
        <v>114</v>
      </c>
      <c r="O1899" s="2" t="s">
        <v>29</v>
      </c>
      <c r="P1899" s="2" t="s">
        <v>93</v>
      </c>
      <c r="Q1899" s="2" t="s">
        <v>59</v>
      </c>
      <c r="R1899" s="2" t="s">
        <v>736</v>
      </c>
      <c r="S1899" s="2">
        <v>0.37</v>
      </c>
      <c r="T1899" s="7">
        <f>Table1[[#This Row],[Profit]]/Table1[[#This Row],[Sales]]</f>
        <v>1.3069333333333333</v>
      </c>
      <c r="U1899" s="2" t="s">
        <v>33</v>
      </c>
      <c r="V1899" s="2" t="s">
        <v>136</v>
      </c>
      <c r="W1899" s="2" t="s">
        <v>362</v>
      </c>
      <c r="X1899" s="2" t="s">
        <v>2968</v>
      </c>
      <c r="Y1899" s="2">
        <v>33614</v>
      </c>
      <c r="Z1899" s="10">
        <v>42131</v>
      </c>
      <c r="AA1899" s="14" t="str">
        <f>TEXT(Table1[[#This Row],[Order Date]],"mmmm")</f>
        <v>May</v>
      </c>
      <c r="AB1899" s="8" t="str">
        <f>TEXT(Table1[[#This Row],[Order Date]],"yyyy")</f>
        <v>2015</v>
      </c>
      <c r="AC1899" s="10">
        <v>42131</v>
      </c>
      <c r="AD1899" s="2">
        <v>58.811999999999998</v>
      </c>
      <c r="AE1899" s="2">
        <v>7</v>
      </c>
      <c r="AF1899" s="2">
        <v>45</v>
      </c>
      <c r="AG1899" s="2">
        <v>85979</v>
      </c>
      <c r="AH1899" s="7" t="str">
        <f>IF(COUNTIF(Returns!$A$2:$A$1635,Orders!AG1899)&gt;0,"Returned","Not Returned")</f>
        <v>Not Returned</v>
      </c>
    </row>
    <row r="1900" spans="5:34" ht="12.75" customHeight="1" thickTop="1" thickBot="1" x14ac:dyDescent="0.3">
      <c r="E1900" s="11">
        <v>25613</v>
      </c>
      <c r="F1900" s="12" t="s">
        <v>25</v>
      </c>
      <c r="G1900" s="12">
        <v>0.03</v>
      </c>
      <c r="H1900" s="12">
        <v>2.61</v>
      </c>
      <c r="I1900" s="12">
        <v>0.5</v>
      </c>
      <c r="J1900" s="12">
        <v>3339</v>
      </c>
      <c r="K1900" s="7" t="str">
        <f>IF(COUNTIF(Table1[Customer ID],Table1[[#This Row],[Customer ID]])&gt;1,"Repeat Customer","One-Time Customer")</f>
        <v>Repeat Customer</v>
      </c>
      <c r="L1900" s="12" t="s">
        <v>2969</v>
      </c>
      <c r="M1900" s="12" t="s">
        <v>49</v>
      </c>
      <c r="N1900" s="12" t="s">
        <v>114</v>
      </c>
      <c r="O1900" s="12" t="s">
        <v>29</v>
      </c>
      <c r="P1900" s="12" t="s">
        <v>134</v>
      </c>
      <c r="Q1900" s="12" t="s">
        <v>59</v>
      </c>
      <c r="R1900" s="12" t="s">
        <v>1138</v>
      </c>
      <c r="S1900" s="12">
        <v>0.39</v>
      </c>
      <c r="T1900" s="7">
        <f>Table1[[#This Row],[Profit]]/Table1[[#This Row],[Sales]]</f>
        <v>0.2126340694006309</v>
      </c>
      <c r="U1900" s="12" t="s">
        <v>33</v>
      </c>
      <c r="V1900" s="12" t="s">
        <v>136</v>
      </c>
      <c r="W1900" s="12" t="s">
        <v>362</v>
      </c>
      <c r="X1900" s="12" t="s">
        <v>2970</v>
      </c>
      <c r="Y1900" s="12">
        <v>32780</v>
      </c>
      <c r="Z1900" s="13">
        <v>42169</v>
      </c>
      <c r="AA1900" s="14" t="str">
        <f>TEXT(Table1[[#This Row],[Order Date]],"mmmm")</f>
        <v>June</v>
      </c>
      <c r="AB1900" s="8" t="str">
        <f>TEXT(Table1[[#This Row],[Order Date]],"yyyy")</f>
        <v>2015</v>
      </c>
      <c r="AC1900" s="13">
        <v>42170</v>
      </c>
      <c r="AD1900" s="12">
        <v>4.0442999999999998</v>
      </c>
      <c r="AE1900" s="12">
        <v>7</v>
      </c>
      <c r="AF1900" s="12">
        <v>19.02</v>
      </c>
      <c r="AG1900" s="12">
        <v>85981</v>
      </c>
      <c r="AH1900" s="7" t="str">
        <f>IF(COUNTIF(Returns!$A$2:$A$1635,Orders!AG1900)&gt;0,"Returned","Not Returned")</f>
        <v>Not Returned</v>
      </c>
    </row>
    <row r="1901" spans="5:34" ht="12.75" customHeight="1" thickTop="1" thickBot="1" x14ac:dyDescent="0.3">
      <c r="E1901" s="9">
        <v>25614</v>
      </c>
      <c r="F1901" s="2" t="s">
        <v>25</v>
      </c>
      <c r="G1901" s="2">
        <v>0.01</v>
      </c>
      <c r="H1901" s="2">
        <v>11.66</v>
      </c>
      <c r="I1901" s="2">
        <v>7.95</v>
      </c>
      <c r="J1901" s="2">
        <v>3339</v>
      </c>
      <c r="K1901" s="7" t="str">
        <f>IF(COUNTIF(Table1[Customer ID],Table1[[#This Row],[Customer ID]])&gt;1,"Repeat Customer","One-Time Customer")</f>
        <v>Repeat Customer</v>
      </c>
      <c r="L1901" s="2" t="s">
        <v>2969</v>
      </c>
      <c r="M1901" s="2" t="s">
        <v>49</v>
      </c>
      <c r="N1901" s="2" t="s">
        <v>114</v>
      </c>
      <c r="O1901" s="2" t="s">
        <v>29</v>
      </c>
      <c r="P1901" s="2" t="s">
        <v>30</v>
      </c>
      <c r="Q1901" s="2" t="s">
        <v>51</v>
      </c>
      <c r="R1901" s="2" t="s">
        <v>1718</v>
      </c>
      <c r="S1901" s="2">
        <v>0.57999999999999996</v>
      </c>
      <c r="T1901" s="7">
        <f>Table1[[#This Row],[Profit]]/Table1[[#This Row],[Sales]]</f>
        <v>-5.3481198741424672E-2</v>
      </c>
      <c r="U1901" s="2" t="s">
        <v>33</v>
      </c>
      <c r="V1901" s="2" t="s">
        <v>136</v>
      </c>
      <c r="W1901" s="2" t="s">
        <v>362</v>
      </c>
      <c r="X1901" s="2" t="s">
        <v>2970</v>
      </c>
      <c r="Y1901" s="2">
        <v>32780</v>
      </c>
      <c r="Z1901" s="10">
        <v>42169</v>
      </c>
      <c r="AA1901" s="14" t="str">
        <f>TEXT(Table1[[#This Row],[Order Date]],"mmmm")</f>
        <v>June</v>
      </c>
      <c r="AB1901" s="8" t="str">
        <f>TEXT(Table1[[#This Row],[Order Date]],"yyyy")</f>
        <v>2015</v>
      </c>
      <c r="AC1901" s="10">
        <v>42170</v>
      </c>
      <c r="AD1901" s="2">
        <v>-10.368400000000001</v>
      </c>
      <c r="AE1901" s="2">
        <v>16</v>
      </c>
      <c r="AF1901" s="2">
        <v>193.87</v>
      </c>
      <c r="AG1901" s="2">
        <v>85981</v>
      </c>
      <c r="AH1901" s="7" t="str">
        <f>IF(COUNTIF(Returns!$A$2:$A$1635,Orders!AG1901)&gt;0,"Returned","Not Returned")</f>
        <v>Not Returned</v>
      </c>
    </row>
    <row r="1902" spans="5:34" ht="12.75" customHeight="1" thickTop="1" thickBot="1" x14ac:dyDescent="0.3">
      <c r="E1902" s="11">
        <v>22857</v>
      </c>
      <c r="F1902" s="12" t="s">
        <v>56</v>
      </c>
      <c r="G1902" s="12">
        <v>0.08</v>
      </c>
      <c r="H1902" s="12">
        <v>125.99</v>
      </c>
      <c r="I1902" s="12">
        <v>4.2</v>
      </c>
      <c r="J1902" s="12">
        <v>3340</v>
      </c>
      <c r="K1902" s="7" t="str">
        <f>IF(COUNTIF(Table1[Customer ID],Table1[[#This Row],[Customer ID]])&gt;1,"Repeat Customer","One-Time Customer")</f>
        <v>One-Time Customer</v>
      </c>
      <c r="L1902" s="12" t="s">
        <v>2971</v>
      </c>
      <c r="M1902" s="12" t="s">
        <v>49</v>
      </c>
      <c r="N1902" s="12" t="s">
        <v>114</v>
      </c>
      <c r="O1902" s="12" t="s">
        <v>77</v>
      </c>
      <c r="P1902" s="12" t="s">
        <v>78</v>
      </c>
      <c r="Q1902" s="12" t="s">
        <v>59</v>
      </c>
      <c r="R1902" s="12" t="s">
        <v>2972</v>
      </c>
      <c r="S1902" s="12">
        <v>0.56999999999999995</v>
      </c>
      <c r="T1902" s="7">
        <f>Table1[[#This Row],[Profit]]/Table1[[#This Row],[Sales]]</f>
        <v>0.69</v>
      </c>
      <c r="U1902" s="12" t="s">
        <v>33</v>
      </c>
      <c r="V1902" s="12" t="s">
        <v>34</v>
      </c>
      <c r="W1902" s="12" t="s">
        <v>102</v>
      </c>
      <c r="X1902" s="12" t="s">
        <v>2973</v>
      </c>
      <c r="Y1902" s="12">
        <v>97060</v>
      </c>
      <c r="Z1902" s="13">
        <v>42017</v>
      </c>
      <c r="AA1902" s="14" t="str">
        <f>TEXT(Table1[[#This Row],[Order Date]],"mmmm")</f>
        <v>January</v>
      </c>
      <c r="AB1902" s="8" t="str">
        <f>TEXT(Table1[[#This Row],[Order Date]],"yyyy")</f>
        <v>2015</v>
      </c>
      <c r="AC1902" s="13">
        <v>42018</v>
      </c>
      <c r="AD1902" s="12">
        <v>989.81189999999992</v>
      </c>
      <c r="AE1902" s="12">
        <v>14</v>
      </c>
      <c r="AF1902" s="12">
        <v>1434.51</v>
      </c>
      <c r="AG1902" s="12">
        <v>85980</v>
      </c>
      <c r="AH1902" s="7" t="str">
        <f>IF(COUNTIF(Returns!$A$2:$A$1635,Orders!AG1902)&gt;0,"Returned","Not Returned")</f>
        <v>Not Returned</v>
      </c>
    </row>
    <row r="1903" spans="5:34" ht="12.75" customHeight="1" thickTop="1" thickBot="1" x14ac:dyDescent="0.3">
      <c r="E1903" s="9">
        <v>2986</v>
      </c>
      <c r="F1903" s="2" t="s">
        <v>47</v>
      </c>
      <c r="G1903" s="2">
        <v>0.03</v>
      </c>
      <c r="H1903" s="2">
        <v>194.3</v>
      </c>
      <c r="I1903" s="2">
        <v>11.54</v>
      </c>
      <c r="J1903" s="2">
        <v>3342</v>
      </c>
      <c r="K1903" s="7" t="str">
        <f>IF(COUNTIF(Table1[Customer ID],Table1[[#This Row],[Customer ID]])&gt;1,"Repeat Customer","One-Time Customer")</f>
        <v>One-Time Customer</v>
      </c>
      <c r="L1903" s="2" t="s">
        <v>2974</v>
      </c>
      <c r="M1903" s="2" t="s">
        <v>49</v>
      </c>
      <c r="N1903" s="2" t="s">
        <v>40</v>
      </c>
      <c r="O1903" s="2" t="s">
        <v>41</v>
      </c>
      <c r="P1903" s="2" t="s">
        <v>50</v>
      </c>
      <c r="Q1903" s="2" t="s">
        <v>236</v>
      </c>
      <c r="R1903" s="2" t="s">
        <v>1163</v>
      </c>
      <c r="S1903" s="2">
        <v>0.59</v>
      </c>
      <c r="T1903" s="7">
        <f>Table1[[#This Row],[Profit]]/Table1[[#This Row],[Sales]]</f>
        <v>0.33465862833721682</v>
      </c>
      <c r="U1903" s="2" t="s">
        <v>33</v>
      </c>
      <c r="V1903" s="2" t="s">
        <v>53</v>
      </c>
      <c r="W1903" s="2" t="s">
        <v>1008</v>
      </c>
      <c r="X1903" s="2" t="s">
        <v>35</v>
      </c>
      <c r="Y1903" s="2">
        <v>20006</v>
      </c>
      <c r="Z1903" s="10">
        <v>42048</v>
      </c>
      <c r="AA1903" s="14" t="str">
        <f>TEXT(Table1[[#This Row],[Order Date]],"mmmm")</f>
        <v>February</v>
      </c>
      <c r="AB1903" s="8" t="str">
        <f>TEXT(Table1[[#This Row],[Order Date]],"yyyy")</f>
        <v>2015</v>
      </c>
      <c r="AC1903" s="10">
        <v>42050</v>
      </c>
      <c r="AD1903" s="2">
        <v>2861.01</v>
      </c>
      <c r="AE1903" s="2">
        <v>42</v>
      </c>
      <c r="AF1903" s="2">
        <v>8549.0400000000009</v>
      </c>
      <c r="AG1903" s="2">
        <v>21572</v>
      </c>
      <c r="AH1903" s="7" t="str">
        <f>IF(COUNTIF(Returns!$A$2:$A$1635,Orders!AG1903)&gt;0,"Returned","Not Returned")</f>
        <v>Not Returned</v>
      </c>
    </row>
    <row r="1904" spans="5:34" ht="12.75" customHeight="1" thickTop="1" thickBot="1" x14ac:dyDescent="0.3">
      <c r="E1904" s="11">
        <v>20986</v>
      </c>
      <c r="F1904" s="12" t="s">
        <v>47</v>
      </c>
      <c r="G1904" s="12">
        <v>0.03</v>
      </c>
      <c r="H1904" s="12">
        <v>194.3</v>
      </c>
      <c r="I1904" s="12">
        <v>11.54</v>
      </c>
      <c r="J1904" s="12">
        <v>3344</v>
      </c>
      <c r="K1904" s="7" t="str">
        <f>IF(COUNTIF(Table1[Customer ID],Table1[[#This Row],[Customer ID]])&gt;1,"Repeat Customer","One-Time Customer")</f>
        <v>One-Time Customer</v>
      </c>
      <c r="L1904" s="12" t="s">
        <v>2975</v>
      </c>
      <c r="M1904" s="12" t="s">
        <v>49</v>
      </c>
      <c r="N1904" s="12" t="s">
        <v>40</v>
      </c>
      <c r="O1904" s="12" t="s">
        <v>41</v>
      </c>
      <c r="P1904" s="12" t="s">
        <v>50</v>
      </c>
      <c r="Q1904" s="12" t="s">
        <v>236</v>
      </c>
      <c r="R1904" s="12" t="s">
        <v>1163</v>
      </c>
      <c r="S1904" s="12">
        <v>0.59</v>
      </c>
      <c r="T1904" s="7">
        <f>Table1[[#This Row],[Profit]]/Table1[[#This Row],[Sales]]</f>
        <v>0.69</v>
      </c>
      <c r="U1904" s="12" t="s">
        <v>33</v>
      </c>
      <c r="V1904" s="12" t="s">
        <v>61</v>
      </c>
      <c r="W1904" s="12" t="s">
        <v>300</v>
      </c>
      <c r="X1904" s="12" t="s">
        <v>2976</v>
      </c>
      <c r="Y1904" s="12">
        <v>48307</v>
      </c>
      <c r="Z1904" s="13">
        <v>42048</v>
      </c>
      <c r="AA1904" s="14" t="str">
        <f>TEXT(Table1[[#This Row],[Order Date]],"mmmm")</f>
        <v>February</v>
      </c>
      <c r="AB1904" s="8" t="str">
        <f>TEXT(Table1[[#This Row],[Order Date]],"yyyy")</f>
        <v>2015</v>
      </c>
      <c r="AC1904" s="13">
        <v>42050</v>
      </c>
      <c r="AD1904" s="12">
        <v>1544.9307000000001</v>
      </c>
      <c r="AE1904" s="12">
        <v>11</v>
      </c>
      <c r="AF1904" s="12">
        <v>2239.0300000000002</v>
      </c>
      <c r="AG1904" s="12">
        <v>89928</v>
      </c>
      <c r="AH1904" s="7" t="str">
        <f>IF(COUNTIF(Returns!$A$2:$A$1635,Orders!AG1904)&gt;0,"Returned","Not Returned")</f>
        <v>Not Returned</v>
      </c>
    </row>
    <row r="1905" spans="5:34" ht="12.75" customHeight="1" thickTop="1" thickBot="1" x14ac:dyDescent="0.3">
      <c r="E1905" s="9">
        <v>18947</v>
      </c>
      <c r="F1905" s="2" t="s">
        <v>56</v>
      </c>
      <c r="G1905" s="2">
        <v>7.0000000000000007E-2</v>
      </c>
      <c r="H1905" s="2">
        <v>7.68</v>
      </c>
      <c r="I1905" s="2">
        <v>6.16</v>
      </c>
      <c r="J1905" s="2">
        <v>3347</v>
      </c>
      <c r="K1905" s="7" t="str">
        <f>IF(COUNTIF(Table1[Customer ID],Table1[[#This Row],[Customer ID]])&gt;1,"Repeat Customer","One-Time Customer")</f>
        <v>Repeat Customer</v>
      </c>
      <c r="L1905" s="2" t="s">
        <v>2977</v>
      </c>
      <c r="M1905" s="2" t="s">
        <v>27</v>
      </c>
      <c r="N1905" s="2" t="s">
        <v>114</v>
      </c>
      <c r="O1905" s="2" t="s">
        <v>29</v>
      </c>
      <c r="P1905" s="2" t="s">
        <v>109</v>
      </c>
      <c r="Q1905" s="2" t="s">
        <v>59</v>
      </c>
      <c r="R1905" s="2" t="s">
        <v>2978</v>
      </c>
      <c r="S1905" s="2">
        <v>0.35</v>
      </c>
      <c r="T1905" s="7">
        <f>Table1[[#This Row],[Profit]]/Table1[[#This Row],[Sales]]</f>
        <v>5.6935472209670133</v>
      </c>
      <c r="U1905" s="2" t="s">
        <v>33</v>
      </c>
      <c r="V1905" s="2" t="s">
        <v>136</v>
      </c>
      <c r="W1905" s="2" t="s">
        <v>362</v>
      </c>
      <c r="X1905" s="2" t="s">
        <v>2979</v>
      </c>
      <c r="Y1905" s="2">
        <v>33411</v>
      </c>
      <c r="Z1905" s="10">
        <v>42010</v>
      </c>
      <c r="AA1905" s="14" t="str">
        <f>TEXT(Table1[[#This Row],[Order Date]],"mmmm")</f>
        <v>January</v>
      </c>
      <c r="AB1905" s="8" t="str">
        <f>TEXT(Table1[[#This Row],[Order Date]],"yyyy")</f>
        <v>2015</v>
      </c>
      <c r="AC1905" s="10">
        <v>42012</v>
      </c>
      <c r="AD1905" s="2">
        <v>125.9982</v>
      </c>
      <c r="AE1905" s="2">
        <v>1</v>
      </c>
      <c r="AF1905" s="2">
        <v>22.13</v>
      </c>
      <c r="AG1905" s="2">
        <v>89355</v>
      </c>
      <c r="AH1905" s="7" t="str">
        <f>IF(COUNTIF(Returns!$A$2:$A$1635,Orders!AG1905)&gt;0,"Returned","Not Returned")</f>
        <v>Not Returned</v>
      </c>
    </row>
    <row r="1906" spans="5:34" ht="12.75" customHeight="1" thickTop="1" thickBot="1" x14ac:dyDescent="0.3">
      <c r="E1906" s="11">
        <v>18948</v>
      </c>
      <c r="F1906" s="12" t="s">
        <v>56</v>
      </c>
      <c r="G1906" s="12">
        <v>0.05</v>
      </c>
      <c r="H1906" s="12">
        <v>6.64</v>
      </c>
      <c r="I1906" s="12">
        <v>4.95</v>
      </c>
      <c r="J1906" s="12">
        <v>3347</v>
      </c>
      <c r="K1906" s="7" t="str">
        <f>IF(COUNTIF(Table1[Customer ID],Table1[[#This Row],[Customer ID]])&gt;1,"Repeat Customer","One-Time Customer")</f>
        <v>Repeat Customer</v>
      </c>
      <c r="L1906" s="12" t="s">
        <v>2977</v>
      </c>
      <c r="M1906" s="12" t="s">
        <v>27</v>
      </c>
      <c r="N1906" s="12" t="s">
        <v>114</v>
      </c>
      <c r="O1906" s="12" t="s">
        <v>41</v>
      </c>
      <c r="P1906" s="12" t="s">
        <v>50</v>
      </c>
      <c r="Q1906" s="12" t="s">
        <v>51</v>
      </c>
      <c r="R1906" s="12" t="s">
        <v>2951</v>
      </c>
      <c r="S1906" s="12">
        <v>0.37</v>
      </c>
      <c r="T1906" s="7">
        <f>Table1[[#This Row],[Profit]]/Table1[[#This Row],[Sales]]</f>
        <v>-2.7196136962247586</v>
      </c>
      <c r="U1906" s="12" t="s">
        <v>33</v>
      </c>
      <c r="V1906" s="12" t="s">
        <v>136</v>
      </c>
      <c r="W1906" s="12" t="s">
        <v>362</v>
      </c>
      <c r="X1906" s="12" t="s">
        <v>2979</v>
      </c>
      <c r="Y1906" s="12">
        <v>33411</v>
      </c>
      <c r="Z1906" s="13">
        <v>42010</v>
      </c>
      <c r="AA1906" s="14" t="str">
        <f>TEXT(Table1[[#This Row],[Order Date]],"mmmm")</f>
        <v>January</v>
      </c>
      <c r="AB1906" s="8" t="str">
        <f>TEXT(Table1[[#This Row],[Order Date]],"yyyy")</f>
        <v>2015</v>
      </c>
      <c r="AC1906" s="13">
        <v>42012</v>
      </c>
      <c r="AD1906" s="12">
        <v>-92.929200000000009</v>
      </c>
      <c r="AE1906" s="12">
        <v>5</v>
      </c>
      <c r="AF1906" s="12">
        <v>34.17</v>
      </c>
      <c r="AG1906" s="12">
        <v>89355</v>
      </c>
      <c r="AH1906" s="7" t="str">
        <f>IF(COUNTIF(Returns!$A$2:$A$1635,Orders!AG1906)&gt;0,"Returned","Not Returned")</f>
        <v>Not Returned</v>
      </c>
    </row>
    <row r="1907" spans="5:34" ht="12.75" customHeight="1" thickTop="1" thickBot="1" x14ac:dyDescent="0.3">
      <c r="E1907" s="9">
        <v>19461</v>
      </c>
      <c r="F1907" s="2" t="s">
        <v>56</v>
      </c>
      <c r="G1907" s="2">
        <v>0.02</v>
      </c>
      <c r="H1907" s="2">
        <v>110.99</v>
      </c>
      <c r="I1907" s="2">
        <v>2.5</v>
      </c>
      <c r="J1907" s="2">
        <v>3347</v>
      </c>
      <c r="K1907" s="7" t="str">
        <f>IF(COUNTIF(Table1[Customer ID],Table1[[#This Row],[Customer ID]])&gt;1,"Repeat Customer","One-Time Customer")</f>
        <v>Repeat Customer</v>
      </c>
      <c r="L1907" s="2" t="s">
        <v>2977</v>
      </c>
      <c r="M1907" s="2" t="s">
        <v>49</v>
      </c>
      <c r="N1907" s="2" t="s">
        <v>114</v>
      </c>
      <c r="O1907" s="2" t="s">
        <v>77</v>
      </c>
      <c r="P1907" s="2" t="s">
        <v>78</v>
      </c>
      <c r="Q1907" s="2" t="s">
        <v>59</v>
      </c>
      <c r="R1907" s="2" t="s">
        <v>501</v>
      </c>
      <c r="S1907" s="2">
        <v>0.56999999999999995</v>
      </c>
      <c r="T1907" s="7">
        <f>Table1[[#This Row],[Profit]]/Table1[[#This Row],[Sales]]</f>
        <v>-0.42215270413573702</v>
      </c>
      <c r="U1907" s="2" t="s">
        <v>33</v>
      </c>
      <c r="V1907" s="2" t="s">
        <v>136</v>
      </c>
      <c r="W1907" s="2" t="s">
        <v>362</v>
      </c>
      <c r="X1907" s="2" t="s">
        <v>2979</v>
      </c>
      <c r="Y1907" s="2">
        <v>33411</v>
      </c>
      <c r="Z1907" s="10">
        <v>42031</v>
      </c>
      <c r="AA1907" s="14" t="str">
        <f>TEXT(Table1[[#This Row],[Order Date]],"mmmm")</f>
        <v>January</v>
      </c>
      <c r="AB1907" s="8" t="str">
        <f>TEXT(Table1[[#This Row],[Order Date]],"yyyy")</f>
        <v>2015</v>
      </c>
      <c r="AC1907" s="10">
        <v>42033</v>
      </c>
      <c r="AD1907" s="2">
        <v>-39.808999999999997</v>
      </c>
      <c r="AE1907" s="2">
        <v>1</v>
      </c>
      <c r="AF1907" s="2">
        <v>94.3</v>
      </c>
      <c r="AG1907" s="2">
        <v>89356</v>
      </c>
      <c r="AH1907" s="7" t="str">
        <f>IF(COUNTIF(Returns!$A$2:$A$1635,Orders!AG1907)&gt;0,"Returned","Not Returned")</f>
        <v>Not Returned</v>
      </c>
    </row>
    <row r="1908" spans="5:34" ht="12.75" customHeight="1" thickTop="1" thickBot="1" x14ac:dyDescent="0.3">
      <c r="E1908" s="11">
        <v>21485</v>
      </c>
      <c r="F1908" s="12" t="s">
        <v>56</v>
      </c>
      <c r="G1908" s="12">
        <v>0.01</v>
      </c>
      <c r="H1908" s="12">
        <v>73.98</v>
      </c>
      <c r="I1908" s="12">
        <v>12.14</v>
      </c>
      <c r="J1908" s="12">
        <v>3350</v>
      </c>
      <c r="K1908" s="7" t="str">
        <f>IF(COUNTIF(Table1[Customer ID],Table1[[#This Row],[Customer ID]])&gt;1,"Repeat Customer","One-Time Customer")</f>
        <v>One-Time Customer</v>
      </c>
      <c r="L1908" s="12" t="s">
        <v>2980</v>
      </c>
      <c r="M1908" s="12" t="s">
        <v>49</v>
      </c>
      <c r="N1908" s="12" t="s">
        <v>58</v>
      </c>
      <c r="O1908" s="12" t="s">
        <v>77</v>
      </c>
      <c r="P1908" s="12" t="s">
        <v>180</v>
      </c>
      <c r="Q1908" s="12" t="s">
        <v>59</v>
      </c>
      <c r="R1908" s="12" t="s">
        <v>372</v>
      </c>
      <c r="S1908" s="12">
        <v>0.67</v>
      </c>
      <c r="T1908" s="7">
        <f>Table1[[#This Row],[Profit]]/Table1[[#This Row],[Sales]]</f>
        <v>-7.5648326479621053E-2</v>
      </c>
      <c r="U1908" s="12" t="s">
        <v>33</v>
      </c>
      <c r="V1908" s="12" t="s">
        <v>34</v>
      </c>
      <c r="W1908" s="12" t="s">
        <v>35</v>
      </c>
      <c r="X1908" s="12" t="s">
        <v>2981</v>
      </c>
      <c r="Y1908" s="12">
        <v>98444</v>
      </c>
      <c r="Z1908" s="13">
        <v>42027</v>
      </c>
      <c r="AA1908" s="14" t="str">
        <f>TEXT(Table1[[#This Row],[Order Date]],"mmmm")</f>
        <v>January</v>
      </c>
      <c r="AB1908" s="8" t="str">
        <f>TEXT(Table1[[#This Row],[Order Date]],"yyyy")</f>
        <v>2015</v>
      </c>
      <c r="AC1908" s="13">
        <v>42029</v>
      </c>
      <c r="AD1908" s="12">
        <v>-29.065600000000003</v>
      </c>
      <c r="AE1908" s="12">
        <v>5</v>
      </c>
      <c r="AF1908" s="12">
        <v>384.22</v>
      </c>
      <c r="AG1908" s="12">
        <v>91296</v>
      </c>
      <c r="AH1908" s="7" t="str">
        <f>IF(COUNTIF(Returns!$A$2:$A$1635,Orders!AG1908)&gt;0,"Returned","Not Returned")</f>
        <v>Not Returned</v>
      </c>
    </row>
    <row r="1909" spans="5:34" ht="12.75" customHeight="1" thickTop="1" thickBot="1" x14ac:dyDescent="0.3">
      <c r="E1909" s="9">
        <v>23248</v>
      </c>
      <c r="F1909" s="2" t="s">
        <v>47</v>
      </c>
      <c r="G1909" s="2">
        <v>0.1</v>
      </c>
      <c r="H1909" s="2">
        <v>10.89</v>
      </c>
      <c r="I1909" s="2">
        <v>4.5</v>
      </c>
      <c r="J1909" s="2">
        <v>3351</v>
      </c>
      <c r="K1909" s="7" t="str">
        <f>IF(COUNTIF(Table1[Customer ID],Table1[[#This Row],[Customer ID]])&gt;1,"Repeat Customer","One-Time Customer")</f>
        <v>Repeat Customer</v>
      </c>
      <c r="L1909" s="2" t="s">
        <v>2982</v>
      </c>
      <c r="M1909" s="2" t="s">
        <v>49</v>
      </c>
      <c r="N1909" s="2" t="s">
        <v>58</v>
      </c>
      <c r="O1909" s="2" t="s">
        <v>29</v>
      </c>
      <c r="P1909" s="2" t="s">
        <v>257</v>
      </c>
      <c r="Q1909" s="2" t="s">
        <v>59</v>
      </c>
      <c r="R1909" s="2" t="s">
        <v>258</v>
      </c>
      <c r="S1909" s="2">
        <v>0.59</v>
      </c>
      <c r="T1909" s="7">
        <f>Table1[[#This Row],[Profit]]/Table1[[#This Row],[Sales]]</f>
        <v>-0.10799865681665546</v>
      </c>
      <c r="U1909" s="2" t="s">
        <v>33</v>
      </c>
      <c r="V1909" s="2" t="s">
        <v>34</v>
      </c>
      <c r="W1909" s="2" t="s">
        <v>35</v>
      </c>
      <c r="X1909" s="2" t="s">
        <v>2983</v>
      </c>
      <c r="Y1909" s="2">
        <v>99301</v>
      </c>
      <c r="Z1909" s="10">
        <v>42039</v>
      </c>
      <c r="AA1909" s="14" t="str">
        <f>TEXT(Table1[[#This Row],[Order Date]],"mmmm")</f>
        <v>February</v>
      </c>
      <c r="AB1909" s="8" t="str">
        <f>TEXT(Table1[[#This Row],[Order Date]],"yyyy")</f>
        <v>2015</v>
      </c>
      <c r="AC1909" s="10">
        <v>42041</v>
      </c>
      <c r="AD1909" s="2">
        <v>-19.2972</v>
      </c>
      <c r="AE1909" s="2">
        <v>17</v>
      </c>
      <c r="AF1909" s="2">
        <v>178.68</v>
      </c>
      <c r="AG1909" s="2">
        <v>91297</v>
      </c>
      <c r="AH1909" s="7" t="str">
        <f>IF(COUNTIF(Returns!$A$2:$A$1635,Orders!AG1909)&gt;0,"Returned","Not Returned")</f>
        <v>Not Returned</v>
      </c>
    </row>
    <row r="1910" spans="5:34" ht="12.75" customHeight="1" thickTop="1" thickBot="1" x14ac:dyDescent="0.3">
      <c r="E1910" s="11">
        <v>23474</v>
      </c>
      <c r="F1910" s="12" t="s">
        <v>25</v>
      </c>
      <c r="G1910" s="12">
        <v>0.06</v>
      </c>
      <c r="H1910" s="12">
        <v>6.7</v>
      </c>
      <c r="I1910" s="12">
        <v>1.56</v>
      </c>
      <c r="J1910" s="12">
        <v>3351</v>
      </c>
      <c r="K1910" s="7" t="str">
        <f>IF(COUNTIF(Table1[Customer ID],Table1[[#This Row],[Customer ID]])&gt;1,"Repeat Customer","One-Time Customer")</f>
        <v>Repeat Customer</v>
      </c>
      <c r="L1910" s="12" t="s">
        <v>2982</v>
      </c>
      <c r="M1910" s="12" t="s">
        <v>27</v>
      </c>
      <c r="N1910" s="12" t="s">
        <v>58</v>
      </c>
      <c r="O1910" s="12" t="s">
        <v>29</v>
      </c>
      <c r="P1910" s="12" t="s">
        <v>30</v>
      </c>
      <c r="Q1910" s="12" t="s">
        <v>31</v>
      </c>
      <c r="R1910" s="12" t="s">
        <v>1073</v>
      </c>
      <c r="S1910" s="12">
        <v>0.52</v>
      </c>
      <c r="T1910" s="7">
        <f>Table1[[#This Row],[Profit]]/Table1[[#This Row],[Sales]]</f>
        <v>0.51209976067514795</v>
      </c>
      <c r="U1910" s="12" t="s">
        <v>33</v>
      </c>
      <c r="V1910" s="12" t="s">
        <v>34</v>
      </c>
      <c r="W1910" s="12" t="s">
        <v>35</v>
      </c>
      <c r="X1910" s="12" t="s">
        <v>2983</v>
      </c>
      <c r="Y1910" s="12">
        <v>99301</v>
      </c>
      <c r="Z1910" s="13">
        <v>42042</v>
      </c>
      <c r="AA1910" s="14" t="str">
        <f>TEXT(Table1[[#This Row],[Order Date]],"mmmm")</f>
        <v>February</v>
      </c>
      <c r="AB1910" s="8" t="str">
        <f>TEXT(Table1[[#This Row],[Order Date]],"yyyy")</f>
        <v>2015</v>
      </c>
      <c r="AC1910" s="13">
        <v>42044</v>
      </c>
      <c r="AD1910" s="12">
        <v>40.6556</v>
      </c>
      <c r="AE1910" s="12">
        <v>12</v>
      </c>
      <c r="AF1910" s="12">
        <v>79.39</v>
      </c>
      <c r="AG1910" s="12">
        <v>91298</v>
      </c>
      <c r="AH1910" s="7" t="str">
        <f>IF(COUNTIF(Returns!$A$2:$A$1635,Orders!AG1910)&gt;0,"Returned","Not Returned")</f>
        <v>Not Returned</v>
      </c>
    </row>
    <row r="1911" spans="5:34" ht="12.75" customHeight="1" thickTop="1" thickBot="1" x14ac:dyDescent="0.3">
      <c r="E1911" s="9">
        <v>19838</v>
      </c>
      <c r="F1911" s="2" t="s">
        <v>25</v>
      </c>
      <c r="G1911" s="2">
        <v>0.03</v>
      </c>
      <c r="H1911" s="2">
        <v>28.53</v>
      </c>
      <c r="I1911" s="2">
        <v>1.49</v>
      </c>
      <c r="J1911" s="2">
        <v>3354</v>
      </c>
      <c r="K1911" s="7" t="str">
        <f>IF(COUNTIF(Table1[Customer ID],Table1[[#This Row],[Customer ID]])&gt;1,"Repeat Customer","One-Time Customer")</f>
        <v>Repeat Customer</v>
      </c>
      <c r="L1911" s="2" t="s">
        <v>2984</v>
      </c>
      <c r="M1911" s="2" t="s">
        <v>49</v>
      </c>
      <c r="N1911" s="2" t="s">
        <v>28</v>
      </c>
      <c r="O1911" s="2" t="s">
        <v>29</v>
      </c>
      <c r="P1911" s="2" t="s">
        <v>109</v>
      </c>
      <c r="Q1911" s="2" t="s">
        <v>59</v>
      </c>
      <c r="R1911" s="2" t="s">
        <v>332</v>
      </c>
      <c r="S1911" s="2">
        <v>0.38</v>
      </c>
      <c r="T1911" s="7">
        <f>Table1[[#This Row],[Profit]]/Table1[[#This Row],[Sales]]</f>
        <v>0.68999999999999984</v>
      </c>
      <c r="U1911" s="2" t="s">
        <v>33</v>
      </c>
      <c r="V1911" s="2" t="s">
        <v>34</v>
      </c>
      <c r="W1911" s="2" t="s">
        <v>45</v>
      </c>
      <c r="X1911" s="2" t="s">
        <v>2985</v>
      </c>
      <c r="Y1911" s="2">
        <v>92231</v>
      </c>
      <c r="Z1911" s="10">
        <v>42140</v>
      </c>
      <c r="AA1911" s="14" t="str">
        <f>TEXT(Table1[[#This Row],[Order Date]],"mmmm")</f>
        <v>May</v>
      </c>
      <c r="AB1911" s="8" t="str">
        <f>TEXT(Table1[[#This Row],[Order Date]],"yyyy")</f>
        <v>2015</v>
      </c>
      <c r="AC1911" s="10">
        <v>42141</v>
      </c>
      <c r="AD1911" s="2">
        <v>137.67569999999998</v>
      </c>
      <c r="AE1911" s="2">
        <v>7</v>
      </c>
      <c r="AF1911" s="2">
        <v>199.53</v>
      </c>
      <c r="AG1911" s="2">
        <v>88589</v>
      </c>
      <c r="AH1911" s="7" t="str">
        <f>IF(COUNTIF(Returns!$A$2:$A$1635,Orders!AG1911)&gt;0,"Returned","Not Returned")</f>
        <v>Not Returned</v>
      </c>
    </row>
    <row r="1912" spans="5:34" ht="12.75" customHeight="1" thickTop="1" thickBot="1" x14ac:dyDescent="0.3">
      <c r="E1912" s="11">
        <v>19839</v>
      </c>
      <c r="F1912" s="12" t="s">
        <v>25</v>
      </c>
      <c r="G1912" s="12">
        <v>7.0000000000000007E-2</v>
      </c>
      <c r="H1912" s="12">
        <v>5.98</v>
      </c>
      <c r="I1912" s="12">
        <v>7.15</v>
      </c>
      <c r="J1912" s="12">
        <v>3354</v>
      </c>
      <c r="K1912" s="7" t="str">
        <f>IF(COUNTIF(Table1[Customer ID],Table1[[#This Row],[Customer ID]])&gt;1,"Repeat Customer","One-Time Customer")</f>
        <v>Repeat Customer</v>
      </c>
      <c r="L1912" s="12" t="s">
        <v>2984</v>
      </c>
      <c r="M1912" s="12" t="s">
        <v>49</v>
      </c>
      <c r="N1912" s="12" t="s">
        <v>28</v>
      </c>
      <c r="O1912" s="12" t="s">
        <v>29</v>
      </c>
      <c r="P1912" s="12" t="s">
        <v>93</v>
      </c>
      <c r="Q1912" s="12" t="s">
        <v>59</v>
      </c>
      <c r="R1912" s="12" t="s">
        <v>2986</v>
      </c>
      <c r="S1912" s="12">
        <v>0.36</v>
      </c>
      <c r="T1912" s="7">
        <f>Table1[[#This Row],[Profit]]/Table1[[#This Row],[Sales]]</f>
        <v>-1.6734143049932524</v>
      </c>
      <c r="U1912" s="12" t="s">
        <v>33</v>
      </c>
      <c r="V1912" s="12" t="s">
        <v>34</v>
      </c>
      <c r="W1912" s="12" t="s">
        <v>45</v>
      </c>
      <c r="X1912" s="12" t="s">
        <v>2985</v>
      </c>
      <c r="Y1912" s="12">
        <v>92231</v>
      </c>
      <c r="Z1912" s="13">
        <v>42140</v>
      </c>
      <c r="AA1912" s="14" t="str">
        <f>TEXT(Table1[[#This Row],[Order Date]],"mmmm")</f>
        <v>May</v>
      </c>
      <c r="AB1912" s="8" t="str">
        <f>TEXT(Table1[[#This Row],[Order Date]],"yyyy")</f>
        <v>2015</v>
      </c>
      <c r="AC1912" s="13">
        <v>42142</v>
      </c>
      <c r="AD1912" s="12">
        <v>-62</v>
      </c>
      <c r="AE1912" s="12">
        <v>6</v>
      </c>
      <c r="AF1912" s="12">
        <v>37.049999999999997</v>
      </c>
      <c r="AG1912" s="12">
        <v>88589</v>
      </c>
      <c r="AH1912" s="7" t="str">
        <f>IF(COUNTIF(Returns!$A$2:$A$1635,Orders!AG1912)&gt;0,"Returned","Not Returned")</f>
        <v>Not Returned</v>
      </c>
    </row>
    <row r="1913" spans="5:34" ht="12.75" customHeight="1" thickTop="1" thickBot="1" x14ac:dyDescent="0.3">
      <c r="E1913" s="9">
        <v>19666</v>
      </c>
      <c r="F1913" s="2" t="s">
        <v>37</v>
      </c>
      <c r="G1913" s="2">
        <v>0.04</v>
      </c>
      <c r="H1913" s="2">
        <v>3.69</v>
      </c>
      <c r="I1913" s="2">
        <v>0.5</v>
      </c>
      <c r="J1913" s="2">
        <v>3354</v>
      </c>
      <c r="K1913" s="7" t="str">
        <f>IF(COUNTIF(Table1[Customer ID],Table1[[#This Row],[Customer ID]])&gt;1,"Repeat Customer","One-Time Customer")</f>
        <v>Repeat Customer</v>
      </c>
      <c r="L1913" s="2" t="s">
        <v>2984</v>
      </c>
      <c r="M1913" s="2" t="s">
        <v>49</v>
      </c>
      <c r="N1913" s="2" t="s">
        <v>28</v>
      </c>
      <c r="O1913" s="2" t="s">
        <v>29</v>
      </c>
      <c r="P1913" s="2" t="s">
        <v>134</v>
      </c>
      <c r="Q1913" s="2" t="s">
        <v>59</v>
      </c>
      <c r="R1913" s="2" t="s">
        <v>1539</v>
      </c>
      <c r="S1913" s="2">
        <v>0.38</v>
      </c>
      <c r="T1913" s="7">
        <f>Table1[[#This Row],[Profit]]/Table1[[#This Row],[Sales]]</f>
        <v>0.69</v>
      </c>
      <c r="U1913" s="2" t="s">
        <v>33</v>
      </c>
      <c r="V1913" s="2" t="s">
        <v>34</v>
      </c>
      <c r="W1913" s="2" t="s">
        <v>45</v>
      </c>
      <c r="X1913" s="2" t="s">
        <v>2985</v>
      </c>
      <c r="Y1913" s="2">
        <v>92231</v>
      </c>
      <c r="Z1913" s="10">
        <v>42090</v>
      </c>
      <c r="AA1913" s="14" t="str">
        <f>TEXT(Table1[[#This Row],[Order Date]],"mmmm")</f>
        <v>March</v>
      </c>
      <c r="AB1913" s="8" t="str">
        <f>TEXT(Table1[[#This Row],[Order Date]],"yyyy")</f>
        <v>2015</v>
      </c>
      <c r="AC1913" s="10">
        <v>42092</v>
      </c>
      <c r="AD1913" s="2">
        <v>47.527199999999993</v>
      </c>
      <c r="AE1913" s="2">
        <v>19</v>
      </c>
      <c r="AF1913" s="2">
        <v>68.88</v>
      </c>
      <c r="AG1913" s="2">
        <v>88590</v>
      </c>
      <c r="AH1913" s="7" t="str">
        <f>IF(COUNTIF(Returns!$A$2:$A$1635,Orders!AG1913)&gt;0,"Returned","Not Returned")</f>
        <v>Not Returned</v>
      </c>
    </row>
    <row r="1914" spans="5:34" ht="12.75" customHeight="1" thickTop="1" thickBot="1" x14ac:dyDescent="0.3">
      <c r="E1914" s="11">
        <v>23906</v>
      </c>
      <c r="F1914" s="12" t="s">
        <v>106</v>
      </c>
      <c r="G1914" s="12">
        <v>0.1</v>
      </c>
      <c r="H1914" s="12">
        <v>120.98</v>
      </c>
      <c r="I1914" s="12">
        <v>9.07</v>
      </c>
      <c r="J1914" s="12">
        <v>3355</v>
      </c>
      <c r="K1914" s="7" t="str">
        <f>IF(COUNTIF(Table1[Customer ID],Table1[[#This Row],[Customer ID]])&gt;1,"Repeat Customer","One-Time Customer")</f>
        <v>Repeat Customer</v>
      </c>
      <c r="L1914" s="12" t="s">
        <v>2987</v>
      </c>
      <c r="M1914" s="12" t="s">
        <v>49</v>
      </c>
      <c r="N1914" s="12" t="s">
        <v>28</v>
      </c>
      <c r="O1914" s="12" t="s">
        <v>29</v>
      </c>
      <c r="P1914" s="12" t="s">
        <v>109</v>
      </c>
      <c r="Q1914" s="12" t="s">
        <v>59</v>
      </c>
      <c r="R1914" s="12" t="s">
        <v>1323</v>
      </c>
      <c r="S1914" s="12">
        <v>0.35</v>
      </c>
      <c r="T1914" s="7">
        <f>Table1[[#This Row],[Profit]]/Table1[[#This Row],[Sales]]</f>
        <v>0.69</v>
      </c>
      <c r="U1914" s="12" t="s">
        <v>33</v>
      </c>
      <c r="V1914" s="12" t="s">
        <v>34</v>
      </c>
      <c r="W1914" s="12" t="s">
        <v>45</v>
      </c>
      <c r="X1914" s="12" t="s">
        <v>2988</v>
      </c>
      <c r="Y1914" s="12">
        <v>93010</v>
      </c>
      <c r="Z1914" s="13">
        <v>42063</v>
      </c>
      <c r="AA1914" s="14" t="str">
        <f>TEXT(Table1[[#This Row],[Order Date]],"mmmm")</f>
        <v>February</v>
      </c>
      <c r="AB1914" s="8" t="str">
        <f>TEXT(Table1[[#This Row],[Order Date]],"yyyy")</f>
        <v>2015</v>
      </c>
      <c r="AC1914" s="13">
        <v>42072</v>
      </c>
      <c r="AD1914" s="12">
        <v>379.3965</v>
      </c>
      <c r="AE1914" s="12">
        <v>5</v>
      </c>
      <c r="AF1914" s="12">
        <v>549.85</v>
      </c>
      <c r="AG1914" s="12">
        <v>88587</v>
      </c>
      <c r="AH1914" s="7" t="str">
        <f>IF(COUNTIF(Returns!$A$2:$A$1635,Orders!AG1914)&gt;0,"Returned","Not Returned")</f>
        <v>Not Returned</v>
      </c>
    </row>
    <row r="1915" spans="5:34" ht="12.75" customHeight="1" thickTop="1" thickBot="1" x14ac:dyDescent="0.3">
      <c r="E1915" s="9">
        <v>23907</v>
      </c>
      <c r="F1915" s="2" t="s">
        <v>106</v>
      </c>
      <c r="G1915" s="2">
        <v>0.08</v>
      </c>
      <c r="H1915" s="2">
        <v>8.32</v>
      </c>
      <c r="I1915" s="2">
        <v>2.38</v>
      </c>
      <c r="J1915" s="2">
        <v>3355</v>
      </c>
      <c r="K1915" s="7" t="str">
        <f>IF(COUNTIF(Table1[Customer ID],Table1[[#This Row],[Customer ID]])&gt;1,"Repeat Customer","One-Time Customer")</f>
        <v>Repeat Customer</v>
      </c>
      <c r="L1915" s="2" t="s">
        <v>2987</v>
      </c>
      <c r="M1915" s="2" t="s">
        <v>27</v>
      </c>
      <c r="N1915" s="2" t="s">
        <v>28</v>
      </c>
      <c r="O1915" s="2" t="s">
        <v>77</v>
      </c>
      <c r="P1915" s="2" t="s">
        <v>180</v>
      </c>
      <c r="Q1915" s="2" t="s">
        <v>51</v>
      </c>
      <c r="R1915" s="2" t="s">
        <v>607</v>
      </c>
      <c r="S1915" s="2">
        <v>0.74</v>
      </c>
      <c r="T1915" s="7">
        <f>Table1[[#This Row],[Profit]]/Table1[[#This Row],[Sales]]</f>
        <v>-0.85384772402531117</v>
      </c>
      <c r="U1915" s="2" t="s">
        <v>33</v>
      </c>
      <c r="V1915" s="2" t="s">
        <v>34</v>
      </c>
      <c r="W1915" s="2" t="s">
        <v>45</v>
      </c>
      <c r="X1915" s="2" t="s">
        <v>2988</v>
      </c>
      <c r="Y1915" s="2">
        <v>93010</v>
      </c>
      <c r="Z1915" s="10">
        <v>42063</v>
      </c>
      <c r="AA1915" s="14" t="str">
        <f>TEXT(Table1[[#This Row],[Order Date]],"mmmm")</f>
        <v>February</v>
      </c>
      <c r="AB1915" s="8" t="str">
        <f>TEXT(Table1[[#This Row],[Order Date]],"yyyy")</f>
        <v>2015</v>
      </c>
      <c r="AC1915" s="10">
        <v>42067</v>
      </c>
      <c r="AD1915" s="2">
        <v>-41.83</v>
      </c>
      <c r="AE1915" s="2">
        <v>6</v>
      </c>
      <c r="AF1915" s="2">
        <v>48.99</v>
      </c>
      <c r="AG1915" s="2">
        <v>88587</v>
      </c>
      <c r="AH1915" s="7" t="str">
        <f>IF(COUNTIF(Returns!$A$2:$A$1635,Orders!AG1915)&gt;0,"Returned","Not Returned")</f>
        <v>Not Returned</v>
      </c>
    </row>
    <row r="1916" spans="5:34" ht="12.75" customHeight="1" thickTop="1" thickBot="1" x14ac:dyDescent="0.3">
      <c r="E1916" s="11">
        <v>23908</v>
      </c>
      <c r="F1916" s="12" t="s">
        <v>106</v>
      </c>
      <c r="G1916" s="12">
        <v>0.1</v>
      </c>
      <c r="H1916" s="12">
        <v>125.99</v>
      </c>
      <c r="I1916" s="12">
        <v>4.2</v>
      </c>
      <c r="J1916" s="12">
        <v>3355</v>
      </c>
      <c r="K1916" s="7" t="str">
        <f>IF(COUNTIF(Table1[Customer ID],Table1[[#This Row],[Customer ID]])&gt;1,"Repeat Customer","One-Time Customer")</f>
        <v>Repeat Customer</v>
      </c>
      <c r="L1916" s="12" t="s">
        <v>2987</v>
      </c>
      <c r="M1916" s="12" t="s">
        <v>49</v>
      </c>
      <c r="N1916" s="12" t="s">
        <v>28</v>
      </c>
      <c r="O1916" s="12" t="s">
        <v>77</v>
      </c>
      <c r="P1916" s="12" t="s">
        <v>78</v>
      </c>
      <c r="Q1916" s="12" t="s">
        <v>59</v>
      </c>
      <c r="R1916" s="12" t="s">
        <v>2798</v>
      </c>
      <c r="S1916" s="12">
        <v>0.59</v>
      </c>
      <c r="T1916" s="7">
        <f>Table1[[#This Row],[Profit]]/Table1[[#This Row],[Sales]]</f>
        <v>0.54650876111649205</v>
      </c>
      <c r="U1916" s="12" t="s">
        <v>33</v>
      </c>
      <c r="V1916" s="12" t="s">
        <v>34</v>
      </c>
      <c r="W1916" s="12" t="s">
        <v>45</v>
      </c>
      <c r="X1916" s="12" t="s">
        <v>2988</v>
      </c>
      <c r="Y1916" s="12">
        <v>93010</v>
      </c>
      <c r="Z1916" s="13">
        <v>42063</v>
      </c>
      <c r="AA1916" s="14" t="str">
        <f>TEXT(Table1[[#This Row],[Order Date]],"mmmm")</f>
        <v>February</v>
      </c>
      <c r="AB1916" s="8" t="str">
        <f>TEXT(Table1[[#This Row],[Order Date]],"yyyy")</f>
        <v>2015</v>
      </c>
      <c r="AC1916" s="13">
        <v>42063</v>
      </c>
      <c r="AD1916" s="12">
        <v>372.40199999999999</v>
      </c>
      <c r="AE1916" s="12">
        <v>7</v>
      </c>
      <c r="AF1916" s="12">
        <v>681.42</v>
      </c>
      <c r="AG1916" s="12">
        <v>88587</v>
      </c>
      <c r="AH1916" s="7" t="str">
        <f>IF(COUNTIF(Returns!$A$2:$A$1635,Orders!AG1916)&gt;0,"Returned","Not Returned")</f>
        <v>Not Returned</v>
      </c>
    </row>
    <row r="1917" spans="5:34" ht="12.75" customHeight="1" thickTop="1" thickBot="1" x14ac:dyDescent="0.3">
      <c r="E1917" s="9">
        <v>18628</v>
      </c>
      <c r="F1917" s="2" t="s">
        <v>56</v>
      </c>
      <c r="G1917" s="2">
        <v>7.0000000000000007E-2</v>
      </c>
      <c r="H1917" s="2">
        <v>5.34</v>
      </c>
      <c r="I1917" s="2">
        <v>5.63</v>
      </c>
      <c r="J1917" s="2">
        <v>3356</v>
      </c>
      <c r="K1917" s="7" t="str">
        <f>IF(COUNTIF(Table1[Customer ID],Table1[[#This Row],[Customer ID]])&gt;1,"Repeat Customer","One-Time Customer")</f>
        <v>Repeat Customer</v>
      </c>
      <c r="L1917" s="2" t="s">
        <v>2989</v>
      </c>
      <c r="M1917" s="2" t="s">
        <v>49</v>
      </c>
      <c r="N1917" s="2" t="s">
        <v>28</v>
      </c>
      <c r="O1917" s="2" t="s">
        <v>29</v>
      </c>
      <c r="P1917" s="2" t="s">
        <v>109</v>
      </c>
      <c r="Q1917" s="2" t="s">
        <v>59</v>
      </c>
      <c r="R1917" s="2" t="s">
        <v>491</v>
      </c>
      <c r="S1917" s="2">
        <v>0.39</v>
      </c>
      <c r="T1917" s="7">
        <f>Table1[[#This Row],[Profit]]/Table1[[#This Row],[Sales]]</f>
        <v>-1.7456189047261814</v>
      </c>
      <c r="U1917" s="2" t="s">
        <v>33</v>
      </c>
      <c r="V1917" s="2" t="s">
        <v>34</v>
      </c>
      <c r="W1917" s="2" t="s">
        <v>1741</v>
      </c>
      <c r="X1917" s="2" t="s">
        <v>2990</v>
      </c>
      <c r="Y1917" s="2">
        <v>83616</v>
      </c>
      <c r="Z1917" s="10">
        <v>42128</v>
      </c>
      <c r="AA1917" s="14" t="str">
        <f>TEXT(Table1[[#This Row],[Order Date]],"mmmm")</f>
        <v>May</v>
      </c>
      <c r="AB1917" s="8" t="str">
        <f>TEXT(Table1[[#This Row],[Order Date]],"yyyy")</f>
        <v>2015</v>
      </c>
      <c r="AC1917" s="10">
        <v>42130</v>
      </c>
      <c r="AD1917" s="2">
        <v>-116.3455</v>
      </c>
      <c r="AE1917" s="2">
        <v>13</v>
      </c>
      <c r="AF1917" s="2">
        <v>66.650000000000006</v>
      </c>
      <c r="AG1917" s="2">
        <v>88588</v>
      </c>
      <c r="AH1917" s="7" t="str">
        <f>IF(COUNTIF(Returns!$A$2:$A$1635,Orders!AG1917)&gt;0,"Returned","Not Returned")</f>
        <v>Not Returned</v>
      </c>
    </row>
    <row r="1918" spans="5:34" ht="12.75" customHeight="1" thickTop="1" thickBot="1" x14ac:dyDescent="0.3">
      <c r="E1918" s="11">
        <v>18629</v>
      </c>
      <c r="F1918" s="12" t="s">
        <v>56</v>
      </c>
      <c r="G1918" s="12">
        <v>0.03</v>
      </c>
      <c r="H1918" s="12">
        <v>160.97999999999999</v>
      </c>
      <c r="I1918" s="12">
        <v>30</v>
      </c>
      <c r="J1918" s="12">
        <v>3356</v>
      </c>
      <c r="K1918" s="7" t="str">
        <f>IF(COUNTIF(Table1[Customer ID],Table1[[#This Row],[Customer ID]])&gt;1,"Repeat Customer","One-Time Customer")</f>
        <v>Repeat Customer</v>
      </c>
      <c r="L1918" s="12" t="s">
        <v>2989</v>
      </c>
      <c r="M1918" s="12" t="s">
        <v>39</v>
      </c>
      <c r="N1918" s="12" t="s">
        <v>28</v>
      </c>
      <c r="O1918" s="12" t="s">
        <v>41</v>
      </c>
      <c r="P1918" s="12" t="s">
        <v>42</v>
      </c>
      <c r="Q1918" s="12" t="s">
        <v>43</v>
      </c>
      <c r="R1918" s="12" t="s">
        <v>177</v>
      </c>
      <c r="S1918" s="12">
        <v>0.62</v>
      </c>
      <c r="T1918" s="7">
        <f>Table1[[#This Row],[Profit]]/Table1[[#This Row],[Sales]]</f>
        <v>0.44472694058947032</v>
      </c>
      <c r="U1918" s="12" t="s">
        <v>33</v>
      </c>
      <c r="V1918" s="12" t="s">
        <v>34</v>
      </c>
      <c r="W1918" s="12" t="s">
        <v>1741</v>
      </c>
      <c r="X1918" s="12" t="s">
        <v>2990</v>
      </c>
      <c r="Y1918" s="12">
        <v>83616</v>
      </c>
      <c r="Z1918" s="13">
        <v>42128</v>
      </c>
      <c r="AA1918" s="14" t="str">
        <f>TEXT(Table1[[#This Row],[Order Date]],"mmmm")</f>
        <v>May</v>
      </c>
      <c r="AB1918" s="8" t="str">
        <f>TEXT(Table1[[#This Row],[Order Date]],"yyyy")</f>
        <v>2015</v>
      </c>
      <c r="AC1918" s="13">
        <v>42129</v>
      </c>
      <c r="AD1918" s="12">
        <v>1304.9000000000001</v>
      </c>
      <c r="AE1918" s="12">
        <v>18</v>
      </c>
      <c r="AF1918" s="12">
        <v>2934.16</v>
      </c>
      <c r="AG1918" s="12">
        <v>88588</v>
      </c>
      <c r="AH1918" s="7" t="str">
        <f>IF(COUNTIF(Returns!$A$2:$A$1635,Orders!AG1918)&gt;0,"Returned","Not Returned")</f>
        <v>Not Returned</v>
      </c>
    </row>
    <row r="1919" spans="5:34" ht="12.75" customHeight="1" thickTop="1" thickBot="1" x14ac:dyDescent="0.3">
      <c r="E1919" s="9">
        <v>18630</v>
      </c>
      <c r="F1919" s="2" t="s">
        <v>56</v>
      </c>
      <c r="G1919" s="2">
        <v>0.04</v>
      </c>
      <c r="H1919" s="2">
        <v>65.989999999999995</v>
      </c>
      <c r="I1919" s="2">
        <v>5.63</v>
      </c>
      <c r="J1919" s="2">
        <v>3356</v>
      </c>
      <c r="K1919" s="7" t="str">
        <f>IF(COUNTIF(Table1[Customer ID],Table1[[#This Row],[Customer ID]])&gt;1,"Repeat Customer","One-Time Customer")</f>
        <v>Repeat Customer</v>
      </c>
      <c r="L1919" s="2" t="s">
        <v>2989</v>
      </c>
      <c r="M1919" s="2" t="s">
        <v>27</v>
      </c>
      <c r="N1919" s="2" t="s">
        <v>28</v>
      </c>
      <c r="O1919" s="2" t="s">
        <v>77</v>
      </c>
      <c r="P1919" s="2" t="s">
        <v>78</v>
      </c>
      <c r="Q1919" s="2" t="s">
        <v>59</v>
      </c>
      <c r="R1919" s="2" t="s">
        <v>2991</v>
      </c>
      <c r="S1919" s="2">
        <v>0.56000000000000005</v>
      </c>
      <c r="T1919" s="7">
        <f>Table1[[#This Row],[Profit]]/Table1[[#This Row],[Sales]]</f>
        <v>0.69</v>
      </c>
      <c r="U1919" s="2" t="s">
        <v>33</v>
      </c>
      <c r="V1919" s="2" t="s">
        <v>34</v>
      </c>
      <c r="W1919" s="2" t="s">
        <v>1741</v>
      </c>
      <c r="X1919" s="2" t="s">
        <v>2990</v>
      </c>
      <c r="Y1919" s="2">
        <v>83616</v>
      </c>
      <c r="Z1919" s="10">
        <v>42128</v>
      </c>
      <c r="AA1919" s="14" t="str">
        <f>TEXT(Table1[[#This Row],[Order Date]],"mmmm")</f>
        <v>May</v>
      </c>
      <c r="AB1919" s="8" t="str">
        <f>TEXT(Table1[[#This Row],[Order Date]],"yyyy")</f>
        <v>2015</v>
      </c>
      <c r="AC1919" s="10">
        <v>42128</v>
      </c>
      <c r="AD1919" s="2">
        <v>605.04719999999998</v>
      </c>
      <c r="AE1919" s="2">
        <v>15</v>
      </c>
      <c r="AF1919" s="2">
        <v>876.88</v>
      </c>
      <c r="AG1919" s="2">
        <v>88588</v>
      </c>
      <c r="AH1919" s="7" t="str">
        <f>IF(COUNTIF(Returns!$A$2:$A$1635,Orders!AG1919)&gt;0,"Returned","Not Returned")</f>
        <v>Not Returned</v>
      </c>
    </row>
    <row r="1920" spans="5:34" ht="12.75" customHeight="1" thickTop="1" thickBot="1" x14ac:dyDescent="0.3">
      <c r="E1920" s="11">
        <v>22597</v>
      </c>
      <c r="F1920" s="12" t="s">
        <v>25</v>
      </c>
      <c r="G1920" s="12">
        <v>0.09</v>
      </c>
      <c r="H1920" s="12">
        <v>28.53</v>
      </c>
      <c r="I1920" s="12">
        <v>1.49</v>
      </c>
      <c r="J1920" s="12">
        <v>3359</v>
      </c>
      <c r="K1920" s="7" t="str">
        <f>IF(COUNTIF(Table1[Customer ID],Table1[[#This Row],[Customer ID]])&gt;1,"Repeat Customer","One-Time Customer")</f>
        <v>One-Time Customer</v>
      </c>
      <c r="L1920" s="12" t="s">
        <v>2992</v>
      </c>
      <c r="M1920" s="12" t="s">
        <v>49</v>
      </c>
      <c r="N1920" s="12" t="s">
        <v>40</v>
      </c>
      <c r="O1920" s="12" t="s">
        <v>29</v>
      </c>
      <c r="P1920" s="12" t="s">
        <v>109</v>
      </c>
      <c r="Q1920" s="12" t="s">
        <v>59</v>
      </c>
      <c r="R1920" s="12" t="s">
        <v>332</v>
      </c>
      <c r="S1920" s="12">
        <v>0.38</v>
      </c>
      <c r="T1920" s="7">
        <f>Table1[[#This Row],[Profit]]/Table1[[#This Row],[Sales]]</f>
        <v>0.68298874976164736</v>
      </c>
      <c r="U1920" s="12" t="s">
        <v>33</v>
      </c>
      <c r="V1920" s="12" t="s">
        <v>61</v>
      </c>
      <c r="W1920" s="12" t="s">
        <v>1858</v>
      </c>
      <c r="X1920" s="12" t="s">
        <v>2993</v>
      </c>
      <c r="Y1920" s="12">
        <v>53213</v>
      </c>
      <c r="Z1920" s="13">
        <v>42122</v>
      </c>
      <c r="AA1920" s="14" t="str">
        <f>TEXT(Table1[[#This Row],[Order Date]],"mmmm")</f>
        <v>April</v>
      </c>
      <c r="AB1920" s="8" t="str">
        <f>TEXT(Table1[[#This Row],[Order Date]],"yyyy")</f>
        <v>2015</v>
      </c>
      <c r="AC1920" s="13">
        <v>42124</v>
      </c>
      <c r="AD1920" s="12">
        <v>107.45461999999999</v>
      </c>
      <c r="AE1920" s="12">
        <v>6</v>
      </c>
      <c r="AF1920" s="12">
        <v>157.33000000000001</v>
      </c>
      <c r="AG1920" s="12">
        <v>91437</v>
      </c>
      <c r="AH1920" s="7" t="str">
        <f>IF(COUNTIF(Returns!$A$2:$A$1635,Orders!AG1920)&gt;0,"Returned","Not Returned")</f>
        <v>Not Returned</v>
      </c>
    </row>
    <row r="1921" spans="5:34" ht="12.75" customHeight="1" thickTop="1" thickBot="1" x14ac:dyDescent="0.3">
      <c r="E1921" s="9">
        <v>23359</v>
      </c>
      <c r="F1921" s="2" t="s">
        <v>37</v>
      </c>
      <c r="G1921" s="2">
        <v>0.02</v>
      </c>
      <c r="H1921" s="2">
        <v>9.11</v>
      </c>
      <c r="I1921" s="2">
        <v>2.15</v>
      </c>
      <c r="J1921" s="2">
        <v>3360</v>
      </c>
      <c r="K1921" s="7" t="str">
        <f>IF(COUNTIF(Table1[Customer ID],Table1[[#This Row],[Customer ID]])&gt;1,"Repeat Customer","One-Time Customer")</f>
        <v>One-Time Customer</v>
      </c>
      <c r="L1921" s="2" t="s">
        <v>2994</v>
      </c>
      <c r="M1921" s="2" t="s">
        <v>49</v>
      </c>
      <c r="N1921" s="2" t="s">
        <v>40</v>
      </c>
      <c r="O1921" s="2" t="s">
        <v>29</v>
      </c>
      <c r="P1921" s="2" t="s">
        <v>93</v>
      </c>
      <c r="Q1921" s="2" t="s">
        <v>31</v>
      </c>
      <c r="R1921" s="2" t="s">
        <v>1258</v>
      </c>
      <c r="S1921" s="2">
        <v>0.4</v>
      </c>
      <c r="T1921" s="7">
        <f>Table1[[#This Row],[Profit]]/Table1[[#This Row],[Sales]]</f>
        <v>0.67263427109974427</v>
      </c>
      <c r="U1921" s="2" t="s">
        <v>33</v>
      </c>
      <c r="V1921" s="2" t="s">
        <v>61</v>
      </c>
      <c r="W1921" s="2" t="s">
        <v>1858</v>
      </c>
      <c r="X1921" s="2" t="s">
        <v>2995</v>
      </c>
      <c r="Y1921" s="2">
        <v>53214</v>
      </c>
      <c r="Z1921" s="10">
        <v>42083</v>
      </c>
      <c r="AA1921" s="14" t="str">
        <f>TEXT(Table1[[#This Row],[Order Date]],"mmmm")</f>
        <v>March</v>
      </c>
      <c r="AB1921" s="8" t="str">
        <f>TEXT(Table1[[#This Row],[Order Date]],"yyyy")</f>
        <v>2015</v>
      </c>
      <c r="AC1921" s="10">
        <v>42085</v>
      </c>
      <c r="AD1921" s="2">
        <v>18.41</v>
      </c>
      <c r="AE1921" s="2">
        <v>3</v>
      </c>
      <c r="AF1921" s="2">
        <v>27.37</v>
      </c>
      <c r="AG1921" s="2">
        <v>91435</v>
      </c>
      <c r="AH1921" s="7" t="str">
        <f>IF(COUNTIF(Returns!$A$2:$A$1635,Orders!AG1921)&gt;0,"Returned","Not Returned")</f>
        <v>Not Returned</v>
      </c>
    </row>
    <row r="1922" spans="5:34" ht="12.75" customHeight="1" thickTop="1" thickBot="1" x14ac:dyDescent="0.3">
      <c r="E1922" s="11">
        <v>23360</v>
      </c>
      <c r="F1922" s="12" t="s">
        <v>37</v>
      </c>
      <c r="G1922" s="12">
        <v>0.06</v>
      </c>
      <c r="H1922" s="12">
        <v>12.64</v>
      </c>
      <c r="I1922" s="12">
        <v>4.9800000000000004</v>
      </c>
      <c r="J1922" s="12">
        <v>3361</v>
      </c>
      <c r="K1922" s="7" t="str">
        <f>IF(COUNTIF(Table1[Customer ID],Table1[[#This Row],[Customer ID]])&gt;1,"Repeat Customer","One-Time Customer")</f>
        <v>Repeat Customer</v>
      </c>
      <c r="L1922" s="12" t="s">
        <v>2996</v>
      </c>
      <c r="M1922" s="12" t="s">
        <v>49</v>
      </c>
      <c r="N1922" s="12" t="s">
        <v>40</v>
      </c>
      <c r="O1922" s="12" t="s">
        <v>41</v>
      </c>
      <c r="P1922" s="12" t="s">
        <v>50</v>
      </c>
      <c r="Q1922" s="12" t="s">
        <v>51</v>
      </c>
      <c r="R1922" s="12" t="s">
        <v>625</v>
      </c>
      <c r="S1922" s="12">
        <v>0.48</v>
      </c>
      <c r="T1922" s="7">
        <f>Table1[[#This Row],[Profit]]/Table1[[#This Row],[Sales]]</f>
        <v>0.66860228198859006</v>
      </c>
      <c r="U1922" s="12" t="s">
        <v>33</v>
      </c>
      <c r="V1922" s="12" t="s">
        <v>61</v>
      </c>
      <c r="W1922" s="12" t="s">
        <v>1858</v>
      </c>
      <c r="X1922" s="12" t="s">
        <v>2997</v>
      </c>
      <c r="Y1922" s="12">
        <v>53095</v>
      </c>
      <c r="Z1922" s="13">
        <v>42083</v>
      </c>
      <c r="AA1922" s="14" t="str">
        <f>TEXT(Table1[[#This Row],[Order Date]],"mmmm")</f>
        <v>March</v>
      </c>
      <c r="AB1922" s="8" t="str">
        <f>TEXT(Table1[[#This Row],[Order Date]],"yyyy")</f>
        <v>2015</v>
      </c>
      <c r="AC1922" s="13">
        <v>42085</v>
      </c>
      <c r="AD1922" s="12">
        <v>65.63</v>
      </c>
      <c r="AE1922" s="12">
        <v>8</v>
      </c>
      <c r="AF1922" s="12">
        <v>98.16</v>
      </c>
      <c r="AG1922" s="12">
        <v>91435</v>
      </c>
      <c r="AH1922" s="7" t="str">
        <f>IF(COUNTIF(Returns!$A$2:$A$1635,Orders!AG1922)&gt;0,"Returned","Not Returned")</f>
        <v>Not Returned</v>
      </c>
    </row>
    <row r="1923" spans="5:34" ht="12.75" customHeight="1" thickTop="1" thickBot="1" x14ac:dyDescent="0.3">
      <c r="E1923" s="9">
        <v>24802</v>
      </c>
      <c r="F1923" s="2" t="s">
        <v>56</v>
      </c>
      <c r="G1923" s="2">
        <v>0.04</v>
      </c>
      <c r="H1923" s="2">
        <v>7.96</v>
      </c>
      <c r="I1923" s="2">
        <v>4.95</v>
      </c>
      <c r="J1923" s="2">
        <v>3361</v>
      </c>
      <c r="K1923" s="7" t="str">
        <f>IF(COUNTIF(Table1[Customer ID],Table1[[#This Row],[Customer ID]])&gt;1,"Repeat Customer","One-Time Customer")</f>
        <v>Repeat Customer</v>
      </c>
      <c r="L1923" s="2" t="s">
        <v>2996</v>
      </c>
      <c r="M1923" s="2" t="s">
        <v>49</v>
      </c>
      <c r="N1923" s="2" t="s">
        <v>40</v>
      </c>
      <c r="O1923" s="2" t="s">
        <v>41</v>
      </c>
      <c r="P1923" s="2" t="s">
        <v>50</v>
      </c>
      <c r="Q1923" s="2" t="s">
        <v>59</v>
      </c>
      <c r="R1923" s="2" t="s">
        <v>1285</v>
      </c>
      <c r="S1923" s="2">
        <v>0.41</v>
      </c>
      <c r="T1923" s="7">
        <f>Table1[[#This Row],[Profit]]/Table1[[#This Row],[Sales]]</f>
        <v>-6.6574799758849376E-2</v>
      </c>
      <c r="U1923" s="2" t="s">
        <v>33</v>
      </c>
      <c r="V1923" s="2" t="s">
        <v>61</v>
      </c>
      <c r="W1923" s="2" t="s">
        <v>1858</v>
      </c>
      <c r="X1923" s="2" t="s">
        <v>2997</v>
      </c>
      <c r="Y1923" s="2">
        <v>53095</v>
      </c>
      <c r="Z1923" s="10">
        <v>42030</v>
      </c>
      <c r="AA1923" s="14" t="str">
        <f>TEXT(Table1[[#This Row],[Order Date]],"mmmm")</f>
        <v>January</v>
      </c>
      <c r="AB1923" s="8" t="str">
        <f>TEXT(Table1[[#This Row],[Order Date]],"yyyy")</f>
        <v>2015</v>
      </c>
      <c r="AC1923" s="10">
        <v>42030</v>
      </c>
      <c r="AD1923" s="2">
        <v>-7.73</v>
      </c>
      <c r="AE1923" s="2">
        <v>15</v>
      </c>
      <c r="AF1923" s="2">
        <v>116.11</v>
      </c>
      <c r="AG1923" s="2">
        <v>91436</v>
      </c>
      <c r="AH1923" s="7" t="str">
        <f>IF(COUNTIF(Returns!$A$2:$A$1635,Orders!AG1923)&gt;0,"Returned","Not Returned")</f>
        <v>Not Returned</v>
      </c>
    </row>
    <row r="1924" spans="5:34" ht="12.75" customHeight="1" thickTop="1" thickBot="1" x14ac:dyDescent="0.3">
      <c r="E1924" s="11">
        <v>23887</v>
      </c>
      <c r="F1924" s="12" t="s">
        <v>56</v>
      </c>
      <c r="G1924" s="12">
        <v>0.03</v>
      </c>
      <c r="H1924" s="12">
        <v>4.9800000000000004</v>
      </c>
      <c r="I1924" s="12">
        <v>4.95</v>
      </c>
      <c r="J1924" s="12">
        <v>3361</v>
      </c>
      <c r="K1924" s="7" t="str">
        <f>IF(COUNTIF(Table1[Customer ID],Table1[[#This Row],[Customer ID]])&gt;1,"Repeat Customer","One-Time Customer")</f>
        <v>Repeat Customer</v>
      </c>
      <c r="L1924" s="12" t="s">
        <v>2996</v>
      </c>
      <c r="M1924" s="12" t="s">
        <v>49</v>
      </c>
      <c r="N1924" s="12" t="s">
        <v>40</v>
      </c>
      <c r="O1924" s="12" t="s">
        <v>29</v>
      </c>
      <c r="P1924" s="12" t="s">
        <v>109</v>
      </c>
      <c r="Q1924" s="12" t="s">
        <v>59</v>
      </c>
      <c r="R1924" s="12" t="s">
        <v>2498</v>
      </c>
      <c r="S1924" s="12">
        <v>0.37</v>
      </c>
      <c r="T1924" s="7">
        <f>Table1[[#This Row],[Profit]]/Table1[[#This Row],[Sales]]</f>
        <v>-0.50521315789473686</v>
      </c>
      <c r="U1924" s="12" t="s">
        <v>33</v>
      </c>
      <c r="V1924" s="12" t="s">
        <v>61</v>
      </c>
      <c r="W1924" s="12" t="s">
        <v>1858</v>
      </c>
      <c r="X1924" s="12" t="s">
        <v>2997</v>
      </c>
      <c r="Y1924" s="12">
        <v>53095</v>
      </c>
      <c r="Z1924" s="13">
        <v>42164</v>
      </c>
      <c r="AA1924" s="14" t="str">
        <f>TEXT(Table1[[#This Row],[Order Date]],"mmmm")</f>
        <v>June</v>
      </c>
      <c r="AB1924" s="8" t="str">
        <f>TEXT(Table1[[#This Row],[Order Date]],"yyyy")</f>
        <v>2015</v>
      </c>
      <c r="AC1924" s="13">
        <v>42166</v>
      </c>
      <c r="AD1924" s="12">
        <v>-47.995249999999999</v>
      </c>
      <c r="AE1924" s="12">
        <v>19</v>
      </c>
      <c r="AF1924" s="12">
        <v>95</v>
      </c>
      <c r="AG1924" s="12">
        <v>91438</v>
      </c>
      <c r="AH1924" s="7" t="str">
        <f>IF(COUNTIF(Returns!$A$2:$A$1635,Orders!AG1924)&gt;0,"Returned","Not Returned")</f>
        <v>Not Returned</v>
      </c>
    </row>
    <row r="1925" spans="5:34" ht="12.75" customHeight="1" thickTop="1" thickBot="1" x14ac:dyDescent="0.3">
      <c r="E1925" s="9">
        <v>19749</v>
      </c>
      <c r="F1925" s="2" t="s">
        <v>106</v>
      </c>
      <c r="G1925" s="2">
        <v>0.1</v>
      </c>
      <c r="H1925" s="2">
        <v>80.97</v>
      </c>
      <c r="I1925" s="2">
        <v>33.6</v>
      </c>
      <c r="J1925" s="2">
        <v>3366</v>
      </c>
      <c r="K1925" s="7" t="str">
        <f>IF(COUNTIF(Table1[Customer ID],Table1[[#This Row],[Customer ID]])&gt;1,"Repeat Customer","One-Time Customer")</f>
        <v>Repeat Customer</v>
      </c>
      <c r="L1925" s="2" t="s">
        <v>2998</v>
      </c>
      <c r="M1925" s="2" t="s">
        <v>39</v>
      </c>
      <c r="N1925" s="2" t="s">
        <v>40</v>
      </c>
      <c r="O1925" s="2" t="s">
        <v>77</v>
      </c>
      <c r="P1925" s="2" t="s">
        <v>85</v>
      </c>
      <c r="Q1925" s="2" t="s">
        <v>43</v>
      </c>
      <c r="R1925" s="2" t="s">
        <v>2032</v>
      </c>
      <c r="S1925" s="2">
        <v>0.37</v>
      </c>
      <c r="T1925" s="7">
        <f>Table1[[#This Row],[Profit]]/Table1[[#This Row],[Sales]]</f>
        <v>7.9062048545196217E-2</v>
      </c>
      <c r="U1925" s="2" t="s">
        <v>33</v>
      </c>
      <c r="V1925" s="2" t="s">
        <v>53</v>
      </c>
      <c r="W1925" s="2" t="s">
        <v>154</v>
      </c>
      <c r="X1925" s="2" t="s">
        <v>309</v>
      </c>
      <c r="Y1925" s="2">
        <v>45373</v>
      </c>
      <c r="Z1925" s="10">
        <v>42148</v>
      </c>
      <c r="AA1925" s="14" t="str">
        <f>TEXT(Table1[[#This Row],[Order Date]],"mmmm")</f>
        <v>May</v>
      </c>
      <c r="AB1925" s="8" t="str">
        <f>TEXT(Table1[[#This Row],[Order Date]],"yyyy")</f>
        <v>2015</v>
      </c>
      <c r="AC1925" s="10">
        <v>42153</v>
      </c>
      <c r="AD1925" s="2">
        <v>66.22</v>
      </c>
      <c r="AE1925" s="2">
        <v>11</v>
      </c>
      <c r="AF1925" s="2">
        <v>837.57</v>
      </c>
      <c r="AG1925" s="2">
        <v>90501</v>
      </c>
      <c r="AH1925" s="7" t="str">
        <f>IF(COUNTIF(Returns!$A$2:$A$1635,Orders!AG1925)&gt;0,"Returned","Not Returned")</f>
        <v>Not Returned</v>
      </c>
    </row>
    <row r="1926" spans="5:34" ht="12.75" customHeight="1" thickTop="1" thickBot="1" x14ac:dyDescent="0.3">
      <c r="E1926" s="11">
        <v>19750</v>
      </c>
      <c r="F1926" s="12" t="s">
        <v>106</v>
      </c>
      <c r="G1926" s="12">
        <v>0.02</v>
      </c>
      <c r="H1926" s="12">
        <v>6.48</v>
      </c>
      <c r="I1926" s="12">
        <v>5.1100000000000003</v>
      </c>
      <c r="J1926" s="12">
        <v>3366</v>
      </c>
      <c r="K1926" s="7" t="str">
        <f>IF(COUNTIF(Table1[Customer ID],Table1[[#This Row],[Customer ID]])&gt;1,"Repeat Customer","One-Time Customer")</f>
        <v>Repeat Customer</v>
      </c>
      <c r="L1926" s="12" t="s">
        <v>2998</v>
      </c>
      <c r="M1926" s="12" t="s">
        <v>49</v>
      </c>
      <c r="N1926" s="12" t="s">
        <v>40</v>
      </c>
      <c r="O1926" s="12" t="s">
        <v>29</v>
      </c>
      <c r="P1926" s="12" t="s">
        <v>93</v>
      </c>
      <c r="Q1926" s="12" t="s">
        <v>59</v>
      </c>
      <c r="R1926" s="12" t="s">
        <v>992</v>
      </c>
      <c r="S1926" s="12">
        <v>0.37</v>
      </c>
      <c r="T1926" s="7">
        <f>Table1[[#This Row],[Profit]]/Table1[[#This Row],[Sales]]</f>
        <v>-0.41853432942013519</v>
      </c>
      <c r="U1926" s="12" t="s">
        <v>33</v>
      </c>
      <c r="V1926" s="12" t="s">
        <v>53</v>
      </c>
      <c r="W1926" s="12" t="s">
        <v>154</v>
      </c>
      <c r="X1926" s="12" t="s">
        <v>309</v>
      </c>
      <c r="Y1926" s="12">
        <v>45373</v>
      </c>
      <c r="Z1926" s="13">
        <v>42148</v>
      </c>
      <c r="AA1926" s="14" t="str">
        <f>TEXT(Table1[[#This Row],[Order Date]],"mmmm")</f>
        <v>May</v>
      </c>
      <c r="AB1926" s="8" t="str">
        <f>TEXT(Table1[[#This Row],[Order Date]],"yyyy")</f>
        <v>2015</v>
      </c>
      <c r="AC1926" s="13">
        <v>42152</v>
      </c>
      <c r="AD1926" s="12">
        <v>-23.53</v>
      </c>
      <c r="AE1926" s="12">
        <v>8</v>
      </c>
      <c r="AF1926" s="12">
        <v>56.22</v>
      </c>
      <c r="AG1926" s="12">
        <v>90501</v>
      </c>
      <c r="AH1926" s="7" t="str">
        <f>IF(COUNTIF(Returns!$A$2:$A$1635,Orders!AG1926)&gt;0,"Returned","Not Returned")</f>
        <v>Not Returned</v>
      </c>
    </row>
    <row r="1927" spans="5:34" ht="12.75" customHeight="1" thickTop="1" thickBot="1" x14ac:dyDescent="0.3">
      <c r="E1927" s="9">
        <v>23428</v>
      </c>
      <c r="F1927" s="2" t="s">
        <v>47</v>
      </c>
      <c r="G1927" s="2">
        <v>0.08</v>
      </c>
      <c r="H1927" s="2">
        <v>30.97</v>
      </c>
      <c r="I1927" s="2">
        <v>4</v>
      </c>
      <c r="J1927" s="2">
        <v>3367</v>
      </c>
      <c r="K1927" s="7" t="str">
        <f>IF(COUNTIF(Table1[Customer ID],Table1[[#This Row],[Customer ID]])&gt;1,"Repeat Customer","One-Time Customer")</f>
        <v>Repeat Customer</v>
      </c>
      <c r="L1927" s="2" t="s">
        <v>2999</v>
      </c>
      <c r="M1927" s="2" t="s">
        <v>49</v>
      </c>
      <c r="N1927" s="2" t="s">
        <v>40</v>
      </c>
      <c r="O1927" s="2" t="s">
        <v>77</v>
      </c>
      <c r="P1927" s="2" t="s">
        <v>180</v>
      </c>
      <c r="Q1927" s="2" t="s">
        <v>59</v>
      </c>
      <c r="R1927" s="2" t="s">
        <v>2702</v>
      </c>
      <c r="S1927" s="2">
        <v>0.74</v>
      </c>
      <c r="T1927" s="7">
        <f>Table1[[#This Row],[Profit]]/Table1[[#This Row],[Sales]]</f>
        <v>1.4071702438831593E-2</v>
      </c>
      <c r="U1927" s="2" t="s">
        <v>33</v>
      </c>
      <c r="V1927" s="2" t="s">
        <v>53</v>
      </c>
      <c r="W1927" s="2" t="s">
        <v>154</v>
      </c>
      <c r="X1927" s="2" t="s">
        <v>3000</v>
      </c>
      <c r="Y1927" s="2">
        <v>43221</v>
      </c>
      <c r="Z1927" s="10">
        <v>42126</v>
      </c>
      <c r="AA1927" s="14" t="str">
        <f>TEXT(Table1[[#This Row],[Order Date]],"mmmm")</f>
        <v>May</v>
      </c>
      <c r="AB1927" s="8" t="str">
        <f>TEXT(Table1[[#This Row],[Order Date]],"yyyy")</f>
        <v>2015</v>
      </c>
      <c r="AC1927" s="10">
        <v>42127</v>
      </c>
      <c r="AD1927" s="2">
        <v>10.680000000000014</v>
      </c>
      <c r="AE1927" s="2">
        <v>26</v>
      </c>
      <c r="AF1927" s="2">
        <v>758.97</v>
      </c>
      <c r="AG1927" s="2">
        <v>90502</v>
      </c>
      <c r="AH1927" s="7" t="str">
        <f>IF(COUNTIF(Returns!$A$2:$A$1635,Orders!AG1927)&gt;0,"Returned","Not Returned")</f>
        <v>Not Returned</v>
      </c>
    </row>
    <row r="1928" spans="5:34" ht="12.75" customHeight="1" thickTop="1" thickBot="1" x14ac:dyDescent="0.3">
      <c r="E1928" s="11">
        <v>23429</v>
      </c>
      <c r="F1928" s="12" t="s">
        <v>47</v>
      </c>
      <c r="G1928" s="12">
        <v>0.1</v>
      </c>
      <c r="H1928" s="12">
        <v>4.13</v>
      </c>
      <c r="I1928" s="12">
        <v>0.5</v>
      </c>
      <c r="J1928" s="12">
        <v>3367</v>
      </c>
      <c r="K1928" s="7" t="str">
        <f>IF(COUNTIF(Table1[Customer ID],Table1[[#This Row],[Customer ID]])&gt;1,"Repeat Customer","One-Time Customer")</f>
        <v>Repeat Customer</v>
      </c>
      <c r="L1928" s="12" t="s">
        <v>2999</v>
      </c>
      <c r="M1928" s="12" t="s">
        <v>27</v>
      </c>
      <c r="N1928" s="12" t="s">
        <v>40</v>
      </c>
      <c r="O1928" s="12" t="s">
        <v>29</v>
      </c>
      <c r="P1928" s="12" t="s">
        <v>134</v>
      </c>
      <c r="Q1928" s="12" t="s">
        <v>59</v>
      </c>
      <c r="R1928" s="12" t="s">
        <v>3001</v>
      </c>
      <c r="S1928" s="12">
        <v>0.39</v>
      </c>
      <c r="T1928" s="7">
        <f>Table1[[#This Row],[Profit]]/Table1[[#This Row],[Sales]]</f>
        <v>0.69</v>
      </c>
      <c r="U1928" s="12" t="s">
        <v>33</v>
      </c>
      <c r="V1928" s="12" t="s">
        <v>53</v>
      </c>
      <c r="W1928" s="12" t="s">
        <v>154</v>
      </c>
      <c r="X1928" s="12" t="s">
        <v>3000</v>
      </c>
      <c r="Y1928" s="12">
        <v>43221</v>
      </c>
      <c r="Z1928" s="13">
        <v>42126</v>
      </c>
      <c r="AA1928" s="14" t="str">
        <f>TEXT(Table1[[#This Row],[Order Date]],"mmmm")</f>
        <v>May</v>
      </c>
      <c r="AB1928" s="8" t="str">
        <f>TEXT(Table1[[#This Row],[Order Date]],"yyyy")</f>
        <v>2015</v>
      </c>
      <c r="AC1928" s="13">
        <v>42128</v>
      </c>
      <c r="AD1928" s="12">
        <v>58.263599999999997</v>
      </c>
      <c r="AE1928" s="12">
        <v>18</v>
      </c>
      <c r="AF1928" s="12">
        <v>84.44</v>
      </c>
      <c r="AG1928" s="12">
        <v>90502</v>
      </c>
      <c r="AH1928" s="7" t="str">
        <f>IF(COUNTIF(Returns!$A$2:$A$1635,Orders!AG1928)&gt;0,"Returned","Not Returned")</f>
        <v>Not Returned</v>
      </c>
    </row>
    <row r="1929" spans="5:34" ht="12.75" customHeight="1" thickTop="1" thickBot="1" x14ac:dyDescent="0.3">
      <c r="E1929" s="9">
        <v>26104</v>
      </c>
      <c r="F1929" s="2" t="s">
        <v>56</v>
      </c>
      <c r="G1929" s="2">
        <v>0.06</v>
      </c>
      <c r="H1929" s="2">
        <v>7.1</v>
      </c>
      <c r="I1929" s="2">
        <v>6.05</v>
      </c>
      <c r="J1929" s="2">
        <v>3369</v>
      </c>
      <c r="K1929" s="7" t="str">
        <f>IF(COUNTIF(Table1[Customer ID],Table1[[#This Row],[Customer ID]])&gt;1,"Repeat Customer","One-Time Customer")</f>
        <v>One-Time Customer</v>
      </c>
      <c r="L1929" s="2" t="s">
        <v>3002</v>
      </c>
      <c r="M1929" s="2" t="s">
        <v>49</v>
      </c>
      <c r="N1929" s="2" t="s">
        <v>40</v>
      </c>
      <c r="O1929" s="2" t="s">
        <v>29</v>
      </c>
      <c r="P1929" s="2" t="s">
        <v>109</v>
      </c>
      <c r="Q1929" s="2" t="s">
        <v>59</v>
      </c>
      <c r="R1929" s="2" t="s">
        <v>651</v>
      </c>
      <c r="S1929" s="2">
        <v>0.39</v>
      </c>
      <c r="T1929" s="7">
        <f>Table1[[#This Row],[Profit]]/Table1[[#This Row],[Sales]]</f>
        <v>-1.4061520506835614</v>
      </c>
      <c r="U1929" s="2" t="s">
        <v>33</v>
      </c>
      <c r="V1929" s="2" t="s">
        <v>53</v>
      </c>
      <c r="W1929" s="2" t="s">
        <v>154</v>
      </c>
      <c r="X1929" s="2" t="s">
        <v>1511</v>
      </c>
      <c r="Y1929" s="2">
        <v>43081</v>
      </c>
      <c r="Z1929" s="10">
        <v>42047</v>
      </c>
      <c r="AA1929" s="14" t="str">
        <f>TEXT(Table1[[#This Row],[Order Date]],"mmmm")</f>
        <v>February</v>
      </c>
      <c r="AB1929" s="8" t="str">
        <f>TEXT(Table1[[#This Row],[Order Date]],"yyyy")</f>
        <v>2015</v>
      </c>
      <c r="AC1929" s="10">
        <v>42048</v>
      </c>
      <c r="AD1929" s="2">
        <v>-42.170500000000004</v>
      </c>
      <c r="AE1929" s="2">
        <v>4</v>
      </c>
      <c r="AF1929" s="2">
        <v>29.99</v>
      </c>
      <c r="AG1929" s="2">
        <v>90500</v>
      </c>
      <c r="AH1929" s="7" t="str">
        <f>IF(COUNTIF(Returns!$A$2:$A$1635,Orders!AG1929)&gt;0,"Returned","Not Returned")</f>
        <v>Not Returned</v>
      </c>
    </row>
    <row r="1930" spans="5:34" ht="12.75" customHeight="1" thickTop="1" thickBot="1" x14ac:dyDescent="0.3">
      <c r="E1930" s="11">
        <v>18311</v>
      </c>
      <c r="F1930" s="12" t="s">
        <v>56</v>
      </c>
      <c r="G1930" s="12">
        <v>0.01</v>
      </c>
      <c r="H1930" s="12">
        <v>179.29</v>
      </c>
      <c r="I1930" s="12">
        <v>29.21</v>
      </c>
      <c r="J1930" s="12">
        <v>3374</v>
      </c>
      <c r="K1930" s="7" t="str">
        <f>IF(COUNTIF(Table1[Customer ID],Table1[[#This Row],[Customer ID]])&gt;1,"Repeat Customer","One-Time Customer")</f>
        <v>Repeat Customer</v>
      </c>
      <c r="L1930" s="12" t="s">
        <v>3003</v>
      </c>
      <c r="M1930" s="12" t="s">
        <v>39</v>
      </c>
      <c r="N1930" s="12" t="s">
        <v>28</v>
      </c>
      <c r="O1930" s="12" t="s">
        <v>41</v>
      </c>
      <c r="P1930" s="12" t="s">
        <v>152</v>
      </c>
      <c r="Q1930" s="12" t="s">
        <v>121</v>
      </c>
      <c r="R1930" s="12" t="s">
        <v>629</v>
      </c>
      <c r="S1930" s="12">
        <v>0.76</v>
      </c>
      <c r="T1930" s="7">
        <f>Table1[[#This Row],[Profit]]/Table1[[#This Row],[Sales]]</f>
        <v>4.4601263525774586E-2</v>
      </c>
      <c r="U1930" s="12" t="s">
        <v>33</v>
      </c>
      <c r="V1930" s="12" t="s">
        <v>53</v>
      </c>
      <c r="W1930" s="12" t="s">
        <v>415</v>
      </c>
      <c r="X1930" s="12" t="s">
        <v>3004</v>
      </c>
      <c r="Y1930" s="12">
        <v>21113</v>
      </c>
      <c r="Z1930" s="13">
        <v>42157</v>
      </c>
      <c r="AA1930" s="14" t="str">
        <f>TEXT(Table1[[#This Row],[Order Date]],"mmmm")</f>
        <v>June</v>
      </c>
      <c r="AB1930" s="8" t="str">
        <f>TEXT(Table1[[#This Row],[Order Date]],"yyyy")</f>
        <v>2015</v>
      </c>
      <c r="AC1930" s="13">
        <v>42159</v>
      </c>
      <c r="AD1930" s="12">
        <v>66.362220000000008</v>
      </c>
      <c r="AE1930" s="12">
        <v>8</v>
      </c>
      <c r="AF1930" s="12">
        <v>1487.9</v>
      </c>
      <c r="AG1930" s="12">
        <v>87473</v>
      </c>
      <c r="AH1930" s="7" t="str">
        <f>IF(COUNTIF(Returns!$A$2:$A$1635,Orders!AG1930)&gt;0,"Returned","Not Returned")</f>
        <v>Not Returned</v>
      </c>
    </row>
    <row r="1931" spans="5:34" ht="12.75" customHeight="1" thickTop="1" thickBot="1" x14ac:dyDescent="0.3">
      <c r="E1931" s="9">
        <v>18320</v>
      </c>
      <c r="F1931" s="2" t="s">
        <v>25</v>
      </c>
      <c r="G1931" s="2">
        <v>0.05</v>
      </c>
      <c r="H1931" s="2">
        <v>73.98</v>
      </c>
      <c r="I1931" s="2">
        <v>12.14</v>
      </c>
      <c r="J1931" s="2">
        <v>3374</v>
      </c>
      <c r="K1931" s="7" t="str">
        <f>IF(COUNTIF(Table1[Customer ID],Table1[[#This Row],[Customer ID]])&gt;1,"Repeat Customer","One-Time Customer")</f>
        <v>Repeat Customer</v>
      </c>
      <c r="L1931" s="2" t="s">
        <v>3003</v>
      </c>
      <c r="M1931" s="2" t="s">
        <v>49</v>
      </c>
      <c r="N1931" s="2" t="s">
        <v>40</v>
      </c>
      <c r="O1931" s="2" t="s">
        <v>77</v>
      </c>
      <c r="P1931" s="2" t="s">
        <v>180</v>
      </c>
      <c r="Q1931" s="2" t="s">
        <v>59</v>
      </c>
      <c r="R1931" s="2" t="s">
        <v>372</v>
      </c>
      <c r="S1931" s="2">
        <v>0.67</v>
      </c>
      <c r="T1931" s="7">
        <f>Table1[[#This Row],[Profit]]/Table1[[#This Row],[Sales]]</f>
        <v>-3.1712191872085593E-3</v>
      </c>
      <c r="U1931" s="2" t="s">
        <v>33</v>
      </c>
      <c r="V1931" s="2" t="s">
        <v>53</v>
      </c>
      <c r="W1931" s="2" t="s">
        <v>415</v>
      </c>
      <c r="X1931" s="2" t="s">
        <v>3004</v>
      </c>
      <c r="Y1931" s="2">
        <v>21113</v>
      </c>
      <c r="Z1931" s="10">
        <v>42184</v>
      </c>
      <c r="AA1931" s="14" t="str">
        <f>TEXT(Table1[[#This Row],[Order Date]],"mmmm")</f>
        <v>June</v>
      </c>
      <c r="AB1931" s="8" t="str">
        <f>TEXT(Table1[[#This Row],[Order Date]],"yyyy")</f>
        <v>2015</v>
      </c>
      <c r="AC1931" s="10">
        <v>42185</v>
      </c>
      <c r="AD1931" s="2">
        <v>-1.904000000000019</v>
      </c>
      <c r="AE1931" s="2">
        <v>8</v>
      </c>
      <c r="AF1931" s="2">
        <v>600.4</v>
      </c>
      <c r="AG1931" s="2">
        <v>87474</v>
      </c>
      <c r="AH1931" s="7" t="str">
        <f>IF(COUNTIF(Returns!$A$2:$A$1635,Orders!AG1931)&gt;0,"Returned","Not Returned")</f>
        <v>Not Returned</v>
      </c>
    </row>
    <row r="1932" spans="5:34" ht="12.75" customHeight="1" thickTop="1" thickBot="1" x14ac:dyDescent="0.3">
      <c r="E1932" s="11">
        <v>18321</v>
      </c>
      <c r="F1932" s="12" t="s">
        <v>25</v>
      </c>
      <c r="G1932" s="12">
        <v>0</v>
      </c>
      <c r="H1932" s="12">
        <v>5.98</v>
      </c>
      <c r="I1932" s="12">
        <v>7.15</v>
      </c>
      <c r="J1932" s="12">
        <v>3374</v>
      </c>
      <c r="K1932" s="7" t="str">
        <f>IF(COUNTIF(Table1[Customer ID],Table1[[#This Row],[Customer ID]])&gt;1,"Repeat Customer","One-Time Customer")</f>
        <v>Repeat Customer</v>
      </c>
      <c r="L1932" s="12" t="s">
        <v>3003</v>
      </c>
      <c r="M1932" s="12" t="s">
        <v>49</v>
      </c>
      <c r="N1932" s="12" t="s">
        <v>40</v>
      </c>
      <c r="O1932" s="12" t="s">
        <v>29</v>
      </c>
      <c r="P1932" s="12" t="s">
        <v>93</v>
      </c>
      <c r="Q1932" s="12" t="s">
        <v>59</v>
      </c>
      <c r="R1932" s="12" t="s">
        <v>2986</v>
      </c>
      <c r="S1932" s="12">
        <v>0.36</v>
      </c>
      <c r="T1932" s="7">
        <f>Table1[[#This Row],[Profit]]/Table1[[#This Row],[Sales]]</f>
        <v>-1.0816934306569344</v>
      </c>
      <c r="U1932" s="12" t="s">
        <v>33</v>
      </c>
      <c r="V1932" s="12" t="s">
        <v>53</v>
      </c>
      <c r="W1932" s="12" t="s">
        <v>415</v>
      </c>
      <c r="X1932" s="12" t="s">
        <v>3004</v>
      </c>
      <c r="Y1932" s="12">
        <v>21113</v>
      </c>
      <c r="Z1932" s="13">
        <v>42184</v>
      </c>
      <c r="AA1932" s="14" t="str">
        <f>TEXT(Table1[[#This Row],[Order Date]],"mmmm")</f>
        <v>June</v>
      </c>
      <c r="AB1932" s="8" t="str">
        <f>TEXT(Table1[[#This Row],[Order Date]],"yyyy")</f>
        <v>2015</v>
      </c>
      <c r="AC1932" s="13">
        <v>42186</v>
      </c>
      <c r="AD1932" s="12">
        <v>-37.048000000000002</v>
      </c>
      <c r="AE1932" s="12">
        <v>5</v>
      </c>
      <c r="AF1932" s="12">
        <v>34.25</v>
      </c>
      <c r="AG1932" s="12">
        <v>87474</v>
      </c>
      <c r="AH1932" s="7" t="str">
        <f>IF(COUNTIF(Returns!$A$2:$A$1635,Orders!AG1932)&gt;0,"Returned","Not Returned")</f>
        <v>Not Returned</v>
      </c>
    </row>
    <row r="1933" spans="5:34" ht="12.75" customHeight="1" thickTop="1" thickBot="1" x14ac:dyDescent="0.3">
      <c r="E1933" s="9">
        <v>18322</v>
      </c>
      <c r="F1933" s="2" t="s">
        <v>25</v>
      </c>
      <c r="G1933" s="2">
        <v>0.09</v>
      </c>
      <c r="H1933" s="2">
        <v>3.57</v>
      </c>
      <c r="I1933" s="2">
        <v>4.17</v>
      </c>
      <c r="J1933" s="2">
        <v>3374</v>
      </c>
      <c r="K1933" s="7" t="str">
        <f>IF(COUNTIF(Table1[Customer ID],Table1[[#This Row],[Customer ID]])&gt;1,"Repeat Customer","One-Time Customer")</f>
        <v>Repeat Customer</v>
      </c>
      <c r="L1933" s="2" t="s">
        <v>3003</v>
      </c>
      <c r="M1933" s="2" t="s">
        <v>49</v>
      </c>
      <c r="N1933" s="2" t="s">
        <v>40</v>
      </c>
      <c r="O1933" s="2" t="s">
        <v>29</v>
      </c>
      <c r="P1933" s="2" t="s">
        <v>30</v>
      </c>
      <c r="Q1933" s="2" t="s">
        <v>51</v>
      </c>
      <c r="R1933" s="2" t="s">
        <v>2566</v>
      </c>
      <c r="S1933" s="2">
        <v>0.59</v>
      </c>
      <c r="T1933" s="7">
        <f>Table1[[#This Row],[Profit]]/Table1[[#This Row],[Sales]]</f>
        <v>-1.8088394276629571</v>
      </c>
      <c r="U1933" s="2" t="s">
        <v>33</v>
      </c>
      <c r="V1933" s="2" t="s">
        <v>53</v>
      </c>
      <c r="W1933" s="2" t="s">
        <v>415</v>
      </c>
      <c r="X1933" s="2" t="s">
        <v>3004</v>
      </c>
      <c r="Y1933" s="2">
        <v>21113</v>
      </c>
      <c r="Z1933" s="10">
        <v>42184</v>
      </c>
      <c r="AA1933" s="14" t="str">
        <f>TEXT(Table1[[#This Row],[Order Date]],"mmmm")</f>
        <v>June</v>
      </c>
      <c r="AB1933" s="8" t="str">
        <f>TEXT(Table1[[#This Row],[Order Date]],"yyyy")</f>
        <v>2015</v>
      </c>
      <c r="AC1933" s="10">
        <v>42186</v>
      </c>
      <c r="AD1933" s="2">
        <v>-56.887999999999998</v>
      </c>
      <c r="AE1933" s="2">
        <v>9</v>
      </c>
      <c r="AF1933" s="2">
        <v>31.45</v>
      </c>
      <c r="AG1933" s="2">
        <v>87474</v>
      </c>
      <c r="AH1933" s="7" t="str">
        <f>IF(COUNTIF(Returns!$A$2:$A$1635,Orders!AG1933)&gt;0,"Returned","Not Returned")</f>
        <v>Not Returned</v>
      </c>
    </row>
    <row r="1934" spans="5:34" ht="12.75" customHeight="1" thickTop="1" thickBot="1" x14ac:dyDescent="0.3">
      <c r="E1934" s="11">
        <v>22378</v>
      </c>
      <c r="F1934" s="12" t="s">
        <v>47</v>
      </c>
      <c r="G1934" s="12">
        <v>0</v>
      </c>
      <c r="H1934" s="12">
        <v>19.98</v>
      </c>
      <c r="I1934" s="12">
        <v>5.97</v>
      </c>
      <c r="J1934" s="12">
        <v>3379</v>
      </c>
      <c r="K1934" s="7" t="str">
        <f>IF(COUNTIF(Table1[Customer ID],Table1[[#This Row],[Customer ID]])&gt;1,"Repeat Customer","One-Time Customer")</f>
        <v>Repeat Customer</v>
      </c>
      <c r="L1934" s="12" t="s">
        <v>3005</v>
      </c>
      <c r="M1934" s="12" t="s">
        <v>27</v>
      </c>
      <c r="N1934" s="12" t="s">
        <v>28</v>
      </c>
      <c r="O1934" s="12" t="s">
        <v>29</v>
      </c>
      <c r="P1934" s="12" t="s">
        <v>93</v>
      </c>
      <c r="Q1934" s="12" t="s">
        <v>59</v>
      </c>
      <c r="R1934" s="12" t="s">
        <v>3006</v>
      </c>
      <c r="S1934" s="12">
        <v>0.38</v>
      </c>
      <c r="T1934" s="7">
        <f>Table1[[#This Row],[Profit]]/Table1[[#This Row],[Sales]]</f>
        <v>-0.76168948488376764</v>
      </c>
      <c r="U1934" s="12" t="s">
        <v>33</v>
      </c>
      <c r="V1934" s="12" t="s">
        <v>136</v>
      </c>
      <c r="W1934" s="12" t="s">
        <v>387</v>
      </c>
      <c r="X1934" s="12" t="s">
        <v>3007</v>
      </c>
      <c r="Y1934" s="12">
        <v>30144</v>
      </c>
      <c r="Z1934" s="13">
        <v>42089</v>
      </c>
      <c r="AA1934" s="14" t="str">
        <f>TEXT(Table1[[#This Row],[Order Date]],"mmmm")</f>
        <v>March</v>
      </c>
      <c r="AB1934" s="8" t="str">
        <f>TEXT(Table1[[#This Row],[Order Date]],"yyyy")</f>
        <v>2015</v>
      </c>
      <c r="AC1934" s="13">
        <v>42092</v>
      </c>
      <c r="AD1934" s="12">
        <v>-189.714</v>
      </c>
      <c r="AE1934" s="12">
        <v>12</v>
      </c>
      <c r="AF1934" s="12">
        <v>249.07</v>
      </c>
      <c r="AG1934" s="12">
        <v>88837</v>
      </c>
      <c r="AH1934" s="7" t="str">
        <f>IF(COUNTIF(Returns!$A$2:$A$1635,Orders!AG1934)&gt;0,"Returned","Not Returned")</f>
        <v>Not Returned</v>
      </c>
    </row>
    <row r="1935" spans="5:34" ht="12.75" customHeight="1" thickTop="1" thickBot="1" x14ac:dyDescent="0.3">
      <c r="E1935" s="9">
        <v>20366</v>
      </c>
      <c r="F1935" s="2" t="s">
        <v>47</v>
      </c>
      <c r="G1935" s="2">
        <v>0.05</v>
      </c>
      <c r="H1935" s="2">
        <v>3.14</v>
      </c>
      <c r="I1935" s="2">
        <v>1.92</v>
      </c>
      <c r="J1935" s="2">
        <v>3379</v>
      </c>
      <c r="K1935" s="7" t="str">
        <f>IF(COUNTIF(Table1[Customer ID],Table1[[#This Row],[Customer ID]])&gt;1,"Repeat Customer","One-Time Customer")</f>
        <v>Repeat Customer</v>
      </c>
      <c r="L1935" s="2" t="s">
        <v>3005</v>
      </c>
      <c r="M1935" s="2" t="s">
        <v>27</v>
      </c>
      <c r="N1935" s="2" t="s">
        <v>40</v>
      </c>
      <c r="O1935" s="2" t="s">
        <v>29</v>
      </c>
      <c r="P1935" s="2" t="s">
        <v>174</v>
      </c>
      <c r="Q1935" s="2" t="s">
        <v>31</v>
      </c>
      <c r="R1935" s="2" t="s">
        <v>2657</v>
      </c>
      <c r="S1935" s="2">
        <v>0.84</v>
      </c>
      <c r="T1935" s="7">
        <f>Table1[[#This Row],[Profit]]/Table1[[#This Row],[Sales]]</f>
        <v>27.496960486322187</v>
      </c>
      <c r="U1935" s="2" t="s">
        <v>33</v>
      </c>
      <c r="V1935" s="2" t="s">
        <v>136</v>
      </c>
      <c r="W1935" s="2" t="s">
        <v>387</v>
      </c>
      <c r="X1935" s="2" t="s">
        <v>3007</v>
      </c>
      <c r="Y1935" s="2">
        <v>30144</v>
      </c>
      <c r="Z1935" s="10">
        <v>42119</v>
      </c>
      <c r="AA1935" s="14" t="str">
        <f>TEXT(Table1[[#This Row],[Order Date]],"mmmm")</f>
        <v>April</v>
      </c>
      <c r="AB1935" s="8" t="str">
        <f>TEXT(Table1[[#This Row],[Order Date]],"yyyy")</f>
        <v>2015</v>
      </c>
      <c r="AC1935" s="10">
        <v>42120</v>
      </c>
      <c r="AD1935" s="2">
        <v>1628.37</v>
      </c>
      <c r="AE1935" s="2">
        <v>18</v>
      </c>
      <c r="AF1935" s="2">
        <v>59.22</v>
      </c>
      <c r="AG1935" s="2">
        <v>88839</v>
      </c>
      <c r="AH1935" s="7" t="str">
        <f>IF(COUNTIF(Returns!$A$2:$A$1635,Orders!AG1935)&gt;0,"Returned","Not Returned")</f>
        <v>Not Returned</v>
      </c>
    </row>
    <row r="1936" spans="5:34" ht="12.75" customHeight="1" thickTop="1" thickBot="1" x14ac:dyDescent="0.3">
      <c r="E1936" s="11">
        <v>23181</v>
      </c>
      <c r="F1936" s="12" t="s">
        <v>47</v>
      </c>
      <c r="G1936" s="12">
        <v>0.03</v>
      </c>
      <c r="H1936" s="12">
        <v>315.98</v>
      </c>
      <c r="I1936" s="12">
        <v>19.989999999999998</v>
      </c>
      <c r="J1936" s="12">
        <v>3380</v>
      </c>
      <c r="K1936" s="7" t="str">
        <f>IF(COUNTIF(Table1[Customer ID],Table1[[#This Row],[Customer ID]])&gt;1,"Repeat Customer","One-Time Customer")</f>
        <v>Repeat Customer</v>
      </c>
      <c r="L1936" s="12" t="s">
        <v>3008</v>
      </c>
      <c r="M1936" s="12" t="s">
        <v>49</v>
      </c>
      <c r="N1936" s="12" t="s">
        <v>40</v>
      </c>
      <c r="O1936" s="12" t="s">
        <v>29</v>
      </c>
      <c r="P1936" s="12" t="s">
        <v>109</v>
      </c>
      <c r="Q1936" s="12" t="s">
        <v>59</v>
      </c>
      <c r="R1936" s="12" t="s">
        <v>2807</v>
      </c>
      <c r="S1936" s="12">
        <v>0.38</v>
      </c>
      <c r="T1936" s="7">
        <f>Table1[[#This Row],[Profit]]/Table1[[#This Row],[Sales]]</f>
        <v>-8.0399412797145823E-4</v>
      </c>
      <c r="U1936" s="12" t="s">
        <v>33</v>
      </c>
      <c r="V1936" s="12" t="s">
        <v>136</v>
      </c>
      <c r="W1936" s="12" t="s">
        <v>387</v>
      </c>
      <c r="X1936" s="12" t="s">
        <v>3009</v>
      </c>
      <c r="Y1936" s="12">
        <v>30240</v>
      </c>
      <c r="Z1936" s="13">
        <v>42114</v>
      </c>
      <c r="AA1936" s="14" t="str">
        <f>TEXT(Table1[[#This Row],[Order Date]],"mmmm")</f>
        <v>April</v>
      </c>
      <c r="AB1936" s="8" t="str">
        <f>TEXT(Table1[[#This Row],[Order Date]],"yyyy")</f>
        <v>2015</v>
      </c>
      <c r="AC1936" s="13">
        <v>42116</v>
      </c>
      <c r="AD1936" s="12">
        <v>-4.4800000000000004</v>
      </c>
      <c r="AE1936" s="12">
        <v>18</v>
      </c>
      <c r="AF1936" s="12">
        <v>5572.18</v>
      </c>
      <c r="AG1936" s="12">
        <v>88838</v>
      </c>
      <c r="AH1936" s="7" t="str">
        <f>IF(COUNTIF(Returns!$A$2:$A$1635,Orders!AG1936)&gt;0,"Returned","Not Returned")</f>
        <v>Not Returned</v>
      </c>
    </row>
    <row r="1937" spans="5:34" ht="12.75" customHeight="1" thickTop="1" thickBot="1" x14ac:dyDescent="0.3">
      <c r="E1937" s="9">
        <v>23182</v>
      </c>
      <c r="F1937" s="2" t="s">
        <v>47</v>
      </c>
      <c r="G1937" s="2">
        <v>0.09</v>
      </c>
      <c r="H1937" s="2">
        <v>276.2</v>
      </c>
      <c r="I1937" s="2">
        <v>24.49</v>
      </c>
      <c r="J1937" s="2">
        <v>3380</v>
      </c>
      <c r="K1937" s="7" t="str">
        <f>IF(COUNTIF(Table1[Customer ID],Table1[[#This Row],[Customer ID]])&gt;1,"Repeat Customer","One-Time Customer")</f>
        <v>Repeat Customer</v>
      </c>
      <c r="L1937" s="2" t="s">
        <v>3008</v>
      </c>
      <c r="M1937" s="2" t="s">
        <v>49</v>
      </c>
      <c r="N1937" s="2" t="s">
        <v>40</v>
      </c>
      <c r="O1937" s="2" t="s">
        <v>41</v>
      </c>
      <c r="P1937" s="2" t="s">
        <v>42</v>
      </c>
      <c r="Q1937" s="2" t="s">
        <v>236</v>
      </c>
      <c r="R1937" s="2" t="s">
        <v>438</v>
      </c>
      <c r="S1937" s="2"/>
      <c r="T1937" s="7">
        <f>Table1[[#This Row],[Profit]]/Table1[[#This Row],[Sales]]</f>
        <v>1.0856266701117148</v>
      </c>
      <c r="U1937" s="2" t="s">
        <v>33</v>
      </c>
      <c r="V1937" s="2" t="s">
        <v>136</v>
      </c>
      <c r="W1937" s="2" t="s">
        <v>387</v>
      </c>
      <c r="X1937" s="2" t="s">
        <v>3009</v>
      </c>
      <c r="Y1937" s="2">
        <v>30240</v>
      </c>
      <c r="Z1937" s="10">
        <v>42114</v>
      </c>
      <c r="AA1937" s="14" t="str">
        <f>TEXT(Table1[[#This Row],[Order Date]],"mmmm")</f>
        <v>April</v>
      </c>
      <c r="AB1937" s="8" t="str">
        <f>TEXT(Table1[[#This Row],[Order Date]],"yyyy")</f>
        <v>2015</v>
      </c>
      <c r="AC1937" s="10">
        <v>42115</v>
      </c>
      <c r="AD1937" s="2">
        <v>3193.2840000000001</v>
      </c>
      <c r="AE1937" s="2">
        <v>11</v>
      </c>
      <c r="AF1937" s="2">
        <v>2941.42</v>
      </c>
      <c r="AG1937" s="2">
        <v>88838</v>
      </c>
      <c r="AH1937" s="7" t="str">
        <f>IF(COUNTIF(Returns!$A$2:$A$1635,Orders!AG1937)&gt;0,"Returned","Not Returned")</f>
        <v>Not Returned</v>
      </c>
    </row>
    <row r="1938" spans="5:34" ht="12.75" customHeight="1" thickTop="1" thickBot="1" x14ac:dyDescent="0.3">
      <c r="E1938" s="11">
        <v>23183</v>
      </c>
      <c r="F1938" s="12" t="s">
        <v>47</v>
      </c>
      <c r="G1938" s="12">
        <v>0.03</v>
      </c>
      <c r="H1938" s="12">
        <v>63.94</v>
      </c>
      <c r="I1938" s="12">
        <v>14.48</v>
      </c>
      <c r="J1938" s="12">
        <v>3380</v>
      </c>
      <c r="K1938" s="7" t="str">
        <f>IF(COUNTIF(Table1[Customer ID],Table1[[#This Row],[Customer ID]])&gt;1,"Repeat Customer","One-Time Customer")</f>
        <v>Repeat Customer</v>
      </c>
      <c r="L1938" s="12" t="s">
        <v>3008</v>
      </c>
      <c r="M1938" s="12" t="s">
        <v>49</v>
      </c>
      <c r="N1938" s="12" t="s">
        <v>40</v>
      </c>
      <c r="O1938" s="12" t="s">
        <v>41</v>
      </c>
      <c r="P1938" s="12" t="s">
        <v>50</v>
      </c>
      <c r="Q1938" s="12" t="s">
        <v>59</v>
      </c>
      <c r="R1938" s="12" t="s">
        <v>519</v>
      </c>
      <c r="S1938" s="12">
        <v>0.46</v>
      </c>
      <c r="T1938" s="7">
        <f>Table1[[#This Row],[Profit]]/Table1[[#This Row],[Sales]]</f>
        <v>8.3626880526738875E-2</v>
      </c>
      <c r="U1938" s="12" t="s">
        <v>33</v>
      </c>
      <c r="V1938" s="12" t="s">
        <v>136</v>
      </c>
      <c r="W1938" s="12" t="s">
        <v>387</v>
      </c>
      <c r="X1938" s="12" t="s">
        <v>3009</v>
      </c>
      <c r="Y1938" s="12">
        <v>30240</v>
      </c>
      <c r="Z1938" s="13">
        <v>42114</v>
      </c>
      <c r="AA1938" s="14" t="str">
        <f>TEXT(Table1[[#This Row],[Order Date]],"mmmm")</f>
        <v>April</v>
      </c>
      <c r="AB1938" s="8" t="str">
        <f>TEXT(Table1[[#This Row],[Order Date]],"yyyy")</f>
        <v>2015</v>
      </c>
      <c r="AC1938" s="13">
        <v>42115</v>
      </c>
      <c r="AD1938" s="12">
        <v>43.691699999999997</v>
      </c>
      <c r="AE1938" s="12">
        <v>8</v>
      </c>
      <c r="AF1938" s="12">
        <v>522.46</v>
      </c>
      <c r="AG1938" s="12">
        <v>88838</v>
      </c>
      <c r="AH1938" s="7" t="str">
        <f>IF(COUNTIF(Returns!$A$2:$A$1635,Orders!AG1938)&gt;0,"Returned","Not Returned")</f>
        <v>Not Returned</v>
      </c>
    </row>
    <row r="1939" spans="5:34" ht="12.75" customHeight="1" thickTop="1" thickBot="1" x14ac:dyDescent="0.3">
      <c r="E1939" s="9">
        <v>24161</v>
      </c>
      <c r="F1939" s="2" t="s">
        <v>37</v>
      </c>
      <c r="G1939" s="2">
        <v>0.05</v>
      </c>
      <c r="H1939" s="2">
        <v>11.97</v>
      </c>
      <c r="I1939" s="2">
        <v>5.81</v>
      </c>
      <c r="J1939" s="2">
        <v>3381</v>
      </c>
      <c r="K1939" s="7" t="str">
        <f>IF(COUNTIF(Table1[Customer ID],Table1[[#This Row],[Customer ID]])&gt;1,"Repeat Customer","One-Time Customer")</f>
        <v>Repeat Customer</v>
      </c>
      <c r="L1939" s="2" t="s">
        <v>3010</v>
      </c>
      <c r="M1939" s="2" t="s">
        <v>49</v>
      </c>
      <c r="N1939" s="2" t="s">
        <v>28</v>
      </c>
      <c r="O1939" s="2" t="s">
        <v>29</v>
      </c>
      <c r="P1939" s="2" t="s">
        <v>30</v>
      </c>
      <c r="Q1939" s="2" t="s">
        <v>51</v>
      </c>
      <c r="R1939" s="2" t="s">
        <v>3011</v>
      </c>
      <c r="S1939" s="2">
        <v>0.6</v>
      </c>
      <c r="T1939" s="7">
        <f>Table1[[#This Row],[Profit]]/Table1[[#This Row],[Sales]]</f>
        <v>13.79135914658238</v>
      </c>
      <c r="U1939" s="2" t="s">
        <v>33</v>
      </c>
      <c r="V1939" s="2" t="s">
        <v>136</v>
      </c>
      <c r="W1939" s="2" t="s">
        <v>387</v>
      </c>
      <c r="X1939" s="2" t="s">
        <v>3012</v>
      </c>
      <c r="Y1939" s="2">
        <v>31204</v>
      </c>
      <c r="Z1939" s="10">
        <v>42086</v>
      </c>
      <c r="AA1939" s="14" t="str">
        <f>TEXT(Table1[[#This Row],[Order Date]],"mmmm")</f>
        <v>March</v>
      </c>
      <c r="AB1939" s="8" t="str">
        <f>TEXT(Table1[[#This Row],[Order Date]],"yyyy")</f>
        <v>2015</v>
      </c>
      <c r="AC1939" s="10">
        <v>42088</v>
      </c>
      <c r="AD1939" s="2">
        <v>349.05930000000001</v>
      </c>
      <c r="AE1939" s="2">
        <v>2</v>
      </c>
      <c r="AF1939" s="2">
        <v>25.31</v>
      </c>
      <c r="AG1939" s="2">
        <v>88836</v>
      </c>
      <c r="AH1939" s="7" t="str">
        <f>IF(COUNTIF(Returns!$A$2:$A$1635,Orders!AG1939)&gt;0,"Returned","Not Returned")</f>
        <v>Not Returned</v>
      </c>
    </row>
    <row r="1940" spans="5:34" ht="12.75" customHeight="1" thickTop="1" thickBot="1" x14ac:dyDescent="0.3">
      <c r="E1940" s="11">
        <v>25841</v>
      </c>
      <c r="F1940" s="12" t="s">
        <v>56</v>
      </c>
      <c r="G1940" s="12">
        <v>0.02</v>
      </c>
      <c r="H1940" s="12">
        <v>28.53</v>
      </c>
      <c r="I1940" s="12">
        <v>1.49</v>
      </c>
      <c r="J1940" s="12">
        <v>3381</v>
      </c>
      <c r="K1940" s="7" t="str">
        <f>IF(COUNTIF(Table1[Customer ID],Table1[[#This Row],[Customer ID]])&gt;1,"Repeat Customer","One-Time Customer")</f>
        <v>Repeat Customer</v>
      </c>
      <c r="L1940" s="12" t="s">
        <v>3010</v>
      </c>
      <c r="M1940" s="12" t="s">
        <v>49</v>
      </c>
      <c r="N1940" s="12" t="s">
        <v>40</v>
      </c>
      <c r="O1940" s="12" t="s">
        <v>29</v>
      </c>
      <c r="P1940" s="12" t="s">
        <v>109</v>
      </c>
      <c r="Q1940" s="12" t="s">
        <v>59</v>
      </c>
      <c r="R1940" s="12" t="s">
        <v>332</v>
      </c>
      <c r="S1940" s="12">
        <v>0.38</v>
      </c>
      <c r="T1940" s="7">
        <f>Table1[[#This Row],[Profit]]/Table1[[#This Row],[Sales]]</f>
        <v>3.8805446788615504E-3</v>
      </c>
      <c r="U1940" s="12" t="s">
        <v>33</v>
      </c>
      <c r="V1940" s="12" t="s">
        <v>136</v>
      </c>
      <c r="W1940" s="12" t="s">
        <v>387</v>
      </c>
      <c r="X1940" s="12" t="s">
        <v>3012</v>
      </c>
      <c r="Y1940" s="12">
        <v>31204</v>
      </c>
      <c r="Z1940" s="13">
        <v>42123</v>
      </c>
      <c r="AA1940" s="14" t="str">
        <f>TEXT(Table1[[#This Row],[Order Date]],"mmmm")</f>
        <v>April</v>
      </c>
      <c r="AB1940" s="8" t="str">
        <f>TEXT(Table1[[#This Row],[Order Date]],"yyyy")</f>
        <v>2015</v>
      </c>
      <c r="AC1940" s="13">
        <v>42123</v>
      </c>
      <c r="AD1940" s="12">
        <v>1.9919999999999998</v>
      </c>
      <c r="AE1940" s="12">
        <v>18</v>
      </c>
      <c r="AF1940" s="12">
        <v>513.33000000000004</v>
      </c>
      <c r="AG1940" s="12">
        <v>88840</v>
      </c>
      <c r="AH1940" s="7" t="str">
        <f>IF(COUNTIF(Returns!$A$2:$A$1635,Orders!AG1940)&gt;0,"Returned","Not Returned")</f>
        <v>Not Returned</v>
      </c>
    </row>
    <row r="1941" spans="5:34" ht="12.75" customHeight="1" thickTop="1" thickBot="1" x14ac:dyDescent="0.3">
      <c r="E1941" s="9">
        <v>22341</v>
      </c>
      <c r="F1941" s="2" t="s">
        <v>106</v>
      </c>
      <c r="G1941" s="2">
        <v>0.04</v>
      </c>
      <c r="H1941" s="2">
        <v>2.98</v>
      </c>
      <c r="I1941" s="2">
        <v>2.0299999999999998</v>
      </c>
      <c r="J1941" s="2">
        <v>3385</v>
      </c>
      <c r="K1941" s="7" t="str">
        <f>IF(COUNTIF(Table1[Customer ID],Table1[[#This Row],[Customer ID]])&gt;1,"Repeat Customer","One-Time Customer")</f>
        <v>Repeat Customer</v>
      </c>
      <c r="L1941" s="2" t="s">
        <v>3013</v>
      </c>
      <c r="M1941" s="2" t="s">
        <v>27</v>
      </c>
      <c r="N1941" s="2" t="s">
        <v>28</v>
      </c>
      <c r="O1941" s="2" t="s">
        <v>29</v>
      </c>
      <c r="P1941" s="2" t="s">
        <v>30</v>
      </c>
      <c r="Q1941" s="2" t="s">
        <v>31</v>
      </c>
      <c r="R1941" s="2" t="s">
        <v>3014</v>
      </c>
      <c r="S1941" s="2">
        <v>0.56999999999999995</v>
      </c>
      <c r="T1941" s="7">
        <f>Table1[[#This Row],[Profit]]/Table1[[#This Row],[Sales]]</f>
        <v>-1.4019108280254777</v>
      </c>
      <c r="U1941" s="2" t="s">
        <v>33</v>
      </c>
      <c r="V1941" s="2" t="s">
        <v>53</v>
      </c>
      <c r="W1941" s="2" t="s">
        <v>154</v>
      </c>
      <c r="X1941" s="2" t="s">
        <v>3015</v>
      </c>
      <c r="Y1941" s="2">
        <v>44512</v>
      </c>
      <c r="Z1941" s="10">
        <v>42020</v>
      </c>
      <c r="AA1941" s="14" t="str">
        <f>TEXT(Table1[[#This Row],[Order Date]],"mmmm")</f>
        <v>January</v>
      </c>
      <c r="AB1941" s="8" t="str">
        <f>TEXT(Table1[[#This Row],[Order Date]],"yyyy")</f>
        <v>2015</v>
      </c>
      <c r="AC1941" s="10">
        <v>42020</v>
      </c>
      <c r="AD1941" s="2">
        <v>-22.009999999999998</v>
      </c>
      <c r="AE1941" s="2">
        <v>5</v>
      </c>
      <c r="AF1941" s="2">
        <v>15.7</v>
      </c>
      <c r="AG1941" s="2">
        <v>88745</v>
      </c>
      <c r="AH1941" s="7" t="str">
        <f>IF(COUNTIF(Returns!$A$2:$A$1635,Orders!AG1941)&gt;0,"Returned","Not Returned")</f>
        <v>Not Returned</v>
      </c>
    </row>
    <row r="1942" spans="5:34" ht="12.75" customHeight="1" thickTop="1" thickBot="1" x14ac:dyDescent="0.3">
      <c r="E1942" s="11">
        <v>22342</v>
      </c>
      <c r="F1942" s="12" t="s">
        <v>106</v>
      </c>
      <c r="G1942" s="12">
        <v>0.01</v>
      </c>
      <c r="H1942" s="12">
        <v>125.99</v>
      </c>
      <c r="I1942" s="12">
        <v>8.99</v>
      </c>
      <c r="J1942" s="12">
        <v>3385</v>
      </c>
      <c r="K1942" s="7" t="str">
        <f>IF(COUNTIF(Table1[Customer ID],Table1[[#This Row],[Customer ID]])&gt;1,"Repeat Customer","One-Time Customer")</f>
        <v>Repeat Customer</v>
      </c>
      <c r="L1942" s="12" t="s">
        <v>3013</v>
      </c>
      <c r="M1942" s="12" t="s">
        <v>49</v>
      </c>
      <c r="N1942" s="12" t="s">
        <v>28</v>
      </c>
      <c r="O1942" s="12" t="s">
        <v>77</v>
      </c>
      <c r="P1942" s="12" t="s">
        <v>78</v>
      </c>
      <c r="Q1942" s="12" t="s">
        <v>59</v>
      </c>
      <c r="R1942" s="12" t="s">
        <v>465</v>
      </c>
      <c r="S1942" s="12">
        <v>0.59</v>
      </c>
      <c r="T1942" s="7">
        <f>Table1[[#This Row],[Profit]]/Table1[[#This Row],[Sales]]</f>
        <v>0.62654862264012345</v>
      </c>
      <c r="U1942" s="12" t="s">
        <v>33</v>
      </c>
      <c r="V1942" s="12" t="s">
        <v>53</v>
      </c>
      <c r="W1942" s="12" t="s">
        <v>154</v>
      </c>
      <c r="X1942" s="12" t="s">
        <v>3015</v>
      </c>
      <c r="Y1942" s="12">
        <v>44512</v>
      </c>
      <c r="Z1942" s="13">
        <v>42020</v>
      </c>
      <c r="AA1942" s="14" t="str">
        <f>TEXT(Table1[[#This Row],[Order Date]],"mmmm")</f>
        <v>January</v>
      </c>
      <c r="AB1942" s="8" t="str">
        <f>TEXT(Table1[[#This Row],[Order Date]],"yyyy")</f>
        <v>2015</v>
      </c>
      <c r="AC1942" s="13">
        <v>42025</v>
      </c>
      <c r="AD1942" s="12">
        <v>426.46032000000002</v>
      </c>
      <c r="AE1942" s="12">
        <v>6</v>
      </c>
      <c r="AF1942" s="12">
        <v>680.65</v>
      </c>
      <c r="AG1942" s="12">
        <v>88745</v>
      </c>
      <c r="AH1942" s="7" t="str">
        <f>IF(COUNTIF(Returns!$A$2:$A$1635,Orders!AG1942)&gt;0,"Returned","Not Returned")</f>
        <v>Not Returned</v>
      </c>
    </row>
    <row r="1943" spans="5:34" ht="12.75" customHeight="1" thickTop="1" thickBot="1" x14ac:dyDescent="0.3">
      <c r="E1943" s="9">
        <v>23190</v>
      </c>
      <c r="F1943" s="2" t="s">
        <v>47</v>
      </c>
      <c r="G1943" s="2">
        <v>0</v>
      </c>
      <c r="H1943" s="2">
        <v>2.61</v>
      </c>
      <c r="I1943" s="2">
        <v>0.5</v>
      </c>
      <c r="J1943" s="2">
        <v>3386</v>
      </c>
      <c r="K1943" s="7" t="str">
        <f>IF(COUNTIF(Table1[Customer ID],Table1[[#This Row],[Customer ID]])&gt;1,"Repeat Customer","One-Time Customer")</f>
        <v>Repeat Customer</v>
      </c>
      <c r="L1943" s="2" t="s">
        <v>3016</v>
      </c>
      <c r="M1943" s="2" t="s">
        <v>49</v>
      </c>
      <c r="N1943" s="2" t="s">
        <v>28</v>
      </c>
      <c r="O1943" s="2" t="s">
        <v>29</v>
      </c>
      <c r="P1943" s="2" t="s">
        <v>134</v>
      </c>
      <c r="Q1943" s="2" t="s">
        <v>59</v>
      </c>
      <c r="R1943" s="2" t="s">
        <v>1138</v>
      </c>
      <c r="S1943" s="2">
        <v>0.39</v>
      </c>
      <c r="T1943" s="7">
        <f>Table1[[#This Row],[Profit]]/Table1[[#This Row],[Sales]]</f>
        <v>0.69</v>
      </c>
      <c r="U1943" s="2" t="s">
        <v>33</v>
      </c>
      <c r="V1943" s="2" t="s">
        <v>53</v>
      </c>
      <c r="W1943" s="2" t="s">
        <v>154</v>
      </c>
      <c r="X1943" s="2" t="s">
        <v>614</v>
      </c>
      <c r="Y1943" s="2">
        <v>43402</v>
      </c>
      <c r="Z1943" s="10">
        <v>42127</v>
      </c>
      <c r="AA1943" s="14" t="str">
        <f>TEXT(Table1[[#This Row],[Order Date]],"mmmm")</f>
        <v>May</v>
      </c>
      <c r="AB1943" s="8" t="str">
        <f>TEXT(Table1[[#This Row],[Order Date]],"yyyy")</f>
        <v>2015</v>
      </c>
      <c r="AC1943" s="10">
        <v>42129</v>
      </c>
      <c r="AD1943" s="2">
        <v>19.554599999999997</v>
      </c>
      <c r="AE1943" s="2">
        <v>10</v>
      </c>
      <c r="AF1943" s="2">
        <v>28.34</v>
      </c>
      <c r="AG1943" s="2">
        <v>88746</v>
      </c>
      <c r="AH1943" s="7" t="str">
        <f>IF(COUNTIF(Returns!$A$2:$A$1635,Orders!AG1943)&gt;0,"Returned","Not Returned")</f>
        <v>Not Returned</v>
      </c>
    </row>
    <row r="1944" spans="5:34" ht="12.75" customHeight="1" thickTop="1" thickBot="1" x14ac:dyDescent="0.3">
      <c r="E1944" s="11">
        <v>23191</v>
      </c>
      <c r="F1944" s="12" t="s">
        <v>47</v>
      </c>
      <c r="G1944" s="12">
        <v>0.04</v>
      </c>
      <c r="H1944" s="12">
        <v>25.38</v>
      </c>
      <c r="I1944" s="12">
        <v>8.99</v>
      </c>
      <c r="J1944" s="12">
        <v>3386</v>
      </c>
      <c r="K1944" s="7" t="str">
        <f>IF(COUNTIF(Table1[Customer ID],Table1[[#This Row],[Customer ID]])&gt;1,"Repeat Customer","One-Time Customer")</f>
        <v>Repeat Customer</v>
      </c>
      <c r="L1944" s="12" t="s">
        <v>3016</v>
      </c>
      <c r="M1944" s="12" t="s">
        <v>27</v>
      </c>
      <c r="N1944" s="12" t="s">
        <v>28</v>
      </c>
      <c r="O1944" s="12" t="s">
        <v>41</v>
      </c>
      <c r="P1944" s="12" t="s">
        <v>50</v>
      </c>
      <c r="Q1944" s="12" t="s">
        <v>51</v>
      </c>
      <c r="R1944" s="12" t="s">
        <v>762</v>
      </c>
      <c r="S1944" s="12">
        <v>0.5</v>
      </c>
      <c r="T1944" s="7">
        <f>Table1[[#This Row],[Profit]]/Table1[[#This Row],[Sales]]</f>
        <v>0.17703703703703708</v>
      </c>
      <c r="U1944" s="12" t="s">
        <v>33</v>
      </c>
      <c r="V1944" s="12" t="s">
        <v>53</v>
      </c>
      <c r="W1944" s="12" t="s">
        <v>154</v>
      </c>
      <c r="X1944" s="12" t="s">
        <v>614</v>
      </c>
      <c r="Y1944" s="12">
        <v>43402</v>
      </c>
      <c r="Z1944" s="13">
        <v>42127</v>
      </c>
      <c r="AA1944" s="14" t="str">
        <f>TEXT(Table1[[#This Row],[Order Date]],"mmmm")</f>
        <v>May</v>
      </c>
      <c r="AB1944" s="8" t="str">
        <f>TEXT(Table1[[#This Row],[Order Date]],"yyyy")</f>
        <v>2015</v>
      </c>
      <c r="AC1944" s="13">
        <v>42130</v>
      </c>
      <c r="AD1944" s="12">
        <v>152.48200000000003</v>
      </c>
      <c r="AE1944" s="12">
        <v>35</v>
      </c>
      <c r="AF1944" s="12">
        <v>861.3</v>
      </c>
      <c r="AG1944" s="12">
        <v>88746</v>
      </c>
      <c r="AH1944" s="7" t="str">
        <f>IF(COUNTIF(Returns!$A$2:$A$1635,Orders!AG1944)&gt;0,"Returned","Not Returned")</f>
        <v>Not Returned</v>
      </c>
    </row>
    <row r="1945" spans="5:34" ht="12.75" customHeight="1" thickTop="1" thickBot="1" x14ac:dyDescent="0.3">
      <c r="E1945" s="9">
        <v>19464</v>
      </c>
      <c r="F1945" s="2" t="s">
        <v>37</v>
      </c>
      <c r="G1945" s="2">
        <v>0.03</v>
      </c>
      <c r="H1945" s="2">
        <v>95.99</v>
      </c>
      <c r="I1945" s="2">
        <v>35</v>
      </c>
      <c r="J1945" s="2">
        <v>3388</v>
      </c>
      <c r="K1945" s="7" t="str">
        <f>IF(COUNTIF(Table1[Customer ID],Table1[[#This Row],[Customer ID]])&gt;1,"Repeat Customer","One-Time Customer")</f>
        <v>One-Time Customer</v>
      </c>
      <c r="L1945" s="2" t="s">
        <v>3017</v>
      </c>
      <c r="M1945" s="2" t="s">
        <v>49</v>
      </c>
      <c r="N1945" s="2" t="s">
        <v>28</v>
      </c>
      <c r="O1945" s="2" t="s">
        <v>29</v>
      </c>
      <c r="P1945" s="2" t="s">
        <v>141</v>
      </c>
      <c r="Q1945" s="2" t="s">
        <v>236</v>
      </c>
      <c r="R1945" s="2" t="s">
        <v>2111</v>
      </c>
      <c r="S1945" s="2"/>
      <c r="T1945" s="7">
        <f>Table1[[#This Row],[Profit]]/Table1[[#This Row],[Sales]]</f>
        <v>7.4903871948493309E-2</v>
      </c>
      <c r="U1945" s="2" t="s">
        <v>33</v>
      </c>
      <c r="V1945" s="2" t="s">
        <v>34</v>
      </c>
      <c r="W1945" s="2" t="s">
        <v>45</v>
      </c>
      <c r="X1945" s="2" t="s">
        <v>393</v>
      </c>
      <c r="Y1945" s="2">
        <v>94533</v>
      </c>
      <c r="Z1945" s="10">
        <v>42135</v>
      </c>
      <c r="AA1945" s="14" t="str">
        <f>TEXT(Table1[[#This Row],[Order Date]],"mmmm")</f>
        <v>May</v>
      </c>
      <c r="AB1945" s="8" t="str">
        <f>TEXT(Table1[[#This Row],[Order Date]],"yyyy")</f>
        <v>2015</v>
      </c>
      <c r="AC1945" s="10">
        <v>42136</v>
      </c>
      <c r="AD1945" s="2">
        <v>67.012000000000057</v>
      </c>
      <c r="AE1945" s="2">
        <v>9</v>
      </c>
      <c r="AF1945" s="2">
        <v>894.64</v>
      </c>
      <c r="AG1945" s="2">
        <v>90154</v>
      </c>
      <c r="AH1945" s="7" t="str">
        <f>IF(COUNTIF(Returns!$A$2:$A$1635,Orders!AG1945)&gt;0,"Returned","Not Returned")</f>
        <v>Not Returned</v>
      </c>
    </row>
    <row r="1946" spans="5:34" ht="12.75" customHeight="1" thickTop="1" thickBot="1" x14ac:dyDescent="0.3">
      <c r="E1946" s="11">
        <v>18640</v>
      </c>
      <c r="F1946" s="12" t="s">
        <v>56</v>
      </c>
      <c r="G1946" s="12">
        <v>0.08</v>
      </c>
      <c r="H1946" s="12">
        <v>125.99</v>
      </c>
      <c r="I1946" s="12">
        <v>7.69</v>
      </c>
      <c r="J1946" s="12">
        <v>3393</v>
      </c>
      <c r="K1946" s="7" t="str">
        <f>IF(COUNTIF(Table1[Customer ID],Table1[[#This Row],[Customer ID]])&gt;1,"Repeat Customer","One-Time Customer")</f>
        <v>Repeat Customer</v>
      </c>
      <c r="L1946" s="12" t="s">
        <v>3018</v>
      </c>
      <c r="M1946" s="12" t="s">
        <v>49</v>
      </c>
      <c r="N1946" s="12" t="s">
        <v>114</v>
      </c>
      <c r="O1946" s="12" t="s">
        <v>77</v>
      </c>
      <c r="P1946" s="12" t="s">
        <v>78</v>
      </c>
      <c r="Q1946" s="12" t="s">
        <v>59</v>
      </c>
      <c r="R1946" s="12" t="s">
        <v>105</v>
      </c>
      <c r="S1946" s="12">
        <v>0.59</v>
      </c>
      <c r="T1946" s="7">
        <f>Table1[[#This Row],[Profit]]/Table1[[#This Row],[Sales]]</f>
        <v>0.527373444450701</v>
      </c>
      <c r="U1946" s="12" t="s">
        <v>33</v>
      </c>
      <c r="V1946" s="12" t="s">
        <v>34</v>
      </c>
      <c r="W1946" s="12" t="s">
        <v>35</v>
      </c>
      <c r="X1946" s="12" t="s">
        <v>3019</v>
      </c>
      <c r="Y1946" s="12">
        <v>99163</v>
      </c>
      <c r="Z1946" s="13">
        <v>42123</v>
      </c>
      <c r="AA1946" s="14" t="str">
        <f>TEXT(Table1[[#This Row],[Order Date]],"mmmm")</f>
        <v>April</v>
      </c>
      <c r="AB1946" s="8" t="str">
        <f>TEXT(Table1[[#This Row],[Order Date]],"yyyy")</f>
        <v>2015</v>
      </c>
      <c r="AC1946" s="13">
        <v>42124</v>
      </c>
      <c r="AD1946" s="12">
        <v>374.625</v>
      </c>
      <c r="AE1946" s="12">
        <v>7</v>
      </c>
      <c r="AF1946" s="12">
        <v>710.36</v>
      </c>
      <c r="AG1946" s="12">
        <v>87908</v>
      </c>
      <c r="AH1946" s="7" t="str">
        <f>IF(COUNTIF(Returns!$A$2:$A$1635,Orders!AG1946)&gt;0,"Returned","Not Returned")</f>
        <v>Not Returned</v>
      </c>
    </row>
    <row r="1947" spans="5:34" ht="12.75" customHeight="1" thickTop="1" thickBot="1" x14ac:dyDescent="0.3">
      <c r="E1947" s="9">
        <v>19635</v>
      </c>
      <c r="F1947" s="2" t="s">
        <v>47</v>
      </c>
      <c r="G1947" s="2">
        <v>0.08</v>
      </c>
      <c r="H1947" s="2">
        <v>4.4800000000000004</v>
      </c>
      <c r="I1947" s="2">
        <v>2.5</v>
      </c>
      <c r="J1947" s="2">
        <v>3393</v>
      </c>
      <c r="K1947" s="7" t="str">
        <f>IF(COUNTIF(Table1[Customer ID],Table1[[#This Row],[Customer ID]])&gt;1,"Repeat Customer","One-Time Customer")</f>
        <v>Repeat Customer</v>
      </c>
      <c r="L1947" s="2" t="s">
        <v>3018</v>
      </c>
      <c r="M1947" s="2" t="s">
        <v>49</v>
      </c>
      <c r="N1947" s="2" t="s">
        <v>114</v>
      </c>
      <c r="O1947" s="2" t="s">
        <v>29</v>
      </c>
      <c r="P1947" s="2" t="s">
        <v>69</v>
      </c>
      <c r="Q1947" s="2" t="s">
        <v>59</v>
      </c>
      <c r="R1947" s="2" t="s">
        <v>1130</v>
      </c>
      <c r="S1947" s="2">
        <v>0.37</v>
      </c>
      <c r="T1947" s="7">
        <f>Table1[[#This Row],[Profit]]/Table1[[#This Row],[Sales]]</f>
        <v>-4.0458852867830422E-2</v>
      </c>
      <c r="U1947" s="2" t="s">
        <v>33</v>
      </c>
      <c r="V1947" s="2" t="s">
        <v>34</v>
      </c>
      <c r="W1947" s="2" t="s">
        <v>35</v>
      </c>
      <c r="X1947" s="2" t="s">
        <v>3019</v>
      </c>
      <c r="Y1947" s="2">
        <v>99163</v>
      </c>
      <c r="Z1947" s="10">
        <v>42049</v>
      </c>
      <c r="AA1947" s="14" t="str">
        <f>TEXT(Table1[[#This Row],[Order Date]],"mmmm")</f>
        <v>February</v>
      </c>
      <c r="AB1947" s="8" t="str">
        <f>TEXT(Table1[[#This Row],[Order Date]],"yyyy")</f>
        <v>2015</v>
      </c>
      <c r="AC1947" s="10">
        <v>42050</v>
      </c>
      <c r="AD1947" s="2">
        <v>-3.2448000000000001</v>
      </c>
      <c r="AE1947" s="2">
        <v>19</v>
      </c>
      <c r="AF1947" s="2">
        <v>80.2</v>
      </c>
      <c r="AG1947" s="2">
        <v>87909</v>
      </c>
      <c r="AH1947" s="7" t="str">
        <f>IF(COUNTIF(Returns!$A$2:$A$1635,Orders!AG1947)&gt;0,"Returned","Not Returned")</f>
        <v>Not Returned</v>
      </c>
    </row>
    <row r="1948" spans="5:34" ht="12.75" customHeight="1" thickTop="1" thickBot="1" x14ac:dyDescent="0.3">
      <c r="E1948" s="11">
        <v>20624</v>
      </c>
      <c r="F1948" s="12" t="s">
        <v>106</v>
      </c>
      <c r="G1948" s="12">
        <v>0</v>
      </c>
      <c r="H1948" s="12">
        <v>1270.99</v>
      </c>
      <c r="I1948" s="12">
        <v>19.989999999999998</v>
      </c>
      <c r="J1948" s="12">
        <v>3397</v>
      </c>
      <c r="K1948" s="7" t="str">
        <f>IF(COUNTIF(Table1[Customer ID],Table1[[#This Row],[Customer ID]])&gt;1,"Repeat Customer","One-Time Customer")</f>
        <v>Repeat Customer</v>
      </c>
      <c r="L1948" s="12" t="s">
        <v>3020</v>
      </c>
      <c r="M1948" s="12" t="s">
        <v>49</v>
      </c>
      <c r="N1948" s="12" t="s">
        <v>58</v>
      </c>
      <c r="O1948" s="12" t="s">
        <v>29</v>
      </c>
      <c r="P1948" s="12" t="s">
        <v>109</v>
      </c>
      <c r="Q1948" s="12" t="s">
        <v>59</v>
      </c>
      <c r="R1948" s="12" t="s">
        <v>631</v>
      </c>
      <c r="S1948" s="12">
        <v>0.35</v>
      </c>
      <c r="T1948" s="7">
        <f>Table1[[#This Row],[Profit]]/Table1[[#This Row],[Sales]]</f>
        <v>0.69</v>
      </c>
      <c r="U1948" s="12" t="s">
        <v>33</v>
      </c>
      <c r="V1948" s="12" t="s">
        <v>61</v>
      </c>
      <c r="W1948" s="12" t="s">
        <v>178</v>
      </c>
      <c r="X1948" s="12" t="s">
        <v>1359</v>
      </c>
      <c r="Y1948" s="12">
        <v>61832</v>
      </c>
      <c r="Z1948" s="13">
        <v>42162</v>
      </c>
      <c r="AA1948" s="14" t="str">
        <f>TEXT(Table1[[#This Row],[Order Date]],"mmmm")</f>
        <v>June</v>
      </c>
      <c r="AB1948" s="8" t="str">
        <f>TEXT(Table1[[#This Row],[Order Date]],"yyyy")</f>
        <v>2015</v>
      </c>
      <c r="AC1948" s="13">
        <v>42164</v>
      </c>
      <c r="AD1948" s="12">
        <v>6384.4388999999992</v>
      </c>
      <c r="AE1948" s="12">
        <v>7</v>
      </c>
      <c r="AF1948" s="12">
        <v>9252.81</v>
      </c>
      <c r="AG1948" s="12">
        <v>87535</v>
      </c>
      <c r="AH1948" s="7" t="str">
        <f>IF(COUNTIF(Returns!$A$2:$A$1635,Orders!AG1948)&gt;0,"Returned","Not Returned")</f>
        <v>Not Returned</v>
      </c>
    </row>
    <row r="1949" spans="5:34" ht="12.75" customHeight="1" thickTop="1" thickBot="1" x14ac:dyDescent="0.3">
      <c r="E1949" s="9">
        <v>19842</v>
      </c>
      <c r="F1949" s="2" t="s">
        <v>25</v>
      </c>
      <c r="G1949" s="2">
        <v>0.01</v>
      </c>
      <c r="H1949" s="2">
        <v>10.9</v>
      </c>
      <c r="I1949" s="2">
        <v>7.46</v>
      </c>
      <c r="J1949" s="2">
        <v>3397</v>
      </c>
      <c r="K1949" s="7" t="str">
        <f>IF(COUNTIF(Table1[Customer ID],Table1[[#This Row],[Customer ID]])&gt;1,"Repeat Customer","One-Time Customer")</f>
        <v>Repeat Customer</v>
      </c>
      <c r="L1949" s="2" t="s">
        <v>3020</v>
      </c>
      <c r="M1949" s="2" t="s">
        <v>49</v>
      </c>
      <c r="N1949" s="2" t="s">
        <v>58</v>
      </c>
      <c r="O1949" s="2" t="s">
        <v>29</v>
      </c>
      <c r="P1949" s="2" t="s">
        <v>141</v>
      </c>
      <c r="Q1949" s="2" t="s">
        <v>59</v>
      </c>
      <c r="R1949" s="2" t="s">
        <v>3021</v>
      </c>
      <c r="S1949" s="2">
        <v>0.59</v>
      </c>
      <c r="T1949" s="7">
        <f>Table1[[#This Row],[Profit]]/Table1[[#This Row],[Sales]]</f>
        <v>-0.56321450967150644</v>
      </c>
      <c r="U1949" s="2" t="s">
        <v>33</v>
      </c>
      <c r="V1949" s="2" t="s">
        <v>61</v>
      </c>
      <c r="W1949" s="2" t="s">
        <v>178</v>
      </c>
      <c r="X1949" s="2" t="s">
        <v>1359</v>
      </c>
      <c r="Y1949" s="2">
        <v>61832</v>
      </c>
      <c r="Z1949" s="10">
        <v>42074</v>
      </c>
      <c r="AA1949" s="14" t="str">
        <f>TEXT(Table1[[#This Row],[Order Date]],"mmmm")</f>
        <v>March</v>
      </c>
      <c r="AB1949" s="8" t="str">
        <f>TEXT(Table1[[#This Row],[Order Date]],"yyyy")</f>
        <v>2015</v>
      </c>
      <c r="AC1949" s="10">
        <v>42075</v>
      </c>
      <c r="AD1949" s="2">
        <v>-116.76</v>
      </c>
      <c r="AE1949" s="2">
        <v>18</v>
      </c>
      <c r="AF1949" s="2">
        <v>207.31</v>
      </c>
      <c r="AG1949" s="2">
        <v>87536</v>
      </c>
      <c r="AH1949" s="7" t="str">
        <f>IF(COUNTIF(Returns!$A$2:$A$1635,Orders!AG1949)&gt;0,"Returned","Not Returned")</f>
        <v>Not Returned</v>
      </c>
    </row>
    <row r="1950" spans="5:34" ht="12.75" customHeight="1" thickTop="1" thickBot="1" x14ac:dyDescent="0.3">
      <c r="E1950" s="11">
        <v>19843</v>
      </c>
      <c r="F1950" s="12" t="s">
        <v>25</v>
      </c>
      <c r="G1950" s="12">
        <v>0.1</v>
      </c>
      <c r="H1950" s="12">
        <v>7.99</v>
      </c>
      <c r="I1950" s="12">
        <v>5.03</v>
      </c>
      <c r="J1950" s="12">
        <v>3397</v>
      </c>
      <c r="K1950" s="7" t="str">
        <f>IF(COUNTIF(Table1[Customer ID],Table1[[#This Row],[Customer ID]])&gt;1,"Repeat Customer","One-Time Customer")</f>
        <v>Repeat Customer</v>
      </c>
      <c r="L1950" s="12" t="s">
        <v>3020</v>
      </c>
      <c r="M1950" s="12" t="s">
        <v>49</v>
      </c>
      <c r="N1950" s="12" t="s">
        <v>58</v>
      </c>
      <c r="O1950" s="12" t="s">
        <v>77</v>
      </c>
      <c r="P1950" s="12" t="s">
        <v>78</v>
      </c>
      <c r="Q1950" s="12" t="s">
        <v>86</v>
      </c>
      <c r="R1950" s="12" t="s">
        <v>430</v>
      </c>
      <c r="S1950" s="12">
        <v>0.6</v>
      </c>
      <c r="T1950" s="7">
        <f>Table1[[#This Row],[Profit]]/Table1[[#This Row],[Sales]]</f>
        <v>-1.1245947456679708</v>
      </c>
      <c r="U1950" s="12" t="s">
        <v>33</v>
      </c>
      <c r="V1950" s="12" t="s">
        <v>61</v>
      </c>
      <c r="W1950" s="12" t="s">
        <v>178</v>
      </c>
      <c r="X1950" s="12" t="s">
        <v>1359</v>
      </c>
      <c r="Y1950" s="12">
        <v>61832</v>
      </c>
      <c r="Z1950" s="13">
        <v>42074</v>
      </c>
      <c r="AA1950" s="14" t="str">
        <f>TEXT(Table1[[#This Row],[Order Date]],"mmmm")</f>
        <v>March</v>
      </c>
      <c r="AB1950" s="8" t="str">
        <f>TEXT(Table1[[#This Row],[Order Date]],"yyyy")</f>
        <v>2015</v>
      </c>
      <c r="AC1950" s="13">
        <v>42075</v>
      </c>
      <c r="AD1950" s="12">
        <v>-160.952</v>
      </c>
      <c r="AE1950" s="12">
        <v>22</v>
      </c>
      <c r="AF1950" s="12">
        <v>143.12</v>
      </c>
      <c r="AG1950" s="12">
        <v>87536</v>
      </c>
      <c r="AH1950" s="7" t="str">
        <f>IF(COUNTIF(Returns!$A$2:$A$1635,Orders!AG1950)&gt;0,"Returned","Not Returned")</f>
        <v>Not Returned</v>
      </c>
    </row>
    <row r="1951" spans="5:34" ht="12.75" customHeight="1" thickTop="1" thickBot="1" x14ac:dyDescent="0.3">
      <c r="E1951" s="9">
        <v>26208</v>
      </c>
      <c r="F1951" s="2" t="s">
        <v>37</v>
      </c>
      <c r="G1951" s="2">
        <v>0.08</v>
      </c>
      <c r="H1951" s="2">
        <v>11.97</v>
      </c>
      <c r="I1951" s="2">
        <v>5.81</v>
      </c>
      <c r="J1951" s="2">
        <v>3399</v>
      </c>
      <c r="K1951" s="7" t="str">
        <f>IF(COUNTIF(Table1[Customer ID],Table1[[#This Row],[Customer ID]])&gt;1,"Repeat Customer","One-Time Customer")</f>
        <v>One-Time Customer</v>
      </c>
      <c r="L1951" s="2" t="s">
        <v>3022</v>
      </c>
      <c r="M1951" s="2" t="s">
        <v>49</v>
      </c>
      <c r="N1951" s="2" t="s">
        <v>58</v>
      </c>
      <c r="O1951" s="2" t="s">
        <v>29</v>
      </c>
      <c r="P1951" s="2" t="s">
        <v>30</v>
      </c>
      <c r="Q1951" s="2" t="s">
        <v>51</v>
      </c>
      <c r="R1951" s="2" t="s">
        <v>3011</v>
      </c>
      <c r="S1951" s="2">
        <v>0.6</v>
      </c>
      <c r="T1951" s="7">
        <f>Table1[[#This Row],[Profit]]/Table1[[#This Row],[Sales]]</f>
        <v>-0.69806602200733581</v>
      </c>
      <c r="U1951" s="2" t="s">
        <v>33</v>
      </c>
      <c r="V1951" s="2" t="s">
        <v>61</v>
      </c>
      <c r="W1951" s="2" t="s">
        <v>178</v>
      </c>
      <c r="X1951" s="2" t="s">
        <v>1522</v>
      </c>
      <c r="Y1951" s="2">
        <v>60016</v>
      </c>
      <c r="Z1951" s="10">
        <v>42092</v>
      </c>
      <c r="AA1951" s="14" t="str">
        <f>TEXT(Table1[[#This Row],[Order Date]],"mmmm")</f>
        <v>March</v>
      </c>
      <c r="AB1951" s="8" t="str">
        <f>TEXT(Table1[[#This Row],[Order Date]],"yyyy")</f>
        <v>2015</v>
      </c>
      <c r="AC1951" s="10">
        <v>42094</v>
      </c>
      <c r="AD1951" s="2">
        <v>-41.87</v>
      </c>
      <c r="AE1951" s="2">
        <v>5</v>
      </c>
      <c r="AF1951" s="2">
        <v>59.98</v>
      </c>
      <c r="AG1951" s="2">
        <v>87534</v>
      </c>
      <c r="AH1951" s="7" t="str">
        <f>IF(COUNTIF(Returns!$A$2:$A$1635,Orders!AG1951)&gt;0,"Returned","Not Returned")</f>
        <v>Not Returned</v>
      </c>
    </row>
    <row r="1952" spans="5:34" ht="12.75" customHeight="1" thickTop="1" thickBot="1" x14ac:dyDescent="0.3">
      <c r="E1952" s="11">
        <v>24911</v>
      </c>
      <c r="F1952" s="12" t="s">
        <v>56</v>
      </c>
      <c r="G1952" s="12">
        <v>0.1</v>
      </c>
      <c r="H1952" s="12">
        <v>9.3800000000000008</v>
      </c>
      <c r="I1952" s="12">
        <v>4.93</v>
      </c>
      <c r="J1952" s="12">
        <v>3400</v>
      </c>
      <c r="K1952" s="7" t="str">
        <f>IF(COUNTIF(Table1[Customer ID],Table1[[#This Row],[Customer ID]])&gt;1,"Repeat Customer","One-Time Customer")</f>
        <v>One-Time Customer</v>
      </c>
      <c r="L1952" s="12" t="s">
        <v>3023</v>
      </c>
      <c r="M1952" s="12" t="s">
        <v>27</v>
      </c>
      <c r="N1952" s="12" t="s">
        <v>58</v>
      </c>
      <c r="O1952" s="12" t="s">
        <v>41</v>
      </c>
      <c r="P1952" s="12" t="s">
        <v>50</v>
      </c>
      <c r="Q1952" s="12" t="s">
        <v>59</v>
      </c>
      <c r="R1952" s="12" t="s">
        <v>3024</v>
      </c>
      <c r="S1952" s="12">
        <v>0.56999999999999995</v>
      </c>
      <c r="T1952" s="7">
        <f>Table1[[#This Row],[Profit]]/Table1[[#This Row],[Sales]]</f>
        <v>-0.18198851082633671</v>
      </c>
      <c r="U1952" s="12" t="s">
        <v>33</v>
      </c>
      <c r="V1952" s="12" t="s">
        <v>53</v>
      </c>
      <c r="W1952" s="12" t="s">
        <v>648</v>
      </c>
      <c r="X1952" s="12" t="s">
        <v>3025</v>
      </c>
      <c r="Y1952" s="12">
        <v>26554</v>
      </c>
      <c r="Z1952" s="13">
        <v>42098</v>
      </c>
      <c r="AA1952" s="14" t="str">
        <f>TEXT(Table1[[#This Row],[Order Date]],"mmmm")</f>
        <v>April</v>
      </c>
      <c r="AB1952" s="8" t="str">
        <f>TEXT(Table1[[#This Row],[Order Date]],"yyyy")</f>
        <v>2015</v>
      </c>
      <c r="AC1952" s="13">
        <v>42098</v>
      </c>
      <c r="AD1952" s="12">
        <v>-24.7104</v>
      </c>
      <c r="AE1952" s="12">
        <v>15</v>
      </c>
      <c r="AF1952" s="12">
        <v>135.78</v>
      </c>
      <c r="AG1952" s="12">
        <v>87537</v>
      </c>
      <c r="AH1952" s="7" t="str">
        <f>IF(COUNTIF(Returns!$A$2:$A$1635,Orders!AG1952)&gt;0,"Returned","Not Returned")</f>
        <v>Not Returned</v>
      </c>
    </row>
    <row r="1953" spans="5:34" ht="12.75" customHeight="1" thickTop="1" x14ac:dyDescent="0.25">
      <c r="E1953" s="9">
        <v>25914</v>
      </c>
      <c r="F1953" s="2" t="s">
        <v>25</v>
      </c>
      <c r="G1953" s="2">
        <v>0.1</v>
      </c>
      <c r="H1953" s="2">
        <v>105.98</v>
      </c>
      <c r="I1953" s="2">
        <v>13.99</v>
      </c>
      <c r="J1953" s="2">
        <v>3403</v>
      </c>
      <c r="K1953" s="7" t="str">
        <f>IF(COUNTIF(Table1[Customer ID],Table1[[#This Row],[Customer ID]])&gt;1,"Repeat Customer","One-Time Customer")</f>
        <v>One-Time Customer</v>
      </c>
      <c r="L1953" s="2" t="s">
        <v>3026</v>
      </c>
      <c r="M1953" s="2" t="s">
        <v>27</v>
      </c>
      <c r="N1953" s="2" t="s">
        <v>114</v>
      </c>
      <c r="O1953" s="2" t="s">
        <v>41</v>
      </c>
      <c r="P1953" s="2" t="s">
        <v>50</v>
      </c>
      <c r="Q1953" s="2" t="s">
        <v>86</v>
      </c>
      <c r="R1953" s="2" t="s">
        <v>3027</v>
      </c>
      <c r="S1953" s="2">
        <v>0.65</v>
      </c>
      <c r="T1953" s="7">
        <f>Table1[[#This Row],[Profit]]/Table1[[#This Row],[Sales]]</f>
        <v>0.69</v>
      </c>
      <c r="U1953" s="2" t="s">
        <v>33</v>
      </c>
      <c r="V1953" s="2" t="s">
        <v>34</v>
      </c>
      <c r="W1953" s="2" t="s">
        <v>2226</v>
      </c>
      <c r="X1953" s="2" t="s">
        <v>3028</v>
      </c>
      <c r="Y1953" s="2">
        <v>82001</v>
      </c>
      <c r="Z1953" s="10">
        <v>42043</v>
      </c>
      <c r="AA1953" s="14" t="str">
        <f>TEXT(Table1[[#This Row],[Order Date]],"mmmm")</f>
        <v>February</v>
      </c>
      <c r="AB1953" s="8" t="str">
        <f>TEXT(Table1[[#This Row],[Order Date]],"yyyy")</f>
        <v>2015</v>
      </c>
      <c r="AC1953" s="10">
        <v>42046</v>
      </c>
      <c r="AD1953" s="2">
        <v>349.48499999999996</v>
      </c>
      <c r="AE1953" s="2">
        <v>5</v>
      </c>
      <c r="AF1953" s="2">
        <v>506.5</v>
      </c>
      <c r="AG1953" s="2">
        <v>87530</v>
      </c>
      <c r="AH1953" s="7" t="str">
        <f>IF(COUNTIF(Returns!$A$2:$A$1635,Orders!AG1953)&gt;0,"Returned","Not Returned")</f>
        <v>Not Returned</v>
      </c>
    </row>
  </sheetData>
  <pageMargins left="0.7" right="0.7" top="0.75" bottom="0.75" header="0.3" footer="0.3"/>
  <pageSetup paperSize="9" orientation="portrait" horizontalDpi="4294967293"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33" sqref="C33"/>
    </sheetView>
  </sheetViews>
  <sheetFormatPr defaultColWidth="9" defaultRowHeight="12.6" x14ac:dyDescent="0.25"/>
  <cols>
    <col min="1" max="1" width="12.21875" customWidth="1"/>
    <col min="2" max="2" width="9.5546875" customWidth="1"/>
  </cols>
  <sheetData>
    <row r="1" spans="1:2" ht="13.2" thickBot="1" x14ac:dyDescent="0.3">
      <c r="A1" s="3" t="s">
        <v>24</v>
      </c>
      <c r="B1" s="4" t="s">
        <v>3029</v>
      </c>
    </row>
    <row r="2" spans="1:2" ht="13.2" thickTop="1" x14ac:dyDescent="0.25">
      <c r="A2" s="6">
        <v>65</v>
      </c>
      <c r="B2" s="7" t="s">
        <v>3030</v>
      </c>
    </row>
    <row r="3" spans="1:2" x14ac:dyDescent="0.25">
      <c r="A3" s="9">
        <v>612</v>
      </c>
      <c r="B3" s="2" t="s">
        <v>3030</v>
      </c>
    </row>
    <row r="4" spans="1:2" x14ac:dyDescent="0.25">
      <c r="A4" s="11">
        <v>614</v>
      </c>
      <c r="B4" s="12" t="s">
        <v>3030</v>
      </c>
    </row>
    <row r="5" spans="1:2" x14ac:dyDescent="0.25">
      <c r="A5" s="9">
        <v>678</v>
      </c>
      <c r="B5" s="2" t="s">
        <v>3030</v>
      </c>
    </row>
    <row r="6" spans="1:2" x14ac:dyDescent="0.25">
      <c r="A6" s="11">
        <v>710</v>
      </c>
      <c r="B6" s="12" t="s">
        <v>3030</v>
      </c>
    </row>
    <row r="7" spans="1:2" x14ac:dyDescent="0.25">
      <c r="A7" s="9">
        <v>740</v>
      </c>
      <c r="B7" s="2" t="s">
        <v>3030</v>
      </c>
    </row>
    <row r="8" spans="1:2" x14ac:dyDescent="0.25">
      <c r="A8" s="11">
        <v>775</v>
      </c>
      <c r="B8" s="12" t="s">
        <v>3030</v>
      </c>
    </row>
    <row r="9" spans="1:2" x14ac:dyDescent="0.25">
      <c r="A9" s="9">
        <v>833</v>
      </c>
      <c r="B9" s="2" t="s">
        <v>3030</v>
      </c>
    </row>
    <row r="10" spans="1:2" x14ac:dyDescent="0.25">
      <c r="A10" s="11">
        <v>902</v>
      </c>
      <c r="B10" s="12" t="s">
        <v>3030</v>
      </c>
    </row>
    <row r="11" spans="1:2" x14ac:dyDescent="0.25">
      <c r="A11" s="9">
        <v>3300</v>
      </c>
      <c r="B11" s="2" t="s">
        <v>3030</v>
      </c>
    </row>
    <row r="12" spans="1:2" x14ac:dyDescent="0.25">
      <c r="A12" s="11">
        <v>3456</v>
      </c>
      <c r="B12" s="12" t="s">
        <v>3030</v>
      </c>
    </row>
    <row r="13" spans="1:2" x14ac:dyDescent="0.25">
      <c r="A13" s="9">
        <v>3525</v>
      </c>
      <c r="B13" s="2" t="s">
        <v>3030</v>
      </c>
    </row>
    <row r="14" spans="1:2" x14ac:dyDescent="0.25">
      <c r="A14" s="11">
        <v>3589</v>
      </c>
      <c r="B14" s="12" t="s">
        <v>3030</v>
      </c>
    </row>
    <row r="15" spans="1:2" x14ac:dyDescent="0.25">
      <c r="A15" s="9">
        <v>3687</v>
      </c>
      <c r="B15" s="2" t="s">
        <v>3030</v>
      </c>
    </row>
    <row r="16" spans="1:2" x14ac:dyDescent="0.25">
      <c r="A16" s="11">
        <v>3777</v>
      </c>
      <c r="B16" s="12" t="s">
        <v>3030</v>
      </c>
    </row>
    <row r="17" spans="1:2" x14ac:dyDescent="0.25">
      <c r="A17" s="9">
        <v>3783</v>
      </c>
      <c r="B17" s="2" t="s">
        <v>3030</v>
      </c>
    </row>
    <row r="18" spans="1:2" x14ac:dyDescent="0.25">
      <c r="A18" s="11">
        <v>4006</v>
      </c>
      <c r="B18" s="12" t="s">
        <v>3030</v>
      </c>
    </row>
    <row r="19" spans="1:2" x14ac:dyDescent="0.25">
      <c r="A19" s="9">
        <v>4037</v>
      </c>
      <c r="B19" s="2" t="s">
        <v>3030</v>
      </c>
    </row>
    <row r="20" spans="1:2" x14ac:dyDescent="0.25">
      <c r="A20" s="11">
        <v>4230</v>
      </c>
      <c r="B20" s="12" t="s">
        <v>3030</v>
      </c>
    </row>
    <row r="21" spans="1:2" x14ac:dyDescent="0.25">
      <c r="A21" s="9">
        <v>4261</v>
      </c>
      <c r="B21" s="2" t="s">
        <v>3030</v>
      </c>
    </row>
    <row r="22" spans="1:2" x14ac:dyDescent="0.25">
      <c r="A22" s="11">
        <v>4391</v>
      </c>
      <c r="B22" s="12" t="s">
        <v>3030</v>
      </c>
    </row>
    <row r="23" spans="1:2" x14ac:dyDescent="0.25">
      <c r="A23" s="9">
        <v>4610</v>
      </c>
      <c r="B23" s="2" t="s">
        <v>3030</v>
      </c>
    </row>
    <row r="24" spans="1:2" x14ac:dyDescent="0.25">
      <c r="A24" s="11">
        <v>4738</v>
      </c>
      <c r="B24" s="12" t="s">
        <v>3030</v>
      </c>
    </row>
    <row r="25" spans="1:2" x14ac:dyDescent="0.25">
      <c r="A25" s="9">
        <v>4864</v>
      </c>
      <c r="B25" s="2" t="s">
        <v>3030</v>
      </c>
    </row>
    <row r="26" spans="1:2" x14ac:dyDescent="0.25">
      <c r="A26" s="11">
        <v>4960</v>
      </c>
      <c r="B26" s="12" t="s">
        <v>3030</v>
      </c>
    </row>
    <row r="27" spans="1:2" x14ac:dyDescent="0.25">
      <c r="A27" s="9">
        <v>5028</v>
      </c>
      <c r="B27" s="2" t="s">
        <v>3030</v>
      </c>
    </row>
    <row r="28" spans="1:2" x14ac:dyDescent="0.25">
      <c r="A28" s="11">
        <v>5059</v>
      </c>
      <c r="B28" s="12" t="s">
        <v>3030</v>
      </c>
    </row>
    <row r="29" spans="1:2" x14ac:dyDescent="0.25">
      <c r="A29" s="9">
        <v>5061</v>
      </c>
      <c r="B29" s="2" t="s">
        <v>3030</v>
      </c>
    </row>
    <row r="30" spans="1:2" x14ac:dyDescent="0.25">
      <c r="A30" s="11">
        <v>5189</v>
      </c>
      <c r="B30" s="12" t="s">
        <v>3030</v>
      </c>
    </row>
    <row r="31" spans="1:2" x14ac:dyDescent="0.25">
      <c r="A31" s="9">
        <v>5381</v>
      </c>
      <c r="B31" s="2" t="s">
        <v>3030</v>
      </c>
    </row>
    <row r="32" spans="1:2" x14ac:dyDescent="0.25">
      <c r="A32" s="11">
        <v>5414</v>
      </c>
      <c r="B32" s="12" t="s">
        <v>3030</v>
      </c>
    </row>
    <row r="33" spans="1:2" x14ac:dyDescent="0.25">
      <c r="A33" s="9">
        <v>5511</v>
      </c>
      <c r="B33" s="2" t="s">
        <v>3030</v>
      </c>
    </row>
    <row r="34" spans="1:2" x14ac:dyDescent="0.25">
      <c r="A34" s="11">
        <v>5699</v>
      </c>
      <c r="B34" s="12" t="s">
        <v>3030</v>
      </c>
    </row>
    <row r="35" spans="1:2" x14ac:dyDescent="0.25">
      <c r="A35" s="9">
        <v>6054</v>
      </c>
      <c r="B35" s="2" t="s">
        <v>3030</v>
      </c>
    </row>
    <row r="36" spans="1:2" x14ac:dyDescent="0.25">
      <c r="A36" s="11">
        <v>6241</v>
      </c>
      <c r="B36" s="12" t="s">
        <v>3030</v>
      </c>
    </row>
    <row r="37" spans="1:2" x14ac:dyDescent="0.25">
      <c r="A37" s="9">
        <v>6272</v>
      </c>
      <c r="B37" s="2" t="s">
        <v>3030</v>
      </c>
    </row>
    <row r="38" spans="1:2" x14ac:dyDescent="0.25">
      <c r="A38" s="11">
        <v>6498</v>
      </c>
      <c r="B38" s="12" t="s">
        <v>3030</v>
      </c>
    </row>
    <row r="39" spans="1:2" x14ac:dyDescent="0.25">
      <c r="A39" s="9">
        <v>6500</v>
      </c>
      <c r="B39" s="2" t="s">
        <v>3030</v>
      </c>
    </row>
    <row r="40" spans="1:2" x14ac:dyDescent="0.25">
      <c r="A40" s="11">
        <v>6502</v>
      </c>
      <c r="B40" s="12" t="s">
        <v>3030</v>
      </c>
    </row>
    <row r="41" spans="1:2" x14ac:dyDescent="0.25">
      <c r="A41" s="9">
        <v>6661</v>
      </c>
      <c r="B41" s="2" t="s">
        <v>3030</v>
      </c>
    </row>
    <row r="42" spans="1:2" x14ac:dyDescent="0.25">
      <c r="A42" s="11">
        <v>6695</v>
      </c>
      <c r="B42" s="12" t="s">
        <v>3030</v>
      </c>
    </row>
    <row r="43" spans="1:2" x14ac:dyDescent="0.25">
      <c r="A43" s="9">
        <v>6757</v>
      </c>
      <c r="B43" s="2" t="s">
        <v>3030</v>
      </c>
    </row>
    <row r="44" spans="1:2" x14ac:dyDescent="0.25">
      <c r="A44" s="11">
        <v>6978</v>
      </c>
      <c r="B44" s="12" t="s">
        <v>3030</v>
      </c>
    </row>
    <row r="45" spans="1:2" x14ac:dyDescent="0.25">
      <c r="A45" s="9">
        <v>6979</v>
      </c>
      <c r="B45" s="2" t="s">
        <v>3030</v>
      </c>
    </row>
    <row r="46" spans="1:2" x14ac:dyDescent="0.25">
      <c r="A46" s="11">
        <v>7079</v>
      </c>
      <c r="B46" s="12" t="s">
        <v>3030</v>
      </c>
    </row>
    <row r="47" spans="1:2" x14ac:dyDescent="0.25">
      <c r="A47" s="9">
        <v>7107</v>
      </c>
      <c r="B47" s="2" t="s">
        <v>3030</v>
      </c>
    </row>
    <row r="48" spans="1:2" x14ac:dyDescent="0.25">
      <c r="A48" s="11">
        <v>7203</v>
      </c>
      <c r="B48" s="12" t="s">
        <v>3030</v>
      </c>
    </row>
    <row r="49" spans="1:2" x14ac:dyDescent="0.25">
      <c r="A49" s="9">
        <v>7269</v>
      </c>
      <c r="B49" s="2" t="s">
        <v>3030</v>
      </c>
    </row>
    <row r="50" spans="1:2" x14ac:dyDescent="0.25">
      <c r="A50" s="11">
        <v>7364</v>
      </c>
      <c r="B50" s="12" t="s">
        <v>3030</v>
      </c>
    </row>
    <row r="51" spans="1:2" x14ac:dyDescent="0.25">
      <c r="A51" s="9">
        <v>7521</v>
      </c>
      <c r="B51" s="2" t="s">
        <v>3030</v>
      </c>
    </row>
    <row r="52" spans="1:2" x14ac:dyDescent="0.25">
      <c r="A52" s="11">
        <v>7744</v>
      </c>
      <c r="B52" s="12" t="s">
        <v>3030</v>
      </c>
    </row>
    <row r="53" spans="1:2" x14ac:dyDescent="0.25">
      <c r="A53" s="9">
        <v>7812</v>
      </c>
      <c r="B53" s="2" t="s">
        <v>3030</v>
      </c>
    </row>
    <row r="54" spans="1:2" x14ac:dyDescent="0.25">
      <c r="A54" s="11">
        <v>7815</v>
      </c>
      <c r="B54" s="12" t="s">
        <v>3030</v>
      </c>
    </row>
    <row r="55" spans="1:2" x14ac:dyDescent="0.25">
      <c r="A55" s="9">
        <v>7841</v>
      </c>
      <c r="B55" s="2" t="s">
        <v>3030</v>
      </c>
    </row>
    <row r="56" spans="1:2" x14ac:dyDescent="0.25">
      <c r="A56" s="11">
        <v>7845</v>
      </c>
      <c r="B56" s="12" t="s">
        <v>3030</v>
      </c>
    </row>
    <row r="57" spans="1:2" x14ac:dyDescent="0.25">
      <c r="A57" s="9">
        <v>8034</v>
      </c>
      <c r="B57" s="2" t="s">
        <v>3030</v>
      </c>
    </row>
    <row r="58" spans="1:2" x14ac:dyDescent="0.25">
      <c r="A58" s="11">
        <v>8133</v>
      </c>
      <c r="B58" s="12" t="s">
        <v>3030</v>
      </c>
    </row>
    <row r="59" spans="1:2" x14ac:dyDescent="0.25">
      <c r="A59" s="9">
        <v>8292</v>
      </c>
      <c r="B59" s="2" t="s">
        <v>3030</v>
      </c>
    </row>
    <row r="60" spans="1:2" x14ac:dyDescent="0.25">
      <c r="A60" s="11">
        <v>8293</v>
      </c>
      <c r="B60" s="12" t="s">
        <v>3030</v>
      </c>
    </row>
    <row r="61" spans="1:2" x14ac:dyDescent="0.25">
      <c r="A61" s="9">
        <v>8353</v>
      </c>
      <c r="B61" s="2" t="s">
        <v>3030</v>
      </c>
    </row>
    <row r="62" spans="1:2" x14ac:dyDescent="0.25">
      <c r="A62" s="11">
        <v>8961</v>
      </c>
      <c r="B62" s="12" t="s">
        <v>3030</v>
      </c>
    </row>
    <row r="63" spans="1:2" x14ac:dyDescent="0.25">
      <c r="A63" s="9">
        <v>9027</v>
      </c>
      <c r="B63" s="2" t="s">
        <v>3030</v>
      </c>
    </row>
    <row r="64" spans="1:2" x14ac:dyDescent="0.25">
      <c r="A64" s="11">
        <v>9093</v>
      </c>
      <c r="B64" s="12" t="s">
        <v>3030</v>
      </c>
    </row>
    <row r="65" spans="1:2" x14ac:dyDescent="0.25">
      <c r="A65" s="9">
        <v>9152</v>
      </c>
      <c r="B65" s="2" t="s">
        <v>3030</v>
      </c>
    </row>
    <row r="66" spans="1:2" x14ac:dyDescent="0.25">
      <c r="A66" s="11">
        <v>9219</v>
      </c>
      <c r="B66" s="12" t="s">
        <v>3030</v>
      </c>
    </row>
    <row r="67" spans="1:2" x14ac:dyDescent="0.25">
      <c r="A67" s="9">
        <v>9472</v>
      </c>
      <c r="B67" s="2" t="s">
        <v>3030</v>
      </c>
    </row>
    <row r="68" spans="1:2" x14ac:dyDescent="0.25">
      <c r="A68" s="11">
        <v>9574</v>
      </c>
      <c r="B68" s="12" t="s">
        <v>3030</v>
      </c>
    </row>
    <row r="69" spans="1:2" x14ac:dyDescent="0.25">
      <c r="A69" s="9">
        <v>9696</v>
      </c>
      <c r="B69" s="2" t="s">
        <v>3030</v>
      </c>
    </row>
    <row r="70" spans="1:2" x14ac:dyDescent="0.25">
      <c r="A70" s="11">
        <v>9701</v>
      </c>
      <c r="B70" s="12" t="s">
        <v>3030</v>
      </c>
    </row>
    <row r="71" spans="1:2" x14ac:dyDescent="0.25">
      <c r="A71" s="9">
        <v>9762</v>
      </c>
      <c r="B71" s="2" t="s">
        <v>3030</v>
      </c>
    </row>
    <row r="72" spans="1:2" x14ac:dyDescent="0.25">
      <c r="A72" s="11">
        <v>9829</v>
      </c>
      <c r="B72" s="12" t="s">
        <v>3030</v>
      </c>
    </row>
    <row r="73" spans="1:2" x14ac:dyDescent="0.25">
      <c r="A73" s="9">
        <v>9895</v>
      </c>
      <c r="B73" s="2" t="s">
        <v>3030</v>
      </c>
    </row>
    <row r="74" spans="1:2" x14ac:dyDescent="0.25">
      <c r="A74" s="11">
        <v>9923</v>
      </c>
      <c r="B74" s="12" t="s">
        <v>3030</v>
      </c>
    </row>
    <row r="75" spans="1:2" x14ac:dyDescent="0.25">
      <c r="A75" s="9">
        <v>9927</v>
      </c>
      <c r="B75" s="2" t="s">
        <v>3030</v>
      </c>
    </row>
    <row r="76" spans="1:2" x14ac:dyDescent="0.25">
      <c r="A76" s="11">
        <v>10054</v>
      </c>
      <c r="B76" s="12" t="s">
        <v>3030</v>
      </c>
    </row>
    <row r="77" spans="1:2" x14ac:dyDescent="0.25">
      <c r="A77" s="9">
        <v>10183</v>
      </c>
      <c r="B77" s="2" t="s">
        <v>3030</v>
      </c>
    </row>
    <row r="78" spans="1:2" x14ac:dyDescent="0.25">
      <c r="A78" s="11">
        <v>10498</v>
      </c>
      <c r="B78" s="12" t="s">
        <v>3030</v>
      </c>
    </row>
    <row r="79" spans="1:2" x14ac:dyDescent="0.25">
      <c r="A79" s="9">
        <v>10662</v>
      </c>
      <c r="B79" s="2" t="s">
        <v>3030</v>
      </c>
    </row>
    <row r="80" spans="1:2" x14ac:dyDescent="0.25">
      <c r="A80" s="11">
        <v>10917</v>
      </c>
      <c r="B80" s="12" t="s">
        <v>3030</v>
      </c>
    </row>
    <row r="81" spans="1:2" x14ac:dyDescent="0.25">
      <c r="A81" s="9">
        <v>11271</v>
      </c>
      <c r="B81" s="2" t="s">
        <v>3030</v>
      </c>
    </row>
    <row r="82" spans="1:2" x14ac:dyDescent="0.25">
      <c r="A82" s="11">
        <v>11396</v>
      </c>
      <c r="B82" s="12" t="s">
        <v>3030</v>
      </c>
    </row>
    <row r="83" spans="1:2" x14ac:dyDescent="0.25">
      <c r="A83" s="9">
        <v>11425</v>
      </c>
      <c r="B83" s="2" t="s">
        <v>3030</v>
      </c>
    </row>
    <row r="84" spans="1:2" x14ac:dyDescent="0.25">
      <c r="A84" s="11">
        <v>11426</v>
      </c>
      <c r="B84" s="12" t="s">
        <v>3030</v>
      </c>
    </row>
    <row r="85" spans="1:2" x14ac:dyDescent="0.25">
      <c r="A85" s="9">
        <v>11648</v>
      </c>
      <c r="B85" s="2" t="s">
        <v>3030</v>
      </c>
    </row>
    <row r="86" spans="1:2" x14ac:dyDescent="0.25">
      <c r="A86" s="11">
        <v>11652</v>
      </c>
      <c r="B86" s="12" t="s">
        <v>3030</v>
      </c>
    </row>
    <row r="87" spans="1:2" x14ac:dyDescent="0.25">
      <c r="A87" s="9">
        <v>11682</v>
      </c>
      <c r="B87" s="2" t="s">
        <v>3030</v>
      </c>
    </row>
    <row r="88" spans="1:2" x14ac:dyDescent="0.25">
      <c r="A88" s="11">
        <v>11748</v>
      </c>
      <c r="B88" s="12" t="s">
        <v>3030</v>
      </c>
    </row>
    <row r="89" spans="1:2" x14ac:dyDescent="0.25">
      <c r="A89" s="9">
        <v>11909</v>
      </c>
      <c r="B89" s="2" t="s">
        <v>3030</v>
      </c>
    </row>
    <row r="90" spans="1:2" x14ac:dyDescent="0.25">
      <c r="A90" s="11">
        <v>11911</v>
      </c>
      <c r="B90" s="12" t="s">
        <v>3030</v>
      </c>
    </row>
    <row r="91" spans="1:2" x14ac:dyDescent="0.25">
      <c r="A91" s="9">
        <v>12005</v>
      </c>
      <c r="B91" s="2" t="s">
        <v>3030</v>
      </c>
    </row>
    <row r="92" spans="1:2" x14ac:dyDescent="0.25">
      <c r="A92" s="11">
        <v>12067</v>
      </c>
      <c r="B92" s="12" t="s">
        <v>3030</v>
      </c>
    </row>
    <row r="93" spans="1:2" x14ac:dyDescent="0.25">
      <c r="A93" s="9">
        <v>12096</v>
      </c>
      <c r="B93" s="2" t="s">
        <v>3030</v>
      </c>
    </row>
    <row r="94" spans="1:2" x14ac:dyDescent="0.25">
      <c r="A94" s="11">
        <v>12262</v>
      </c>
      <c r="B94" s="12" t="s">
        <v>3030</v>
      </c>
    </row>
    <row r="95" spans="1:2" x14ac:dyDescent="0.25">
      <c r="A95" s="9">
        <v>12263</v>
      </c>
      <c r="B95" s="2" t="s">
        <v>3030</v>
      </c>
    </row>
    <row r="96" spans="1:2" x14ac:dyDescent="0.25">
      <c r="A96" s="11">
        <v>12389</v>
      </c>
      <c r="B96" s="12" t="s">
        <v>3030</v>
      </c>
    </row>
    <row r="97" spans="1:2" x14ac:dyDescent="0.25">
      <c r="A97" s="9">
        <v>12451</v>
      </c>
      <c r="B97" s="2" t="s">
        <v>3030</v>
      </c>
    </row>
    <row r="98" spans="1:2" x14ac:dyDescent="0.25">
      <c r="A98" s="11">
        <v>12483</v>
      </c>
      <c r="B98" s="12" t="s">
        <v>3030</v>
      </c>
    </row>
    <row r="99" spans="1:2" x14ac:dyDescent="0.25">
      <c r="A99" s="9">
        <v>12580</v>
      </c>
      <c r="B99" s="2" t="s">
        <v>3030</v>
      </c>
    </row>
    <row r="100" spans="1:2" x14ac:dyDescent="0.25">
      <c r="A100" s="11">
        <v>12613</v>
      </c>
      <c r="B100" s="12" t="s">
        <v>3030</v>
      </c>
    </row>
    <row r="101" spans="1:2" x14ac:dyDescent="0.25">
      <c r="A101" s="9">
        <v>12704</v>
      </c>
      <c r="B101" s="2" t="s">
        <v>3030</v>
      </c>
    </row>
    <row r="102" spans="1:2" x14ac:dyDescent="0.25">
      <c r="A102" s="11">
        <v>12706</v>
      </c>
      <c r="B102" s="12" t="s">
        <v>3030</v>
      </c>
    </row>
    <row r="103" spans="1:2" x14ac:dyDescent="0.25">
      <c r="A103" s="9">
        <v>12710</v>
      </c>
      <c r="B103" s="2" t="s">
        <v>3030</v>
      </c>
    </row>
    <row r="104" spans="1:2" x14ac:dyDescent="0.25">
      <c r="A104" s="11">
        <v>12806</v>
      </c>
      <c r="B104" s="12" t="s">
        <v>3030</v>
      </c>
    </row>
    <row r="105" spans="1:2" x14ac:dyDescent="0.25">
      <c r="A105" s="9">
        <v>12900</v>
      </c>
      <c r="B105" s="2" t="s">
        <v>3030</v>
      </c>
    </row>
    <row r="106" spans="1:2" x14ac:dyDescent="0.25">
      <c r="A106" s="11">
        <v>12903</v>
      </c>
      <c r="B106" s="12" t="s">
        <v>3030</v>
      </c>
    </row>
    <row r="107" spans="1:2" x14ac:dyDescent="0.25">
      <c r="A107" s="9">
        <v>13091</v>
      </c>
      <c r="B107" s="2" t="s">
        <v>3030</v>
      </c>
    </row>
    <row r="108" spans="1:2" x14ac:dyDescent="0.25">
      <c r="A108" s="11">
        <v>13158</v>
      </c>
      <c r="B108" s="12" t="s">
        <v>3030</v>
      </c>
    </row>
    <row r="109" spans="1:2" x14ac:dyDescent="0.25">
      <c r="A109" s="9">
        <v>13218</v>
      </c>
      <c r="B109" s="2" t="s">
        <v>3030</v>
      </c>
    </row>
    <row r="110" spans="1:2" x14ac:dyDescent="0.25">
      <c r="A110" s="11">
        <v>13284</v>
      </c>
      <c r="B110" s="12" t="s">
        <v>3030</v>
      </c>
    </row>
    <row r="111" spans="1:2" x14ac:dyDescent="0.25">
      <c r="A111" s="9">
        <v>13410</v>
      </c>
      <c r="B111" s="2" t="s">
        <v>3030</v>
      </c>
    </row>
    <row r="112" spans="1:2" x14ac:dyDescent="0.25">
      <c r="A112" s="11">
        <v>13444</v>
      </c>
      <c r="B112" s="12" t="s">
        <v>3030</v>
      </c>
    </row>
    <row r="113" spans="1:2" x14ac:dyDescent="0.25">
      <c r="A113" s="9">
        <v>13638</v>
      </c>
      <c r="B113" s="2" t="s">
        <v>3030</v>
      </c>
    </row>
    <row r="114" spans="1:2" x14ac:dyDescent="0.25">
      <c r="A114" s="11">
        <v>13729</v>
      </c>
      <c r="B114" s="12" t="s">
        <v>3030</v>
      </c>
    </row>
    <row r="115" spans="1:2" x14ac:dyDescent="0.25">
      <c r="A115" s="9">
        <v>13765</v>
      </c>
      <c r="B115" s="2" t="s">
        <v>3030</v>
      </c>
    </row>
    <row r="116" spans="1:2" x14ac:dyDescent="0.25">
      <c r="A116" s="11">
        <v>13959</v>
      </c>
      <c r="B116" s="12" t="s">
        <v>3030</v>
      </c>
    </row>
    <row r="117" spans="1:2" x14ac:dyDescent="0.25">
      <c r="A117" s="9">
        <v>13984</v>
      </c>
      <c r="B117" s="2" t="s">
        <v>3030</v>
      </c>
    </row>
    <row r="118" spans="1:2" x14ac:dyDescent="0.25">
      <c r="A118" s="11">
        <v>13986</v>
      </c>
      <c r="B118" s="12" t="s">
        <v>3030</v>
      </c>
    </row>
    <row r="119" spans="1:2" x14ac:dyDescent="0.25">
      <c r="A119" s="9">
        <v>14176</v>
      </c>
      <c r="B119" s="2" t="s">
        <v>3030</v>
      </c>
    </row>
    <row r="120" spans="1:2" x14ac:dyDescent="0.25">
      <c r="A120" s="11">
        <v>14242</v>
      </c>
      <c r="B120" s="12" t="s">
        <v>3030</v>
      </c>
    </row>
    <row r="121" spans="1:2" x14ac:dyDescent="0.25">
      <c r="A121" s="9">
        <v>14406</v>
      </c>
      <c r="B121" s="2" t="s">
        <v>3030</v>
      </c>
    </row>
    <row r="122" spans="1:2" x14ac:dyDescent="0.25">
      <c r="A122" s="11">
        <v>14497</v>
      </c>
      <c r="B122" s="12" t="s">
        <v>3030</v>
      </c>
    </row>
    <row r="123" spans="1:2" x14ac:dyDescent="0.25">
      <c r="A123" s="9">
        <v>14528</v>
      </c>
      <c r="B123" s="2" t="s">
        <v>3030</v>
      </c>
    </row>
    <row r="124" spans="1:2" x14ac:dyDescent="0.25">
      <c r="A124" s="11">
        <v>14534</v>
      </c>
      <c r="B124" s="12" t="s">
        <v>3030</v>
      </c>
    </row>
    <row r="125" spans="1:2" x14ac:dyDescent="0.25">
      <c r="A125" s="9">
        <v>14820</v>
      </c>
      <c r="B125" s="2" t="s">
        <v>3030</v>
      </c>
    </row>
    <row r="126" spans="1:2" x14ac:dyDescent="0.25">
      <c r="A126" s="11">
        <v>14951</v>
      </c>
      <c r="B126" s="12" t="s">
        <v>3030</v>
      </c>
    </row>
    <row r="127" spans="1:2" x14ac:dyDescent="0.25">
      <c r="A127" s="9">
        <v>15009</v>
      </c>
      <c r="B127" s="2" t="s">
        <v>3030</v>
      </c>
    </row>
    <row r="128" spans="1:2" x14ac:dyDescent="0.25">
      <c r="A128" s="11">
        <v>15106</v>
      </c>
      <c r="B128" s="12" t="s">
        <v>3030</v>
      </c>
    </row>
    <row r="129" spans="1:2" x14ac:dyDescent="0.25">
      <c r="A129" s="9">
        <v>15202</v>
      </c>
      <c r="B129" s="2" t="s">
        <v>3030</v>
      </c>
    </row>
    <row r="130" spans="1:2" x14ac:dyDescent="0.25">
      <c r="A130" s="11">
        <v>15206</v>
      </c>
      <c r="B130" s="12" t="s">
        <v>3030</v>
      </c>
    </row>
    <row r="131" spans="1:2" x14ac:dyDescent="0.25">
      <c r="A131" s="9">
        <v>15303</v>
      </c>
      <c r="B131" s="2" t="s">
        <v>3030</v>
      </c>
    </row>
    <row r="132" spans="1:2" x14ac:dyDescent="0.25">
      <c r="A132" s="11">
        <v>15712</v>
      </c>
      <c r="B132" s="12" t="s">
        <v>3030</v>
      </c>
    </row>
    <row r="133" spans="1:2" x14ac:dyDescent="0.25">
      <c r="A133" s="9">
        <v>15718</v>
      </c>
      <c r="B133" s="2" t="s">
        <v>3030</v>
      </c>
    </row>
    <row r="134" spans="1:2" x14ac:dyDescent="0.25">
      <c r="A134" s="11">
        <v>15778</v>
      </c>
      <c r="B134" s="12" t="s">
        <v>3030</v>
      </c>
    </row>
    <row r="135" spans="1:2" x14ac:dyDescent="0.25">
      <c r="A135" s="9">
        <v>15872</v>
      </c>
      <c r="B135" s="2" t="s">
        <v>3030</v>
      </c>
    </row>
    <row r="136" spans="1:2" x14ac:dyDescent="0.25">
      <c r="A136" s="11">
        <v>15904</v>
      </c>
      <c r="B136" s="12" t="s">
        <v>3030</v>
      </c>
    </row>
    <row r="137" spans="1:2" x14ac:dyDescent="0.25">
      <c r="A137" s="9">
        <v>16134</v>
      </c>
      <c r="B137" s="2" t="s">
        <v>3030</v>
      </c>
    </row>
    <row r="138" spans="1:2" x14ac:dyDescent="0.25">
      <c r="A138" s="11">
        <v>16582</v>
      </c>
      <c r="B138" s="12" t="s">
        <v>3030</v>
      </c>
    </row>
    <row r="139" spans="1:2" x14ac:dyDescent="0.25">
      <c r="A139" s="9">
        <v>16641</v>
      </c>
      <c r="B139" s="2" t="s">
        <v>3030</v>
      </c>
    </row>
    <row r="140" spans="1:2" x14ac:dyDescent="0.25">
      <c r="A140" s="11">
        <v>16679</v>
      </c>
      <c r="B140" s="12" t="s">
        <v>3030</v>
      </c>
    </row>
    <row r="141" spans="1:2" x14ac:dyDescent="0.25">
      <c r="A141" s="9">
        <v>16864</v>
      </c>
      <c r="B141" s="2" t="s">
        <v>3030</v>
      </c>
    </row>
    <row r="142" spans="1:2" x14ac:dyDescent="0.25">
      <c r="A142" s="11">
        <v>16961</v>
      </c>
      <c r="B142" s="12" t="s">
        <v>3030</v>
      </c>
    </row>
    <row r="143" spans="1:2" x14ac:dyDescent="0.25">
      <c r="A143" s="9">
        <v>17058</v>
      </c>
      <c r="B143" s="2" t="s">
        <v>3030</v>
      </c>
    </row>
    <row r="144" spans="1:2" x14ac:dyDescent="0.25">
      <c r="A144" s="11">
        <v>17155</v>
      </c>
      <c r="B144" s="12" t="s">
        <v>3030</v>
      </c>
    </row>
    <row r="145" spans="1:2" x14ac:dyDescent="0.25">
      <c r="A145" s="9">
        <v>17255</v>
      </c>
      <c r="B145" s="2" t="s">
        <v>3030</v>
      </c>
    </row>
    <row r="146" spans="1:2" x14ac:dyDescent="0.25">
      <c r="A146" s="11">
        <v>17282</v>
      </c>
      <c r="B146" s="12" t="s">
        <v>3030</v>
      </c>
    </row>
    <row r="147" spans="1:2" x14ac:dyDescent="0.25">
      <c r="A147" s="9">
        <v>17313</v>
      </c>
      <c r="B147" s="2" t="s">
        <v>3030</v>
      </c>
    </row>
    <row r="148" spans="1:2" x14ac:dyDescent="0.25">
      <c r="A148" s="11">
        <v>17508</v>
      </c>
      <c r="B148" s="12" t="s">
        <v>3030</v>
      </c>
    </row>
    <row r="149" spans="1:2" x14ac:dyDescent="0.25">
      <c r="A149" s="9">
        <v>17668</v>
      </c>
      <c r="B149" s="2" t="s">
        <v>3030</v>
      </c>
    </row>
    <row r="150" spans="1:2" x14ac:dyDescent="0.25">
      <c r="A150" s="11">
        <v>17858</v>
      </c>
      <c r="B150" s="12" t="s">
        <v>3030</v>
      </c>
    </row>
    <row r="151" spans="1:2" x14ac:dyDescent="0.25">
      <c r="A151" s="9">
        <v>17985</v>
      </c>
      <c r="B151" s="2" t="s">
        <v>3030</v>
      </c>
    </row>
    <row r="152" spans="1:2" x14ac:dyDescent="0.25">
      <c r="A152" s="11">
        <v>17988</v>
      </c>
      <c r="B152" s="12" t="s">
        <v>3030</v>
      </c>
    </row>
    <row r="153" spans="1:2" x14ac:dyDescent="0.25">
      <c r="A153" s="9">
        <v>18119</v>
      </c>
      <c r="B153" s="2" t="s">
        <v>3030</v>
      </c>
    </row>
    <row r="154" spans="1:2" x14ac:dyDescent="0.25">
      <c r="A154" s="11">
        <v>18215</v>
      </c>
      <c r="B154" s="12" t="s">
        <v>3030</v>
      </c>
    </row>
    <row r="155" spans="1:2" x14ac:dyDescent="0.25">
      <c r="A155" s="9">
        <v>18336</v>
      </c>
      <c r="B155" s="2" t="s">
        <v>3030</v>
      </c>
    </row>
    <row r="156" spans="1:2" x14ac:dyDescent="0.25">
      <c r="A156" s="11">
        <v>18496</v>
      </c>
      <c r="B156" s="12" t="s">
        <v>3030</v>
      </c>
    </row>
    <row r="157" spans="1:2" x14ac:dyDescent="0.25">
      <c r="A157" s="9">
        <v>18533</v>
      </c>
      <c r="B157" s="2" t="s">
        <v>3030</v>
      </c>
    </row>
    <row r="158" spans="1:2" x14ac:dyDescent="0.25">
      <c r="A158" s="11">
        <v>18593</v>
      </c>
      <c r="B158" s="12" t="s">
        <v>3030</v>
      </c>
    </row>
    <row r="159" spans="1:2" x14ac:dyDescent="0.25">
      <c r="A159" s="9">
        <v>18661</v>
      </c>
      <c r="B159" s="2" t="s">
        <v>3030</v>
      </c>
    </row>
    <row r="160" spans="1:2" x14ac:dyDescent="0.25">
      <c r="A160" s="11">
        <v>18689</v>
      </c>
      <c r="B160" s="12" t="s">
        <v>3030</v>
      </c>
    </row>
    <row r="161" spans="1:2" x14ac:dyDescent="0.25">
      <c r="A161" s="9">
        <v>18753</v>
      </c>
      <c r="B161" s="2" t="s">
        <v>3030</v>
      </c>
    </row>
    <row r="162" spans="1:2" x14ac:dyDescent="0.25">
      <c r="A162" s="11">
        <v>18822</v>
      </c>
      <c r="B162" s="12" t="s">
        <v>3030</v>
      </c>
    </row>
    <row r="163" spans="1:2" x14ac:dyDescent="0.25">
      <c r="A163" s="9">
        <v>18919</v>
      </c>
      <c r="B163" s="2" t="s">
        <v>3030</v>
      </c>
    </row>
    <row r="164" spans="1:2" x14ac:dyDescent="0.25">
      <c r="A164" s="11">
        <v>19010</v>
      </c>
      <c r="B164" s="12" t="s">
        <v>3030</v>
      </c>
    </row>
    <row r="165" spans="1:2" x14ac:dyDescent="0.25">
      <c r="A165" s="9">
        <v>19078</v>
      </c>
      <c r="B165" s="2" t="s">
        <v>3030</v>
      </c>
    </row>
    <row r="166" spans="1:2" x14ac:dyDescent="0.25">
      <c r="A166" s="11">
        <v>19138</v>
      </c>
      <c r="B166" s="12" t="s">
        <v>3030</v>
      </c>
    </row>
    <row r="167" spans="1:2" x14ac:dyDescent="0.25">
      <c r="A167" s="9">
        <v>19523</v>
      </c>
      <c r="B167" s="2" t="s">
        <v>3030</v>
      </c>
    </row>
    <row r="168" spans="1:2" x14ac:dyDescent="0.25">
      <c r="A168" s="11">
        <v>19616</v>
      </c>
      <c r="B168" s="12" t="s">
        <v>3030</v>
      </c>
    </row>
    <row r="169" spans="1:2" x14ac:dyDescent="0.25">
      <c r="A169" s="9">
        <v>19718</v>
      </c>
      <c r="B169" s="2" t="s">
        <v>3030</v>
      </c>
    </row>
    <row r="170" spans="1:2" x14ac:dyDescent="0.25">
      <c r="A170" s="11">
        <v>20036</v>
      </c>
      <c r="B170" s="12" t="s">
        <v>3030</v>
      </c>
    </row>
    <row r="171" spans="1:2" x14ac:dyDescent="0.25">
      <c r="A171" s="9">
        <v>20134</v>
      </c>
      <c r="B171" s="2" t="s">
        <v>3030</v>
      </c>
    </row>
    <row r="172" spans="1:2" x14ac:dyDescent="0.25">
      <c r="A172" s="11">
        <v>20389</v>
      </c>
      <c r="B172" s="12" t="s">
        <v>3030</v>
      </c>
    </row>
    <row r="173" spans="1:2" x14ac:dyDescent="0.25">
      <c r="A173" s="9">
        <v>20453</v>
      </c>
      <c r="B173" s="2" t="s">
        <v>3030</v>
      </c>
    </row>
    <row r="174" spans="1:2" x14ac:dyDescent="0.25">
      <c r="A174" s="11">
        <v>20480</v>
      </c>
      <c r="B174" s="12" t="s">
        <v>3030</v>
      </c>
    </row>
    <row r="175" spans="1:2" x14ac:dyDescent="0.25">
      <c r="A175" s="9">
        <v>20486</v>
      </c>
      <c r="B175" s="2" t="s">
        <v>3030</v>
      </c>
    </row>
    <row r="176" spans="1:2" x14ac:dyDescent="0.25">
      <c r="A176" s="11">
        <v>20704</v>
      </c>
      <c r="B176" s="12" t="s">
        <v>3030</v>
      </c>
    </row>
    <row r="177" spans="1:2" x14ac:dyDescent="0.25">
      <c r="A177" s="9">
        <v>20743</v>
      </c>
      <c r="B177" s="2" t="s">
        <v>3030</v>
      </c>
    </row>
    <row r="178" spans="1:2" x14ac:dyDescent="0.25">
      <c r="A178" s="11">
        <v>20864</v>
      </c>
      <c r="B178" s="12" t="s">
        <v>3030</v>
      </c>
    </row>
    <row r="179" spans="1:2" x14ac:dyDescent="0.25">
      <c r="A179" s="9">
        <v>20899</v>
      </c>
      <c r="B179" s="2" t="s">
        <v>3030</v>
      </c>
    </row>
    <row r="180" spans="1:2" x14ac:dyDescent="0.25">
      <c r="A180" s="11">
        <v>20934</v>
      </c>
      <c r="B180" s="12" t="s">
        <v>3030</v>
      </c>
    </row>
    <row r="181" spans="1:2" x14ac:dyDescent="0.25">
      <c r="A181" s="9">
        <v>21222</v>
      </c>
      <c r="B181" s="2" t="s">
        <v>3030</v>
      </c>
    </row>
    <row r="182" spans="1:2" x14ac:dyDescent="0.25">
      <c r="A182" s="11">
        <v>21286</v>
      </c>
      <c r="B182" s="12" t="s">
        <v>3030</v>
      </c>
    </row>
    <row r="183" spans="1:2" x14ac:dyDescent="0.25">
      <c r="A183" s="9">
        <v>21346</v>
      </c>
      <c r="B183" s="2" t="s">
        <v>3030</v>
      </c>
    </row>
    <row r="184" spans="1:2" x14ac:dyDescent="0.25">
      <c r="A184" s="11">
        <v>21383</v>
      </c>
      <c r="B184" s="12" t="s">
        <v>3030</v>
      </c>
    </row>
    <row r="185" spans="1:2" x14ac:dyDescent="0.25">
      <c r="A185" s="9">
        <v>21729</v>
      </c>
      <c r="B185" s="2" t="s">
        <v>3030</v>
      </c>
    </row>
    <row r="186" spans="1:2" x14ac:dyDescent="0.25">
      <c r="A186" s="11">
        <v>21824</v>
      </c>
      <c r="B186" s="12" t="s">
        <v>3030</v>
      </c>
    </row>
    <row r="187" spans="1:2" x14ac:dyDescent="0.25">
      <c r="A187" s="9">
        <v>21890</v>
      </c>
      <c r="B187" s="2" t="s">
        <v>3030</v>
      </c>
    </row>
    <row r="188" spans="1:2" x14ac:dyDescent="0.25">
      <c r="A188" s="11">
        <v>22181</v>
      </c>
      <c r="B188" s="12" t="s">
        <v>3030</v>
      </c>
    </row>
    <row r="189" spans="1:2" x14ac:dyDescent="0.25">
      <c r="A189" s="9">
        <v>22402</v>
      </c>
      <c r="B189" s="2" t="s">
        <v>3030</v>
      </c>
    </row>
    <row r="190" spans="1:2" x14ac:dyDescent="0.25">
      <c r="A190" s="11">
        <v>22627</v>
      </c>
      <c r="B190" s="12" t="s">
        <v>3030</v>
      </c>
    </row>
    <row r="191" spans="1:2" x14ac:dyDescent="0.25">
      <c r="A191" s="9">
        <v>22656</v>
      </c>
      <c r="B191" s="2" t="s">
        <v>3030</v>
      </c>
    </row>
    <row r="192" spans="1:2" x14ac:dyDescent="0.25">
      <c r="A192" s="11">
        <v>22661</v>
      </c>
      <c r="B192" s="12" t="s">
        <v>3030</v>
      </c>
    </row>
    <row r="193" spans="1:2" x14ac:dyDescent="0.25">
      <c r="A193" s="9">
        <v>22787</v>
      </c>
      <c r="B193" s="2" t="s">
        <v>3030</v>
      </c>
    </row>
    <row r="194" spans="1:2" x14ac:dyDescent="0.25">
      <c r="A194" s="11">
        <v>22820</v>
      </c>
      <c r="B194" s="12" t="s">
        <v>3030</v>
      </c>
    </row>
    <row r="195" spans="1:2" x14ac:dyDescent="0.25">
      <c r="A195" s="9">
        <v>22947</v>
      </c>
      <c r="B195" s="2" t="s">
        <v>3030</v>
      </c>
    </row>
    <row r="196" spans="1:2" x14ac:dyDescent="0.25">
      <c r="A196" s="11">
        <v>22950</v>
      </c>
      <c r="B196" s="12" t="s">
        <v>3030</v>
      </c>
    </row>
    <row r="197" spans="1:2" x14ac:dyDescent="0.25">
      <c r="A197" s="9">
        <v>23076</v>
      </c>
      <c r="B197" s="2" t="s">
        <v>3030</v>
      </c>
    </row>
    <row r="198" spans="1:2" x14ac:dyDescent="0.25">
      <c r="A198" s="11">
        <v>23168</v>
      </c>
      <c r="B198" s="12" t="s">
        <v>3030</v>
      </c>
    </row>
    <row r="199" spans="1:2" x14ac:dyDescent="0.25">
      <c r="A199" s="9">
        <v>23488</v>
      </c>
      <c r="B199" s="2" t="s">
        <v>3030</v>
      </c>
    </row>
    <row r="200" spans="1:2" x14ac:dyDescent="0.25">
      <c r="A200" s="11">
        <v>23557</v>
      </c>
      <c r="B200" s="12" t="s">
        <v>3030</v>
      </c>
    </row>
    <row r="201" spans="1:2" x14ac:dyDescent="0.25">
      <c r="A201" s="9">
        <v>23559</v>
      </c>
      <c r="B201" s="2" t="s">
        <v>3030</v>
      </c>
    </row>
    <row r="202" spans="1:2" x14ac:dyDescent="0.25">
      <c r="A202" s="11">
        <v>23616</v>
      </c>
      <c r="B202" s="12" t="s">
        <v>3030</v>
      </c>
    </row>
    <row r="203" spans="1:2" x14ac:dyDescent="0.25">
      <c r="A203" s="9">
        <v>23619</v>
      </c>
      <c r="B203" s="2" t="s">
        <v>3030</v>
      </c>
    </row>
    <row r="204" spans="1:2" x14ac:dyDescent="0.25">
      <c r="A204" s="11">
        <v>23748</v>
      </c>
      <c r="B204" s="12" t="s">
        <v>3030</v>
      </c>
    </row>
    <row r="205" spans="1:2" x14ac:dyDescent="0.25">
      <c r="A205" s="9">
        <v>24066</v>
      </c>
      <c r="B205" s="2" t="s">
        <v>3030</v>
      </c>
    </row>
    <row r="206" spans="1:2" x14ac:dyDescent="0.25">
      <c r="A206" s="11">
        <v>24519</v>
      </c>
      <c r="B206" s="12" t="s">
        <v>3030</v>
      </c>
    </row>
    <row r="207" spans="1:2" x14ac:dyDescent="0.25">
      <c r="A207" s="9">
        <v>24707</v>
      </c>
      <c r="B207" s="2" t="s">
        <v>3030</v>
      </c>
    </row>
    <row r="208" spans="1:2" x14ac:dyDescent="0.25">
      <c r="A208" s="11">
        <v>24902</v>
      </c>
      <c r="B208" s="12" t="s">
        <v>3030</v>
      </c>
    </row>
    <row r="209" spans="1:2" x14ac:dyDescent="0.25">
      <c r="A209" s="9">
        <v>25095</v>
      </c>
      <c r="B209" s="2" t="s">
        <v>3030</v>
      </c>
    </row>
    <row r="210" spans="1:2" x14ac:dyDescent="0.25">
      <c r="A210" s="11">
        <v>25152</v>
      </c>
      <c r="B210" s="12" t="s">
        <v>3030</v>
      </c>
    </row>
    <row r="211" spans="1:2" x14ac:dyDescent="0.25">
      <c r="A211" s="9">
        <v>25157</v>
      </c>
      <c r="B211" s="2" t="s">
        <v>3030</v>
      </c>
    </row>
    <row r="212" spans="1:2" x14ac:dyDescent="0.25">
      <c r="A212" s="11">
        <v>25478</v>
      </c>
      <c r="B212" s="12" t="s">
        <v>3030</v>
      </c>
    </row>
    <row r="213" spans="1:2" x14ac:dyDescent="0.25">
      <c r="A213" s="9">
        <v>25479</v>
      </c>
      <c r="B213" s="2" t="s">
        <v>3030</v>
      </c>
    </row>
    <row r="214" spans="1:2" x14ac:dyDescent="0.25">
      <c r="A214" s="11">
        <v>25735</v>
      </c>
      <c r="B214" s="12" t="s">
        <v>3030</v>
      </c>
    </row>
    <row r="215" spans="1:2" x14ac:dyDescent="0.25">
      <c r="A215" s="9">
        <v>25799</v>
      </c>
      <c r="B215" s="2" t="s">
        <v>3030</v>
      </c>
    </row>
    <row r="216" spans="1:2" x14ac:dyDescent="0.25">
      <c r="A216" s="11">
        <v>25828</v>
      </c>
      <c r="B216" s="12" t="s">
        <v>3030</v>
      </c>
    </row>
    <row r="217" spans="1:2" x14ac:dyDescent="0.25">
      <c r="A217" s="9">
        <v>25952</v>
      </c>
      <c r="B217" s="2" t="s">
        <v>3030</v>
      </c>
    </row>
    <row r="218" spans="1:2" x14ac:dyDescent="0.25">
      <c r="A218" s="11">
        <v>26240</v>
      </c>
      <c r="B218" s="12" t="s">
        <v>3030</v>
      </c>
    </row>
    <row r="219" spans="1:2" x14ac:dyDescent="0.25">
      <c r="A219" s="9">
        <v>26372</v>
      </c>
      <c r="B219" s="2" t="s">
        <v>3030</v>
      </c>
    </row>
    <row r="220" spans="1:2" x14ac:dyDescent="0.25">
      <c r="A220" s="11">
        <v>26784</v>
      </c>
      <c r="B220" s="12" t="s">
        <v>3030</v>
      </c>
    </row>
    <row r="221" spans="1:2" x14ac:dyDescent="0.25">
      <c r="A221" s="9">
        <v>26852</v>
      </c>
      <c r="B221" s="2" t="s">
        <v>3030</v>
      </c>
    </row>
    <row r="222" spans="1:2" x14ac:dyDescent="0.25">
      <c r="A222" s="11">
        <v>26881</v>
      </c>
      <c r="B222" s="12" t="s">
        <v>3030</v>
      </c>
    </row>
    <row r="223" spans="1:2" x14ac:dyDescent="0.25">
      <c r="A223" s="9">
        <v>26982</v>
      </c>
      <c r="B223" s="2" t="s">
        <v>3030</v>
      </c>
    </row>
    <row r="224" spans="1:2" x14ac:dyDescent="0.25">
      <c r="A224" s="11">
        <v>27137</v>
      </c>
      <c r="B224" s="12" t="s">
        <v>3030</v>
      </c>
    </row>
    <row r="225" spans="1:2" x14ac:dyDescent="0.25">
      <c r="A225" s="9">
        <v>27490</v>
      </c>
      <c r="B225" s="2" t="s">
        <v>3030</v>
      </c>
    </row>
    <row r="226" spans="1:2" x14ac:dyDescent="0.25">
      <c r="A226" s="11">
        <v>27712</v>
      </c>
      <c r="B226" s="12" t="s">
        <v>3030</v>
      </c>
    </row>
    <row r="227" spans="1:2" x14ac:dyDescent="0.25">
      <c r="A227" s="9">
        <v>27744</v>
      </c>
      <c r="B227" s="2" t="s">
        <v>3030</v>
      </c>
    </row>
    <row r="228" spans="1:2" x14ac:dyDescent="0.25">
      <c r="A228" s="11">
        <v>27750</v>
      </c>
      <c r="B228" s="12" t="s">
        <v>3030</v>
      </c>
    </row>
    <row r="229" spans="1:2" x14ac:dyDescent="0.25">
      <c r="A229" s="9">
        <v>28003</v>
      </c>
      <c r="B229" s="2" t="s">
        <v>3030</v>
      </c>
    </row>
    <row r="230" spans="1:2" x14ac:dyDescent="0.25">
      <c r="A230" s="11">
        <v>28037</v>
      </c>
      <c r="B230" s="12" t="s">
        <v>3030</v>
      </c>
    </row>
    <row r="231" spans="1:2" x14ac:dyDescent="0.25">
      <c r="A231" s="9">
        <v>28291</v>
      </c>
      <c r="B231" s="2" t="s">
        <v>3030</v>
      </c>
    </row>
    <row r="232" spans="1:2" x14ac:dyDescent="0.25">
      <c r="A232" s="11">
        <v>28387</v>
      </c>
      <c r="B232" s="12" t="s">
        <v>3030</v>
      </c>
    </row>
    <row r="233" spans="1:2" x14ac:dyDescent="0.25">
      <c r="A233" s="9">
        <v>28419</v>
      </c>
      <c r="B233" s="2" t="s">
        <v>3030</v>
      </c>
    </row>
    <row r="234" spans="1:2" x14ac:dyDescent="0.25">
      <c r="A234" s="11">
        <v>28455</v>
      </c>
      <c r="B234" s="12" t="s">
        <v>3030</v>
      </c>
    </row>
    <row r="235" spans="1:2" x14ac:dyDescent="0.25">
      <c r="A235" s="9">
        <v>28544</v>
      </c>
      <c r="B235" s="2" t="s">
        <v>3030</v>
      </c>
    </row>
    <row r="236" spans="1:2" x14ac:dyDescent="0.25">
      <c r="A236" s="11">
        <v>28928</v>
      </c>
      <c r="B236" s="12" t="s">
        <v>3030</v>
      </c>
    </row>
    <row r="237" spans="1:2" x14ac:dyDescent="0.25">
      <c r="A237" s="9">
        <v>29095</v>
      </c>
      <c r="B237" s="2" t="s">
        <v>3030</v>
      </c>
    </row>
    <row r="238" spans="1:2" x14ac:dyDescent="0.25">
      <c r="A238" s="11">
        <v>29318</v>
      </c>
      <c r="B238" s="12" t="s">
        <v>3030</v>
      </c>
    </row>
    <row r="239" spans="1:2" x14ac:dyDescent="0.25">
      <c r="A239" s="9">
        <v>29376</v>
      </c>
      <c r="B239" s="2" t="s">
        <v>3030</v>
      </c>
    </row>
    <row r="240" spans="1:2" x14ac:dyDescent="0.25">
      <c r="A240" s="11">
        <v>29380</v>
      </c>
      <c r="B240" s="12" t="s">
        <v>3030</v>
      </c>
    </row>
    <row r="241" spans="1:2" x14ac:dyDescent="0.25">
      <c r="A241" s="9">
        <v>29410</v>
      </c>
      <c r="B241" s="2" t="s">
        <v>3030</v>
      </c>
    </row>
    <row r="242" spans="1:2" x14ac:dyDescent="0.25">
      <c r="A242" s="11">
        <v>29505</v>
      </c>
      <c r="B242" s="12" t="s">
        <v>3030</v>
      </c>
    </row>
    <row r="243" spans="1:2" x14ac:dyDescent="0.25">
      <c r="A243" s="9">
        <v>29506</v>
      </c>
      <c r="B243" s="2" t="s">
        <v>3030</v>
      </c>
    </row>
    <row r="244" spans="1:2" x14ac:dyDescent="0.25">
      <c r="A244" s="11">
        <v>29861</v>
      </c>
      <c r="B244" s="12" t="s">
        <v>3030</v>
      </c>
    </row>
    <row r="245" spans="1:2" x14ac:dyDescent="0.25">
      <c r="A245" s="9">
        <v>29991</v>
      </c>
      <c r="B245" s="2" t="s">
        <v>3030</v>
      </c>
    </row>
    <row r="246" spans="1:2" x14ac:dyDescent="0.25">
      <c r="A246" s="11">
        <v>30176</v>
      </c>
      <c r="B246" s="12" t="s">
        <v>3030</v>
      </c>
    </row>
    <row r="247" spans="1:2" x14ac:dyDescent="0.25">
      <c r="A247" s="9">
        <v>30403</v>
      </c>
      <c r="B247" s="2" t="s">
        <v>3030</v>
      </c>
    </row>
    <row r="248" spans="1:2" x14ac:dyDescent="0.25">
      <c r="A248" s="11">
        <v>30469</v>
      </c>
      <c r="B248" s="12" t="s">
        <v>3030</v>
      </c>
    </row>
    <row r="249" spans="1:2" x14ac:dyDescent="0.25">
      <c r="A249" s="9">
        <v>31073</v>
      </c>
      <c r="B249" s="2" t="s">
        <v>3030</v>
      </c>
    </row>
    <row r="250" spans="1:2" x14ac:dyDescent="0.25">
      <c r="A250" s="11">
        <v>31232</v>
      </c>
      <c r="B250" s="12" t="s">
        <v>3030</v>
      </c>
    </row>
    <row r="251" spans="1:2" x14ac:dyDescent="0.25">
      <c r="A251" s="9">
        <v>31303</v>
      </c>
      <c r="B251" s="2" t="s">
        <v>3030</v>
      </c>
    </row>
    <row r="252" spans="1:2" x14ac:dyDescent="0.25">
      <c r="A252" s="11">
        <v>31682</v>
      </c>
      <c r="B252" s="12" t="s">
        <v>3030</v>
      </c>
    </row>
    <row r="253" spans="1:2" x14ac:dyDescent="0.25">
      <c r="A253" s="9">
        <v>31844</v>
      </c>
      <c r="B253" s="2" t="s">
        <v>3030</v>
      </c>
    </row>
    <row r="254" spans="1:2" x14ac:dyDescent="0.25">
      <c r="A254" s="11">
        <v>31907</v>
      </c>
      <c r="B254" s="12" t="s">
        <v>3030</v>
      </c>
    </row>
    <row r="255" spans="1:2" x14ac:dyDescent="0.25">
      <c r="A255" s="9">
        <v>32036</v>
      </c>
      <c r="B255" s="2" t="s">
        <v>3030</v>
      </c>
    </row>
    <row r="256" spans="1:2" x14ac:dyDescent="0.25">
      <c r="A256" s="11">
        <v>32582</v>
      </c>
      <c r="B256" s="12" t="s">
        <v>3030</v>
      </c>
    </row>
    <row r="257" spans="1:2" x14ac:dyDescent="0.25">
      <c r="A257" s="9">
        <v>32901</v>
      </c>
      <c r="B257" s="2" t="s">
        <v>3030</v>
      </c>
    </row>
    <row r="258" spans="1:2" x14ac:dyDescent="0.25">
      <c r="A258" s="11">
        <v>32931</v>
      </c>
      <c r="B258" s="12" t="s">
        <v>3030</v>
      </c>
    </row>
    <row r="259" spans="1:2" x14ac:dyDescent="0.25">
      <c r="A259" s="9">
        <v>32966</v>
      </c>
      <c r="B259" s="2" t="s">
        <v>3030</v>
      </c>
    </row>
    <row r="260" spans="1:2" x14ac:dyDescent="0.25">
      <c r="A260" s="11">
        <v>32996</v>
      </c>
      <c r="B260" s="12" t="s">
        <v>3030</v>
      </c>
    </row>
    <row r="261" spans="1:2" x14ac:dyDescent="0.25">
      <c r="A261" s="9">
        <v>32998</v>
      </c>
      <c r="B261" s="2" t="s">
        <v>3030</v>
      </c>
    </row>
    <row r="262" spans="1:2" x14ac:dyDescent="0.25">
      <c r="A262" s="11">
        <v>33283</v>
      </c>
      <c r="B262" s="12" t="s">
        <v>3030</v>
      </c>
    </row>
    <row r="263" spans="1:2" x14ac:dyDescent="0.25">
      <c r="A263" s="9">
        <v>33317</v>
      </c>
      <c r="B263" s="2" t="s">
        <v>3030</v>
      </c>
    </row>
    <row r="264" spans="1:2" x14ac:dyDescent="0.25">
      <c r="A264" s="11">
        <v>33477</v>
      </c>
      <c r="B264" s="12" t="s">
        <v>3030</v>
      </c>
    </row>
    <row r="265" spans="1:2" x14ac:dyDescent="0.25">
      <c r="A265" s="9">
        <v>33510</v>
      </c>
      <c r="B265" s="2" t="s">
        <v>3030</v>
      </c>
    </row>
    <row r="266" spans="1:2" x14ac:dyDescent="0.25">
      <c r="A266" s="11">
        <v>33541</v>
      </c>
      <c r="B266" s="12" t="s">
        <v>3030</v>
      </c>
    </row>
    <row r="267" spans="1:2" x14ac:dyDescent="0.25">
      <c r="A267" s="9">
        <v>33637</v>
      </c>
      <c r="B267" s="2" t="s">
        <v>3030</v>
      </c>
    </row>
    <row r="268" spans="1:2" x14ac:dyDescent="0.25">
      <c r="A268" s="11">
        <v>33921</v>
      </c>
      <c r="B268" s="12" t="s">
        <v>3030</v>
      </c>
    </row>
    <row r="269" spans="1:2" x14ac:dyDescent="0.25">
      <c r="A269" s="9">
        <v>34117</v>
      </c>
      <c r="B269" s="2" t="s">
        <v>3030</v>
      </c>
    </row>
    <row r="270" spans="1:2" x14ac:dyDescent="0.25">
      <c r="A270" s="11">
        <v>34209</v>
      </c>
      <c r="B270" s="12" t="s">
        <v>3030</v>
      </c>
    </row>
    <row r="271" spans="1:2" x14ac:dyDescent="0.25">
      <c r="A271" s="9">
        <v>34338</v>
      </c>
      <c r="B271" s="2" t="s">
        <v>3030</v>
      </c>
    </row>
    <row r="272" spans="1:2" x14ac:dyDescent="0.25">
      <c r="A272" s="11">
        <v>34532</v>
      </c>
      <c r="B272" s="12" t="s">
        <v>3030</v>
      </c>
    </row>
    <row r="273" spans="1:2" x14ac:dyDescent="0.25">
      <c r="A273" s="9">
        <v>34658</v>
      </c>
      <c r="B273" s="2" t="s">
        <v>3030</v>
      </c>
    </row>
    <row r="274" spans="1:2" x14ac:dyDescent="0.25">
      <c r="A274" s="11">
        <v>34661</v>
      </c>
      <c r="B274" s="12" t="s">
        <v>3030</v>
      </c>
    </row>
    <row r="275" spans="1:2" x14ac:dyDescent="0.25">
      <c r="A275" s="9">
        <v>34689</v>
      </c>
      <c r="B275" s="2" t="s">
        <v>3030</v>
      </c>
    </row>
    <row r="276" spans="1:2" x14ac:dyDescent="0.25">
      <c r="A276" s="11">
        <v>34916</v>
      </c>
      <c r="B276" s="12" t="s">
        <v>3030</v>
      </c>
    </row>
    <row r="277" spans="1:2" x14ac:dyDescent="0.25">
      <c r="A277" s="9">
        <v>35047</v>
      </c>
      <c r="B277" s="2" t="s">
        <v>3030</v>
      </c>
    </row>
    <row r="278" spans="1:2" x14ac:dyDescent="0.25">
      <c r="A278" s="11">
        <v>35110</v>
      </c>
      <c r="B278" s="12" t="s">
        <v>3030</v>
      </c>
    </row>
    <row r="279" spans="1:2" x14ac:dyDescent="0.25">
      <c r="A279" s="9">
        <v>35111</v>
      </c>
      <c r="B279" s="2" t="s">
        <v>3030</v>
      </c>
    </row>
    <row r="280" spans="1:2" x14ac:dyDescent="0.25">
      <c r="A280" s="11">
        <v>35137</v>
      </c>
      <c r="B280" s="12" t="s">
        <v>3030</v>
      </c>
    </row>
    <row r="281" spans="1:2" x14ac:dyDescent="0.25">
      <c r="A281" s="9">
        <v>35366</v>
      </c>
      <c r="B281" s="2" t="s">
        <v>3030</v>
      </c>
    </row>
    <row r="282" spans="1:2" x14ac:dyDescent="0.25">
      <c r="A282" s="11">
        <v>35492</v>
      </c>
      <c r="B282" s="12" t="s">
        <v>3030</v>
      </c>
    </row>
    <row r="283" spans="1:2" x14ac:dyDescent="0.25">
      <c r="A283" s="9">
        <v>35554</v>
      </c>
      <c r="B283" s="2" t="s">
        <v>3030</v>
      </c>
    </row>
    <row r="284" spans="1:2" x14ac:dyDescent="0.25">
      <c r="A284" s="11">
        <v>35588</v>
      </c>
      <c r="B284" s="12" t="s">
        <v>3030</v>
      </c>
    </row>
    <row r="285" spans="1:2" x14ac:dyDescent="0.25">
      <c r="A285" s="9">
        <v>35687</v>
      </c>
      <c r="B285" s="2" t="s">
        <v>3030</v>
      </c>
    </row>
    <row r="286" spans="1:2" x14ac:dyDescent="0.25">
      <c r="A286" s="11">
        <v>35744</v>
      </c>
      <c r="B286" s="12" t="s">
        <v>3030</v>
      </c>
    </row>
    <row r="287" spans="1:2" x14ac:dyDescent="0.25">
      <c r="A287" s="9">
        <v>35877</v>
      </c>
      <c r="B287" s="2" t="s">
        <v>3030</v>
      </c>
    </row>
    <row r="288" spans="1:2" x14ac:dyDescent="0.25">
      <c r="A288" s="11">
        <v>35910</v>
      </c>
      <c r="B288" s="12" t="s">
        <v>3030</v>
      </c>
    </row>
    <row r="289" spans="1:2" x14ac:dyDescent="0.25">
      <c r="A289" s="9">
        <v>35936</v>
      </c>
      <c r="B289" s="2" t="s">
        <v>3030</v>
      </c>
    </row>
    <row r="290" spans="1:2" x14ac:dyDescent="0.25">
      <c r="A290" s="11">
        <v>36038</v>
      </c>
      <c r="B290" s="12" t="s">
        <v>3030</v>
      </c>
    </row>
    <row r="291" spans="1:2" x14ac:dyDescent="0.25">
      <c r="A291" s="9">
        <v>36067</v>
      </c>
      <c r="B291" s="2" t="s">
        <v>3030</v>
      </c>
    </row>
    <row r="292" spans="1:2" x14ac:dyDescent="0.25">
      <c r="A292" s="11">
        <v>36160</v>
      </c>
      <c r="B292" s="12" t="s">
        <v>3030</v>
      </c>
    </row>
    <row r="293" spans="1:2" x14ac:dyDescent="0.25">
      <c r="A293" s="9">
        <v>36262</v>
      </c>
      <c r="B293" s="2" t="s">
        <v>3030</v>
      </c>
    </row>
    <row r="294" spans="1:2" x14ac:dyDescent="0.25">
      <c r="A294" s="11">
        <v>36449</v>
      </c>
      <c r="B294" s="12" t="s">
        <v>3030</v>
      </c>
    </row>
    <row r="295" spans="1:2" x14ac:dyDescent="0.25">
      <c r="A295" s="9">
        <v>36609</v>
      </c>
      <c r="B295" s="2" t="s">
        <v>3030</v>
      </c>
    </row>
    <row r="296" spans="1:2" x14ac:dyDescent="0.25">
      <c r="A296" s="11">
        <v>36676</v>
      </c>
      <c r="B296" s="12" t="s">
        <v>3030</v>
      </c>
    </row>
    <row r="297" spans="1:2" x14ac:dyDescent="0.25">
      <c r="A297" s="9">
        <v>36679</v>
      </c>
      <c r="B297" s="2" t="s">
        <v>3030</v>
      </c>
    </row>
    <row r="298" spans="1:2" x14ac:dyDescent="0.25">
      <c r="A298" s="11">
        <v>36705</v>
      </c>
      <c r="B298" s="12" t="s">
        <v>3030</v>
      </c>
    </row>
    <row r="299" spans="1:2" x14ac:dyDescent="0.25">
      <c r="A299" s="9">
        <v>36707</v>
      </c>
      <c r="B299" s="2" t="s">
        <v>3030</v>
      </c>
    </row>
    <row r="300" spans="1:2" x14ac:dyDescent="0.25">
      <c r="A300" s="11">
        <v>36743</v>
      </c>
      <c r="B300" s="12" t="s">
        <v>3030</v>
      </c>
    </row>
    <row r="301" spans="1:2" x14ac:dyDescent="0.25">
      <c r="A301" s="9">
        <v>36772</v>
      </c>
      <c r="B301" s="2" t="s">
        <v>3030</v>
      </c>
    </row>
    <row r="302" spans="1:2" x14ac:dyDescent="0.25">
      <c r="A302" s="11">
        <v>36773</v>
      </c>
      <c r="B302" s="12" t="s">
        <v>3030</v>
      </c>
    </row>
    <row r="303" spans="1:2" x14ac:dyDescent="0.25">
      <c r="A303" s="9">
        <v>36932</v>
      </c>
      <c r="B303" s="2" t="s">
        <v>3030</v>
      </c>
    </row>
    <row r="304" spans="1:2" x14ac:dyDescent="0.25">
      <c r="A304" s="11">
        <v>36934</v>
      </c>
      <c r="B304" s="12" t="s">
        <v>3030</v>
      </c>
    </row>
    <row r="305" spans="1:2" x14ac:dyDescent="0.25">
      <c r="A305" s="9">
        <v>36992</v>
      </c>
      <c r="B305" s="2" t="s">
        <v>3030</v>
      </c>
    </row>
    <row r="306" spans="1:2" x14ac:dyDescent="0.25">
      <c r="A306" s="11">
        <v>36994</v>
      </c>
      <c r="B306" s="12" t="s">
        <v>3030</v>
      </c>
    </row>
    <row r="307" spans="1:2" x14ac:dyDescent="0.25">
      <c r="A307" s="9">
        <v>36998</v>
      </c>
      <c r="B307" s="2" t="s">
        <v>3030</v>
      </c>
    </row>
    <row r="308" spans="1:2" x14ac:dyDescent="0.25">
      <c r="A308" s="11">
        <v>36999</v>
      </c>
      <c r="B308" s="12" t="s">
        <v>3030</v>
      </c>
    </row>
    <row r="309" spans="1:2" x14ac:dyDescent="0.25">
      <c r="A309" s="9">
        <v>37250</v>
      </c>
      <c r="B309" s="2" t="s">
        <v>3030</v>
      </c>
    </row>
    <row r="310" spans="1:2" x14ac:dyDescent="0.25">
      <c r="A310" s="11">
        <v>37380</v>
      </c>
      <c r="B310" s="12" t="s">
        <v>3030</v>
      </c>
    </row>
    <row r="311" spans="1:2" x14ac:dyDescent="0.25">
      <c r="A311" s="9">
        <v>37414</v>
      </c>
      <c r="B311" s="2" t="s">
        <v>3030</v>
      </c>
    </row>
    <row r="312" spans="1:2" x14ac:dyDescent="0.25">
      <c r="A312" s="11">
        <v>37572</v>
      </c>
      <c r="B312" s="12" t="s">
        <v>3030</v>
      </c>
    </row>
    <row r="313" spans="1:2" x14ac:dyDescent="0.25">
      <c r="A313" s="9">
        <v>37760</v>
      </c>
      <c r="B313" s="2" t="s">
        <v>3030</v>
      </c>
    </row>
    <row r="314" spans="1:2" x14ac:dyDescent="0.25">
      <c r="A314" s="11">
        <v>37860</v>
      </c>
      <c r="B314" s="12" t="s">
        <v>3030</v>
      </c>
    </row>
    <row r="315" spans="1:2" x14ac:dyDescent="0.25">
      <c r="A315" s="9">
        <v>37862</v>
      </c>
      <c r="B315" s="2" t="s">
        <v>3030</v>
      </c>
    </row>
    <row r="316" spans="1:2" x14ac:dyDescent="0.25">
      <c r="A316" s="11">
        <v>37924</v>
      </c>
      <c r="B316" s="12" t="s">
        <v>3030</v>
      </c>
    </row>
    <row r="317" spans="1:2" x14ac:dyDescent="0.25">
      <c r="A317" s="9">
        <v>38050</v>
      </c>
      <c r="B317" s="2" t="s">
        <v>3030</v>
      </c>
    </row>
    <row r="318" spans="1:2" x14ac:dyDescent="0.25">
      <c r="A318" s="11">
        <v>38210</v>
      </c>
      <c r="B318" s="12" t="s">
        <v>3030</v>
      </c>
    </row>
    <row r="319" spans="1:2" x14ac:dyDescent="0.25">
      <c r="A319" s="9">
        <v>38240</v>
      </c>
      <c r="B319" s="2" t="s">
        <v>3030</v>
      </c>
    </row>
    <row r="320" spans="1:2" x14ac:dyDescent="0.25">
      <c r="A320" s="11">
        <v>38272</v>
      </c>
      <c r="B320" s="12" t="s">
        <v>3030</v>
      </c>
    </row>
    <row r="321" spans="1:2" x14ac:dyDescent="0.25">
      <c r="A321" s="9">
        <v>38400</v>
      </c>
      <c r="B321" s="2" t="s">
        <v>3030</v>
      </c>
    </row>
    <row r="322" spans="1:2" x14ac:dyDescent="0.25">
      <c r="A322" s="11">
        <v>38530</v>
      </c>
      <c r="B322" s="12" t="s">
        <v>3030</v>
      </c>
    </row>
    <row r="323" spans="1:2" x14ac:dyDescent="0.25">
      <c r="A323" s="9">
        <v>38596</v>
      </c>
      <c r="B323" s="2" t="s">
        <v>3030</v>
      </c>
    </row>
    <row r="324" spans="1:2" x14ac:dyDescent="0.25">
      <c r="A324" s="11">
        <v>38661</v>
      </c>
      <c r="B324" s="12" t="s">
        <v>3030</v>
      </c>
    </row>
    <row r="325" spans="1:2" x14ac:dyDescent="0.25">
      <c r="A325" s="9">
        <v>38787</v>
      </c>
      <c r="B325" s="2" t="s">
        <v>3030</v>
      </c>
    </row>
    <row r="326" spans="1:2" x14ac:dyDescent="0.25">
      <c r="A326" s="11">
        <v>39043</v>
      </c>
      <c r="B326" s="12" t="s">
        <v>3030</v>
      </c>
    </row>
    <row r="327" spans="1:2" x14ac:dyDescent="0.25">
      <c r="A327" s="9">
        <v>39075</v>
      </c>
      <c r="B327" s="2" t="s">
        <v>3030</v>
      </c>
    </row>
    <row r="328" spans="1:2" x14ac:dyDescent="0.25">
      <c r="A328" s="11">
        <v>39169</v>
      </c>
      <c r="B328" s="12" t="s">
        <v>3030</v>
      </c>
    </row>
    <row r="329" spans="1:2" x14ac:dyDescent="0.25">
      <c r="A329" s="9">
        <v>39333</v>
      </c>
      <c r="B329" s="2" t="s">
        <v>3030</v>
      </c>
    </row>
    <row r="330" spans="1:2" x14ac:dyDescent="0.25">
      <c r="A330" s="11">
        <v>39490</v>
      </c>
      <c r="B330" s="12" t="s">
        <v>3030</v>
      </c>
    </row>
    <row r="331" spans="1:2" x14ac:dyDescent="0.25">
      <c r="A331" s="9">
        <v>39555</v>
      </c>
      <c r="B331" s="2" t="s">
        <v>3030</v>
      </c>
    </row>
    <row r="332" spans="1:2" x14ac:dyDescent="0.25">
      <c r="A332" s="11">
        <v>39619</v>
      </c>
      <c r="B332" s="12" t="s">
        <v>3030</v>
      </c>
    </row>
    <row r="333" spans="1:2" x14ac:dyDescent="0.25">
      <c r="A333" s="9">
        <v>39872</v>
      </c>
      <c r="B333" s="2" t="s">
        <v>3030</v>
      </c>
    </row>
    <row r="334" spans="1:2" x14ac:dyDescent="0.25">
      <c r="A334" s="11">
        <v>39904</v>
      </c>
      <c r="B334" s="12" t="s">
        <v>3030</v>
      </c>
    </row>
    <row r="335" spans="1:2" x14ac:dyDescent="0.25">
      <c r="A335" s="9">
        <v>39943</v>
      </c>
      <c r="B335" s="2" t="s">
        <v>3030</v>
      </c>
    </row>
    <row r="336" spans="1:2" x14ac:dyDescent="0.25">
      <c r="A336" s="11">
        <v>40097</v>
      </c>
      <c r="B336" s="12" t="s">
        <v>3030</v>
      </c>
    </row>
    <row r="337" spans="1:2" x14ac:dyDescent="0.25">
      <c r="A337" s="9">
        <v>40132</v>
      </c>
      <c r="B337" s="2" t="s">
        <v>3030</v>
      </c>
    </row>
    <row r="338" spans="1:2" x14ac:dyDescent="0.25">
      <c r="A338" s="11">
        <v>40134</v>
      </c>
      <c r="B338" s="12" t="s">
        <v>3030</v>
      </c>
    </row>
    <row r="339" spans="1:2" x14ac:dyDescent="0.25">
      <c r="A339" s="9">
        <v>40160</v>
      </c>
      <c r="B339" s="2" t="s">
        <v>3030</v>
      </c>
    </row>
    <row r="340" spans="1:2" x14ac:dyDescent="0.25">
      <c r="A340" s="11">
        <v>40354</v>
      </c>
      <c r="B340" s="12" t="s">
        <v>3030</v>
      </c>
    </row>
    <row r="341" spans="1:2" x14ac:dyDescent="0.25">
      <c r="A341" s="9">
        <v>40802</v>
      </c>
      <c r="B341" s="2" t="s">
        <v>3030</v>
      </c>
    </row>
    <row r="342" spans="1:2" x14ac:dyDescent="0.25">
      <c r="A342" s="11">
        <v>40806</v>
      </c>
      <c r="B342" s="12" t="s">
        <v>3030</v>
      </c>
    </row>
    <row r="343" spans="1:2" x14ac:dyDescent="0.25">
      <c r="A343" s="9">
        <v>41059</v>
      </c>
      <c r="B343" s="2" t="s">
        <v>3030</v>
      </c>
    </row>
    <row r="344" spans="1:2" x14ac:dyDescent="0.25">
      <c r="A344" s="11">
        <v>41120</v>
      </c>
      <c r="B344" s="12" t="s">
        <v>3030</v>
      </c>
    </row>
    <row r="345" spans="1:2" x14ac:dyDescent="0.25">
      <c r="A345" s="9">
        <v>41186</v>
      </c>
      <c r="B345" s="2" t="s">
        <v>3030</v>
      </c>
    </row>
    <row r="346" spans="1:2" x14ac:dyDescent="0.25">
      <c r="A346" s="11">
        <v>41216</v>
      </c>
      <c r="B346" s="12" t="s">
        <v>3030</v>
      </c>
    </row>
    <row r="347" spans="1:2" x14ac:dyDescent="0.25">
      <c r="A347" s="9">
        <v>41508</v>
      </c>
      <c r="B347" s="2" t="s">
        <v>3030</v>
      </c>
    </row>
    <row r="348" spans="1:2" x14ac:dyDescent="0.25">
      <c r="A348" s="11">
        <v>41760</v>
      </c>
      <c r="B348" s="12" t="s">
        <v>3030</v>
      </c>
    </row>
    <row r="349" spans="1:2" x14ac:dyDescent="0.25">
      <c r="A349" s="9">
        <v>41861</v>
      </c>
      <c r="B349" s="2" t="s">
        <v>3030</v>
      </c>
    </row>
    <row r="350" spans="1:2" x14ac:dyDescent="0.25">
      <c r="A350" s="11">
        <v>42342</v>
      </c>
      <c r="B350" s="12" t="s">
        <v>3030</v>
      </c>
    </row>
    <row r="351" spans="1:2" x14ac:dyDescent="0.25">
      <c r="A351" s="9">
        <v>42375</v>
      </c>
      <c r="B351" s="2" t="s">
        <v>3030</v>
      </c>
    </row>
    <row r="352" spans="1:2" x14ac:dyDescent="0.25">
      <c r="A352" s="11">
        <v>42436</v>
      </c>
      <c r="B352" s="12" t="s">
        <v>3030</v>
      </c>
    </row>
    <row r="353" spans="1:2" x14ac:dyDescent="0.25">
      <c r="A353" s="9">
        <v>42563</v>
      </c>
      <c r="B353" s="2" t="s">
        <v>3030</v>
      </c>
    </row>
    <row r="354" spans="1:2" x14ac:dyDescent="0.25">
      <c r="A354" s="11">
        <v>42628</v>
      </c>
      <c r="B354" s="12" t="s">
        <v>3030</v>
      </c>
    </row>
    <row r="355" spans="1:2" x14ac:dyDescent="0.25">
      <c r="A355" s="9">
        <v>42788</v>
      </c>
      <c r="B355" s="2" t="s">
        <v>3030</v>
      </c>
    </row>
    <row r="356" spans="1:2" x14ac:dyDescent="0.25">
      <c r="A356" s="11">
        <v>42823</v>
      </c>
      <c r="B356" s="12" t="s">
        <v>3030</v>
      </c>
    </row>
    <row r="357" spans="1:2" x14ac:dyDescent="0.25">
      <c r="A357" s="9">
        <v>42850</v>
      </c>
      <c r="B357" s="2" t="s">
        <v>3030</v>
      </c>
    </row>
    <row r="358" spans="1:2" x14ac:dyDescent="0.25">
      <c r="A358" s="11">
        <v>42912</v>
      </c>
      <c r="B358" s="12" t="s">
        <v>3030</v>
      </c>
    </row>
    <row r="359" spans="1:2" x14ac:dyDescent="0.25">
      <c r="A359" s="9">
        <v>42945</v>
      </c>
      <c r="B359" s="2" t="s">
        <v>3030</v>
      </c>
    </row>
    <row r="360" spans="1:2" x14ac:dyDescent="0.25">
      <c r="A360" s="11">
        <v>43138</v>
      </c>
      <c r="B360" s="12" t="s">
        <v>3030</v>
      </c>
    </row>
    <row r="361" spans="1:2" x14ac:dyDescent="0.25">
      <c r="A361" s="9">
        <v>43140</v>
      </c>
      <c r="B361" s="2" t="s">
        <v>3030</v>
      </c>
    </row>
    <row r="362" spans="1:2" x14ac:dyDescent="0.25">
      <c r="A362" s="11">
        <v>43203</v>
      </c>
      <c r="B362" s="12" t="s">
        <v>3030</v>
      </c>
    </row>
    <row r="363" spans="1:2" x14ac:dyDescent="0.25">
      <c r="A363" s="9">
        <v>43269</v>
      </c>
      <c r="B363" s="2" t="s">
        <v>3030</v>
      </c>
    </row>
    <row r="364" spans="1:2" x14ac:dyDescent="0.25">
      <c r="A364" s="11">
        <v>43488</v>
      </c>
      <c r="B364" s="12" t="s">
        <v>3030</v>
      </c>
    </row>
    <row r="365" spans="1:2" x14ac:dyDescent="0.25">
      <c r="A365" s="9">
        <v>43494</v>
      </c>
      <c r="B365" s="2" t="s">
        <v>3030</v>
      </c>
    </row>
    <row r="366" spans="1:2" x14ac:dyDescent="0.25">
      <c r="A366" s="11">
        <v>43585</v>
      </c>
      <c r="B366" s="12" t="s">
        <v>3030</v>
      </c>
    </row>
    <row r="367" spans="1:2" x14ac:dyDescent="0.25">
      <c r="A367" s="9">
        <v>43713</v>
      </c>
      <c r="B367" s="2" t="s">
        <v>3030</v>
      </c>
    </row>
    <row r="368" spans="1:2" x14ac:dyDescent="0.25">
      <c r="A368" s="11">
        <v>44098</v>
      </c>
      <c r="B368" s="12" t="s">
        <v>3030</v>
      </c>
    </row>
    <row r="369" spans="1:2" x14ac:dyDescent="0.25">
      <c r="A369" s="9">
        <v>44292</v>
      </c>
      <c r="B369" s="2" t="s">
        <v>3030</v>
      </c>
    </row>
    <row r="370" spans="1:2" x14ac:dyDescent="0.25">
      <c r="A370" s="11">
        <v>44486</v>
      </c>
      <c r="B370" s="12" t="s">
        <v>3030</v>
      </c>
    </row>
    <row r="371" spans="1:2" x14ac:dyDescent="0.25">
      <c r="A371" s="9">
        <v>44579</v>
      </c>
      <c r="B371" s="2" t="s">
        <v>3030</v>
      </c>
    </row>
    <row r="372" spans="1:2" x14ac:dyDescent="0.25">
      <c r="A372" s="11">
        <v>44583</v>
      </c>
      <c r="B372" s="12" t="s">
        <v>3030</v>
      </c>
    </row>
    <row r="373" spans="1:2" x14ac:dyDescent="0.25">
      <c r="A373" s="9">
        <v>44869</v>
      </c>
      <c r="B373" s="2" t="s">
        <v>3030</v>
      </c>
    </row>
    <row r="374" spans="1:2" x14ac:dyDescent="0.25">
      <c r="A374" s="11">
        <v>44962</v>
      </c>
      <c r="B374" s="12" t="s">
        <v>3030</v>
      </c>
    </row>
    <row r="375" spans="1:2" x14ac:dyDescent="0.25">
      <c r="A375" s="9">
        <v>45127</v>
      </c>
      <c r="B375" s="2" t="s">
        <v>3030</v>
      </c>
    </row>
    <row r="376" spans="1:2" x14ac:dyDescent="0.25">
      <c r="A376" s="11">
        <v>45605</v>
      </c>
      <c r="B376" s="12" t="s">
        <v>3030</v>
      </c>
    </row>
    <row r="377" spans="1:2" x14ac:dyDescent="0.25">
      <c r="A377" s="9">
        <v>45632</v>
      </c>
      <c r="B377" s="2" t="s">
        <v>3030</v>
      </c>
    </row>
    <row r="378" spans="1:2" x14ac:dyDescent="0.25">
      <c r="A378" s="11">
        <v>45698</v>
      </c>
      <c r="B378" s="12" t="s">
        <v>3030</v>
      </c>
    </row>
    <row r="379" spans="1:2" x14ac:dyDescent="0.25">
      <c r="A379" s="9">
        <v>45767</v>
      </c>
      <c r="B379" s="2" t="s">
        <v>3030</v>
      </c>
    </row>
    <row r="380" spans="1:2" x14ac:dyDescent="0.25">
      <c r="A380" s="11">
        <v>45794</v>
      </c>
      <c r="B380" s="12" t="s">
        <v>3030</v>
      </c>
    </row>
    <row r="381" spans="1:2" x14ac:dyDescent="0.25">
      <c r="A381" s="9">
        <v>45863</v>
      </c>
      <c r="B381" s="2" t="s">
        <v>3030</v>
      </c>
    </row>
    <row r="382" spans="1:2" x14ac:dyDescent="0.25">
      <c r="A382" s="11">
        <v>46052</v>
      </c>
      <c r="B382" s="12" t="s">
        <v>3030</v>
      </c>
    </row>
    <row r="383" spans="1:2" x14ac:dyDescent="0.25">
      <c r="A383" s="9">
        <v>46276</v>
      </c>
      <c r="B383" s="2" t="s">
        <v>3030</v>
      </c>
    </row>
    <row r="384" spans="1:2" x14ac:dyDescent="0.25">
      <c r="A384" s="11">
        <v>46311</v>
      </c>
      <c r="B384" s="12" t="s">
        <v>3030</v>
      </c>
    </row>
    <row r="385" spans="1:2" x14ac:dyDescent="0.25">
      <c r="A385" s="9">
        <v>46341</v>
      </c>
      <c r="B385" s="2" t="s">
        <v>3030</v>
      </c>
    </row>
    <row r="386" spans="1:2" x14ac:dyDescent="0.25">
      <c r="A386" s="11">
        <v>46375</v>
      </c>
      <c r="B386" s="12" t="s">
        <v>3030</v>
      </c>
    </row>
    <row r="387" spans="1:2" x14ac:dyDescent="0.25">
      <c r="A387" s="9">
        <v>46497</v>
      </c>
      <c r="B387" s="2" t="s">
        <v>3030</v>
      </c>
    </row>
    <row r="388" spans="1:2" x14ac:dyDescent="0.25">
      <c r="A388" s="11">
        <v>46662</v>
      </c>
      <c r="B388" s="12" t="s">
        <v>3030</v>
      </c>
    </row>
    <row r="389" spans="1:2" x14ac:dyDescent="0.25">
      <c r="A389" s="9">
        <v>46852</v>
      </c>
      <c r="B389" s="2" t="s">
        <v>3030</v>
      </c>
    </row>
    <row r="390" spans="1:2" x14ac:dyDescent="0.25">
      <c r="A390" s="11">
        <v>47078</v>
      </c>
      <c r="B390" s="12" t="s">
        <v>3030</v>
      </c>
    </row>
    <row r="391" spans="1:2" x14ac:dyDescent="0.25">
      <c r="A391" s="9">
        <v>47079</v>
      </c>
      <c r="B391" s="2" t="s">
        <v>3030</v>
      </c>
    </row>
    <row r="392" spans="1:2" x14ac:dyDescent="0.25">
      <c r="A392" s="11">
        <v>47109</v>
      </c>
      <c r="B392" s="12" t="s">
        <v>3030</v>
      </c>
    </row>
    <row r="393" spans="1:2" x14ac:dyDescent="0.25">
      <c r="A393" s="9">
        <v>47138</v>
      </c>
      <c r="B393" s="2" t="s">
        <v>3030</v>
      </c>
    </row>
    <row r="394" spans="1:2" x14ac:dyDescent="0.25">
      <c r="A394" s="11">
        <v>47174</v>
      </c>
      <c r="B394" s="12" t="s">
        <v>3030</v>
      </c>
    </row>
    <row r="395" spans="1:2" x14ac:dyDescent="0.25">
      <c r="A395" s="9">
        <v>47265</v>
      </c>
      <c r="B395" s="2" t="s">
        <v>3030</v>
      </c>
    </row>
    <row r="396" spans="1:2" x14ac:dyDescent="0.25">
      <c r="A396" s="11">
        <v>47271</v>
      </c>
      <c r="B396" s="12" t="s">
        <v>3030</v>
      </c>
    </row>
    <row r="397" spans="1:2" x14ac:dyDescent="0.25">
      <c r="A397" s="9">
        <v>47457</v>
      </c>
      <c r="B397" s="2" t="s">
        <v>3030</v>
      </c>
    </row>
    <row r="398" spans="1:2" x14ac:dyDescent="0.25">
      <c r="A398" s="11">
        <v>47494</v>
      </c>
      <c r="B398" s="12" t="s">
        <v>3030</v>
      </c>
    </row>
    <row r="399" spans="1:2" x14ac:dyDescent="0.25">
      <c r="A399" s="9">
        <v>47620</v>
      </c>
      <c r="B399" s="2" t="s">
        <v>3030</v>
      </c>
    </row>
    <row r="400" spans="1:2" x14ac:dyDescent="0.25">
      <c r="A400" s="11">
        <v>47621</v>
      </c>
      <c r="B400" s="12" t="s">
        <v>3030</v>
      </c>
    </row>
    <row r="401" spans="1:2" x14ac:dyDescent="0.25">
      <c r="A401" s="9">
        <v>47813</v>
      </c>
      <c r="B401" s="2" t="s">
        <v>3030</v>
      </c>
    </row>
    <row r="402" spans="1:2" x14ac:dyDescent="0.25">
      <c r="A402" s="11">
        <v>47876</v>
      </c>
      <c r="B402" s="12" t="s">
        <v>3030</v>
      </c>
    </row>
    <row r="403" spans="1:2" x14ac:dyDescent="0.25">
      <c r="A403" s="9">
        <v>47910</v>
      </c>
      <c r="B403" s="2" t="s">
        <v>3030</v>
      </c>
    </row>
    <row r="404" spans="1:2" x14ac:dyDescent="0.25">
      <c r="A404" s="11">
        <v>48293</v>
      </c>
      <c r="B404" s="12" t="s">
        <v>3030</v>
      </c>
    </row>
    <row r="405" spans="1:2" x14ac:dyDescent="0.25">
      <c r="A405" s="9">
        <v>48295</v>
      </c>
      <c r="B405" s="2" t="s">
        <v>3030</v>
      </c>
    </row>
    <row r="406" spans="1:2" x14ac:dyDescent="0.25">
      <c r="A406" s="11">
        <v>48321</v>
      </c>
      <c r="B406" s="12" t="s">
        <v>3030</v>
      </c>
    </row>
    <row r="407" spans="1:2" x14ac:dyDescent="0.25">
      <c r="A407" s="9">
        <v>48353</v>
      </c>
      <c r="B407" s="2" t="s">
        <v>3030</v>
      </c>
    </row>
    <row r="408" spans="1:2" x14ac:dyDescent="0.25">
      <c r="A408" s="11">
        <v>48391</v>
      </c>
      <c r="B408" s="12" t="s">
        <v>3030</v>
      </c>
    </row>
    <row r="409" spans="1:2" x14ac:dyDescent="0.25">
      <c r="A409" s="9">
        <v>48448</v>
      </c>
      <c r="B409" s="2" t="s">
        <v>3030</v>
      </c>
    </row>
    <row r="410" spans="1:2" x14ac:dyDescent="0.25">
      <c r="A410" s="11">
        <v>48486</v>
      </c>
      <c r="B410" s="12" t="s">
        <v>3030</v>
      </c>
    </row>
    <row r="411" spans="1:2" x14ac:dyDescent="0.25">
      <c r="A411" s="9">
        <v>48487</v>
      </c>
      <c r="B411" s="2" t="s">
        <v>3030</v>
      </c>
    </row>
    <row r="412" spans="1:2" x14ac:dyDescent="0.25">
      <c r="A412" s="11">
        <v>48615</v>
      </c>
      <c r="B412" s="12" t="s">
        <v>3030</v>
      </c>
    </row>
    <row r="413" spans="1:2" x14ac:dyDescent="0.25">
      <c r="A413" s="9">
        <v>48710</v>
      </c>
      <c r="B413" s="2" t="s">
        <v>3030</v>
      </c>
    </row>
    <row r="414" spans="1:2" x14ac:dyDescent="0.25">
      <c r="A414" s="11">
        <v>48773</v>
      </c>
      <c r="B414" s="12" t="s">
        <v>3030</v>
      </c>
    </row>
    <row r="415" spans="1:2" x14ac:dyDescent="0.25">
      <c r="A415" s="9">
        <v>48775</v>
      </c>
      <c r="B415" s="2" t="s">
        <v>3030</v>
      </c>
    </row>
    <row r="416" spans="1:2" x14ac:dyDescent="0.25">
      <c r="A416" s="11">
        <v>48931</v>
      </c>
      <c r="B416" s="12" t="s">
        <v>3030</v>
      </c>
    </row>
    <row r="417" spans="1:2" x14ac:dyDescent="0.25">
      <c r="A417" s="9">
        <v>49026</v>
      </c>
      <c r="B417" s="2" t="s">
        <v>3030</v>
      </c>
    </row>
    <row r="418" spans="1:2" x14ac:dyDescent="0.25">
      <c r="A418" s="11">
        <v>49027</v>
      </c>
      <c r="B418" s="12" t="s">
        <v>3030</v>
      </c>
    </row>
    <row r="419" spans="1:2" x14ac:dyDescent="0.25">
      <c r="A419" s="9">
        <v>49123</v>
      </c>
      <c r="B419" s="2" t="s">
        <v>3030</v>
      </c>
    </row>
    <row r="420" spans="1:2" x14ac:dyDescent="0.25">
      <c r="A420" s="11">
        <v>49255</v>
      </c>
      <c r="B420" s="12" t="s">
        <v>3030</v>
      </c>
    </row>
    <row r="421" spans="1:2" x14ac:dyDescent="0.25">
      <c r="A421" s="9">
        <v>49349</v>
      </c>
      <c r="B421" s="2" t="s">
        <v>3030</v>
      </c>
    </row>
    <row r="422" spans="1:2" x14ac:dyDescent="0.25">
      <c r="A422" s="11">
        <v>49412</v>
      </c>
      <c r="B422" s="12" t="s">
        <v>3030</v>
      </c>
    </row>
    <row r="423" spans="1:2" x14ac:dyDescent="0.25">
      <c r="A423" s="9">
        <v>49510</v>
      </c>
      <c r="B423" s="2" t="s">
        <v>3030</v>
      </c>
    </row>
    <row r="424" spans="1:2" x14ac:dyDescent="0.25">
      <c r="A424" s="11">
        <v>49668</v>
      </c>
      <c r="B424" s="12" t="s">
        <v>3030</v>
      </c>
    </row>
    <row r="425" spans="1:2" x14ac:dyDescent="0.25">
      <c r="A425" s="9">
        <v>49762</v>
      </c>
      <c r="B425" s="2" t="s">
        <v>3030</v>
      </c>
    </row>
    <row r="426" spans="1:2" x14ac:dyDescent="0.25">
      <c r="A426" s="11">
        <v>49797</v>
      </c>
      <c r="B426" s="12" t="s">
        <v>3030</v>
      </c>
    </row>
    <row r="427" spans="1:2" x14ac:dyDescent="0.25">
      <c r="A427" s="9">
        <v>49830</v>
      </c>
      <c r="B427" s="2" t="s">
        <v>3030</v>
      </c>
    </row>
    <row r="428" spans="1:2" x14ac:dyDescent="0.25">
      <c r="A428" s="11">
        <v>49924</v>
      </c>
      <c r="B428" s="12" t="s">
        <v>3030</v>
      </c>
    </row>
    <row r="429" spans="1:2" x14ac:dyDescent="0.25">
      <c r="A429" s="9">
        <v>49988</v>
      </c>
      <c r="B429" s="2" t="s">
        <v>3030</v>
      </c>
    </row>
    <row r="430" spans="1:2" x14ac:dyDescent="0.25">
      <c r="A430" s="11">
        <v>50048</v>
      </c>
      <c r="B430" s="12" t="s">
        <v>3030</v>
      </c>
    </row>
    <row r="431" spans="1:2" x14ac:dyDescent="0.25">
      <c r="A431" s="9">
        <v>50081</v>
      </c>
      <c r="B431" s="2" t="s">
        <v>3030</v>
      </c>
    </row>
    <row r="432" spans="1:2" x14ac:dyDescent="0.25">
      <c r="A432" s="11">
        <v>50083</v>
      </c>
      <c r="B432" s="12" t="s">
        <v>3030</v>
      </c>
    </row>
    <row r="433" spans="1:2" x14ac:dyDescent="0.25">
      <c r="A433" s="9">
        <v>50087</v>
      </c>
      <c r="B433" s="2" t="s">
        <v>3030</v>
      </c>
    </row>
    <row r="434" spans="1:2" x14ac:dyDescent="0.25">
      <c r="A434" s="11">
        <v>50147</v>
      </c>
      <c r="B434" s="12" t="s">
        <v>3030</v>
      </c>
    </row>
    <row r="435" spans="1:2" x14ac:dyDescent="0.25">
      <c r="A435" s="9">
        <v>50246</v>
      </c>
      <c r="B435" s="2" t="s">
        <v>3030</v>
      </c>
    </row>
    <row r="436" spans="1:2" x14ac:dyDescent="0.25">
      <c r="A436" s="11">
        <v>50307</v>
      </c>
      <c r="B436" s="12" t="s">
        <v>3030</v>
      </c>
    </row>
    <row r="437" spans="1:2" x14ac:dyDescent="0.25">
      <c r="A437" s="9">
        <v>50374</v>
      </c>
      <c r="B437" s="2" t="s">
        <v>3030</v>
      </c>
    </row>
    <row r="438" spans="1:2" x14ac:dyDescent="0.25">
      <c r="A438" s="11">
        <v>50432</v>
      </c>
      <c r="B438" s="12" t="s">
        <v>3030</v>
      </c>
    </row>
    <row r="439" spans="1:2" x14ac:dyDescent="0.25">
      <c r="A439" s="9">
        <v>50501</v>
      </c>
      <c r="B439" s="2" t="s">
        <v>3030</v>
      </c>
    </row>
    <row r="440" spans="1:2" x14ac:dyDescent="0.25">
      <c r="A440" s="11">
        <v>50564</v>
      </c>
      <c r="B440" s="12" t="s">
        <v>3030</v>
      </c>
    </row>
    <row r="441" spans="1:2" x14ac:dyDescent="0.25">
      <c r="A441" s="9">
        <v>50566</v>
      </c>
      <c r="B441" s="2" t="s">
        <v>3030</v>
      </c>
    </row>
    <row r="442" spans="1:2" x14ac:dyDescent="0.25">
      <c r="A442" s="11">
        <v>50663</v>
      </c>
      <c r="B442" s="12" t="s">
        <v>3030</v>
      </c>
    </row>
    <row r="443" spans="1:2" x14ac:dyDescent="0.25">
      <c r="A443" s="9">
        <v>50721</v>
      </c>
      <c r="B443" s="2" t="s">
        <v>3030</v>
      </c>
    </row>
    <row r="444" spans="1:2" x14ac:dyDescent="0.25">
      <c r="A444" s="11">
        <v>50789</v>
      </c>
      <c r="B444" s="12" t="s">
        <v>3030</v>
      </c>
    </row>
    <row r="445" spans="1:2" x14ac:dyDescent="0.25">
      <c r="A445" s="9">
        <v>50818</v>
      </c>
      <c r="B445" s="2" t="s">
        <v>3030</v>
      </c>
    </row>
    <row r="446" spans="1:2" x14ac:dyDescent="0.25">
      <c r="A446" s="11">
        <v>50823</v>
      </c>
      <c r="B446" s="12" t="s">
        <v>3030</v>
      </c>
    </row>
    <row r="447" spans="1:2" x14ac:dyDescent="0.25">
      <c r="A447" s="9">
        <v>50850</v>
      </c>
      <c r="B447" s="2" t="s">
        <v>3030</v>
      </c>
    </row>
    <row r="448" spans="1:2" x14ac:dyDescent="0.25">
      <c r="A448" s="11">
        <v>50914</v>
      </c>
      <c r="B448" s="12" t="s">
        <v>3030</v>
      </c>
    </row>
    <row r="449" spans="1:2" x14ac:dyDescent="0.25">
      <c r="A449" s="9">
        <v>51075</v>
      </c>
      <c r="B449" s="2" t="s">
        <v>3030</v>
      </c>
    </row>
    <row r="450" spans="1:2" x14ac:dyDescent="0.25">
      <c r="A450" s="11">
        <v>51239</v>
      </c>
      <c r="B450" s="12" t="s">
        <v>3030</v>
      </c>
    </row>
    <row r="451" spans="1:2" x14ac:dyDescent="0.25">
      <c r="A451" s="9">
        <v>51271</v>
      </c>
      <c r="B451" s="2" t="s">
        <v>3030</v>
      </c>
    </row>
    <row r="452" spans="1:2" x14ac:dyDescent="0.25">
      <c r="A452" s="11">
        <v>51302</v>
      </c>
      <c r="B452" s="12" t="s">
        <v>3030</v>
      </c>
    </row>
    <row r="453" spans="1:2" x14ac:dyDescent="0.25">
      <c r="A453" s="9">
        <v>51553</v>
      </c>
      <c r="B453" s="2" t="s">
        <v>3030</v>
      </c>
    </row>
    <row r="454" spans="1:2" x14ac:dyDescent="0.25">
      <c r="A454" s="11">
        <v>51554</v>
      </c>
      <c r="B454" s="12" t="s">
        <v>3030</v>
      </c>
    </row>
    <row r="455" spans="1:2" x14ac:dyDescent="0.25">
      <c r="A455" s="9">
        <v>51559</v>
      </c>
      <c r="B455" s="2" t="s">
        <v>3030</v>
      </c>
    </row>
    <row r="456" spans="1:2" x14ac:dyDescent="0.25">
      <c r="A456" s="11">
        <v>51876</v>
      </c>
      <c r="B456" s="12" t="s">
        <v>3030</v>
      </c>
    </row>
    <row r="457" spans="1:2" x14ac:dyDescent="0.25">
      <c r="A457" s="9">
        <v>51879</v>
      </c>
      <c r="B457" s="2" t="s">
        <v>3030</v>
      </c>
    </row>
    <row r="458" spans="1:2" x14ac:dyDescent="0.25">
      <c r="A458" s="11">
        <v>51940</v>
      </c>
      <c r="B458" s="12" t="s">
        <v>3030</v>
      </c>
    </row>
    <row r="459" spans="1:2" x14ac:dyDescent="0.25">
      <c r="A459" s="9">
        <v>52035</v>
      </c>
      <c r="B459" s="2" t="s">
        <v>3030</v>
      </c>
    </row>
    <row r="460" spans="1:2" x14ac:dyDescent="0.25">
      <c r="A460" s="11">
        <v>52068</v>
      </c>
      <c r="B460" s="12" t="s">
        <v>3030</v>
      </c>
    </row>
    <row r="461" spans="1:2" x14ac:dyDescent="0.25">
      <c r="A461" s="9">
        <v>52258</v>
      </c>
      <c r="B461" s="2" t="s">
        <v>3030</v>
      </c>
    </row>
    <row r="462" spans="1:2" x14ac:dyDescent="0.25">
      <c r="A462" s="11">
        <v>52288</v>
      </c>
      <c r="B462" s="12" t="s">
        <v>3030</v>
      </c>
    </row>
    <row r="463" spans="1:2" x14ac:dyDescent="0.25">
      <c r="A463" s="9">
        <v>52327</v>
      </c>
      <c r="B463" s="2" t="s">
        <v>3030</v>
      </c>
    </row>
    <row r="464" spans="1:2" x14ac:dyDescent="0.25">
      <c r="A464" s="11">
        <v>52518</v>
      </c>
      <c r="B464" s="12" t="s">
        <v>3030</v>
      </c>
    </row>
    <row r="465" spans="1:2" x14ac:dyDescent="0.25">
      <c r="A465" s="9">
        <v>52608</v>
      </c>
      <c r="B465" s="2" t="s">
        <v>3030</v>
      </c>
    </row>
    <row r="466" spans="1:2" x14ac:dyDescent="0.25">
      <c r="A466" s="11">
        <v>52611</v>
      </c>
      <c r="B466" s="12" t="s">
        <v>3030</v>
      </c>
    </row>
    <row r="467" spans="1:2" x14ac:dyDescent="0.25">
      <c r="A467" s="9">
        <v>52678</v>
      </c>
      <c r="B467" s="2" t="s">
        <v>3030</v>
      </c>
    </row>
    <row r="468" spans="1:2" x14ac:dyDescent="0.25">
      <c r="A468" s="11">
        <v>52805</v>
      </c>
      <c r="B468" s="12" t="s">
        <v>3030</v>
      </c>
    </row>
    <row r="469" spans="1:2" x14ac:dyDescent="0.25">
      <c r="A469" s="9">
        <v>53285</v>
      </c>
      <c r="B469" s="2" t="s">
        <v>3030</v>
      </c>
    </row>
    <row r="470" spans="1:2" x14ac:dyDescent="0.25">
      <c r="A470" s="11">
        <v>53536</v>
      </c>
      <c r="B470" s="12" t="s">
        <v>3030</v>
      </c>
    </row>
    <row r="471" spans="1:2" x14ac:dyDescent="0.25">
      <c r="A471" s="9">
        <v>53600</v>
      </c>
      <c r="B471" s="2" t="s">
        <v>3030</v>
      </c>
    </row>
    <row r="472" spans="1:2" x14ac:dyDescent="0.25">
      <c r="A472" s="11">
        <v>53767</v>
      </c>
      <c r="B472" s="12" t="s">
        <v>3030</v>
      </c>
    </row>
    <row r="473" spans="1:2" x14ac:dyDescent="0.25">
      <c r="A473" s="9">
        <v>54086</v>
      </c>
      <c r="B473" s="2" t="s">
        <v>3030</v>
      </c>
    </row>
    <row r="474" spans="1:2" x14ac:dyDescent="0.25">
      <c r="A474" s="11">
        <v>54119</v>
      </c>
      <c r="B474" s="12" t="s">
        <v>3030</v>
      </c>
    </row>
    <row r="475" spans="1:2" x14ac:dyDescent="0.25">
      <c r="A475" s="9">
        <v>54151</v>
      </c>
      <c r="B475" s="2" t="s">
        <v>3030</v>
      </c>
    </row>
    <row r="476" spans="1:2" x14ac:dyDescent="0.25">
      <c r="A476" s="11">
        <v>54215</v>
      </c>
      <c r="B476" s="12" t="s">
        <v>3030</v>
      </c>
    </row>
    <row r="477" spans="1:2" x14ac:dyDescent="0.25">
      <c r="A477" s="9">
        <v>54243</v>
      </c>
      <c r="B477" s="2" t="s">
        <v>3030</v>
      </c>
    </row>
    <row r="478" spans="1:2" x14ac:dyDescent="0.25">
      <c r="A478" s="11">
        <v>54245</v>
      </c>
      <c r="B478" s="12" t="s">
        <v>3030</v>
      </c>
    </row>
    <row r="479" spans="1:2" x14ac:dyDescent="0.25">
      <c r="A479" s="9">
        <v>54339</v>
      </c>
      <c r="B479" s="2" t="s">
        <v>3030</v>
      </c>
    </row>
    <row r="480" spans="1:2" x14ac:dyDescent="0.25">
      <c r="A480" s="11">
        <v>54368</v>
      </c>
      <c r="B480" s="12" t="s">
        <v>3030</v>
      </c>
    </row>
    <row r="481" spans="1:2" x14ac:dyDescent="0.25">
      <c r="A481" s="9">
        <v>54371</v>
      </c>
      <c r="B481" s="2" t="s">
        <v>3030</v>
      </c>
    </row>
    <row r="482" spans="1:2" x14ac:dyDescent="0.25">
      <c r="A482" s="11">
        <v>54563</v>
      </c>
      <c r="B482" s="12" t="s">
        <v>3030</v>
      </c>
    </row>
    <row r="483" spans="1:2" x14ac:dyDescent="0.25">
      <c r="A483" s="9">
        <v>54595</v>
      </c>
      <c r="B483" s="2" t="s">
        <v>3030</v>
      </c>
    </row>
    <row r="484" spans="1:2" x14ac:dyDescent="0.25">
      <c r="A484" s="11">
        <v>54721</v>
      </c>
      <c r="B484" s="12" t="s">
        <v>3030</v>
      </c>
    </row>
    <row r="485" spans="1:2" x14ac:dyDescent="0.25">
      <c r="A485" s="9">
        <v>54755</v>
      </c>
      <c r="B485" s="2" t="s">
        <v>3030</v>
      </c>
    </row>
    <row r="486" spans="1:2" x14ac:dyDescent="0.25">
      <c r="A486" s="11">
        <v>54787</v>
      </c>
      <c r="B486" s="12" t="s">
        <v>3030</v>
      </c>
    </row>
    <row r="487" spans="1:2" x14ac:dyDescent="0.25">
      <c r="A487" s="9">
        <v>54914</v>
      </c>
      <c r="B487" s="2" t="s">
        <v>3030</v>
      </c>
    </row>
    <row r="488" spans="1:2" x14ac:dyDescent="0.25">
      <c r="A488" s="11">
        <v>55172</v>
      </c>
      <c r="B488" s="12" t="s">
        <v>3030</v>
      </c>
    </row>
    <row r="489" spans="1:2" x14ac:dyDescent="0.25">
      <c r="A489" s="9">
        <v>55203</v>
      </c>
      <c r="B489" s="2" t="s">
        <v>3030</v>
      </c>
    </row>
    <row r="490" spans="1:2" x14ac:dyDescent="0.25">
      <c r="A490" s="11">
        <v>55235</v>
      </c>
      <c r="B490" s="12" t="s">
        <v>3030</v>
      </c>
    </row>
    <row r="491" spans="1:2" x14ac:dyDescent="0.25">
      <c r="A491" s="9">
        <v>55330</v>
      </c>
      <c r="B491" s="2" t="s">
        <v>3030</v>
      </c>
    </row>
    <row r="492" spans="1:2" x14ac:dyDescent="0.25">
      <c r="A492" s="11">
        <v>55526</v>
      </c>
      <c r="B492" s="12" t="s">
        <v>3030</v>
      </c>
    </row>
    <row r="493" spans="1:2" x14ac:dyDescent="0.25">
      <c r="A493" s="9">
        <v>55616</v>
      </c>
      <c r="B493" s="2" t="s">
        <v>3030</v>
      </c>
    </row>
    <row r="494" spans="1:2" x14ac:dyDescent="0.25">
      <c r="A494" s="11">
        <v>55618</v>
      </c>
      <c r="B494" s="12" t="s">
        <v>3030</v>
      </c>
    </row>
    <row r="495" spans="1:2" x14ac:dyDescent="0.25">
      <c r="A495" s="9">
        <v>55623</v>
      </c>
      <c r="B495" s="2" t="s">
        <v>3030</v>
      </c>
    </row>
    <row r="496" spans="1:2" x14ac:dyDescent="0.25">
      <c r="A496" s="11">
        <v>55747</v>
      </c>
      <c r="B496" s="12" t="s">
        <v>3030</v>
      </c>
    </row>
    <row r="497" spans="1:2" x14ac:dyDescent="0.25">
      <c r="A497" s="9">
        <v>55776</v>
      </c>
      <c r="B497" s="2" t="s">
        <v>3030</v>
      </c>
    </row>
    <row r="498" spans="1:2" x14ac:dyDescent="0.25">
      <c r="A498" s="11">
        <v>55808</v>
      </c>
      <c r="B498" s="12" t="s">
        <v>3030</v>
      </c>
    </row>
    <row r="499" spans="1:2" x14ac:dyDescent="0.25">
      <c r="A499" s="9">
        <v>55874</v>
      </c>
      <c r="B499" s="2" t="s">
        <v>3030</v>
      </c>
    </row>
    <row r="500" spans="1:2" x14ac:dyDescent="0.25">
      <c r="A500" s="11">
        <v>55877</v>
      </c>
      <c r="B500" s="12" t="s">
        <v>3030</v>
      </c>
    </row>
    <row r="501" spans="1:2" x14ac:dyDescent="0.25">
      <c r="A501" s="9">
        <v>55968</v>
      </c>
      <c r="B501" s="2" t="s">
        <v>3030</v>
      </c>
    </row>
    <row r="502" spans="1:2" x14ac:dyDescent="0.25">
      <c r="A502" s="11">
        <v>56101</v>
      </c>
      <c r="B502" s="12" t="s">
        <v>3030</v>
      </c>
    </row>
    <row r="503" spans="1:2" x14ac:dyDescent="0.25">
      <c r="A503" s="9">
        <v>56128</v>
      </c>
      <c r="B503" s="2" t="s">
        <v>3030</v>
      </c>
    </row>
    <row r="504" spans="1:2" x14ac:dyDescent="0.25">
      <c r="A504" s="11">
        <v>56257</v>
      </c>
      <c r="B504" s="12" t="s">
        <v>3030</v>
      </c>
    </row>
    <row r="505" spans="1:2" x14ac:dyDescent="0.25">
      <c r="A505" s="9">
        <v>56387</v>
      </c>
      <c r="B505" s="2" t="s">
        <v>3030</v>
      </c>
    </row>
    <row r="506" spans="1:2" x14ac:dyDescent="0.25">
      <c r="A506" s="11">
        <v>56452</v>
      </c>
      <c r="B506" s="12" t="s">
        <v>3030</v>
      </c>
    </row>
    <row r="507" spans="1:2" x14ac:dyDescent="0.25">
      <c r="A507" s="9">
        <v>56514</v>
      </c>
      <c r="B507" s="2" t="s">
        <v>3030</v>
      </c>
    </row>
    <row r="508" spans="1:2" x14ac:dyDescent="0.25">
      <c r="A508" s="11">
        <v>56582</v>
      </c>
      <c r="B508" s="12" t="s">
        <v>3030</v>
      </c>
    </row>
    <row r="509" spans="1:2" x14ac:dyDescent="0.25">
      <c r="A509" s="9">
        <v>56612</v>
      </c>
      <c r="B509" s="2" t="s">
        <v>3030</v>
      </c>
    </row>
    <row r="510" spans="1:2" x14ac:dyDescent="0.25">
      <c r="A510" s="11">
        <v>56768</v>
      </c>
      <c r="B510" s="12" t="s">
        <v>3030</v>
      </c>
    </row>
    <row r="511" spans="1:2" x14ac:dyDescent="0.25">
      <c r="A511" s="9">
        <v>56769</v>
      </c>
      <c r="B511" s="2" t="s">
        <v>3030</v>
      </c>
    </row>
    <row r="512" spans="1:2" x14ac:dyDescent="0.25">
      <c r="A512" s="11">
        <v>56868</v>
      </c>
      <c r="B512" s="12" t="s">
        <v>3030</v>
      </c>
    </row>
    <row r="513" spans="1:2" x14ac:dyDescent="0.25">
      <c r="A513" s="9">
        <v>56901</v>
      </c>
      <c r="B513" s="2" t="s">
        <v>3030</v>
      </c>
    </row>
    <row r="514" spans="1:2" x14ac:dyDescent="0.25">
      <c r="A514" s="11">
        <v>56930</v>
      </c>
      <c r="B514" s="12" t="s">
        <v>3030</v>
      </c>
    </row>
    <row r="515" spans="1:2" x14ac:dyDescent="0.25">
      <c r="A515" s="9">
        <v>56931</v>
      </c>
      <c r="B515" s="2" t="s">
        <v>3030</v>
      </c>
    </row>
    <row r="516" spans="1:2" x14ac:dyDescent="0.25">
      <c r="A516" s="11">
        <v>57157</v>
      </c>
      <c r="B516" s="12" t="s">
        <v>3030</v>
      </c>
    </row>
    <row r="517" spans="1:2" x14ac:dyDescent="0.25">
      <c r="A517" s="9">
        <v>57190</v>
      </c>
      <c r="B517" s="2" t="s">
        <v>3030</v>
      </c>
    </row>
    <row r="518" spans="1:2" x14ac:dyDescent="0.25">
      <c r="A518" s="11">
        <v>57248</v>
      </c>
      <c r="B518" s="12" t="s">
        <v>3030</v>
      </c>
    </row>
    <row r="519" spans="1:2" x14ac:dyDescent="0.25">
      <c r="A519" s="9">
        <v>57253</v>
      </c>
      <c r="B519" s="2" t="s">
        <v>3030</v>
      </c>
    </row>
    <row r="520" spans="1:2" x14ac:dyDescent="0.25">
      <c r="A520" s="11">
        <v>57440</v>
      </c>
      <c r="B520" s="12" t="s">
        <v>3030</v>
      </c>
    </row>
    <row r="521" spans="1:2" x14ac:dyDescent="0.25">
      <c r="A521" s="9">
        <v>57510</v>
      </c>
      <c r="B521" s="2" t="s">
        <v>3030</v>
      </c>
    </row>
    <row r="522" spans="1:2" x14ac:dyDescent="0.25">
      <c r="A522" s="11">
        <v>57600</v>
      </c>
      <c r="B522" s="12" t="s">
        <v>3030</v>
      </c>
    </row>
    <row r="523" spans="1:2" x14ac:dyDescent="0.25">
      <c r="A523" s="9">
        <v>57638</v>
      </c>
      <c r="B523" s="2" t="s">
        <v>3030</v>
      </c>
    </row>
    <row r="524" spans="1:2" x14ac:dyDescent="0.25">
      <c r="A524" s="11">
        <v>57986</v>
      </c>
      <c r="B524" s="12" t="s">
        <v>3030</v>
      </c>
    </row>
    <row r="525" spans="1:2" x14ac:dyDescent="0.25">
      <c r="A525" s="9">
        <v>58368</v>
      </c>
      <c r="B525" s="2" t="s">
        <v>3030</v>
      </c>
    </row>
    <row r="526" spans="1:2" x14ac:dyDescent="0.25">
      <c r="A526" s="11">
        <v>58372</v>
      </c>
      <c r="B526" s="12" t="s">
        <v>3030</v>
      </c>
    </row>
    <row r="527" spans="1:2" x14ac:dyDescent="0.25">
      <c r="A527" s="9">
        <v>58470</v>
      </c>
      <c r="B527" s="2" t="s">
        <v>3030</v>
      </c>
    </row>
    <row r="528" spans="1:2" x14ac:dyDescent="0.25">
      <c r="A528" s="11">
        <v>58500</v>
      </c>
      <c r="B528" s="12" t="s">
        <v>3030</v>
      </c>
    </row>
    <row r="529" spans="1:2" x14ac:dyDescent="0.25">
      <c r="A529" s="9">
        <v>58566</v>
      </c>
      <c r="B529" s="2" t="s">
        <v>3030</v>
      </c>
    </row>
    <row r="530" spans="1:2" x14ac:dyDescent="0.25">
      <c r="A530" s="11">
        <v>58688</v>
      </c>
      <c r="B530" s="12" t="s">
        <v>3030</v>
      </c>
    </row>
    <row r="531" spans="1:2" x14ac:dyDescent="0.25">
      <c r="A531" s="9">
        <v>58720</v>
      </c>
      <c r="B531" s="2" t="s">
        <v>3030</v>
      </c>
    </row>
    <row r="532" spans="1:2" x14ac:dyDescent="0.25">
      <c r="A532" s="11">
        <v>58725</v>
      </c>
      <c r="B532" s="12" t="s">
        <v>3030</v>
      </c>
    </row>
    <row r="533" spans="1:2" x14ac:dyDescent="0.25">
      <c r="A533" s="9">
        <v>58818</v>
      </c>
      <c r="B533" s="2" t="s">
        <v>3030</v>
      </c>
    </row>
    <row r="534" spans="1:2" x14ac:dyDescent="0.25">
      <c r="A534" s="11">
        <v>58949</v>
      </c>
      <c r="B534" s="12" t="s">
        <v>3030</v>
      </c>
    </row>
    <row r="535" spans="1:2" x14ac:dyDescent="0.25">
      <c r="A535" s="9">
        <v>59009</v>
      </c>
      <c r="B535" s="2" t="s">
        <v>3030</v>
      </c>
    </row>
    <row r="536" spans="1:2" x14ac:dyDescent="0.25">
      <c r="A536" s="11">
        <v>59047</v>
      </c>
      <c r="B536" s="12" t="s">
        <v>3030</v>
      </c>
    </row>
    <row r="537" spans="1:2" x14ac:dyDescent="0.25">
      <c r="A537" s="9">
        <v>59072</v>
      </c>
      <c r="B537" s="2" t="s">
        <v>3030</v>
      </c>
    </row>
    <row r="538" spans="1:2" x14ac:dyDescent="0.25">
      <c r="A538" s="11">
        <v>59139</v>
      </c>
      <c r="B538" s="12" t="s">
        <v>3030</v>
      </c>
    </row>
    <row r="539" spans="1:2" x14ac:dyDescent="0.25">
      <c r="A539" s="9">
        <v>59171</v>
      </c>
      <c r="B539" s="2" t="s">
        <v>3030</v>
      </c>
    </row>
    <row r="540" spans="1:2" x14ac:dyDescent="0.25">
      <c r="A540" s="11">
        <v>59585</v>
      </c>
      <c r="B540" s="12" t="s">
        <v>3030</v>
      </c>
    </row>
    <row r="541" spans="1:2" x14ac:dyDescent="0.25">
      <c r="A541" s="9">
        <v>59652</v>
      </c>
      <c r="B541" s="2" t="s">
        <v>3030</v>
      </c>
    </row>
    <row r="542" spans="1:2" x14ac:dyDescent="0.25">
      <c r="A542" s="11">
        <v>59680</v>
      </c>
      <c r="B542" s="12" t="s">
        <v>3030</v>
      </c>
    </row>
    <row r="543" spans="1:2" x14ac:dyDescent="0.25">
      <c r="A543" s="9">
        <v>59683</v>
      </c>
      <c r="B543" s="2" t="s">
        <v>3030</v>
      </c>
    </row>
    <row r="544" spans="1:2" x14ac:dyDescent="0.25">
      <c r="A544" s="11">
        <v>59776</v>
      </c>
      <c r="B544" s="12" t="s">
        <v>3030</v>
      </c>
    </row>
    <row r="545" spans="1:2" x14ac:dyDescent="0.25">
      <c r="A545" s="9">
        <v>59879</v>
      </c>
      <c r="B545" s="2" t="s">
        <v>3030</v>
      </c>
    </row>
    <row r="546" spans="1:2" x14ac:dyDescent="0.25">
      <c r="A546" s="11">
        <v>59937</v>
      </c>
      <c r="B546" s="12" t="s">
        <v>3030</v>
      </c>
    </row>
    <row r="547" spans="1:2" x14ac:dyDescent="0.25">
      <c r="A547" s="9">
        <v>123132</v>
      </c>
      <c r="B547" s="2" t="s">
        <v>3030</v>
      </c>
    </row>
    <row r="548" spans="1:2" x14ac:dyDescent="0.25">
      <c r="A548" s="11">
        <v>123166</v>
      </c>
      <c r="B548" s="12" t="s">
        <v>3030</v>
      </c>
    </row>
    <row r="549" spans="1:2" x14ac:dyDescent="0.25">
      <c r="A549" s="9">
        <v>123194</v>
      </c>
      <c r="B549" s="2" t="s">
        <v>3030</v>
      </c>
    </row>
    <row r="550" spans="1:2" x14ac:dyDescent="0.25">
      <c r="A550" s="11">
        <v>123258</v>
      </c>
      <c r="B550" s="12" t="s">
        <v>3030</v>
      </c>
    </row>
    <row r="551" spans="1:2" x14ac:dyDescent="0.25">
      <c r="A551" s="9">
        <v>123323</v>
      </c>
      <c r="B551" s="2" t="s">
        <v>3030</v>
      </c>
    </row>
    <row r="552" spans="1:2" x14ac:dyDescent="0.25">
      <c r="A552" s="11">
        <v>123359</v>
      </c>
      <c r="B552" s="12" t="s">
        <v>3030</v>
      </c>
    </row>
    <row r="553" spans="1:2" x14ac:dyDescent="0.25">
      <c r="A553" s="9">
        <v>123481</v>
      </c>
      <c r="B553" s="2" t="s">
        <v>3030</v>
      </c>
    </row>
    <row r="554" spans="1:2" x14ac:dyDescent="0.25">
      <c r="A554" s="11">
        <v>123483</v>
      </c>
      <c r="B554" s="12" t="s">
        <v>3030</v>
      </c>
    </row>
    <row r="555" spans="1:2" x14ac:dyDescent="0.25">
      <c r="A555" s="9">
        <v>123487</v>
      </c>
      <c r="B555" s="2" t="s">
        <v>3030</v>
      </c>
    </row>
    <row r="556" spans="1:2" x14ac:dyDescent="0.25">
      <c r="A556" s="11">
        <v>123512</v>
      </c>
      <c r="B556" s="12" t="s">
        <v>3030</v>
      </c>
    </row>
    <row r="557" spans="1:2" x14ac:dyDescent="0.25">
      <c r="A557" s="9">
        <v>123614</v>
      </c>
      <c r="B557" s="2" t="s">
        <v>3030</v>
      </c>
    </row>
    <row r="558" spans="1:2" x14ac:dyDescent="0.25">
      <c r="A558" s="11">
        <v>123769</v>
      </c>
      <c r="B558" s="12" t="s">
        <v>3030</v>
      </c>
    </row>
    <row r="559" spans="1:2" x14ac:dyDescent="0.25">
      <c r="A559" s="9">
        <v>123801</v>
      </c>
      <c r="B559" s="2" t="s">
        <v>3030</v>
      </c>
    </row>
    <row r="560" spans="1:2" x14ac:dyDescent="0.25">
      <c r="A560" s="11">
        <v>123802</v>
      </c>
      <c r="B560" s="12" t="s">
        <v>3030</v>
      </c>
    </row>
    <row r="561" spans="1:2" x14ac:dyDescent="0.25">
      <c r="A561" s="9">
        <v>123807</v>
      </c>
      <c r="B561" s="2" t="s">
        <v>3030</v>
      </c>
    </row>
    <row r="562" spans="1:2" x14ac:dyDescent="0.25">
      <c r="A562" s="11">
        <v>123837</v>
      </c>
      <c r="B562" s="12" t="s">
        <v>3030</v>
      </c>
    </row>
    <row r="563" spans="1:2" x14ac:dyDescent="0.25">
      <c r="A563" s="9">
        <v>123870</v>
      </c>
      <c r="B563" s="2" t="s">
        <v>3030</v>
      </c>
    </row>
    <row r="564" spans="1:2" x14ac:dyDescent="0.25">
      <c r="A564" s="11">
        <v>123902</v>
      </c>
      <c r="B564" s="12" t="s">
        <v>3030</v>
      </c>
    </row>
    <row r="565" spans="1:2" x14ac:dyDescent="0.25">
      <c r="A565" s="9">
        <v>123928</v>
      </c>
      <c r="B565" s="2" t="s">
        <v>3030</v>
      </c>
    </row>
    <row r="566" spans="1:2" x14ac:dyDescent="0.25">
      <c r="A566" s="11">
        <v>123994</v>
      </c>
      <c r="B566" s="12" t="s">
        <v>3030</v>
      </c>
    </row>
    <row r="567" spans="1:2" x14ac:dyDescent="0.25">
      <c r="A567" s="9">
        <v>124031</v>
      </c>
      <c r="B567" s="2" t="s">
        <v>3030</v>
      </c>
    </row>
    <row r="568" spans="1:2" x14ac:dyDescent="0.25">
      <c r="A568" s="11">
        <v>124059</v>
      </c>
      <c r="B568" s="12" t="s">
        <v>3030</v>
      </c>
    </row>
    <row r="569" spans="1:2" x14ac:dyDescent="0.25">
      <c r="A569" s="9">
        <v>124060</v>
      </c>
      <c r="B569" s="2" t="s">
        <v>3030</v>
      </c>
    </row>
    <row r="570" spans="1:2" x14ac:dyDescent="0.25">
      <c r="A570" s="11">
        <v>124154</v>
      </c>
      <c r="B570" s="12" t="s">
        <v>3030</v>
      </c>
    </row>
    <row r="571" spans="1:2" x14ac:dyDescent="0.25">
      <c r="A571" s="9">
        <v>124282</v>
      </c>
      <c r="B571" s="2" t="s">
        <v>3030</v>
      </c>
    </row>
    <row r="572" spans="1:2" x14ac:dyDescent="0.25">
      <c r="A572" s="11">
        <v>124286</v>
      </c>
      <c r="B572" s="12" t="s">
        <v>3030</v>
      </c>
    </row>
    <row r="573" spans="1:2" x14ac:dyDescent="0.25">
      <c r="A573" s="9">
        <v>124287</v>
      </c>
      <c r="B573" s="2" t="s">
        <v>3030</v>
      </c>
    </row>
    <row r="574" spans="1:2" x14ac:dyDescent="0.25">
      <c r="A574" s="11">
        <v>124345</v>
      </c>
      <c r="B574" s="12" t="s">
        <v>3030</v>
      </c>
    </row>
    <row r="575" spans="1:2" x14ac:dyDescent="0.25">
      <c r="A575" s="9">
        <v>124444</v>
      </c>
      <c r="B575" s="2" t="s">
        <v>3030</v>
      </c>
    </row>
    <row r="576" spans="1:2" x14ac:dyDescent="0.25">
      <c r="A576" s="11">
        <v>124507</v>
      </c>
      <c r="B576" s="12" t="s">
        <v>3030</v>
      </c>
    </row>
    <row r="577" spans="1:2" x14ac:dyDescent="0.25">
      <c r="A577" s="9">
        <v>124538</v>
      </c>
      <c r="B577" s="2" t="s">
        <v>3030</v>
      </c>
    </row>
    <row r="578" spans="1:2" x14ac:dyDescent="0.25">
      <c r="A578" s="11">
        <v>124701</v>
      </c>
      <c r="B578" s="12" t="s">
        <v>3030</v>
      </c>
    </row>
    <row r="579" spans="1:2" x14ac:dyDescent="0.25">
      <c r="A579" s="9">
        <v>124761</v>
      </c>
      <c r="B579" s="2" t="s">
        <v>3030</v>
      </c>
    </row>
    <row r="580" spans="1:2" x14ac:dyDescent="0.25">
      <c r="A580" s="11">
        <v>124799</v>
      </c>
      <c r="B580" s="12" t="s">
        <v>3030</v>
      </c>
    </row>
    <row r="581" spans="1:2" x14ac:dyDescent="0.25">
      <c r="A581" s="9">
        <v>124892</v>
      </c>
      <c r="B581" s="2" t="s">
        <v>3030</v>
      </c>
    </row>
    <row r="582" spans="1:2" x14ac:dyDescent="0.25">
      <c r="A582" s="11">
        <v>124921</v>
      </c>
      <c r="B582" s="12" t="s">
        <v>3030</v>
      </c>
    </row>
    <row r="583" spans="1:2" x14ac:dyDescent="0.25">
      <c r="A583" s="9">
        <v>124985</v>
      </c>
      <c r="B583" s="2" t="s">
        <v>3030</v>
      </c>
    </row>
    <row r="584" spans="1:2" x14ac:dyDescent="0.25">
      <c r="A584" s="11">
        <v>124988</v>
      </c>
      <c r="B584" s="12" t="s">
        <v>3030</v>
      </c>
    </row>
    <row r="585" spans="1:2" x14ac:dyDescent="0.25">
      <c r="A585" s="9">
        <v>124991</v>
      </c>
      <c r="B585" s="2" t="s">
        <v>3030</v>
      </c>
    </row>
    <row r="586" spans="1:2" x14ac:dyDescent="0.25">
      <c r="A586" s="11">
        <v>125149</v>
      </c>
      <c r="B586" s="12" t="s">
        <v>3030</v>
      </c>
    </row>
    <row r="587" spans="1:2" x14ac:dyDescent="0.25">
      <c r="A587" s="9">
        <v>125150</v>
      </c>
      <c r="B587" s="2" t="s">
        <v>3030</v>
      </c>
    </row>
    <row r="588" spans="1:2" x14ac:dyDescent="0.25">
      <c r="A588" s="11">
        <v>125240</v>
      </c>
      <c r="B588" s="12" t="s">
        <v>3030</v>
      </c>
    </row>
    <row r="589" spans="1:2" x14ac:dyDescent="0.25">
      <c r="A589" s="9">
        <v>125339</v>
      </c>
      <c r="B589" s="2" t="s">
        <v>3030</v>
      </c>
    </row>
    <row r="590" spans="1:2" x14ac:dyDescent="0.25">
      <c r="A590" s="11">
        <v>125373</v>
      </c>
      <c r="B590" s="12" t="s">
        <v>3030</v>
      </c>
    </row>
    <row r="591" spans="1:2" x14ac:dyDescent="0.25">
      <c r="A591" s="9">
        <v>125374</v>
      </c>
      <c r="B591" s="2" t="s">
        <v>3030</v>
      </c>
    </row>
    <row r="592" spans="1:2" x14ac:dyDescent="0.25">
      <c r="A592" s="11">
        <v>125433</v>
      </c>
      <c r="B592" s="12" t="s">
        <v>3030</v>
      </c>
    </row>
    <row r="593" spans="1:2" x14ac:dyDescent="0.25">
      <c r="A593" s="9">
        <v>125467</v>
      </c>
      <c r="B593" s="2" t="s">
        <v>3030</v>
      </c>
    </row>
    <row r="594" spans="1:2" x14ac:dyDescent="0.25">
      <c r="A594" s="11">
        <v>125503</v>
      </c>
      <c r="B594" s="12" t="s">
        <v>3030</v>
      </c>
    </row>
    <row r="595" spans="1:2" x14ac:dyDescent="0.25">
      <c r="A595" s="9">
        <v>125560</v>
      </c>
      <c r="B595" s="2" t="s">
        <v>3030</v>
      </c>
    </row>
    <row r="596" spans="1:2" x14ac:dyDescent="0.25">
      <c r="A596" s="11">
        <v>125562</v>
      </c>
      <c r="B596" s="12" t="s">
        <v>3030</v>
      </c>
    </row>
    <row r="597" spans="1:2" x14ac:dyDescent="0.25">
      <c r="A597" s="9">
        <v>125631</v>
      </c>
      <c r="B597" s="2" t="s">
        <v>3030</v>
      </c>
    </row>
    <row r="598" spans="1:2" x14ac:dyDescent="0.25">
      <c r="A598" s="11">
        <v>125659</v>
      </c>
      <c r="B598" s="12" t="s">
        <v>3030</v>
      </c>
    </row>
    <row r="599" spans="1:2" x14ac:dyDescent="0.25">
      <c r="A599" s="9">
        <v>125754</v>
      </c>
      <c r="B599" s="2" t="s">
        <v>3030</v>
      </c>
    </row>
    <row r="600" spans="1:2" x14ac:dyDescent="0.25">
      <c r="A600" s="11">
        <v>125818</v>
      </c>
      <c r="B600" s="12" t="s">
        <v>3030</v>
      </c>
    </row>
    <row r="601" spans="1:2" x14ac:dyDescent="0.25">
      <c r="A601" s="9">
        <v>125882</v>
      </c>
      <c r="B601" s="2" t="s">
        <v>3030</v>
      </c>
    </row>
    <row r="602" spans="1:2" x14ac:dyDescent="0.25">
      <c r="A602" s="11">
        <v>125883</v>
      </c>
      <c r="B602" s="12" t="s">
        <v>3030</v>
      </c>
    </row>
    <row r="603" spans="1:2" x14ac:dyDescent="0.25">
      <c r="A603" s="9">
        <v>125885</v>
      </c>
      <c r="B603" s="2" t="s">
        <v>3030</v>
      </c>
    </row>
    <row r="604" spans="1:2" x14ac:dyDescent="0.25">
      <c r="A604" s="11">
        <v>125947</v>
      </c>
      <c r="B604" s="12" t="s">
        <v>3030</v>
      </c>
    </row>
    <row r="605" spans="1:2" x14ac:dyDescent="0.25">
      <c r="A605" s="9">
        <v>125976</v>
      </c>
      <c r="B605" s="2" t="s">
        <v>3030</v>
      </c>
    </row>
    <row r="606" spans="1:2" x14ac:dyDescent="0.25">
      <c r="A606" s="11">
        <v>126046</v>
      </c>
      <c r="B606" s="12" t="s">
        <v>3030</v>
      </c>
    </row>
    <row r="607" spans="1:2" x14ac:dyDescent="0.25">
      <c r="A607" s="9">
        <v>126108</v>
      </c>
      <c r="B607" s="2" t="s">
        <v>3030</v>
      </c>
    </row>
    <row r="608" spans="1:2" x14ac:dyDescent="0.25">
      <c r="A608" s="11">
        <v>126169</v>
      </c>
      <c r="B608" s="12" t="s">
        <v>3030</v>
      </c>
    </row>
    <row r="609" spans="1:2" x14ac:dyDescent="0.25">
      <c r="A609" s="9">
        <v>126235</v>
      </c>
      <c r="B609" s="2" t="s">
        <v>3030</v>
      </c>
    </row>
    <row r="610" spans="1:2" x14ac:dyDescent="0.25">
      <c r="A610" s="11">
        <v>126297</v>
      </c>
      <c r="B610" s="12" t="s">
        <v>3030</v>
      </c>
    </row>
    <row r="611" spans="1:2" x14ac:dyDescent="0.25">
      <c r="A611" s="9">
        <v>126300</v>
      </c>
      <c r="B611" s="2" t="s">
        <v>3030</v>
      </c>
    </row>
    <row r="612" spans="1:2" x14ac:dyDescent="0.25">
      <c r="A612" s="11">
        <v>126393</v>
      </c>
      <c r="B612" s="12" t="s">
        <v>3030</v>
      </c>
    </row>
    <row r="613" spans="1:2" x14ac:dyDescent="0.25">
      <c r="A613" s="9">
        <v>126456</v>
      </c>
      <c r="B613" s="2" t="s">
        <v>3030</v>
      </c>
    </row>
    <row r="614" spans="1:2" x14ac:dyDescent="0.25">
      <c r="A614" s="11">
        <v>126459</v>
      </c>
      <c r="B614" s="12" t="s">
        <v>3030</v>
      </c>
    </row>
    <row r="615" spans="1:2" x14ac:dyDescent="0.25">
      <c r="A615" s="9">
        <v>126488</v>
      </c>
      <c r="B615" s="2" t="s">
        <v>3030</v>
      </c>
    </row>
    <row r="616" spans="1:2" x14ac:dyDescent="0.25">
      <c r="A616" s="11">
        <v>126521</v>
      </c>
      <c r="B616" s="12" t="s">
        <v>3030</v>
      </c>
    </row>
    <row r="617" spans="1:2" x14ac:dyDescent="0.25">
      <c r="A617" s="9">
        <v>126585</v>
      </c>
      <c r="B617" s="2" t="s">
        <v>3030</v>
      </c>
    </row>
    <row r="618" spans="1:2" x14ac:dyDescent="0.25">
      <c r="A618" s="11">
        <v>126654</v>
      </c>
      <c r="B618" s="12" t="s">
        <v>3030</v>
      </c>
    </row>
    <row r="619" spans="1:2" x14ac:dyDescent="0.25">
      <c r="A619" s="9">
        <v>126680</v>
      </c>
      <c r="B619" s="2" t="s">
        <v>3030</v>
      </c>
    </row>
    <row r="620" spans="1:2" x14ac:dyDescent="0.25">
      <c r="A620" s="11">
        <v>126777</v>
      </c>
      <c r="B620" s="12" t="s">
        <v>3030</v>
      </c>
    </row>
    <row r="621" spans="1:2" x14ac:dyDescent="0.25">
      <c r="A621" s="9">
        <v>126783</v>
      </c>
      <c r="B621" s="2" t="s">
        <v>3030</v>
      </c>
    </row>
    <row r="622" spans="1:2" x14ac:dyDescent="0.25">
      <c r="A622" s="11">
        <v>126814</v>
      </c>
      <c r="B622" s="12" t="s">
        <v>3030</v>
      </c>
    </row>
    <row r="623" spans="1:2" x14ac:dyDescent="0.25">
      <c r="A623" s="9">
        <v>126877</v>
      </c>
      <c r="B623" s="2" t="s">
        <v>3030</v>
      </c>
    </row>
    <row r="624" spans="1:2" x14ac:dyDescent="0.25">
      <c r="A624" s="11">
        <v>126905</v>
      </c>
      <c r="B624" s="12" t="s">
        <v>3030</v>
      </c>
    </row>
    <row r="625" spans="1:2" x14ac:dyDescent="0.25">
      <c r="A625" s="9">
        <v>126907</v>
      </c>
      <c r="B625" s="2" t="s">
        <v>3030</v>
      </c>
    </row>
    <row r="626" spans="1:2" x14ac:dyDescent="0.25">
      <c r="A626" s="11">
        <v>126973</v>
      </c>
      <c r="B626" s="12" t="s">
        <v>3030</v>
      </c>
    </row>
    <row r="627" spans="1:2" x14ac:dyDescent="0.25">
      <c r="A627" s="9">
        <v>127324</v>
      </c>
      <c r="B627" s="2" t="s">
        <v>3030</v>
      </c>
    </row>
    <row r="628" spans="1:2" x14ac:dyDescent="0.25">
      <c r="A628" s="11">
        <v>127516</v>
      </c>
      <c r="B628" s="12" t="s">
        <v>3030</v>
      </c>
    </row>
    <row r="629" spans="1:2" x14ac:dyDescent="0.25">
      <c r="A629" s="9">
        <v>127545</v>
      </c>
      <c r="B629" s="2" t="s">
        <v>3030</v>
      </c>
    </row>
    <row r="630" spans="1:2" x14ac:dyDescent="0.25">
      <c r="A630" s="11">
        <v>127612</v>
      </c>
      <c r="B630" s="12" t="s">
        <v>3030</v>
      </c>
    </row>
    <row r="631" spans="1:2" x14ac:dyDescent="0.25">
      <c r="A631" s="9">
        <v>127737</v>
      </c>
      <c r="B631" s="2" t="s">
        <v>3030</v>
      </c>
    </row>
    <row r="632" spans="1:2" x14ac:dyDescent="0.25">
      <c r="A632" s="11">
        <v>127769</v>
      </c>
      <c r="B632" s="12" t="s">
        <v>3030</v>
      </c>
    </row>
    <row r="633" spans="1:2" x14ac:dyDescent="0.25">
      <c r="A633" s="9">
        <v>127773</v>
      </c>
      <c r="B633" s="2" t="s">
        <v>3030</v>
      </c>
    </row>
    <row r="634" spans="1:2" x14ac:dyDescent="0.25">
      <c r="A634" s="11">
        <v>127774</v>
      </c>
      <c r="B634" s="12" t="s">
        <v>3030</v>
      </c>
    </row>
    <row r="635" spans="1:2" x14ac:dyDescent="0.25">
      <c r="A635" s="9">
        <v>127870</v>
      </c>
      <c r="B635" s="2" t="s">
        <v>3030</v>
      </c>
    </row>
    <row r="636" spans="1:2" x14ac:dyDescent="0.25">
      <c r="A636" s="11">
        <v>128028</v>
      </c>
      <c r="B636" s="12" t="s">
        <v>3030</v>
      </c>
    </row>
    <row r="637" spans="1:2" x14ac:dyDescent="0.25">
      <c r="A637" s="9">
        <v>128061</v>
      </c>
      <c r="B637" s="2" t="s">
        <v>3030</v>
      </c>
    </row>
    <row r="638" spans="1:2" x14ac:dyDescent="0.25">
      <c r="A638" s="11">
        <v>128284</v>
      </c>
      <c r="B638" s="12" t="s">
        <v>3030</v>
      </c>
    </row>
    <row r="639" spans="1:2" x14ac:dyDescent="0.25">
      <c r="A639" s="9">
        <v>128316</v>
      </c>
      <c r="B639" s="2" t="s">
        <v>3030</v>
      </c>
    </row>
    <row r="640" spans="1:2" x14ac:dyDescent="0.25">
      <c r="A640" s="11">
        <v>128381</v>
      </c>
      <c r="B640" s="12" t="s">
        <v>3030</v>
      </c>
    </row>
    <row r="641" spans="1:2" x14ac:dyDescent="0.25">
      <c r="A641" s="9">
        <v>128504</v>
      </c>
      <c r="B641" s="2" t="s">
        <v>3030</v>
      </c>
    </row>
    <row r="642" spans="1:2" x14ac:dyDescent="0.25">
      <c r="A642" s="11">
        <v>128509</v>
      </c>
      <c r="B642" s="12" t="s">
        <v>3030</v>
      </c>
    </row>
    <row r="643" spans="1:2" x14ac:dyDescent="0.25">
      <c r="A643" s="9">
        <v>128510</v>
      </c>
      <c r="B643" s="2" t="s">
        <v>3030</v>
      </c>
    </row>
    <row r="644" spans="1:2" x14ac:dyDescent="0.25">
      <c r="A644" s="11">
        <v>128735</v>
      </c>
      <c r="B644" s="12" t="s">
        <v>3030</v>
      </c>
    </row>
    <row r="645" spans="1:2" x14ac:dyDescent="0.25">
      <c r="A645" s="9">
        <v>128765</v>
      </c>
      <c r="B645" s="2" t="s">
        <v>3030</v>
      </c>
    </row>
    <row r="646" spans="1:2" x14ac:dyDescent="0.25">
      <c r="A646" s="11">
        <v>128767</v>
      </c>
      <c r="B646" s="12" t="s">
        <v>3030</v>
      </c>
    </row>
    <row r="647" spans="1:2" x14ac:dyDescent="0.25">
      <c r="A647" s="9">
        <v>128830</v>
      </c>
      <c r="B647" s="2" t="s">
        <v>3030</v>
      </c>
    </row>
    <row r="648" spans="1:2" x14ac:dyDescent="0.25">
      <c r="A648" s="11">
        <v>128925</v>
      </c>
      <c r="B648" s="12" t="s">
        <v>3030</v>
      </c>
    </row>
    <row r="649" spans="1:2" x14ac:dyDescent="0.25">
      <c r="A649" s="9">
        <v>128984</v>
      </c>
      <c r="B649" s="2" t="s">
        <v>3030</v>
      </c>
    </row>
    <row r="650" spans="1:2" x14ac:dyDescent="0.25">
      <c r="A650" s="11">
        <v>129018</v>
      </c>
      <c r="B650" s="12" t="s">
        <v>3030</v>
      </c>
    </row>
    <row r="651" spans="1:2" x14ac:dyDescent="0.25">
      <c r="A651" s="9">
        <v>129053</v>
      </c>
      <c r="B651" s="2" t="s">
        <v>3030</v>
      </c>
    </row>
    <row r="652" spans="1:2" x14ac:dyDescent="0.25">
      <c r="A652" s="11">
        <v>129182</v>
      </c>
      <c r="B652" s="12" t="s">
        <v>3030</v>
      </c>
    </row>
    <row r="653" spans="1:2" x14ac:dyDescent="0.25">
      <c r="A653" s="9">
        <v>129241</v>
      </c>
      <c r="B653" s="2" t="s">
        <v>3030</v>
      </c>
    </row>
    <row r="654" spans="1:2" x14ac:dyDescent="0.25">
      <c r="A654" s="11">
        <v>129246</v>
      </c>
      <c r="B654" s="12" t="s">
        <v>3030</v>
      </c>
    </row>
    <row r="655" spans="1:2" x14ac:dyDescent="0.25">
      <c r="A655" s="9">
        <v>129272</v>
      </c>
      <c r="B655" s="2" t="s">
        <v>3030</v>
      </c>
    </row>
    <row r="656" spans="1:2" x14ac:dyDescent="0.25">
      <c r="A656" s="11">
        <v>129279</v>
      </c>
      <c r="B656" s="12" t="s">
        <v>3030</v>
      </c>
    </row>
    <row r="657" spans="1:2" x14ac:dyDescent="0.25">
      <c r="A657" s="9">
        <v>129310</v>
      </c>
      <c r="B657" s="2" t="s">
        <v>3030</v>
      </c>
    </row>
    <row r="658" spans="1:2" x14ac:dyDescent="0.25">
      <c r="A658" s="11">
        <v>129336</v>
      </c>
      <c r="B658" s="12" t="s">
        <v>3030</v>
      </c>
    </row>
    <row r="659" spans="1:2" x14ac:dyDescent="0.25">
      <c r="A659" s="9">
        <v>129339</v>
      </c>
      <c r="B659" s="2" t="s">
        <v>3030</v>
      </c>
    </row>
    <row r="660" spans="1:2" x14ac:dyDescent="0.25">
      <c r="A660" s="11">
        <v>129368</v>
      </c>
      <c r="B660" s="12" t="s">
        <v>3030</v>
      </c>
    </row>
    <row r="661" spans="1:2" x14ac:dyDescent="0.25">
      <c r="A661" s="9">
        <v>129369</v>
      </c>
      <c r="B661" s="2" t="s">
        <v>3030</v>
      </c>
    </row>
    <row r="662" spans="1:2" x14ac:dyDescent="0.25">
      <c r="A662" s="11">
        <v>129433</v>
      </c>
      <c r="B662" s="12" t="s">
        <v>3030</v>
      </c>
    </row>
    <row r="663" spans="1:2" x14ac:dyDescent="0.25">
      <c r="A663" s="9">
        <v>129501</v>
      </c>
      <c r="B663" s="2" t="s">
        <v>3030</v>
      </c>
    </row>
    <row r="664" spans="1:2" x14ac:dyDescent="0.25">
      <c r="A664" s="11">
        <v>129592</v>
      </c>
      <c r="B664" s="12" t="s">
        <v>3030</v>
      </c>
    </row>
    <row r="665" spans="1:2" x14ac:dyDescent="0.25">
      <c r="A665" s="9">
        <v>129727</v>
      </c>
      <c r="B665" s="2" t="s">
        <v>3030</v>
      </c>
    </row>
    <row r="666" spans="1:2" x14ac:dyDescent="0.25">
      <c r="A666" s="11">
        <v>129753</v>
      </c>
      <c r="B666" s="12" t="s">
        <v>3030</v>
      </c>
    </row>
    <row r="667" spans="1:2" x14ac:dyDescent="0.25">
      <c r="A667" s="9">
        <v>129791</v>
      </c>
      <c r="B667" s="2" t="s">
        <v>3030</v>
      </c>
    </row>
    <row r="668" spans="1:2" x14ac:dyDescent="0.25">
      <c r="A668" s="11">
        <v>129850</v>
      </c>
      <c r="B668" s="12" t="s">
        <v>3030</v>
      </c>
    </row>
    <row r="669" spans="1:2" x14ac:dyDescent="0.25">
      <c r="A669" s="9">
        <v>129854</v>
      </c>
      <c r="B669" s="2" t="s">
        <v>3030</v>
      </c>
    </row>
    <row r="670" spans="1:2" x14ac:dyDescent="0.25">
      <c r="A670" s="11">
        <v>129918</v>
      </c>
      <c r="B670" s="12" t="s">
        <v>3030</v>
      </c>
    </row>
    <row r="671" spans="1:2" x14ac:dyDescent="0.25">
      <c r="A671" s="9">
        <v>129947</v>
      </c>
      <c r="B671" s="2" t="s">
        <v>3030</v>
      </c>
    </row>
    <row r="672" spans="1:2" x14ac:dyDescent="0.25">
      <c r="A672" s="11">
        <v>129979</v>
      </c>
      <c r="B672" s="12" t="s">
        <v>3030</v>
      </c>
    </row>
    <row r="673" spans="1:2" x14ac:dyDescent="0.25">
      <c r="A673" s="9">
        <v>130015</v>
      </c>
      <c r="B673" s="2" t="s">
        <v>3030</v>
      </c>
    </row>
    <row r="674" spans="1:2" x14ac:dyDescent="0.25">
      <c r="A674" s="11">
        <v>130042</v>
      </c>
      <c r="B674" s="12" t="s">
        <v>3030</v>
      </c>
    </row>
    <row r="675" spans="1:2" x14ac:dyDescent="0.25">
      <c r="A675" s="9">
        <v>130077</v>
      </c>
      <c r="B675" s="2" t="s">
        <v>3030</v>
      </c>
    </row>
    <row r="676" spans="1:2" x14ac:dyDescent="0.25">
      <c r="A676" s="11">
        <v>130079</v>
      </c>
      <c r="B676" s="12" t="s">
        <v>3030</v>
      </c>
    </row>
    <row r="677" spans="1:2" x14ac:dyDescent="0.25">
      <c r="A677" s="9">
        <v>130110</v>
      </c>
      <c r="B677" s="2" t="s">
        <v>3030</v>
      </c>
    </row>
    <row r="678" spans="1:2" x14ac:dyDescent="0.25">
      <c r="A678" s="11">
        <v>130174</v>
      </c>
      <c r="B678" s="12" t="s">
        <v>3030</v>
      </c>
    </row>
    <row r="679" spans="1:2" x14ac:dyDescent="0.25">
      <c r="A679" s="9">
        <v>130267</v>
      </c>
      <c r="B679" s="2" t="s">
        <v>3030</v>
      </c>
    </row>
    <row r="680" spans="1:2" x14ac:dyDescent="0.25">
      <c r="A680" s="11">
        <v>130429</v>
      </c>
      <c r="B680" s="12" t="s">
        <v>3030</v>
      </c>
    </row>
    <row r="681" spans="1:2" x14ac:dyDescent="0.25">
      <c r="A681" s="9">
        <v>130430</v>
      </c>
      <c r="B681" s="2" t="s">
        <v>3030</v>
      </c>
    </row>
    <row r="682" spans="1:2" x14ac:dyDescent="0.25">
      <c r="A682" s="11">
        <v>130489</v>
      </c>
      <c r="B682" s="12" t="s">
        <v>3030</v>
      </c>
    </row>
    <row r="683" spans="1:2" x14ac:dyDescent="0.25">
      <c r="A683" s="9">
        <v>130623</v>
      </c>
      <c r="B683" s="2" t="s">
        <v>3030</v>
      </c>
    </row>
    <row r="684" spans="1:2" x14ac:dyDescent="0.25">
      <c r="A684" s="11">
        <v>130746</v>
      </c>
      <c r="B684" s="12" t="s">
        <v>3030</v>
      </c>
    </row>
    <row r="685" spans="1:2" x14ac:dyDescent="0.25">
      <c r="A685" s="9">
        <v>130776</v>
      </c>
      <c r="B685" s="2" t="s">
        <v>3030</v>
      </c>
    </row>
    <row r="686" spans="1:2" x14ac:dyDescent="0.25">
      <c r="A686" s="11">
        <v>130840</v>
      </c>
      <c r="B686" s="12" t="s">
        <v>3030</v>
      </c>
    </row>
    <row r="687" spans="1:2" x14ac:dyDescent="0.25">
      <c r="A687" s="9">
        <v>130845</v>
      </c>
      <c r="B687" s="2" t="s">
        <v>3030</v>
      </c>
    </row>
    <row r="688" spans="1:2" x14ac:dyDescent="0.25">
      <c r="A688" s="11">
        <v>130905</v>
      </c>
      <c r="B688" s="12" t="s">
        <v>3030</v>
      </c>
    </row>
    <row r="689" spans="1:2" x14ac:dyDescent="0.25">
      <c r="A689" s="9">
        <v>130936</v>
      </c>
      <c r="B689" s="2" t="s">
        <v>3030</v>
      </c>
    </row>
    <row r="690" spans="1:2" x14ac:dyDescent="0.25">
      <c r="A690" s="11">
        <v>131039</v>
      </c>
      <c r="B690" s="12" t="s">
        <v>3030</v>
      </c>
    </row>
    <row r="691" spans="1:2" x14ac:dyDescent="0.25">
      <c r="A691" s="9">
        <v>131101</v>
      </c>
      <c r="B691" s="2" t="s">
        <v>3030</v>
      </c>
    </row>
    <row r="692" spans="1:2" x14ac:dyDescent="0.25">
      <c r="A692" s="11">
        <v>131130</v>
      </c>
      <c r="B692" s="12" t="s">
        <v>3030</v>
      </c>
    </row>
    <row r="693" spans="1:2" x14ac:dyDescent="0.25">
      <c r="A693" s="9">
        <v>131133</v>
      </c>
      <c r="B693" s="2" t="s">
        <v>3030</v>
      </c>
    </row>
    <row r="694" spans="1:2" x14ac:dyDescent="0.25">
      <c r="A694" s="11">
        <v>131288</v>
      </c>
      <c r="B694" s="12" t="s">
        <v>3030</v>
      </c>
    </row>
    <row r="695" spans="1:2" x14ac:dyDescent="0.25">
      <c r="A695" s="9">
        <v>131294</v>
      </c>
      <c r="B695" s="2" t="s">
        <v>3030</v>
      </c>
    </row>
    <row r="696" spans="1:2" x14ac:dyDescent="0.25">
      <c r="A696" s="11">
        <v>131450</v>
      </c>
      <c r="B696" s="12" t="s">
        <v>3030</v>
      </c>
    </row>
    <row r="697" spans="1:2" x14ac:dyDescent="0.25">
      <c r="A697" s="9">
        <v>131614</v>
      </c>
      <c r="B697" s="2" t="s">
        <v>3030</v>
      </c>
    </row>
    <row r="698" spans="1:2" x14ac:dyDescent="0.25">
      <c r="A698" s="11">
        <v>131642</v>
      </c>
      <c r="B698" s="12" t="s">
        <v>3030</v>
      </c>
    </row>
    <row r="699" spans="1:2" x14ac:dyDescent="0.25">
      <c r="A699" s="9">
        <v>131773</v>
      </c>
      <c r="B699" s="2" t="s">
        <v>3030</v>
      </c>
    </row>
    <row r="700" spans="1:2" x14ac:dyDescent="0.25">
      <c r="A700" s="11">
        <v>131802</v>
      </c>
      <c r="B700" s="12" t="s">
        <v>3030</v>
      </c>
    </row>
    <row r="701" spans="1:2" x14ac:dyDescent="0.25">
      <c r="A701" s="9">
        <v>131835</v>
      </c>
      <c r="B701" s="2" t="s">
        <v>3030</v>
      </c>
    </row>
    <row r="702" spans="1:2" x14ac:dyDescent="0.25">
      <c r="A702" s="11">
        <v>131901</v>
      </c>
      <c r="B702" s="12" t="s">
        <v>3030</v>
      </c>
    </row>
    <row r="703" spans="1:2" x14ac:dyDescent="0.25">
      <c r="A703" s="9">
        <v>131960</v>
      </c>
      <c r="B703" s="2" t="s">
        <v>3030</v>
      </c>
    </row>
    <row r="704" spans="1:2" x14ac:dyDescent="0.25">
      <c r="A704" s="11">
        <v>131998</v>
      </c>
      <c r="B704" s="12" t="s">
        <v>3030</v>
      </c>
    </row>
    <row r="705" spans="1:2" x14ac:dyDescent="0.25">
      <c r="A705" s="9">
        <v>132024</v>
      </c>
      <c r="B705" s="2" t="s">
        <v>3030</v>
      </c>
    </row>
    <row r="706" spans="1:2" x14ac:dyDescent="0.25">
      <c r="A706" s="11">
        <v>132062</v>
      </c>
      <c r="B706" s="12" t="s">
        <v>3030</v>
      </c>
    </row>
    <row r="707" spans="1:2" x14ac:dyDescent="0.25">
      <c r="A707" s="9">
        <v>132091</v>
      </c>
      <c r="B707" s="2" t="s">
        <v>3030</v>
      </c>
    </row>
    <row r="708" spans="1:2" x14ac:dyDescent="0.25">
      <c r="A708" s="11">
        <v>132093</v>
      </c>
      <c r="B708" s="12" t="s">
        <v>3030</v>
      </c>
    </row>
    <row r="709" spans="1:2" x14ac:dyDescent="0.25">
      <c r="A709" s="9">
        <v>132095</v>
      </c>
      <c r="B709" s="2" t="s">
        <v>3030</v>
      </c>
    </row>
    <row r="710" spans="1:2" x14ac:dyDescent="0.25">
      <c r="A710" s="11">
        <v>132127</v>
      </c>
      <c r="B710" s="12" t="s">
        <v>3030</v>
      </c>
    </row>
    <row r="711" spans="1:2" x14ac:dyDescent="0.25">
      <c r="A711" s="9">
        <v>132152</v>
      </c>
      <c r="B711" s="2" t="s">
        <v>3030</v>
      </c>
    </row>
    <row r="712" spans="1:2" x14ac:dyDescent="0.25">
      <c r="A712" s="11">
        <v>132221</v>
      </c>
      <c r="B712" s="12" t="s">
        <v>3030</v>
      </c>
    </row>
    <row r="713" spans="1:2" x14ac:dyDescent="0.25">
      <c r="A713" s="9">
        <v>132222</v>
      </c>
      <c r="B713" s="2" t="s">
        <v>3030</v>
      </c>
    </row>
    <row r="714" spans="1:2" x14ac:dyDescent="0.25">
      <c r="A714" s="11">
        <v>132248</v>
      </c>
      <c r="B714" s="12" t="s">
        <v>3030</v>
      </c>
    </row>
    <row r="715" spans="1:2" x14ac:dyDescent="0.25">
      <c r="A715" s="9">
        <v>132281</v>
      </c>
      <c r="B715" s="2" t="s">
        <v>3030</v>
      </c>
    </row>
    <row r="716" spans="1:2" x14ac:dyDescent="0.25">
      <c r="A716" s="11">
        <v>132347</v>
      </c>
      <c r="B716" s="12" t="s">
        <v>3030</v>
      </c>
    </row>
    <row r="717" spans="1:2" x14ac:dyDescent="0.25">
      <c r="A717" s="9">
        <v>132350</v>
      </c>
      <c r="B717" s="2" t="s">
        <v>3030</v>
      </c>
    </row>
    <row r="718" spans="1:2" x14ac:dyDescent="0.25">
      <c r="A718" s="11">
        <v>132472</v>
      </c>
      <c r="B718" s="12" t="s">
        <v>3030</v>
      </c>
    </row>
    <row r="719" spans="1:2" x14ac:dyDescent="0.25">
      <c r="A719" s="9">
        <v>132573</v>
      </c>
      <c r="B719" s="2" t="s">
        <v>3030</v>
      </c>
    </row>
    <row r="720" spans="1:2" x14ac:dyDescent="0.25">
      <c r="A720" s="11">
        <v>132669</v>
      </c>
      <c r="B720" s="12" t="s">
        <v>3030</v>
      </c>
    </row>
    <row r="721" spans="1:2" x14ac:dyDescent="0.25">
      <c r="A721" s="9">
        <v>132733</v>
      </c>
      <c r="B721" s="2" t="s">
        <v>3030</v>
      </c>
    </row>
    <row r="722" spans="1:2" x14ac:dyDescent="0.25">
      <c r="A722" s="11">
        <v>132794</v>
      </c>
      <c r="B722" s="12" t="s">
        <v>3030</v>
      </c>
    </row>
    <row r="723" spans="1:2" x14ac:dyDescent="0.25">
      <c r="A723" s="9">
        <v>132857</v>
      </c>
      <c r="B723" s="2" t="s">
        <v>3030</v>
      </c>
    </row>
    <row r="724" spans="1:2" x14ac:dyDescent="0.25">
      <c r="A724" s="11">
        <v>132863</v>
      </c>
      <c r="B724" s="12" t="s">
        <v>3030</v>
      </c>
    </row>
    <row r="725" spans="1:2" x14ac:dyDescent="0.25">
      <c r="A725" s="9">
        <v>132894</v>
      </c>
      <c r="B725" s="2" t="s">
        <v>3030</v>
      </c>
    </row>
    <row r="726" spans="1:2" x14ac:dyDescent="0.25">
      <c r="A726" s="11">
        <v>133052</v>
      </c>
      <c r="B726" s="12" t="s">
        <v>3030</v>
      </c>
    </row>
    <row r="727" spans="1:2" x14ac:dyDescent="0.25">
      <c r="A727" s="9">
        <v>133081</v>
      </c>
      <c r="B727" s="2" t="s">
        <v>3030</v>
      </c>
    </row>
    <row r="728" spans="1:2" x14ac:dyDescent="0.25">
      <c r="A728" s="11">
        <v>133144</v>
      </c>
      <c r="B728" s="12" t="s">
        <v>3030</v>
      </c>
    </row>
    <row r="729" spans="1:2" x14ac:dyDescent="0.25">
      <c r="A729" s="9">
        <v>133247</v>
      </c>
      <c r="B729" s="2" t="s">
        <v>3030</v>
      </c>
    </row>
    <row r="730" spans="1:2" x14ac:dyDescent="0.25">
      <c r="A730" s="11">
        <v>133277</v>
      </c>
      <c r="B730" s="12" t="s">
        <v>3030</v>
      </c>
    </row>
    <row r="731" spans="1:2" x14ac:dyDescent="0.25">
      <c r="A731" s="9">
        <v>133305</v>
      </c>
      <c r="B731" s="2" t="s">
        <v>3030</v>
      </c>
    </row>
    <row r="732" spans="1:2" x14ac:dyDescent="0.25">
      <c r="A732" s="11">
        <v>133306</v>
      </c>
      <c r="B732" s="12" t="s">
        <v>3030</v>
      </c>
    </row>
    <row r="733" spans="1:2" x14ac:dyDescent="0.25">
      <c r="A733" s="9">
        <v>133310</v>
      </c>
      <c r="B733" s="2" t="s">
        <v>3030</v>
      </c>
    </row>
    <row r="734" spans="1:2" x14ac:dyDescent="0.25">
      <c r="A734" s="11">
        <v>133369</v>
      </c>
      <c r="B734" s="12" t="s">
        <v>3030</v>
      </c>
    </row>
    <row r="735" spans="1:2" x14ac:dyDescent="0.25">
      <c r="A735" s="9">
        <v>133627</v>
      </c>
      <c r="B735" s="2" t="s">
        <v>3030</v>
      </c>
    </row>
    <row r="736" spans="1:2" x14ac:dyDescent="0.25">
      <c r="A736" s="11">
        <v>133662</v>
      </c>
      <c r="B736" s="12" t="s">
        <v>3030</v>
      </c>
    </row>
    <row r="737" spans="1:2" x14ac:dyDescent="0.25">
      <c r="A737" s="9">
        <v>133722</v>
      </c>
      <c r="B737" s="2" t="s">
        <v>3030</v>
      </c>
    </row>
    <row r="738" spans="1:2" x14ac:dyDescent="0.25">
      <c r="A738" s="11">
        <v>133819</v>
      </c>
      <c r="B738" s="12" t="s">
        <v>3030</v>
      </c>
    </row>
    <row r="739" spans="1:2" x14ac:dyDescent="0.25">
      <c r="A739" s="9">
        <v>133851</v>
      </c>
      <c r="B739" s="2" t="s">
        <v>3030</v>
      </c>
    </row>
    <row r="740" spans="1:2" x14ac:dyDescent="0.25">
      <c r="A740" s="11">
        <v>133884</v>
      </c>
      <c r="B740" s="12" t="s">
        <v>3030</v>
      </c>
    </row>
    <row r="741" spans="1:2" x14ac:dyDescent="0.25">
      <c r="A741" s="9">
        <v>133917</v>
      </c>
      <c r="B741" s="2" t="s">
        <v>3030</v>
      </c>
    </row>
    <row r="742" spans="1:2" x14ac:dyDescent="0.25">
      <c r="A742" s="11">
        <v>133919</v>
      </c>
      <c r="B742" s="12" t="s">
        <v>3030</v>
      </c>
    </row>
    <row r="743" spans="1:2" x14ac:dyDescent="0.25">
      <c r="A743" s="9">
        <v>133951</v>
      </c>
      <c r="B743" s="2" t="s">
        <v>3030</v>
      </c>
    </row>
    <row r="744" spans="1:2" x14ac:dyDescent="0.25">
      <c r="A744" s="11">
        <v>133979</v>
      </c>
      <c r="B744" s="12" t="s">
        <v>3030</v>
      </c>
    </row>
    <row r="745" spans="1:2" x14ac:dyDescent="0.25">
      <c r="A745" s="9">
        <v>134011</v>
      </c>
      <c r="B745" s="2" t="s">
        <v>3030</v>
      </c>
    </row>
    <row r="746" spans="1:2" x14ac:dyDescent="0.25">
      <c r="A746" s="11">
        <v>134111</v>
      </c>
      <c r="B746" s="12" t="s">
        <v>3030</v>
      </c>
    </row>
    <row r="747" spans="1:2" x14ac:dyDescent="0.25">
      <c r="A747" s="9">
        <v>134202</v>
      </c>
      <c r="B747" s="2" t="s">
        <v>3030</v>
      </c>
    </row>
    <row r="748" spans="1:2" x14ac:dyDescent="0.25">
      <c r="A748" s="11">
        <v>134271</v>
      </c>
      <c r="B748" s="12" t="s">
        <v>3030</v>
      </c>
    </row>
    <row r="749" spans="1:2" x14ac:dyDescent="0.25">
      <c r="A749" s="9">
        <v>134398</v>
      </c>
      <c r="B749" s="2" t="s">
        <v>3030</v>
      </c>
    </row>
    <row r="750" spans="1:2" x14ac:dyDescent="0.25">
      <c r="A750" s="11">
        <v>134425</v>
      </c>
      <c r="B750" s="12" t="s">
        <v>3030</v>
      </c>
    </row>
    <row r="751" spans="1:2" x14ac:dyDescent="0.25">
      <c r="A751" s="9">
        <v>134431</v>
      </c>
      <c r="B751" s="2" t="s">
        <v>3030</v>
      </c>
    </row>
    <row r="752" spans="1:2" x14ac:dyDescent="0.25">
      <c r="A752" s="11">
        <v>134553</v>
      </c>
      <c r="B752" s="12" t="s">
        <v>3030</v>
      </c>
    </row>
    <row r="753" spans="1:2" x14ac:dyDescent="0.25">
      <c r="A753" s="9">
        <v>134648</v>
      </c>
      <c r="B753" s="2" t="s">
        <v>3030</v>
      </c>
    </row>
    <row r="754" spans="1:2" x14ac:dyDescent="0.25">
      <c r="A754" s="11">
        <v>134651</v>
      </c>
      <c r="B754" s="12" t="s">
        <v>3030</v>
      </c>
    </row>
    <row r="755" spans="1:2" x14ac:dyDescent="0.25">
      <c r="A755" s="9">
        <v>134745</v>
      </c>
      <c r="B755" s="2" t="s">
        <v>3030</v>
      </c>
    </row>
    <row r="756" spans="1:2" x14ac:dyDescent="0.25">
      <c r="A756" s="11">
        <v>134779</v>
      </c>
      <c r="B756" s="12" t="s">
        <v>3030</v>
      </c>
    </row>
    <row r="757" spans="1:2" x14ac:dyDescent="0.25">
      <c r="A757" s="9">
        <v>134782</v>
      </c>
      <c r="B757" s="2" t="s">
        <v>3030</v>
      </c>
    </row>
    <row r="758" spans="1:2" x14ac:dyDescent="0.25">
      <c r="A758" s="11">
        <v>134808</v>
      </c>
      <c r="B758" s="12" t="s">
        <v>3030</v>
      </c>
    </row>
    <row r="759" spans="1:2" x14ac:dyDescent="0.25">
      <c r="A759" s="9">
        <v>134846</v>
      </c>
      <c r="B759" s="2" t="s">
        <v>3030</v>
      </c>
    </row>
    <row r="760" spans="1:2" x14ac:dyDescent="0.25">
      <c r="A760" s="11">
        <v>134908</v>
      </c>
      <c r="B760" s="12" t="s">
        <v>3030</v>
      </c>
    </row>
    <row r="761" spans="1:2" x14ac:dyDescent="0.25">
      <c r="A761" s="9">
        <v>134943</v>
      </c>
      <c r="B761" s="2" t="s">
        <v>3030</v>
      </c>
    </row>
    <row r="762" spans="1:2" x14ac:dyDescent="0.25">
      <c r="A762" s="11">
        <v>135005</v>
      </c>
      <c r="B762" s="12" t="s">
        <v>3030</v>
      </c>
    </row>
    <row r="763" spans="1:2" x14ac:dyDescent="0.25">
      <c r="A763" s="9">
        <v>135037</v>
      </c>
      <c r="B763" s="2" t="s">
        <v>3030</v>
      </c>
    </row>
    <row r="764" spans="1:2" x14ac:dyDescent="0.25">
      <c r="A764" s="11">
        <v>135160</v>
      </c>
      <c r="B764" s="12" t="s">
        <v>3030</v>
      </c>
    </row>
    <row r="765" spans="1:2" x14ac:dyDescent="0.25">
      <c r="A765" s="9">
        <v>135194</v>
      </c>
      <c r="B765" s="2" t="s">
        <v>3030</v>
      </c>
    </row>
    <row r="766" spans="1:2" x14ac:dyDescent="0.25">
      <c r="A766" s="11">
        <v>135224</v>
      </c>
      <c r="B766" s="12" t="s">
        <v>3030</v>
      </c>
    </row>
    <row r="767" spans="1:2" x14ac:dyDescent="0.25">
      <c r="A767" s="9">
        <v>135320</v>
      </c>
      <c r="B767" s="2" t="s">
        <v>3030</v>
      </c>
    </row>
    <row r="768" spans="1:2" x14ac:dyDescent="0.25">
      <c r="A768" s="11">
        <v>135356</v>
      </c>
      <c r="B768" s="12" t="s">
        <v>3030</v>
      </c>
    </row>
    <row r="769" spans="1:2" x14ac:dyDescent="0.25">
      <c r="A769" s="9">
        <v>135389</v>
      </c>
      <c r="B769" s="2" t="s">
        <v>3030</v>
      </c>
    </row>
    <row r="770" spans="1:2" x14ac:dyDescent="0.25">
      <c r="A770" s="11">
        <v>135420</v>
      </c>
      <c r="B770" s="12" t="s">
        <v>3030</v>
      </c>
    </row>
    <row r="771" spans="1:2" x14ac:dyDescent="0.25">
      <c r="A771" s="9">
        <v>135480</v>
      </c>
      <c r="B771" s="2" t="s">
        <v>3030</v>
      </c>
    </row>
    <row r="772" spans="1:2" x14ac:dyDescent="0.25">
      <c r="A772" s="11">
        <v>135612</v>
      </c>
      <c r="B772" s="12" t="s">
        <v>3030</v>
      </c>
    </row>
    <row r="773" spans="1:2" x14ac:dyDescent="0.25">
      <c r="A773" s="9">
        <v>135613</v>
      </c>
      <c r="B773" s="2" t="s">
        <v>3030</v>
      </c>
    </row>
    <row r="774" spans="1:2" x14ac:dyDescent="0.25">
      <c r="A774" s="11">
        <v>135643</v>
      </c>
      <c r="B774" s="12" t="s">
        <v>3030</v>
      </c>
    </row>
    <row r="775" spans="1:2" x14ac:dyDescent="0.25">
      <c r="A775" s="9">
        <v>135707</v>
      </c>
      <c r="B775" s="2" t="s">
        <v>3030</v>
      </c>
    </row>
    <row r="776" spans="1:2" x14ac:dyDescent="0.25">
      <c r="A776" s="11">
        <v>135806</v>
      </c>
      <c r="B776" s="12" t="s">
        <v>3030</v>
      </c>
    </row>
    <row r="777" spans="1:2" x14ac:dyDescent="0.25">
      <c r="A777" s="9">
        <v>135867</v>
      </c>
      <c r="B777" s="2" t="s">
        <v>3030</v>
      </c>
    </row>
    <row r="778" spans="1:2" x14ac:dyDescent="0.25">
      <c r="A778" s="11">
        <v>135871</v>
      </c>
      <c r="B778" s="12" t="s">
        <v>3030</v>
      </c>
    </row>
    <row r="779" spans="1:2" x14ac:dyDescent="0.25">
      <c r="A779" s="9">
        <v>135897</v>
      </c>
      <c r="B779" s="2" t="s">
        <v>3030</v>
      </c>
    </row>
    <row r="780" spans="1:2" x14ac:dyDescent="0.25">
      <c r="A780" s="11">
        <v>136121</v>
      </c>
      <c r="B780" s="12" t="s">
        <v>3030</v>
      </c>
    </row>
    <row r="781" spans="1:2" x14ac:dyDescent="0.25">
      <c r="A781" s="9">
        <v>136158</v>
      </c>
      <c r="B781" s="2" t="s">
        <v>3030</v>
      </c>
    </row>
    <row r="782" spans="1:2" x14ac:dyDescent="0.25">
      <c r="A782" s="11">
        <v>136252</v>
      </c>
      <c r="B782" s="12" t="s">
        <v>3030</v>
      </c>
    </row>
    <row r="783" spans="1:2" x14ac:dyDescent="0.25">
      <c r="A783" s="9">
        <v>136378</v>
      </c>
      <c r="B783" s="2" t="s">
        <v>3030</v>
      </c>
    </row>
    <row r="784" spans="1:2" x14ac:dyDescent="0.25">
      <c r="A784" s="11">
        <v>136440</v>
      </c>
      <c r="B784" s="12" t="s">
        <v>3030</v>
      </c>
    </row>
    <row r="785" spans="1:2" x14ac:dyDescent="0.25">
      <c r="A785" s="9">
        <v>136444</v>
      </c>
      <c r="B785" s="2" t="s">
        <v>3030</v>
      </c>
    </row>
    <row r="786" spans="1:2" x14ac:dyDescent="0.25">
      <c r="A786" s="11">
        <v>136476</v>
      </c>
      <c r="B786" s="12" t="s">
        <v>3030</v>
      </c>
    </row>
    <row r="787" spans="1:2" x14ac:dyDescent="0.25">
      <c r="A787" s="9">
        <v>136507</v>
      </c>
      <c r="B787" s="2" t="s">
        <v>3030</v>
      </c>
    </row>
    <row r="788" spans="1:2" x14ac:dyDescent="0.25">
      <c r="A788" s="11">
        <v>136537</v>
      </c>
      <c r="B788" s="12" t="s">
        <v>3030</v>
      </c>
    </row>
    <row r="789" spans="1:2" x14ac:dyDescent="0.25">
      <c r="A789" s="9">
        <v>136572</v>
      </c>
      <c r="B789" s="2" t="s">
        <v>3030</v>
      </c>
    </row>
    <row r="790" spans="1:2" x14ac:dyDescent="0.25">
      <c r="A790" s="11">
        <v>136606</v>
      </c>
      <c r="B790" s="12" t="s">
        <v>3030</v>
      </c>
    </row>
    <row r="791" spans="1:2" x14ac:dyDescent="0.25">
      <c r="A791" s="9">
        <v>136607</v>
      </c>
      <c r="B791" s="2" t="s">
        <v>3030</v>
      </c>
    </row>
    <row r="792" spans="1:2" x14ac:dyDescent="0.25">
      <c r="A792" s="11">
        <v>136765</v>
      </c>
      <c r="B792" s="12" t="s">
        <v>3030</v>
      </c>
    </row>
    <row r="793" spans="1:2" x14ac:dyDescent="0.25">
      <c r="A793" s="9">
        <v>136795</v>
      </c>
      <c r="B793" s="2" t="s">
        <v>3030</v>
      </c>
    </row>
    <row r="794" spans="1:2" x14ac:dyDescent="0.25">
      <c r="A794" s="11">
        <v>136825</v>
      </c>
      <c r="B794" s="12" t="s">
        <v>3030</v>
      </c>
    </row>
    <row r="795" spans="1:2" x14ac:dyDescent="0.25">
      <c r="A795" s="9">
        <v>136861</v>
      </c>
      <c r="B795" s="2" t="s">
        <v>3030</v>
      </c>
    </row>
    <row r="796" spans="1:2" x14ac:dyDescent="0.25">
      <c r="A796" s="11">
        <v>136889</v>
      </c>
      <c r="B796" s="12" t="s">
        <v>3030</v>
      </c>
    </row>
    <row r="797" spans="1:2" x14ac:dyDescent="0.25">
      <c r="A797" s="9">
        <v>136894</v>
      </c>
      <c r="B797" s="2" t="s">
        <v>3030</v>
      </c>
    </row>
    <row r="798" spans="1:2" x14ac:dyDescent="0.25">
      <c r="A798" s="11">
        <v>136988</v>
      </c>
      <c r="B798" s="12" t="s">
        <v>3030</v>
      </c>
    </row>
    <row r="799" spans="1:2" x14ac:dyDescent="0.25">
      <c r="A799" s="9">
        <v>137021</v>
      </c>
      <c r="B799" s="2" t="s">
        <v>3030</v>
      </c>
    </row>
    <row r="800" spans="1:2" x14ac:dyDescent="0.25">
      <c r="A800" s="11">
        <v>137113</v>
      </c>
      <c r="B800" s="12" t="s">
        <v>3030</v>
      </c>
    </row>
    <row r="801" spans="1:2" x14ac:dyDescent="0.25">
      <c r="A801" s="9">
        <v>137272</v>
      </c>
      <c r="B801" s="2" t="s">
        <v>3030</v>
      </c>
    </row>
    <row r="802" spans="1:2" x14ac:dyDescent="0.25">
      <c r="A802" s="11">
        <v>137275</v>
      </c>
      <c r="B802" s="12" t="s">
        <v>3030</v>
      </c>
    </row>
    <row r="803" spans="1:2" x14ac:dyDescent="0.25">
      <c r="A803" s="9">
        <v>137406</v>
      </c>
      <c r="B803" s="2" t="s">
        <v>3030</v>
      </c>
    </row>
    <row r="804" spans="1:2" x14ac:dyDescent="0.25">
      <c r="A804" s="11">
        <v>137471</v>
      </c>
      <c r="B804" s="12" t="s">
        <v>3030</v>
      </c>
    </row>
    <row r="805" spans="1:2" x14ac:dyDescent="0.25">
      <c r="A805" s="9">
        <v>137497</v>
      </c>
      <c r="B805" s="2" t="s">
        <v>3030</v>
      </c>
    </row>
    <row r="806" spans="1:2" x14ac:dyDescent="0.25">
      <c r="A806" s="11">
        <v>137500</v>
      </c>
      <c r="B806" s="12" t="s">
        <v>3030</v>
      </c>
    </row>
    <row r="807" spans="1:2" x14ac:dyDescent="0.25">
      <c r="A807" s="9">
        <v>137530</v>
      </c>
      <c r="B807" s="2" t="s">
        <v>3030</v>
      </c>
    </row>
    <row r="808" spans="1:2" x14ac:dyDescent="0.25">
      <c r="A808" s="11">
        <v>137534</v>
      </c>
      <c r="B808" s="12" t="s">
        <v>3030</v>
      </c>
    </row>
    <row r="809" spans="1:2" x14ac:dyDescent="0.25">
      <c r="A809" s="9">
        <v>137535</v>
      </c>
      <c r="B809" s="2" t="s">
        <v>3030</v>
      </c>
    </row>
    <row r="810" spans="1:2" x14ac:dyDescent="0.25">
      <c r="A810" s="11">
        <v>137596</v>
      </c>
      <c r="B810" s="12" t="s">
        <v>3030</v>
      </c>
    </row>
    <row r="811" spans="1:2" x14ac:dyDescent="0.25">
      <c r="A811" s="9">
        <v>137630</v>
      </c>
      <c r="B811" s="2" t="s">
        <v>3030</v>
      </c>
    </row>
    <row r="812" spans="1:2" x14ac:dyDescent="0.25">
      <c r="A812" s="11">
        <v>137755</v>
      </c>
      <c r="B812" s="12" t="s">
        <v>3030</v>
      </c>
    </row>
    <row r="813" spans="1:2" x14ac:dyDescent="0.25">
      <c r="A813" s="9">
        <v>137756</v>
      </c>
      <c r="B813" s="2" t="s">
        <v>3030</v>
      </c>
    </row>
    <row r="814" spans="1:2" x14ac:dyDescent="0.25">
      <c r="A814" s="11">
        <v>137785</v>
      </c>
      <c r="B814" s="12" t="s">
        <v>3030</v>
      </c>
    </row>
    <row r="815" spans="1:2" x14ac:dyDescent="0.25">
      <c r="A815" s="9">
        <v>137819</v>
      </c>
      <c r="B815" s="2" t="s">
        <v>3030</v>
      </c>
    </row>
    <row r="816" spans="1:2" x14ac:dyDescent="0.25">
      <c r="A816" s="11">
        <v>137981</v>
      </c>
      <c r="B816" s="12" t="s">
        <v>3030</v>
      </c>
    </row>
    <row r="817" spans="1:2" x14ac:dyDescent="0.25">
      <c r="A817" s="9">
        <v>138009</v>
      </c>
      <c r="B817" s="2" t="s">
        <v>3030</v>
      </c>
    </row>
    <row r="818" spans="1:2" x14ac:dyDescent="0.25">
      <c r="A818" s="11">
        <v>138040</v>
      </c>
      <c r="B818" s="12" t="s">
        <v>3030</v>
      </c>
    </row>
    <row r="819" spans="1:2" x14ac:dyDescent="0.25">
      <c r="A819" s="9">
        <v>138075</v>
      </c>
      <c r="B819" s="2" t="s">
        <v>3030</v>
      </c>
    </row>
    <row r="820" spans="1:2" x14ac:dyDescent="0.25">
      <c r="A820" s="11">
        <v>138078</v>
      </c>
      <c r="B820" s="12" t="s">
        <v>3030</v>
      </c>
    </row>
    <row r="821" spans="1:2" x14ac:dyDescent="0.25">
      <c r="A821" s="9">
        <v>138142</v>
      </c>
      <c r="B821" s="2" t="s">
        <v>3030</v>
      </c>
    </row>
    <row r="822" spans="1:2" x14ac:dyDescent="0.25">
      <c r="A822" s="11">
        <v>138234</v>
      </c>
      <c r="B822" s="12" t="s">
        <v>3030</v>
      </c>
    </row>
    <row r="823" spans="1:2" x14ac:dyDescent="0.25">
      <c r="A823" s="9">
        <v>138303</v>
      </c>
      <c r="B823" s="2" t="s">
        <v>3030</v>
      </c>
    </row>
    <row r="824" spans="1:2" x14ac:dyDescent="0.25">
      <c r="A824" s="11">
        <v>138428</v>
      </c>
      <c r="B824" s="12" t="s">
        <v>3030</v>
      </c>
    </row>
    <row r="825" spans="1:2" x14ac:dyDescent="0.25">
      <c r="A825" s="9">
        <v>138616</v>
      </c>
      <c r="B825" s="2" t="s">
        <v>3030</v>
      </c>
    </row>
    <row r="826" spans="1:2" x14ac:dyDescent="0.25">
      <c r="A826" s="11">
        <v>138619</v>
      </c>
      <c r="B826" s="12" t="s">
        <v>3030</v>
      </c>
    </row>
    <row r="827" spans="1:2" x14ac:dyDescent="0.25">
      <c r="A827" s="9">
        <v>138687</v>
      </c>
      <c r="B827" s="2" t="s">
        <v>3030</v>
      </c>
    </row>
    <row r="828" spans="1:2" x14ac:dyDescent="0.25">
      <c r="A828" s="11">
        <v>138712</v>
      </c>
      <c r="B828" s="12" t="s">
        <v>3030</v>
      </c>
    </row>
    <row r="829" spans="1:2" x14ac:dyDescent="0.25">
      <c r="A829" s="9">
        <v>138714</v>
      </c>
      <c r="B829" s="2" t="s">
        <v>3030</v>
      </c>
    </row>
    <row r="830" spans="1:2" x14ac:dyDescent="0.25">
      <c r="A830" s="11">
        <v>138719</v>
      </c>
      <c r="B830" s="12" t="s">
        <v>3030</v>
      </c>
    </row>
    <row r="831" spans="1:2" x14ac:dyDescent="0.25">
      <c r="A831" s="9">
        <v>138744</v>
      </c>
      <c r="B831" s="2" t="s">
        <v>3030</v>
      </c>
    </row>
    <row r="832" spans="1:2" x14ac:dyDescent="0.25">
      <c r="A832" s="11">
        <v>138751</v>
      </c>
      <c r="B832" s="12" t="s">
        <v>3030</v>
      </c>
    </row>
    <row r="833" spans="1:2" x14ac:dyDescent="0.25">
      <c r="A833" s="9">
        <v>138872</v>
      </c>
      <c r="B833" s="2" t="s">
        <v>3030</v>
      </c>
    </row>
    <row r="834" spans="1:2" x14ac:dyDescent="0.25">
      <c r="A834" s="11">
        <v>139065</v>
      </c>
      <c r="B834" s="12" t="s">
        <v>3030</v>
      </c>
    </row>
    <row r="835" spans="1:2" x14ac:dyDescent="0.25">
      <c r="A835" s="9">
        <v>139100</v>
      </c>
      <c r="B835" s="2" t="s">
        <v>3030</v>
      </c>
    </row>
    <row r="836" spans="1:2" x14ac:dyDescent="0.25">
      <c r="A836" s="11">
        <v>139128</v>
      </c>
      <c r="B836" s="12" t="s">
        <v>3030</v>
      </c>
    </row>
    <row r="837" spans="1:2" x14ac:dyDescent="0.25">
      <c r="A837" s="9">
        <v>139132</v>
      </c>
      <c r="B837" s="2" t="s">
        <v>3030</v>
      </c>
    </row>
    <row r="838" spans="1:2" x14ac:dyDescent="0.25">
      <c r="A838" s="11">
        <v>139160</v>
      </c>
      <c r="B838" s="12" t="s">
        <v>3030</v>
      </c>
    </row>
    <row r="839" spans="1:2" x14ac:dyDescent="0.25">
      <c r="A839" s="9">
        <v>139165</v>
      </c>
      <c r="B839" s="2" t="s">
        <v>3030</v>
      </c>
    </row>
    <row r="840" spans="1:2" x14ac:dyDescent="0.25">
      <c r="A840" s="11">
        <v>139231</v>
      </c>
      <c r="B840" s="12" t="s">
        <v>3030</v>
      </c>
    </row>
    <row r="841" spans="1:2" x14ac:dyDescent="0.25">
      <c r="A841" s="9">
        <v>139291</v>
      </c>
      <c r="B841" s="2" t="s">
        <v>3030</v>
      </c>
    </row>
    <row r="842" spans="1:2" x14ac:dyDescent="0.25">
      <c r="A842" s="11">
        <v>139326</v>
      </c>
      <c r="B842" s="12" t="s">
        <v>3030</v>
      </c>
    </row>
    <row r="843" spans="1:2" x14ac:dyDescent="0.25">
      <c r="A843" s="9">
        <v>139451</v>
      </c>
      <c r="B843" s="2" t="s">
        <v>3030</v>
      </c>
    </row>
    <row r="844" spans="1:2" x14ac:dyDescent="0.25">
      <c r="A844" s="11">
        <v>139643</v>
      </c>
      <c r="B844" s="12" t="s">
        <v>3030</v>
      </c>
    </row>
    <row r="845" spans="1:2" x14ac:dyDescent="0.25">
      <c r="A845" s="9">
        <v>139775</v>
      </c>
      <c r="B845" s="2" t="s">
        <v>3030</v>
      </c>
    </row>
    <row r="846" spans="1:2" x14ac:dyDescent="0.25">
      <c r="A846" s="11">
        <v>139802</v>
      </c>
      <c r="B846" s="12" t="s">
        <v>3030</v>
      </c>
    </row>
    <row r="847" spans="1:2" x14ac:dyDescent="0.25">
      <c r="A847" s="9">
        <v>139807</v>
      </c>
      <c r="B847" s="2" t="s">
        <v>3030</v>
      </c>
    </row>
    <row r="848" spans="1:2" x14ac:dyDescent="0.25">
      <c r="A848" s="11">
        <v>139864</v>
      </c>
      <c r="B848" s="12" t="s">
        <v>3030</v>
      </c>
    </row>
    <row r="849" spans="1:2" x14ac:dyDescent="0.25">
      <c r="A849" s="9">
        <v>140024</v>
      </c>
      <c r="B849" s="2" t="s">
        <v>3030</v>
      </c>
    </row>
    <row r="850" spans="1:2" x14ac:dyDescent="0.25">
      <c r="A850" s="11">
        <v>140187</v>
      </c>
      <c r="B850" s="12" t="s">
        <v>3030</v>
      </c>
    </row>
    <row r="851" spans="1:2" x14ac:dyDescent="0.25">
      <c r="A851" s="9">
        <v>140255</v>
      </c>
      <c r="B851" s="2" t="s">
        <v>3030</v>
      </c>
    </row>
    <row r="852" spans="1:2" x14ac:dyDescent="0.25">
      <c r="A852" s="11">
        <v>140286</v>
      </c>
      <c r="B852" s="12" t="s">
        <v>3030</v>
      </c>
    </row>
    <row r="853" spans="1:2" x14ac:dyDescent="0.25">
      <c r="A853" s="9">
        <v>140312</v>
      </c>
      <c r="B853" s="2" t="s">
        <v>3030</v>
      </c>
    </row>
    <row r="854" spans="1:2" x14ac:dyDescent="0.25">
      <c r="A854" s="11">
        <v>140376</v>
      </c>
      <c r="B854" s="12" t="s">
        <v>3030</v>
      </c>
    </row>
    <row r="855" spans="1:2" x14ac:dyDescent="0.25">
      <c r="A855" s="9">
        <v>140381</v>
      </c>
      <c r="B855" s="2" t="s">
        <v>3030</v>
      </c>
    </row>
    <row r="856" spans="1:2" x14ac:dyDescent="0.25">
      <c r="A856" s="11">
        <v>140409</v>
      </c>
      <c r="B856" s="12" t="s">
        <v>3030</v>
      </c>
    </row>
    <row r="857" spans="1:2" x14ac:dyDescent="0.25">
      <c r="A857" s="9">
        <v>140506</v>
      </c>
      <c r="B857" s="2" t="s">
        <v>3030</v>
      </c>
    </row>
    <row r="858" spans="1:2" x14ac:dyDescent="0.25">
      <c r="A858" s="11">
        <v>140507</v>
      </c>
      <c r="B858" s="12" t="s">
        <v>3030</v>
      </c>
    </row>
    <row r="859" spans="1:2" x14ac:dyDescent="0.25">
      <c r="A859" s="9">
        <v>140510</v>
      </c>
      <c r="B859" s="2" t="s">
        <v>3030</v>
      </c>
    </row>
    <row r="860" spans="1:2" x14ac:dyDescent="0.25">
      <c r="A860" s="11">
        <v>140568</v>
      </c>
      <c r="B860" s="12" t="s">
        <v>3030</v>
      </c>
    </row>
    <row r="861" spans="1:2" x14ac:dyDescent="0.25">
      <c r="A861" s="9">
        <v>140571</v>
      </c>
      <c r="B861" s="2" t="s">
        <v>3030</v>
      </c>
    </row>
    <row r="862" spans="1:2" x14ac:dyDescent="0.25">
      <c r="A862" s="11">
        <v>140632</v>
      </c>
      <c r="B862" s="12" t="s">
        <v>3030</v>
      </c>
    </row>
    <row r="863" spans="1:2" x14ac:dyDescent="0.25">
      <c r="A863" s="9">
        <v>140636</v>
      </c>
      <c r="B863" s="2" t="s">
        <v>3030</v>
      </c>
    </row>
    <row r="864" spans="1:2" x14ac:dyDescent="0.25">
      <c r="A864" s="11">
        <v>140670</v>
      </c>
      <c r="B864" s="12" t="s">
        <v>3030</v>
      </c>
    </row>
    <row r="865" spans="1:2" x14ac:dyDescent="0.25">
      <c r="A865" s="9">
        <v>140698</v>
      </c>
      <c r="B865" s="2" t="s">
        <v>3030</v>
      </c>
    </row>
    <row r="866" spans="1:2" x14ac:dyDescent="0.25">
      <c r="A866" s="11">
        <v>140799</v>
      </c>
      <c r="B866" s="12" t="s">
        <v>3030</v>
      </c>
    </row>
    <row r="867" spans="1:2" x14ac:dyDescent="0.25">
      <c r="A867" s="9">
        <v>140862</v>
      </c>
      <c r="B867" s="2" t="s">
        <v>3030</v>
      </c>
    </row>
    <row r="868" spans="1:2" x14ac:dyDescent="0.25">
      <c r="A868" s="11">
        <v>140985</v>
      </c>
      <c r="B868" s="12" t="s">
        <v>3030</v>
      </c>
    </row>
    <row r="869" spans="1:2" x14ac:dyDescent="0.25">
      <c r="A869" s="9">
        <v>141049</v>
      </c>
      <c r="B869" s="2" t="s">
        <v>3030</v>
      </c>
    </row>
    <row r="870" spans="1:2" x14ac:dyDescent="0.25">
      <c r="A870" s="11">
        <v>141144</v>
      </c>
      <c r="B870" s="12" t="s">
        <v>3030</v>
      </c>
    </row>
    <row r="871" spans="1:2" x14ac:dyDescent="0.25">
      <c r="A871" s="9">
        <v>141147</v>
      </c>
      <c r="B871" s="2" t="s">
        <v>3030</v>
      </c>
    </row>
    <row r="872" spans="1:2" x14ac:dyDescent="0.25">
      <c r="A872" s="11">
        <v>141178</v>
      </c>
      <c r="B872" s="12" t="s">
        <v>3030</v>
      </c>
    </row>
    <row r="873" spans="1:2" x14ac:dyDescent="0.25">
      <c r="A873" s="9">
        <v>141179</v>
      </c>
      <c r="B873" s="2" t="s">
        <v>3030</v>
      </c>
    </row>
    <row r="874" spans="1:2" x14ac:dyDescent="0.25">
      <c r="A874" s="11">
        <v>141244</v>
      </c>
      <c r="B874" s="12" t="s">
        <v>3030</v>
      </c>
    </row>
    <row r="875" spans="1:2" x14ac:dyDescent="0.25">
      <c r="A875" s="9">
        <v>141375</v>
      </c>
      <c r="B875" s="2" t="s">
        <v>3030</v>
      </c>
    </row>
    <row r="876" spans="1:2" x14ac:dyDescent="0.25">
      <c r="A876" s="11">
        <v>141432</v>
      </c>
      <c r="B876" s="12" t="s">
        <v>3030</v>
      </c>
    </row>
    <row r="877" spans="1:2" x14ac:dyDescent="0.25">
      <c r="A877" s="9">
        <v>141465</v>
      </c>
      <c r="B877" s="2" t="s">
        <v>3030</v>
      </c>
    </row>
    <row r="878" spans="1:2" x14ac:dyDescent="0.25">
      <c r="A878" s="11">
        <v>141471</v>
      </c>
      <c r="B878" s="12" t="s">
        <v>3030</v>
      </c>
    </row>
    <row r="879" spans="1:2" x14ac:dyDescent="0.25">
      <c r="A879" s="9">
        <v>141500</v>
      </c>
      <c r="B879" s="2" t="s">
        <v>3030</v>
      </c>
    </row>
    <row r="880" spans="1:2" x14ac:dyDescent="0.25">
      <c r="A880" s="11">
        <v>141531</v>
      </c>
      <c r="B880" s="12" t="s">
        <v>3030</v>
      </c>
    </row>
    <row r="881" spans="1:2" x14ac:dyDescent="0.25">
      <c r="A881" s="9">
        <v>141533</v>
      </c>
      <c r="B881" s="2" t="s">
        <v>3030</v>
      </c>
    </row>
    <row r="882" spans="1:2" x14ac:dyDescent="0.25">
      <c r="A882" s="11">
        <v>141595</v>
      </c>
      <c r="B882" s="12" t="s">
        <v>3030</v>
      </c>
    </row>
    <row r="883" spans="1:2" x14ac:dyDescent="0.25">
      <c r="A883" s="9">
        <v>141598</v>
      </c>
      <c r="B883" s="2" t="s">
        <v>3030</v>
      </c>
    </row>
    <row r="884" spans="1:2" x14ac:dyDescent="0.25">
      <c r="A884" s="11">
        <v>141661</v>
      </c>
      <c r="B884" s="12" t="s">
        <v>3030</v>
      </c>
    </row>
    <row r="885" spans="1:2" x14ac:dyDescent="0.25">
      <c r="A885" s="9">
        <v>141758</v>
      </c>
      <c r="B885" s="2" t="s">
        <v>3030</v>
      </c>
    </row>
    <row r="886" spans="1:2" x14ac:dyDescent="0.25">
      <c r="A886" s="11">
        <v>141822</v>
      </c>
      <c r="B886" s="12" t="s">
        <v>3030</v>
      </c>
    </row>
    <row r="887" spans="1:2" x14ac:dyDescent="0.25">
      <c r="A887" s="9">
        <v>141852</v>
      </c>
      <c r="B887" s="2" t="s">
        <v>3030</v>
      </c>
    </row>
    <row r="888" spans="1:2" x14ac:dyDescent="0.25">
      <c r="A888" s="11">
        <v>141855</v>
      </c>
      <c r="B888" s="12" t="s">
        <v>3030</v>
      </c>
    </row>
    <row r="889" spans="1:2" x14ac:dyDescent="0.25">
      <c r="A889" s="9">
        <v>141884</v>
      </c>
      <c r="B889" s="2" t="s">
        <v>3030</v>
      </c>
    </row>
    <row r="890" spans="1:2" x14ac:dyDescent="0.25">
      <c r="A890" s="11">
        <v>141917</v>
      </c>
      <c r="B890" s="12" t="s">
        <v>3030</v>
      </c>
    </row>
    <row r="891" spans="1:2" x14ac:dyDescent="0.25">
      <c r="A891" s="9">
        <v>141946</v>
      </c>
      <c r="B891" s="2" t="s">
        <v>3030</v>
      </c>
    </row>
    <row r="892" spans="1:2" x14ac:dyDescent="0.25">
      <c r="A892" s="11">
        <v>142047</v>
      </c>
      <c r="B892" s="12" t="s">
        <v>3030</v>
      </c>
    </row>
    <row r="893" spans="1:2" x14ac:dyDescent="0.25">
      <c r="A893" s="9">
        <v>142073</v>
      </c>
      <c r="B893" s="2" t="s">
        <v>3030</v>
      </c>
    </row>
    <row r="894" spans="1:2" x14ac:dyDescent="0.25">
      <c r="A894" s="11">
        <v>142111</v>
      </c>
      <c r="B894" s="12" t="s">
        <v>3030</v>
      </c>
    </row>
    <row r="895" spans="1:2" x14ac:dyDescent="0.25">
      <c r="A895" s="9">
        <v>142139</v>
      </c>
      <c r="B895" s="2" t="s">
        <v>3030</v>
      </c>
    </row>
    <row r="896" spans="1:2" x14ac:dyDescent="0.25">
      <c r="A896" s="11">
        <v>142175</v>
      </c>
      <c r="B896" s="12" t="s">
        <v>3030</v>
      </c>
    </row>
    <row r="897" spans="1:2" x14ac:dyDescent="0.25">
      <c r="A897" s="9">
        <v>142365</v>
      </c>
      <c r="B897" s="2" t="s">
        <v>3030</v>
      </c>
    </row>
    <row r="898" spans="1:2" x14ac:dyDescent="0.25">
      <c r="A898" s="11">
        <v>142521</v>
      </c>
      <c r="B898" s="12" t="s">
        <v>3030</v>
      </c>
    </row>
    <row r="899" spans="1:2" x14ac:dyDescent="0.25">
      <c r="A899" s="9">
        <v>142523</v>
      </c>
      <c r="B899" s="2" t="s">
        <v>3030</v>
      </c>
    </row>
    <row r="900" spans="1:2" x14ac:dyDescent="0.25">
      <c r="A900" s="11">
        <v>142557</v>
      </c>
      <c r="B900" s="12" t="s">
        <v>3030</v>
      </c>
    </row>
    <row r="901" spans="1:2" x14ac:dyDescent="0.25">
      <c r="A901" s="9">
        <v>142584</v>
      </c>
      <c r="B901" s="2" t="s">
        <v>3030</v>
      </c>
    </row>
    <row r="902" spans="1:2" x14ac:dyDescent="0.25">
      <c r="A902" s="11">
        <v>142617</v>
      </c>
      <c r="B902" s="12" t="s">
        <v>3030</v>
      </c>
    </row>
    <row r="903" spans="1:2" x14ac:dyDescent="0.25">
      <c r="A903" s="9">
        <v>142716</v>
      </c>
      <c r="B903" s="2" t="s">
        <v>3030</v>
      </c>
    </row>
    <row r="904" spans="1:2" x14ac:dyDescent="0.25">
      <c r="A904" s="11">
        <v>142718</v>
      </c>
      <c r="B904" s="12" t="s">
        <v>3030</v>
      </c>
    </row>
    <row r="905" spans="1:2" x14ac:dyDescent="0.25">
      <c r="A905" s="9">
        <v>142744</v>
      </c>
      <c r="B905" s="2" t="s">
        <v>3030</v>
      </c>
    </row>
    <row r="906" spans="1:2" x14ac:dyDescent="0.25">
      <c r="A906" s="11">
        <v>142840</v>
      </c>
      <c r="B906" s="12" t="s">
        <v>3030</v>
      </c>
    </row>
    <row r="907" spans="1:2" x14ac:dyDescent="0.25">
      <c r="A907" s="9">
        <v>142905</v>
      </c>
      <c r="B907" s="2" t="s">
        <v>3030</v>
      </c>
    </row>
    <row r="908" spans="1:2" x14ac:dyDescent="0.25">
      <c r="A908" s="11">
        <v>143003</v>
      </c>
      <c r="B908" s="12" t="s">
        <v>3030</v>
      </c>
    </row>
    <row r="909" spans="1:2" x14ac:dyDescent="0.25">
      <c r="A909" s="9">
        <v>143032</v>
      </c>
      <c r="B909" s="2" t="s">
        <v>3030</v>
      </c>
    </row>
    <row r="910" spans="1:2" x14ac:dyDescent="0.25">
      <c r="A910" s="11">
        <v>143036</v>
      </c>
      <c r="B910" s="12" t="s">
        <v>3030</v>
      </c>
    </row>
    <row r="911" spans="1:2" x14ac:dyDescent="0.25">
      <c r="A911" s="9">
        <v>143038</v>
      </c>
      <c r="B911" s="2" t="s">
        <v>3030</v>
      </c>
    </row>
    <row r="912" spans="1:2" x14ac:dyDescent="0.25">
      <c r="A912" s="11">
        <v>143193</v>
      </c>
      <c r="B912" s="12" t="s">
        <v>3030</v>
      </c>
    </row>
    <row r="913" spans="1:2" x14ac:dyDescent="0.25">
      <c r="A913" s="9">
        <v>143259</v>
      </c>
      <c r="B913" s="2" t="s">
        <v>3030</v>
      </c>
    </row>
    <row r="914" spans="1:2" x14ac:dyDescent="0.25">
      <c r="A914" s="11">
        <v>143261</v>
      </c>
      <c r="B914" s="12" t="s">
        <v>3030</v>
      </c>
    </row>
    <row r="915" spans="1:2" x14ac:dyDescent="0.25">
      <c r="A915" s="9">
        <v>143263</v>
      </c>
      <c r="B915" s="2" t="s">
        <v>3030</v>
      </c>
    </row>
    <row r="916" spans="1:2" x14ac:dyDescent="0.25">
      <c r="A916" s="11">
        <v>143325</v>
      </c>
      <c r="B916" s="12" t="s">
        <v>3030</v>
      </c>
    </row>
    <row r="917" spans="1:2" x14ac:dyDescent="0.25">
      <c r="A917" s="9">
        <v>143384</v>
      </c>
      <c r="B917" s="2" t="s">
        <v>3030</v>
      </c>
    </row>
    <row r="918" spans="1:2" x14ac:dyDescent="0.25">
      <c r="A918" s="11">
        <v>143450</v>
      </c>
      <c r="B918" s="12" t="s">
        <v>3030</v>
      </c>
    </row>
    <row r="919" spans="1:2" x14ac:dyDescent="0.25">
      <c r="A919" s="9">
        <v>143519</v>
      </c>
      <c r="B919" s="2" t="s">
        <v>3030</v>
      </c>
    </row>
    <row r="920" spans="1:2" x14ac:dyDescent="0.25">
      <c r="A920" s="11">
        <v>143577</v>
      </c>
      <c r="B920" s="12" t="s">
        <v>3030</v>
      </c>
    </row>
    <row r="921" spans="1:2" x14ac:dyDescent="0.25">
      <c r="A921" s="9">
        <v>143679</v>
      </c>
      <c r="B921" s="2" t="s">
        <v>3030</v>
      </c>
    </row>
    <row r="922" spans="1:2" x14ac:dyDescent="0.25">
      <c r="A922" s="11">
        <v>143706</v>
      </c>
      <c r="B922" s="12" t="s">
        <v>3030</v>
      </c>
    </row>
    <row r="923" spans="1:2" x14ac:dyDescent="0.25">
      <c r="A923" s="9">
        <v>143773</v>
      </c>
      <c r="B923" s="2" t="s">
        <v>3030</v>
      </c>
    </row>
    <row r="924" spans="1:2" x14ac:dyDescent="0.25">
      <c r="A924" s="11">
        <v>143838</v>
      </c>
      <c r="B924" s="12" t="s">
        <v>3030</v>
      </c>
    </row>
    <row r="925" spans="1:2" x14ac:dyDescent="0.25">
      <c r="A925" s="9">
        <v>143898</v>
      </c>
      <c r="B925" s="2" t="s">
        <v>3030</v>
      </c>
    </row>
    <row r="926" spans="1:2" x14ac:dyDescent="0.25">
      <c r="A926" s="11">
        <v>143995</v>
      </c>
      <c r="B926" s="12" t="s">
        <v>3030</v>
      </c>
    </row>
    <row r="927" spans="1:2" x14ac:dyDescent="0.25">
      <c r="A927" s="9">
        <v>144121</v>
      </c>
      <c r="B927" s="2" t="s">
        <v>3030</v>
      </c>
    </row>
    <row r="928" spans="1:2" x14ac:dyDescent="0.25">
      <c r="A928" s="11">
        <v>144125</v>
      </c>
      <c r="B928" s="12" t="s">
        <v>3030</v>
      </c>
    </row>
    <row r="929" spans="1:2" x14ac:dyDescent="0.25">
      <c r="A929" s="9">
        <v>144159</v>
      </c>
      <c r="B929" s="2" t="s">
        <v>3030</v>
      </c>
    </row>
    <row r="930" spans="1:2" x14ac:dyDescent="0.25">
      <c r="A930" s="11">
        <v>144190</v>
      </c>
      <c r="B930" s="12" t="s">
        <v>3030</v>
      </c>
    </row>
    <row r="931" spans="1:2" x14ac:dyDescent="0.25">
      <c r="A931" s="9">
        <v>144286</v>
      </c>
      <c r="B931" s="2" t="s">
        <v>3030</v>
      </c>
    </row>
    <row r="932" spans="1:2" x14ac:dyDescent="0.25">
      <c r="A932" s="11">
        <v>144318</v>
      </c>
      <c r="B932" s="12" t="s">
        <v>3030</v>
      </c>
    </row>
    <row r="933" spans="1:2" x14ac:dyDescent="0.25">
      <c r="A933" s="9">
        <v>144382</v>
      </c>
      <c r="B933" s="2" t="s">
        <v>3030</v>
      </c>
    </row>
    <row r="934" spans="1:2" x14ac:dyDescent="0.25">
      <c r="A934" s="11">
        <v>144442</v>
      </c>
      <c r="B934" s="12" t="s">
        <v>3030</v>
      </c>
    </row>
    <row r="935" spans="1:2" x14ac:dyDescent="0.25">
      <c r="A935" s="9">
        <v>144444</v>
      </c>
      <c r="B935" s="2" t="s">
        <v>3030</v>
      </c>
    </row>
    <row r="936" spans="1:2" x14ac:dyDescent="0.25">
      <c r="A936" s="11">
        <v>144445</v>
      </c>
      <c r="B936" s="12" t="s">
        <v>3030</v>
      </c>
    </row>
    <row r="937" spans="1:2" x14ac:dyDescent="0.25">
      <c r="A937" s="9">
        <v>144479</v>
      </c>
      <c r="B937" s="2" t="s">
        <v>3030</v>
      </c>
    </row>
    <row r="938" spans="1:2" x14ac:dyDescent="0.25">
      <c r="A938" s="11">
        <v>144573</v>
      </c>
      <c r="B938" s="12" t="s">
        <v>3030</v>
      </c>
    </row>
    <row r="939" spans="1:2" x14ac:dyDescent="0.25">
      <c r="A939" s="9">
        <v>144574</v>
      </c>
      <c r="B939" s="2" t="s">
        <v>3030</v>
      </c>
    </row>
    <row r="940" spans="1:2" x14ac:dyDescent="0.25">
      <c r="A940" s="11">
        <v>144605</v>
      </c>
      <c r="B940" s="12" t="s">
        <v>3030</v>
      </c>
    </row>
    <row r="941" spans="1:2" x14ac:dyDescent="0.25">
      <c r="A941" s="9">
        <v>144606</v>
      </c>
      <c r="B941" s="2" t="s">
        <v>3030</v>
      </c>
    </row>
    <row r="942" spans="1:2" x14ac:dyDescent="0.25">
      <c r="A942" s="11">
        <v>144634</v>
      </c>
      <c r="B942" s="12" t="s">
        <v>3030</v>
      </c>
    </row>
    <row r="943" spans="1:2" x14ac:dyDescent="0.25">
      <c r="A943" s="9">
        <v>144636</v>
      </c>
      <c r="B943" s="2" t="s">
        <v>3030</v>
      </c>
    </row>
    <row r="944" spans="1:2" x14ac:dyDescent="0.25">
      <c r="A944" s="11">
        <v>144670</v>
      </c>
      <c r="B944" s="12" t="s">
        <v>3030</v>
      </c>
    </row>
    <row r="945" spans="1:2" x14ac:dyDescent="0.25">
      <c r="A945" s="9">
        <v>144702</v>
      </c>
      <c r="B945" s="2" t="s">
        <v>3030</v>
      </c>
    </row>
    <row r="946" spans="1:2" x14ac:dyDescent="0.25">
      <c r="A946" s="11">
        <v>144766</v>
      </c>
      <c r="B946" s="12" t="s">
        <v>3030</v>
      </c>
    </row>
    <row r="947" spans="1:2" x14ac:dyDescent="0.25">
      <c r="A947" s="9">
        <v>144824</v>
      </c>
      <c r="B947" s="2" t="s">
        <v>3030</v>
      </c>
    </row>
    <row r="948" spans="1:2" x14ac:dyDescent="0.25">
      <c r="A948" s="11">
        <v>144827</v>
      </c>
      <c r="B948" s="12" t="s">
        <v>3030</v>
      </c>
    </row>
    <row r="949" spans="1:2" x14ac:dyDescent="0.25">
      <c r="A949" s="9">
        <v>144859</v>
      </c>
      <c r="B949" s="2" t="s">
        <v>3030</v>
      </c>
    </row>
    <row r="950" spans="1:2" x14ac:dyDescent="0.25">
      <c r="A950" s="11">
        <v>144862</v>
      </c>
      <c r="B950" s="12" t="s">
        <v>3030</v>
      </c>
    </row>
    <row r="951" spans="1:2" x14ac:dyDescent="0.25">
      <c r="A951" s="9">
        <v>144890</v>
      </c>
      <c r="B951" s="2" t="s">
        <v>3030</v>
      </c>
    </row>
    <row r="952" spans="1:2" x14ac:dyDescent="0.25">
      <c r="A952" s="11">
        <v>144894</v>
      </c>
      <c r="B952" s="12" t="s">
        <v>3030</v>
      </c>
    </row>
    <row r="953" spans="1:2" x14ac:dyDescent="0.25">
      <c r="A953" s="9">
        <v>145117</v>
      </c>
      <c r="B953" s="2" t="s">
        <v>3030</v>
      </c>
    </row>
    <row r="954" spans="1:2" x14ac:dyDescent="0.25">
      <c r="A954" s="11">
        <v>145181</v>
      </c>
      <c r="B954" s="12" t="s">
        <v>3030</v>
      </c>
    </row>
    <row r="955" spans="1:2" x14ac:dyDescent="0.25">
      <c r="A955" s="9">
        <v>145183</v>
      </c>
      <c r="B955" s="2" t="s">
        <v>3030</v>
      </c>
    </row>
    <row r="956" spans="1:2" x14ac:dyDescent="0.25">
      <c r="A956" s="11">
        <v>145208</v>
      </c>
      <c r="B956" s="12" t="s">
        <v>3030</v>
      </c>
    </row>
    <row r="957" spans="1:2" x14ac:dyDescent="0.25">
      <c r="A957" s="9">
        <v>145212</v>
      </c>
      <c r="B957" s="2" t="s">
        <v>3030</v>
      </c>
    </row>
    <row r="958" spans="1:2" x14ac:dyDescent="0.25">
      <c r="A958" s="11">
        <v>145279</v>
      </c>
      <c r="B958" s="12" t="s">
        <v>3030</v>
      </c>
    </row>
    <row r="959" spans="1:2" x14ac:dyDescent="0.25">
      <c r="A959" s="9">
        <v>145338</v>
      </c>
      <c r="B959" s="2" t="s">
        <v>3030</v>
      </c>
    </row>
    <row r="960" spans="1:2" x14ac:dyDescent="0.25">
      <c r="A960" s="11">
        <v>145342</v>
      </c>
      <c r="B960" s="12" t="s">
        <v>3030</v>
      </c>
    </row>
    <row r="961" spans="1:2" x14ac:dyDescent="0.25">
      <c r="A961" s="9">
        <v>145371</v>
      </c>
      <c r="B961" s="2" t="s">
        <v>3030</v>
      </c>
    </row>
    <row r="962" spans="1:2" x14ac:dyDescent="0.25">
      <c r="A962" s="11">
        <v>145375</v>
      </c>
      <c r="B962" s="12" t="s">
        <v>3030</v>
      </c>
    </row>
    <row r="963" spans="1:2" x14ac:dyDescent="0.25">
      <c r="A963" s="9">
        <v>145563</v>
      </c>
      <c r="B963" s="2" t="s">
        <v>3030</v>
      </c>
    </row>
    <row r="964" spans="1:2" x14ac:dyDescent="0.25">
      <c r="A964" s="11">
        <v>145626</v>
      </c>
      <c r="B964" s="12" t="s">
        <v>3030</v>
      </c>
    </row>
    <row r="965" spans="1:2" x14ac:dyDescent="0.25">
      <c r="A965" s="9">
        <v>145818</v>
      </c>
      <c r="B965" s="2" t="s">
        <v>3030</v>
      </c>
    </row>
    <row r="966" spans="1:2" x14ac:dyDescent="0.25">
      <c r="A966" s="11">
        <v>145916</v>
      </c>
      <c r="B966" s="12" t="s">
        <v>3030</v>
      </c>
    </row>
    <row r="967" spans="1:2" x14ac:dyDescent="0.25">
      <c r="A967" s="9">
        <v>145947</v>
      </c>
      <c r="B967" s="2" t="s">
        <v>3030</v>
      </c>
    </row>
    <row r="968" spans="1:2" x14ac:dyDescent="0.25">
      <c r="A968" s="11">
        <v>145950</v>
      </c>
      <c r="B968" s="12" t="s">
        <v>3030</v>
      </c>
    </row>
    <row r="969" spans="1:2" x14ac:dyDescent="0.25">
      <c r="A969" s="9">
        <v>146076</v>
      </c>
      <c r="B969" s="2" t="s">
        <v>3030</v>
      </c>
    </row>
    <row r="970" spans="1:2" x14ac:dyDescent="0.25">
      <c r="A970" s="11">
        <v>146170</v>
      </c>
      <c r="B970" s="12" t="s">
        <v>3030</v>
      </c>
    </row>
    <row r="971" spans="1:2" x14ac:dyDescent="0.25">
      <c r="A971" s="9">
        <v>146232</v>
      </c>
      <c r="B971" s="2" t="s">
        <v>3030</v>
      </c>
    </row>
    <row r="972" spans="1:2" x14ac:dyDescent="0.25">
      <c r="A972" s="11">
        <v>146271</v>
      </c>
      <c r="B972" s="12" t="s">
        <v>3030</v>
      </c>
    </row>
    <row r="973" spans="1:2" x14ac:dyDescent="0.25">
      <c r="A973" s="9">
        <v>146297</v>
      </c>
      <c r="B973" s="2" t="s">
        <v>3030</v>
      </c>
    </row>
    <row r="974" spans="1:2" x14ac:dyDescent="0.25">
      <c r="A974" s="11">
        <v>146328</v>
      </c>
      <c r="B974" s="12" t="s">
        <v>3030</v>
      </c>
    </row>
    <row r="975" spans="1:2" x14ac:dyDescent="0.25">
      <c r="A975" s="9">
        <v>146426</v>
      </c>
      <c r="B975" s="2" t="s">
        <v>3030</v>
      </c>
    </row>
    <row r="976" spans="1:2" x14ac:dyDescent="0.25">
      <c r="A976" s="11">
        <v>146489</v>
      </c>
      <c r="B976" s="12" t="s">
        <v>3030</v>
      </c>
    </row>
    <row r="977" spans="1:2" x14ac:dyDescent="0.25">
      <c r="A977" s="9">
        <v>146685</v>
      </c>
      <c r="B977" s="2" t="s">
        <v>3030</v>
      </c>
    </row>
    <row r="978" spans="1:2" x14ac:dyDescent="0.25">
      <c r="A978" s="11">
        <v>146713</v>
      </c>
      <c r="B978" s="12" t="s">
        <v>3030</v>
      </c>
    </row>
    <row r="979" spans="1:2" x14ac:dyDescent="0.25">
      <c r="A979" s="9">
        <v>146745</v>
      </c>
      <c r="B979" s="2" t="s">
        <v>3030</v>
      </c>
    </row>
    <row r="980" spans="1:2" x14ac:dyDescent="0.25">
      <c r="A980" s="11">
        <v>146778</v>
      </c>
      <c r="B980" s="12" t="s">
        <v>3030</v>
      </c>
    </row>
    <row r="981" spans="1:2" x14ac:dyDescent="0.25">
      <c r="A981" s="9">
        <v>146782</v>
      </c>
      <c r="B981" s="2" t="s">
        <v>3030</v>
      </c>
    </row>
    <row r="982" spans="1:2" x14ac:dyDescent="0.25">
      <c r="A982" s="11">
        <v>146812</v>
      </c>
      <c r="B982" s="12" t="s">
        <v>3030</v>
      </c>
    </row>
    <row r="983" spans="1:2" x14ac:dyDescent="0.25">
      <c r="A983" s="9">
        <v>146906</v>
      </c>
      <c r="B983" s="2" t="s">
        <v>3030</v>
      </c>
    </row>
    <row r="984" spans="1:2" x14ac:dyDescent="0.25">
      <c r="A984" s="11">
        <v>146971</v>
      </c>
      <c r="B984" s="12" t="s">
        <v>3030</v>
      </c>
    </row>
    <row r="985" spans="1:2" x14ac:dyDescent="0.25">
      <c r="A985" s="9">
        <v>147033</v>
      </c>
      <c r="B985" s="2" t="s">
        <v>3030</v>
      </c>
    </row>
    <row r="986" spans="1:2" x14ac:dyDescent="0.25">
      <c r="A986" s="11">
        <v>147066</v>
      </c>
      <c r="B986" s="12" t="s">
        <v>3030</v>
      </c>
    </row>
    <row r="987" spans="1:2" x14ac:dyDescent="0.25">
      <c r="A987" s="9">
        <v>147099</v>
      </c>
      <c r="B987" s="2" t="s">
        <v>3030</v>
      </c>
    </row>
    <row r="988" spans="1:2" x14ac:dyDescent="0.25">
      <c r="A988" s="11">
        <v>147102</v>
      </c>
      <c r="B988" s="12" t="s">
        <v>3030</v>
      </c>
    </row>
    <row r="989" spans="1:2" x14ac:dyDescent="0.25">
      <c r="A989" s="9">
        <v>147197</v>
      </c>
      <c r="B989" s="2" t="s">
        <v>3030</v>
      </c>
    </row>
    <row r="990" spans="1:2" x14ac:dyDescent="0.25">
      <c r="A990" s="11">
        <v>147199</v>
      </c>
      <c r="B990" s="12" t="s">
        <v>3030</v>
      </c>
    </row>
    <row r="991" spans="1:2" x14ac:dyDescent="0.25">
      <c r="A991" s="9">
        <v>147231</v>
      </c>
      <c r="B991" s="2" t="s">
        <v>3030</v>
      </c>
    </row>
    <row r="992" spans="1:2" x14ac:dyDescent="0.25">
      <c r="A992" s="11">
        <v>147260</v>
      </c>
      <c r="B992" s="12" t="s">
        <v>3030</v>
      </c>
    </row>
    <row r="993" spans="1:2" x14ac:dyDescent="0.25">
      <c r="A993" s="9">
        <v>147384</v>
      </c>
      <c r="B993" s="2" t="s">
        <v>3030</v>
      </c>
    </row>
    <row r="994" spans="1:2" x14ac:dyDescent="0.25">
      <c r="A994" s="11">
        <v>147452</v>
      </c>
      <c r="B994" s="12" t="s">
        <v>3030</v>
      </c>
    </row>
    <row r="995" spans="1:2" x14ac:dyDescent="0.25">
      <c r="A995" s="9">
        <v>147486</v>
      </c>
      <c r="B995" s="2" t="s">
        <v>3030</v>
      </c>
    </row>
    <row r="996" spans="1:2" x14ac:dyDescent="0.25">
      <c r="A996" s="11">
        <v>147546</v>
      </c>
      <c r="B996" s="12" t="s">
        <v>3030</v>
      </c>
    </row>
    <row r="997" spans="1:2" x14ac:dyDescent="0.25">
      <c r="A997" s="9">
        <v>147643</v>
      </c>
      <c r="B997" s="2" t="s">
        <v>3030</v>
      </c>
    </row>
    <row r="998" spans="1:2" x14ac:dyDescent="0.25">
      <c r="A998" s="11">
        <v>147646</v>
      </c>
      <c r="B998" s="12" t="s">
        <v>3030</v>
      </c>
    </row>
    <row r="999" spans="1:2" x14ac:dyDescent="0.25">
      <c r="A999" s="9">
        <v>147672</v>
      </c>
      <c r="B999" s="2" t="s">
        <v>3030</v>
      </c>
    </row>
    <row r="1000" spans="1:2" x14ac:dyDescent="0.25">
      <c r="A1000" s="11">
        <v>147743</v>
      </c>
      <c r="B1000" s="12" t="s">
        <v>3030</v>
      </c>
    </row>
    <row r="1001" spans="1:2" x14ac:dyDescent="0.25">
      <c r="A1001" s="9">
        <v>147775</v>
      </c>
      <c r="B1001" s="2" t="s">
        <v>3030</v>
      </c>
    </row>
    <row r="1002" spans="1:2" x14ac:dyDescent="0.25">
      <c r="A1002" s="11">
        <v>147804</v>
      </c>
      <c r="B1002" s="12" t="s">
        <v>3030</v>
      </c>
    </row>
    <row r="1003" spans="1:2" x14ac:dyDescent="0.25">
      <c r="A1003" s="9">
        <v>147869</v>
      </c>
      <c r="B1003" s="2" t="s">
        <v>3030</v>
      </c>
    </row>
    <row r="1004" spans="1:2" x14ac:dyDescent="0.25">
      <c r="A1004" s="11">
        <v>147871</v>
      </c>
      <c r="B1004" s="12" t="s">
        <v>3030</v>
      </c>
    </row>
    <row r="1005" spans="1:2" x14ac:dyDescent="0.25">
      <c r="A1005" s="9">
        <v>147993</v>
      </c>
      <c r="B1005" s="2" t="s">
        <v>3030</v>
      </c>
    </row>
    <row r="1006" spans="1:2" x14ac:dyDescent="0.25">
      <c r="A1006" s="11">
        <v>147996</v>
      </c>
      <c r="B1006" s="12" t="s">
        <v>3030</v>
      </c>
    </row>
    <row r="1007" spans="1:2" x14ac:dyDescent="0.25">
      <c r="A1007" s="9">
        <v>148031</v>
      </c>
      <c r="B1007" s="2" t="s">
        <v>3030</v>
      </c>
    </row>
    <row r="1008" spans="1:2" x14ac:dyDescent="0.25">
      <c r="A1008" s="11">
        <v>148056</v>
      </c>
      <c r="B1008" s="12" t="s">
        <v>3030</v>
      </c>
    </row>
    <row r="1009" spans="1:2" x14ac:dyDescent="0.25">
      <c r="A1009" s="9">
        <v>148092</v>
      </c>
      <c r="B1009" s="2" t="s">
        <v>3030</v>
      </c>
    </row>
    <row r="1010" spans="1:2" x14ac:dyDescent="0.25">
      <c r="A1010" s="11">
        <v>148095</v>
      </c>
      <c r="B1010" s="12" t="s">
        <v>3030</v>
      </c>
    </row>
    <row r="1011" spans="1:2" x14ac:dyDescent="0.25">
      <c r="A1011" s="9">
        <v>148254</v>
      </c>
      <c r="B1011" s="2" t="s">
        <v>3030</v>
      </c>
    </row>
    <row r="1012" spans="1:2" x14ac:dyDescent="0.25">
      <c r="A1012" s="11">
        <v>148280</v>
      </c>
      <c r="B1012" s="12" t="s">
        <v>3030</v>
      </c>
    </row>
    <row r="1013" spans="1:2" x14ac:dyDescent="0.25">
      <c r="A1013" s="9">
        <v>148347</v>
      </c>
      <c r="B1013" s="2" t="s">
        <v>3030</v>
      </c>
    </row>
    <row r="1014" spans="1:2" x14ac:dyDescent="0.25">
      <c r="A1014" s="11">
        <v>148536</v>
      </c>
      <c r="B1014" s="12" t="s">
        <v>3030</v>
      </c>
    </row>
    <row r="1015" spans="1:2" x14ac:dyDescent="0.25">
      <c r="A1015" s="9">
        <v>148634</v>
      </c>
      <c r="B1015" s="2" t="s">
        <v>3030</v>
      </c>
    </row>
    <row r="1016" spans="1:2" x14ac:dyDescent="0.25">
      <c r="A1016" s="11">
        <v>148669</v>
      </c>
      <c r="B1016" s="12" t="s">
        <v>3030</v>
      </c>
    </row>
    <row r="1017" spans="1:2" x14ac:dyDescent="0.25">
      <c r="A1017" s="9">
        <v>148697</v>
      </c>
      <c r="B1017" s="2" t="s">
        <v>3030</v>
      </c>
    </row>
    <row r="1018" spans="1:2" x14ac:dyDescent="0.25">
      <c r="A1018" s="11">
        <v>148767</v>
      </c>
      <c r="B1018" s="12" t="s">
        <v>3030</v>
      </c>
    </row>
    <row r="1019" spans="1:2" x14ac:dyDescent="0.25">
      <c r="A1019" s="9">
        <v>148952</v>
      </c>
      <c r="B1019" s="2" t="s">
        <v>3030</v>
      </c>
    </row>
    <row r="1020" spans="1:2" x14ac:dyDescent="0.25">
      <c r="A1020" s="11">
        <v>149050</v>
      </c>
      <c r="B1020" s="12" t="s">
        <v>3030</v>
      </c>
    </row>
    <row r="1021" spans="1:2" x14ac:dyDescent="0.25">
      <c r="A1021" s="9">
        <v>149053</v>
      </c>
      <c r="B1021" s="2" t="s">
        <v>3030</v>
      </c>
    </row>
    <row r="1022" spans="1:2" x14ac:dyDescent="0.25">
      <c r="A1022" s="11">
        <v>149054</v>
      </c>
      <c r="B1022" s="12" t="s">
        <v>3030</v>
      </c>
    </row>
    <row r="1023" spans="1:2" x14ac:dyDescent="0.25">
      <c r="A1023" s="9">
        <v>149084</v>
      </c>
      <c r="B1023" s="2" t="s">
        <v>3030</v>
      </c>
    </row>
    <row r="1024" spans="1:2" x14ac:dyDescent="0.25">
      <c r="A1024" s="11">
        <v>149144</v>
      </c>
      <c r="B1024" s="12" t="s">
        <v>3030</v>
      </c>
    </row>
    <row r="1025" spans="1:2" x14ac:dyDescent="0.25">
      <c r="A1025" s="9">
        <v>149176</v>
      </c>
      <c r="B1025" s="2" t="s">
        <v>3030</v>
      </c>
    </row>
    <row r="1026" spans="1:2" x14ac:dyDescent="0.25">
      <c r="A1026" s="11">
        <v>149272</v>
      </c>
      <c r="B1026" s="12" t="s">
        <v>3030</v>
      </c>
    </row>
    <row r="1027" spans="1:2" x14ac:dyDescent="0.25">
      <c r="A1027" s="9">
        <v>149368</v>
      </c>
      <c r="B1027" s="2" t="s">
        <v>3030</v>
      </c>
    </row>
    <row r="1028" spans="1:2" x14ac:dyDescent="0.25">
      <c r="A1028" s="11">
        <v>149407</v>
      </c>
      <c r="B1028" s="12" t="s">
        <v>3030</v>
      </c>
    </row>
    <row r="1029" spans="1:2" x14ac:dyDescent="0.25">
      <c r="A1029" s="9">
        <v>149469</v>
      </c>
      <c r="B1029" s="2" t="s">
        <v>3030</v>
      </c>
    </row>
    <row r="1030" spans="1:2" x14ac:dyDescent="0.25">
      <c r="A1030" s="11">
        <v>149627</v>
      </c>
      <c r="B1030" s="12" t="s">
        <v>3030</v>
      </c>
    </row>
    <row r="1031" spans="1:2" x14ac:dyDescent="0.25">
      <c r="A1031" s="9">
        <v>149657</v>
      </c>
      <c r="B1031" s="2" t="s">
        <v>3030</v>
      </c>
    </row>
    <row r="1032" spans="1:2" x14ac:dyDescent="0.25">
      <c r="A1032" s="11">
        <v>149658</v>
      </c>
      <c r="B1032" s="12" t="s">
        <v>3030</v>
      </c>
    </row>
    <row r="1033" spans="1:2" x14ac:dyDescent="0.25">
      <c r="A1033" s="9">
        <v>149660</v>
      </c>
      <c r="B1033" s="2" t="s">
        <v>3030</v>
      </c>
    </row>
    <row r="1034" spans="1:2" x14ac:dyDescent="0.25">
      <c r="A1034" s="11">
        <v>149661</v>
      </c>
      <c r="B1034" s="12" t="s">
        <v>3030</v>
      </c>
    </row>
    <row r="1035" spans="1:2" x14ac:dyDescent="0.25">
      <c r="A1035" s="9">
        <v>149691</v>
      </c>
      <c r="B1035" s="2" t="s">
        <v>3030</v>
      </c>
    </row>
    <row r="1036" spans="1:2" x14ac:dyDescent="0.25">
      <c r="A1036" s="11">
        <v>149852</v>
      </c>
      <c r="B1036" s="12" t="s">
        <v>3030</v>
      </c>
    </row>
    <row r="1037" spans="1:2" x14ac:dyDescent="0.25">
      <c r="A1037" s="9">
        <v>149947</v>
      </c>
      <c r="B1037" s="2" t="s">
        <v>3030</v>
      </c>
    </row>
    <row r="1038" spans="1:2" x14ac:dyDescent="0.25">
      <c r="A1038" s="11">
        <v>149976</v>
      </c>
      <c r="B1038" s="12" t="s">
        <v>3030</v>
      </c>
    </row>
    <row r="1039" spans="1:2" x14ac:dyDescent="0.25">
      <c r="A1039" s="9">
        <v>149981</v>
      </c>
      <c r="B1039" s="2" t="s">
        <v>3030</v>
      </c>
    </row>
    <row r="1040" spans="1:2" x14ac:dyDescent="0.25">
      <c r="A1040" s="11">
        <v>150105</v>
      </c>
      <c r="B1040" s="12" t="s">
        <v>3030</v>
      </c>
    </row>
    <row r="1041" spans="1:2" x14ac:dyDescent="0.25">
      <c r="A1041" s="9">
        <v>150109</v>
      </c>
      <c r="B1041" s="2" t="s">
        <v>3030</v>
      </c>
    </row>
    <row r="1042" spans="1:2" x14ac:dyDescent="0.25">
      <c r="A1042" s="11">
        <v>150138</v>
      </c>
      <c r="B1042" s="12" t="s">
        <v>3030</v>
      </c>
    </row>
    <row r="1043" spans="1:2" x14ac:dyDescent="0.25">
      <c r="A1043" s="9">
        <v>150141</v>
      </c>
      <c r="B1043" s="2" t="s">
        <v>3030</v>
      </c>
    </row>
    <row r="1044" spans="1:2" x14ac:dyDescent="0.25">
      <c r="A1044" s="11">
        <v>150169</v>
      </c>
      <c r="B1044" s="12" t="s">
        <v>3030</v>
      </c>
    </row>
    <row r="1045" spans="1:2" x14ac:dyDescent="0.25">
      <c r="A1045" s="9">
        <v>150205</v>
      </c>
      <c r="B1045" s="2" t="s">
        <v>3030</v>
      </c>
    </row>
    <row r="1046" spans="1:2" x14ac:dyDescent="0.25">
      <c r="A1046" s="11">
        <v>150232</v>
      </c>
      <c r="B1046" s="12" t="s">
        <v>3030</v>
      </c>
    </row>
    <row r="1047" spans="1:2" x14ac:dyDescent="0.25">
      <c r="A1047" s="9">
        <v>150264</v>
      </c>
      <c r="B1047" s="2" t="s">
        <v>3030</v>
      </c>
    </row>
    <row r="1048" spans="1:2" x14ac:dyDescent="0.25">
      <c r="A1048" s="11">
        <v>150265</v>
      </c>
      <c r="B1048" s="12" t="s">
        <v>3030</v>
      </c>
    </row>
    <row r="1049" spans="1:2" x14ac:dyDescent="0.25">
      <c r="A1049" s="9">
        <v>150299</v>
      </c>
      <c r="B1049" s="2" t="s">
        <v>3030</v>
      </c>
    </row>
    <row r="1050" spans="1:2" x14ac:dyDescent="0.25">
      <c r="A1050" s="11">
        <v>150364</v>
      </c>
      <c r="B1050" s="12" t="s">
        <v>3030</v>
      </c>
    </row>
    <row r="1051" spans="1:2" x14ac:dyDescent="0.25">
      <c r="A1051" s="9">
        <v>150527</v>
      </c>
      <c r="B1051" s="2" t="s">
        <v>3030</v>
      </c>
    </row>
    <row r="1052" spans="1:2" x14ac:dyDescent="0.25">
      <c r="A1052" s="11">
        <v>150557</v>
      </c>
      <c r="B1052" s="12" t="s">
        <v>3030</v>
      </c>
    </row>
    <row r="1053" spans="1:2" x14ac:dyDescent="0.25">
      <c r="A1053" s="9">
        <v>150622</v>
      </c>
      <c r="B1053" s="2" t="s">
        <v>3030</v>
      </c>
    </row>
    <row r="1054" spans="1:2" x14ac:dyDescent="0.25">
      <c r="A1054" s="11">
        <v>150680</v>
      </c>
      <c r="B1054" s="12" t="s">
        <v>3030</v>
      </c>
    </row>
    <row r="1055" spans="1:2" x14ac:dyDescent="0.25">
      <c r="A1055" s="9">
        <v>150780</v>
      </c>
      <c r="B1055" s="2" t="s">
        <v>3030</v>
      </c>
    </row>
    <row r="1056" spans="1:2" x14ac:dyDescent="0.25">
      <c r="A1056" s="11">
        <v>150843</v>
      </c>
      <c r="B1056" s="12" t="s">
        <v>3030</v>
      </c>
    </row>
    <row r="1057" spans="1:2" x14ac:dyDescent="0.25">
      <c r="A1057" s="9">
        <v>150844</v>
      </c>
      <c r="B1057" s="2" t="s">
        <v>3030</v>
      </c>
    </row>
    <row r="1058" spans="1:2" x14ac:dyDescent="0.25">
      <c r="A1058" s="11">
        <v>150904</v>
      </c>
      <c r="B1058" s="12" t="s">
        <v>3030</v>
      </c>
    </row>
    <row r="1059" spans="1:2" x14ac:dyDescent="0.25">
      <c r="A1059" s="9">
        <v>150909</v>
      </c>
      <c r="B1059" s="2" t="s">
        <v>3030</v>
      </c>
    </row>
    <row r="1060" spans="1:2" x14ac:dyDescent="0.25">
      <c r="A1060" s="11">
        <v>150936</v>
      </c>
      <c r="B1060" s="12" t="s">
        <v>3030</v>
      </c>
    </row>
    <row r="1061" spans="1:2" x14ac:dyDescent="0.25">
      <c r="A1061" s="9">
        <v>150938</v>
      </c>
      <c r="B1061" s="2" t="s">
        <v>3030</v>
      </c>
    </row>
    <row r="1062" spans="1:2" x14ac:dyDescent="0.25">
      <c r="A1062" s="11">
        <v>151135</v>
      </c>
      <c r="B1062" s="12" t="s">
        <v>3030</v>
      </c>
    </row>
    <row r="1063" spans="1:2" x14ac:dyDescent="0.25">
      <c r="A1063" s="9">
        <v>151228</v>
      </c>
      <c r="B1063" s="2" t="s">
        <v>3030</v>
      </c>
    </row>
    <row r="1064" spans="1:2" x14ac:dyDescent="0.25">
      <c r="A1064" s="11">
        <v>151290</v>
      </c>
      <c r="B1064" s="12" t="s">
        <v>3030</v>
      </c>
    </row>
    <row r="1065" spans="1:2" x14ac:dyDescent="0.25">
      <c r="A1065" s="9">
        <v>151354</v>
      </c>
      <c r="B1065" s="2" t="s">
        <v>3030</v>
      </c>
    </row>
    <row r="1066" spans="1:2" x14ac:dyDescent="0.25">
      <c r="A1066" s="11">
        <v>151387</v>
      </c>
      <c r="B1066" s="12" t="s">
        <v>3030</v>
      </c>
    </row>
    <row r="1067" spans="1:2" x14ac:dyDescent="0.25">
      <c r="A1067" s="9">
        <v>151420</v>
      </c>
      <c r="B1067" s="2" t="s">
        <v>3030</v>
      </c>
    </row>
    <row r="1068" spans="1:2" x14ac:dyDescent="0.25">
      <c r="A1068" s="11">
        <v>151455</v>
      </c>
      <c r="B1068" s="12" t="s">
        <v>3030</v>
      </c>
    </row>
    <row r="1069" spans="1:2" x14ac:dyDescent="0.25">
      <c r="A1069" s="9">
        <v>151519</v>
      </c>
      <c r="B1069" s="2" t="s">
        <v>3030</v>
      </c>
    </row>
    <row r="1070" spans="1:2" x14ac:dyDescent="0.25">
      <c r="A1070" s="11">
        <v>151611</v>
      </c>
      <c r="B1070" s="12" t="s">
        <v>3030</v>
      </c>
    </row>
    <row r="1071" spans="1:2" x14ac:dyDescent="0.25">
      <c r="A1071" s="9">
        <v>151641</v>
      </c>
      <c r="B1071" s="2" t="s">
        <v>3030</v>
      </c>
    </row>
    <row r="1072" spans="1:2" x14ac:dyDescent="0.25">
      <c r="A1072" s="11">
        <v>151738</v>
      </c>
      <c r="B1072" s="12" t="s">
        <v>3030</v>
      </c>
    </row>
    <row r="1073" spans="1:2" x14ac:dyDescent="0.25">
      <c r="A1073" s="9">
        <v>151802</v>
      </c>
      <c r="B1073" s="2" t="s">
        <v>3030</v>
      </c>
    </row>
    <row r="1074" spans="1:2" x14ac:dyDescent="0.25">
      <c r="A1074" s="11">
        <v>151901</v>
      </c>
      <c r="B1074" s="12" t="s">
        <v>3030</v>
      </c>
    </row>
    <row r="1075" spans="1:2" x14ac:dyDescent="0.25">
      <c r="A1075" s="9">
        <v>151933</v>
      </c>
      <c r="B1075" s="2" t="s">
        <v>3030</v>
      </c>
    </row>
    <row r="1076" spans="1:2" x14ac:dyDescent="0.25">
      <c r="A1076" s="11">
        <v>152028</v>
      </c>
      <c r="B1076" s="12" t="s">
        <v>3030</v>
      </c>
    </row>
    <row r="1077" spans="1:2" x14ac:dyDescent="0.25">
      <c r="A1077" s="9">
        <v>152121</v>
      </c>
      <c r="B1077" s="2" t="s">
        <v>3030</v>
      </c>
    </row>
    <row r="1078" spans="1:2" x14ac:dyDescent="0.25">
      <c r="A1078" s="11">
        <v>152219</v>
      </c>
      <c r="B1078" s="12" t="s">
        <v>3030</v>
      </c>
    </row>
    <row r="1079" spans="1:2" x14ac:dyDescent="0.25">
      <c r="A1079" s="9">
        <v>152221</v>
      </c>
      <c r="B1079" s="2" t="s">
        <v>3030</v>
      </c>
    </row>
    <row r="1080" spans="1:2" x14ac:dyDescent="0.25">
      <c r="A1080" s="11">
        <v>152249</v>
      </c>
      <c r="B1080" s="12" t="s">
        <v>3030</v>
      </c>
    </row>
    <row r="1081" spans="1:2" x14ac:dyDescent="0.25">
      <c r="A1081" s="9">
        <v>152282</v>
      </c>
      <c r="B1081" s="2" t="s">
        <v>3030</v>
      </c>
    </row>
    <row r="1082" spans="1:2" x14ac:dyDescent="0.25">
      <c r="A1082" s="11">
        <v>152286</v>
      </c>
      <c r="B1082" s="12" t="s">
        <v>3030</v>
      </c>
    </row>
    <row r="1083" spans="1:2" x14ac:dyDescent="0.25">
      <c r="A1083" s="9">
        <v>152287</v>
      </c>
      <c r="B1083" s="2" t="s">
        <v>3030</v>
      </c>
    </row>
    <row r="1084" spans="1:2" x14ac:dyDescent="0.25">
      <c r="A1084" s="11">
        <v>152317</v>
      </c>
      <c r="B1084" s="12" t="s">
        <v>3030</v>
      </c>
    </row>
    <row r="1085" spans="1:2" x14ac:dyDescent="0.25">
      <c r="A1085" s="9">
        <v>152346</v>
      </c>
      <c r="B1085" s="2" t="s">
        <v>3030</v>
      </c>
    </row>
    <row r="1086" spans="1:2" x14ac:dyDescent="0.25">
      <c r="A1086" s="11">
        <v>152382</v>
      </c>
      <c r="B1086" s="12" t="s">
        <v>3030</v>
      </c>
    </row>
    <row r="1087" spans="1:2" x14ac:dyDescent="0.25">
      <c r="A1087" s="9">
        <v>152504</v>
      </c>
      <c r="B1087" s="2" t="s">
        <v>3030</v>
      </c>
    </row>
    <row r="1088" spans="1:2" x14ac:dyDescent="0.25">
      <c r="A1088" s="11">
        <v>152510</v>
      </c>
      <c r="B1088" s="12" t="s">
        <v>3030</v>
      </c>
    </row>
    <row r="1089" spans="1:2" x14ac:dyDescent="0.25">
      <c r="A1089" s="9">
        <v>152667</v>
      </c>
      <c r="B1089" s="2" t="s">
        <v>3030</v>
      </c>
    </row>
    <row r="1090" spans="1:2" x14ac:dyDescent="0.25">
      <c r="A1090" s="11">
        <v>152761</v>
      </c>
      <c r="B1090" s="12" t="s">
        <v>3030</v>
      </c>
    </row>
    <row r="1091" spans="1:2" x14ac:dyDescent="0.25">
      <c r="A1091" s="9">
        <v>152826</v>
      </c>
      <c r="B1091" s="2" t="s">
        <v>3030</v>
      </c>
    </row>
    <row r="1092" spans="1:2" x14ac:dyDescent="0.25">
      <c r="A1092" s="11">
        <v>152895</v>
      </c>
      <c r="B1092" s="12" t="s">
        <v>3030</v>
      </c>
    </row>
    <row r="1093" spans="1:2" x14ac:dyDescent="0.25">
      <c r="A1093" s="9">
        <v>152957</v>
      </c>
      <c r="B1093" s="2" t="s">
        <v>3030</v>
      </c>
    </row>
    <row r="1094" spans="1:2" x14ac:dyDescent="0.25">
      <c r="A1094" s="11">
        <v>152958</v>
      </c>
      <c r="B1094" s="12" t="s">
        <v>3030</v>
      </c>
    </row>
    <row r="1095" spans="1:2" x14ac:dyDescent="0.25">
      <c r="A1095" s="9">
        <v>153016</v>
      </c>
      <c r="B1095" s="2" t="s">
        <v>3030</v>
      </c>
    </row>
    <row r="1096" spans="1:2" x14ac:dyDescent="0.25">
      <c r="A1096" s="11">
        <v>153081</v>
      </c>
      <c r="B1096" s="12" t="s">
        <v>3030</v>
      </c>
    </row>
    <row r="1097" spans="1:2" x14ac:dyDescent="0.25">
      <c r="A1097" s="9">
        <v>153144</v>
      </c>
      <c r="B1097" s="2" t="s">
        <v>3030</v>
      </c>
    </row>
    <row r="1098" spans="1:2" x14ac:dyDescent="0.25">
      <c r="A1098" s="11">
        <v>153149</v>
      </c>
      <c r="B1098" s="12" t="s">
        <v>3030</v>
      </c>
    </row>
    <row r="1099" spans="1:2" x14ac:dyDescent="0.25">
      <c r="A1099" s="9">
        <v>153151</v>
      </c>
      <c r="B1099" s="2" t="s">
        <v>3030</v>
      </c>
    </row>
    <row r="1100" spans="1:2" x14ac:dyDescent="0.25">
      <c r="A1100" s="11">
        <v>153310</v>
      </c>
      <c r="B1100" s="12" t="s">
        <v>3030</v>
      </c>
    </row>
    <row r="1101" spans="1:2" x14ac:dyDescent="0.25">
      <c r="A1101" s="9">
        <v>153403</v>
      </c>
      <c r="B1101" s="2" t="s">
        <v>3030</v>
      </c>
    </row>
    <row r="1102" spans="1:2" x14ac:dyDescent="0.25">
      <c r="A1102" s="11">
        <v>153433</v>
      </c>
      <c r="B1102" s="12" t="s">
        <v>3030</v>
      </c>
    </row>
    <row r="1103" spans="1:2" x14ac:dyDescent="0.25">
      <c r="A1103" s="9">
        <v>153564</v>
      </c>
      <c r="B1103" s="2" t="s">
        <v>3030</v>
      </c>
    </row>
    <row r="1104" spans="1:2" x14ac:dyDescent="0.25">
      <c r="A1104" s="11">
        <v>153567</v>
      </c>
      <c r="B1104" s="12" t="s">
        <v>3030</v>
      </c>
    </row>
    <row r="1105" spans="1:2" x14ac:dyDescent="0.25">
      <c r="A1105" s="9">
        <v>153726</v>
      </c>
      <c r="B1105" s="2" t="s">
        <v>3030</v>
      </c>
    </row>
    <row r="1106" spans="1:2" x14ac:dyDescent="0.25">
      <c r="A1106" s="11">
        <v>153757</v>
      </c>
      <c r="B1106" s="12" t="s">
        <v>3030</v>
      </c>
    </row>
    <row r="1107" spans="1:2" x14ac:dyDescent="0.25">
      <c r="A1107" s="9">
        <v>153759</v>
      </c>
      <c r="B1107" s="2" t="s">
        <v>3030</v>
      </c>
    </row>
    <row r="1108" spans="1:2" x14ac:dyDescent="0.25">
      <c r="A1108" s="11">
        <v>153784</v>
      </c>
      <c r="B1108" s="12" t="s">
        <v>3030</v>
      </c>
    </row>
    <row r="1109" spans="1:2" x14ac:dyDescent="0.25">
      <c r="A1109" s="9">
        <v>153786</v>
      </c>
      <c r="B1109" s="2" t="s">
        <v>3030</v>
      </c>
    </row>
    <row r="1110" spans="1:2" x14ac:dyDescent="0.25">
      <c r="A1110" s="11">
        <v>153851</v>
      </c>
      <c r="B1110" s="12" t="s">
        <v>3030</v>
      </c>
    </row>
    <row r="1111" spans="1:2" x14ac:dyDescent="0.25">
      <c r="A1111" s="9">
        <v>153915</v>
      </c>
      <c r="B1111" s="2" t="s">
        <v>3030</v>
      </c>
    </row>
    <row r="1112" spans="1:2" x14ac:dyDescent="0.25">
      <c r="A1112" s="11">
        <v>154040</v>
      </c>
      <c r="B1112" s="12" t="s">
        <v>3030</v>
      </c>
    </row>
    <row r="1113" spans="1:2" x14ac:dyDescent="0.25">
      <c r="A1113" s="9">
        <v>154072</v>
      </c>
      <c r="B1113" s="2" t="s">
        <v>3030</v>
      </c>
    </row>
    <row r="1114" spans="1:2" x14ac:dyDescent="0.25">
      <c r="A1114" s="11">
        <v>154171</v>
      </c>
      <c r="B1114" s="12" t="s">
        <v>3030</v>
      </c>
    </row>
    <row r="1115" spans="1:2" x14ac:dyDescent="0.25">
      <c r="A1115" s="9">
        <v>154233</v>
      </c>
      <c r="B1115" s="2" t="s">
        <v>3030</v>
      </c>
    </row>
    <row r="1116" spans="1:2" x14ac:dyDescent="0.25">
      <c r="A1116" s="11">
        <v>154237</v>
      </c>
      <c r="B1116" s="12" t="s">
        <v>3030</v>
      </c>
    </row>
    <row r="1117" spans="1:2" x14ac:dyDescent="0.25">
      <c r="A1117" s="9">
        <v>154552</v>
      </c>
      <c r="B1117" s="2" t="s">
        <v>3030</v>
      </c>
    </row>
    <row r="1118" spans="1:2" x14ac:dyDescent="0.25">
      <c r="A1118" s="11">
        <v>154619</v>
      </c>
      <c r="B1118" s="12" t="s">
        <v>3030</v>
      </c>
    </row>
    <row r="1119" spans="1:2" x14ac:dyDescent="0.25">
      <c r="A1119" s="9">
        <v>154620</v>
      </c>
      <c r="B1119" s="2" t="s">
        <v>3030</v>
      </c>
    </row>
    <row r="1120" spans="1:2" x14ac:dyDescent="0.25">
      <c r="A1120" s="11">
        <v>154650</v>
      </c>
      <c r="B1120" s="12" t="s">
        <v>3030</v>
      </c>
    </row>
    <row r="1121" spans="1:2" x14ac:dyDescent="0.25">
      <c r="A1121" s="9">
        <v>154684</v>
      </c>
      <c r="B1121" s="2" t="s">
        <v>3030</v>
      </c>
    </row>
    <row r="1122" spans="1:2" x14ac:dyDescent="0.25">
      <c r="A1122" s="11">
        <v>154687</v>
      </c>
      <c r="B1122" s="12" t="s">
        <v>3030</v>
      </c>
    </row>
    <row r="1123" spans="1:2" x14ac:dyDescent="0.25">
      <c r="A1123" s="9">
        <v>154751</v>
      </c>
      <c r="B1123" s="2" t="s">
        <v>3030</v>
      </c>
    </row>
    <row r="1124" spans="1:2" x14ac:dyDescent="0.25">
      <c r="A1124" s="11">
        <v>154845</v>
      </c>
      <c r="B1124" s="12" t="s">
        <v>3030</v>
      </c>
    </row>
    <row r="1125" spans="1:2" x14ac:dyDescent="0.25">
      <c r="A1125" s="9">
        <v>154876</v>
      </c>
      <c r="B1125" s="2" t="s">
        <v>3030</v>
      </c>
    </row>
    <row r="1126" spans="1:2" x14ac:dyDescent="0.25">
      <c r="A1126" s="11">
        <v>154878</v>
      </c>
      <c r="B1126" s="12" t="s">
        <v>3030</v>
      </c>
    </row>
    <row r="1127" spans="1:2" x14ac:dyDescent="0.25">
      <c r="A1127" s="9">
        <v>155069</v>
      </c>
      <c r="B1127" s="2" t="s">
        <v>3030</v>
      </c>
    </row>
    <row r="1128" spans="1:2" x14ac:dyDescent="0.25">
      <c r="A1128" s="11">
        <v>155131</v>
      </c>
      <c r="B1128" s="12" t="s">
        <v>3030</v>
      </c>
    </row>
    <row r="1129" spans="1:2" x14ac:dyDescent="0.25">
      <c r="A1129" s="9">
        <v>155295</v>
      </c>
      <c r="B1129" s="2" t="s">
        <v>3030</v>
      </c>
    </row>
    <row r="1130" spans="1:2" x14ac:dyDescent="0.25">
      <c r="A1130" s="11">
        <v>155323</v>
      </c>
      <c r="B1130" s="12" t="s">
        <v>3030</v>
      </c>
    </row>
    <row r="1131" spans="1:2" x14ac:dyDescent="0.25">
      <c r="A1131" s="9">
        <v>155418</v>
      </c>
      <c r="B1131" s="2" t="s">
        <v>3030</v>
      </c>
    </row>
    <row r="1132" spans="1:2" x14ac:dyDescent="0.25">
      <c r="A1132" s="11">
        <v>155420</v>
      </c>
      <c r="B1132" s="12" t="s">
        <v>3030</v>
      </c>
    </row>
    <row r="1133" spans="1:2" x14ac:dyDescent="0.25">
      <c r="A1133" s="9">
        <v>155451</v>
      </c>
      <c r="B1133" s="2" t="s">
        <v>3030</v>
      </c>
    </row>
    <row r="1134" spans="1:2" x14ac:dyDescent="0.25">
      <c r="A1134" s="11">
        <v>155455</v>
      </c>
      <c r="B1134" s="12" t="s">
        <v>3030</v>
      </c>
    </row>
    <row r="1135" spans="1:2" x14ac:dyDescent="0.25">
      <c r="A1135" s="9">
        <v>155519</v>
      </c>
      <c r="B1135" s="2" t="s">
        <v>3030</v>
      </c>
    </row>
    <row r="1136" spans="1:2" x14ac:dyDescent="0.25">
      <c r="A1136" s="11">
        <v>155641</v>
      </c>
      <c r="B1136" s="12" t="s">
        <v>3030</v>
      </c>
    </row>
    <row r="1137" spans="1:2" x14ac:dyDescent="0.25">
      <c r="A1137" s="9">
        <v>155647</v>
      </c>
      <c r="B1137" s="2" t="s">
        <v>3030</v>
      </c>
    </row>
    <row r="1138" spans="1:2" x14ac:dyDescent="0.25">
      <c r="A1138" s="11">
        <v>155675</v>
      </c>
      <c r="B1138" s="12" t="s">
        <v>3030</v>
      </c>
    </row>
    <row r="1139" spans="1:2" x14ac:dyDescent="0.25">
      <c r="A1139" s="9">
        <v>155741</v>
      </c>
      <c r="B1139" s="2" t="s">
        <v>3030</v>
      </c>
    </row>
    <row r="1140" spans="1:2" x14ac:dyDescent="0.25">
      <c r="A1140" s="11">
        <v>155800</v>
      </c>
      <c r="B1140" s="12" t="s">
        <v>3030</v>
      </c>
    </row>
    <row r="1141" spans="1:2" x14ac:dyDescent="0.25">
      <c r="A1141" s="9">
        <v>155804</v>
      </c>
      <c r="B1141" s="2" t="s">
        <v>3030</v>
      </c>
    </row>
    <row r="1142" spans="1:2" x14ac:dyDescent="0.25">
      <c r="A1142" s="11">
        <v>155834</v>
      </c>
      <c r="B1142" s="12" t="s">
        <v>3030</v>
      </c>
    </row>
    <row r="1143" spans="1:2" x14ac:dyDescent="0.25">
      <c r="A1143" s="9">
        <v>155868</v>
      </c>
      <c r="B1143" s="2" t="s">
        <v>3030</v>
      </c>
    </row>
    <row r="1144" spans="1:2" x14ac:dyDescent="0.25">
      <c r="A1144" s="11">
        <v>155929</v>
      </c>
      <c r="B1144" s="12" t="s">
        <v>3030</v>
      </c>
    </row>
    <row r="1145" spans="1:2" x14ac:dyDescent="0.25">
      <c r="A1145" s="9">
        <v>155999</v>
      </c>
      <c r="B1145" s="2" t="s">
        <v>3030</v>
      </c>
    </row>
    <row r="1146" spans="1:2" x14ac:dyDescent="0.25">
      <c r="A1146" s="11">
        <v>156031</v>
      </c>
      <c r="B1146" s="12" t="s">
        <v>3030</v>
      </c>
    </row>
    <row r="1147" spans="1:2" x14ac:dyDescent="0.25">
      <c r="A1147" s="9">
        <v>156090</v>
      </c>
      <c r="B1147" s="2" t="s">
        <v>3030</v>
      </c>
    </row>
    <row r="1148" spans="1:2" x14ac:dyDescent="0.25">
      <c r="A1148" s="11">
        <v>156126</v>
      </c>
      <c r="B1148" s="12" t="s">
        <v>3030</v>
      </c>
    </row>
    <row r="1149" spans="1:2" x14ac:dyDescent="0.25">
      <c r="A1149" s="9">
        <v>156159</v>
      </c>
      <c r="B1149" s="2" t="s">
        <v>3030</v>
      </c>
    </row>
    <row r="1150" spans="1:2" x14ac:dyDescent="0.25">
      <c r="A1150" s="11">
        <v>156184</v>
      </c>
      <c r="B1150" s="12" t="s">
        <v>3030</v>
      </c>
    </row>
    <row r="1151" spans="1:2" x14ac:dyDescent="0.25">
      <c r="A1151" s="9">
        <v>156186</v>
      </c>
      <c r="B1151" s="2" t="s">
        <v>3030</v>
      </c>
    </row>
    <row r="1152" spans="1:2" x14ac:dyDescent="0.25">
      <c r="A1152" s="11">
        <v>156189</v>
      </c>
      <c r="B1152" s="12" t="s">
        <v>3030</v>
      </c>
    </row>
    <row r="1153" spans="1:2" x14ac:dyDescent="0.25">
      <c r="A1153" s="9">
        <v>156219</v>
      </c>
      <c r="B1153" s="2" t="s">
        <v>3030</v>
      </c>
    </row>
    <row r="1154" spans="1:2" x14ac:dyDescent="0.25">
      <c r="A1154" s="11">
        <v>156220</v>
      </c>
      <c r="B1154" s="12" t="s">
        <v>3030</v>
      </c>
    </row>
    <row r="1155" spans="1:2" x14ac:dyDescent="0.25">
      <c r="A1155" s="9">
        <v>156287</v>
      </c>
      <c r="B1155" s="2" t="s">
        <v>3030</v>
      </c>
    </row>
    <row r="1156" spans="1:2" x14ac:dyDescent="0.25">
      <c r="A1156" s="11">
        <v>156477</v>
      </c>
      <c r="B1156" s="12" t="s">
        <v>3030</v>
      </c>
    </row>
    <row r="1157" spans="1:2" x14ac:dyDescent="0.25">
      <c r="A1157" s="9">
        <v>156478</v>
      </c>
      <c r="B1157" s="2" t="s">
        <v>3030</v>
      </c>
    </row>
    <row r="1158" spans="1:2" x14ac:dyDescent="0.25">
      <c r="A1158" s="11">
        <v>156541</v>
      </c>
      <c r="B1158" s="12" t="s">
        <v>3030</v>
      </c>
    </row>
    <row r="1159" spans="1:2" x14ac:dyDescent="0.25">
      <c r="A1159" s="9">
        <v>156568</v>
      </c>
      <c r="B1159" s="2" t="s">
        <v>3030</v>
      </c>
    </row>
    <row r="1160" spans="1:2" x14ac:dyDescent="0.25">
      <c r="A1160" s="11">
        <v>156604</v>
      </c>
      <c r="B1160" s="12" t="s">
        <v>3030</v>
      </c>
    </row>
    <row r="1161" spans="1:2" x14ac:dyDescent="0.25">
      <c r="A1161" s="9">
        <v>156605</v>
      </c>
      <c r="B1161" s="2" t="s">
        <v>3030</v>
      </c>
    </row>
    <row r="1162" spans="1:2" x14ac:dyDescent="0.25">
      <c r="A1162" s="11">
        <v>156606</v>
      </c>
      <c r="B1162" s="12" t="s">
        <v>3030</v>
      </c>
    </row>
    <row r="1163" spans="1:2" x14ac:dyDescent="0.25">
      <c r="A1163" s="9">
        <v>156729</v>
      </c>
      <c r="B1163" s="2" t="s">
        <v>3030</v>
      </c>
    </row>
    <row r="1164" spans="1:2" x14ac:dyDescent="0.25">
      <c r="A1164" s="11">
        <v>156862</v>
      </c>
      <c r="B1164" s="12" t="s">
        <v>3030</v>
      </c>
    </row>
    <row r="1165" spans="1:2" x14ac:dyDescent="0.25">
      <c r="A1165" s="9">
        <v>156987</v>
      </c>
      <c r="B1165" s="2" t="s">
        <v>3030</v>
      </c>
    </row>
    <row r="1166" spans="1:2" x14ac:dyDescent="0.25">
      <c r="A1166" s="11">
        <v>156988</v>
      </c>
      <c r="B1166" s="12" t="s">
        <v>3030</v>
      </c>
    </row>
    <row r="1167" spans="1:2" x14ac:dyDescent="0.25">
      <c r="A1167" s="9">
        <v>157087</v>
      </c>
      <c r="B1167" s="2" t="s">
        <v>3030</v>
      </c>
    </row>
    <row r="1168" spans="1:2" x14ac:dyDescent="0.25">
      <c r="A1168" s="11">
        <v>157180</v>
      </c>
      <c r="B1168" s="12" t="s">
        <v>3030</v>
      </c>
    </row>
    <row r="1169" spans="1:2" x14ac:dyDescent="0.25">
      <c r="A1169" s="9">
        <v>157215</v>
      </c>
      <c r="B1169" s="2" t="s">
        <v>3030</v>
      </c>
    </row>
    <row r="1170" spans="1:2" x14ac:dyDescent="0.25">
      <c r="A1170" s="11">
        <v>157337</v>
      </c>
      <c r="B1170" s="12" t="s">
        <v>3030</v>
      </c>
    </row>
    <row r="1171" spans="1:2" x14ac:dyDescent="0.25">
      <c r="A1171" s="9">
        <v>157338</v>
      </c>
      <c r="B1171" s="2" t="s">
        <v>3030</v>
      </c>
    </row>
    <row r="1172" spans="1:2" x14ac:dyDescent="0.25">
      <c r="A1172" s="11">
        <v>157400</v>
      </c>
      <c r="B1172" s="12" t="s">
        <v>3030</v>
      </c>
    </row>
    <row r="1173" spans="1:2" x14ac:dyDescent="0.25">
      <c r="A1173" s="9">
        <v>157402</v>
      </c>
      <c r="B1173" s="2" t="s">
        <v>3030</v>
      </c>
    </row>
    <row r="1174" spans="1:2" x14ac:dyDescent="0.25">
      <c r="A1174" s="11">
        <v>157406</v>
      </c>
      <c r="B1174" s="12" t="s">
        <v>3030</v>
      </c>
    </row>
    <row r="1175" spans="1:2" x14ac:dyDescent="0.25">
      <c r="A1175" s="9">
        <v>157435</v>
      </c>
      <c r="B1175" s="2" t="s">
        <v>3030</v>
      </c>
    </row>
    <row r="1176" spans="1:2" x14ac:dyDescent="0.25">
      <c r="A1176" s="11">
        <v>157438</v>
      </c>
      <c r="B1176" s="12" t="s">
        <v>3030</v>
      </c>
    </row>
    <row r="1177" spans="1:2" x14ac:dyDescent="0.25">
      <c r="A1177" s="9">
        <v>157497</v>
      </c>
      <c r="B1177" s="2" t="s">
        <v>3030</v>
      </c>
    </row>
    <row r="1178" spans="1:2" x14ac:dyDescent="0.25">
      <c r="A1178" s="11">
        <v>157499</v>
      </c>
      <c r="B1178" s="12" t="s">
        <v>3030</v>
      </c>
    </row>
    <row r="1179" spans="1:2" x14ac:dyDescent="0.25">
      <c r="A1179" s="9">
        <v>157562</v>
      </c>
      <c r="B1179" s="2" t="s">
        <v>3030</v>
      </c>
    </row>
    <row r="1180" spans="1:2" x14ac:dyDescent="0.25">
      <c r="A1180" s="11">
        <v>157565</v>
      </c>
      <c r="B1180" s="12" t="s">
        <v>3030</v>
      </c>
    </row>
    <row r="1181" spans="1:2" x14ac:dyDescent="0.25">
      <c r="A1181" s="9">
        <v>157597</v>
      </c>
      <c r="B1181" s="2" t="s">
        <v>3030</v>
      </c>
    </row>
    <row r="1182" spans="1:2" x14ac:dyDescent="0.25">
      <c r="A1182" s="11">
        <v>157659</v>
      </c>
      <c r="B1182" s="12" t="s">
        <v>3030</v>
      </c>
    </row>
    <row r="1183" spans="1:2" x14ac:dyDescent="0.25">
      <c r="A1183" s="9">
        <v>157689</v>
      </c>
      <c r="B1183" s="2" t="s">
        <v>3030</v>
      </c>
    </row>
    <row r="1184" spans="1:2" x14ac:dyDescent="0.25">
      <c r="A1184" s="11">
        <v>157753</v>
      </c>
      <c r="B1184" s="12" t="s">
        <v>3030</v>
      </c>
    </row>
    <row r="1185" spans="1:2" x14ac:dyDescent="0.25">
      <c r="A1185" s="9">
        <v>157791</v>
      </c>
      <c r="B1185" s="2" t="s">
        <v>3030</v>
      </c>
    </row>
    <row r="1186" spans="1:2" x14ac:dyDescent="0.25">
      <c r="A1186" s="11">
        <v>157822</v>
      </c>
      <c r="B1186" s="12" t="s">
        <v>3030</v>
      </c>
    </row>
    <row r="1187" spans="1:2" x14ac:dyDescent="0.25">
      <c r="A1187" s="9">
        <v>157853</v>
      </c>
      <c r="B1187" s="2" t="s">
        <v>3030</v>
      </c>
    </row>
    <row r="1188" spans="1:2" x14ac:dyDescent="0.25">
      <c r="A1188" s="11">
        <v>157882</v>
      </c>
      <c r="B1188" s="12" t="s">
        <v>3030</v>
      </c>
    </row>
    <row r="1189" spans="1:2" x14ac:dyDescent="0.25">
      <c r="A1189" s="9">
        <v>157979</v>
      </c>
      <c r="B1189" s="2" t="s">
        <v>3030</v>
      </c>
    </row>
    <row r="1190" spans="1:2" x14ac:dyDescent="0.25">
      <c r="A1190" s="11">
        <v>158047</v>
      </c>
      <c r="B1190" s="12" t="s">
        <v>3030</v>
      </c>
    </row>
    <row r="1191" spans="1:2" x14ac:dyDescent="0.25">
      <c r="A1191" s="9">
        <v>158110</v>
      </c>
      <c r="B1191" s="2" t="s">
        <v>3030</v>
      </c>
    </row>
    <row r="1192" spans="1:2" x14ac:dyDescent="0.25">
      <c r="A1192" s="11">
        <v>158136</v>
      </c>
      <c r="B1192" s="12" t="s">
        <v>3030</v>
      </c>
    </row>
    <row r="1193" spans="1:2" x14ac:dyDescent="0.25">
      <c r="A1193" s="9">
        <v>158139</v>
      </c>
      <c r="B1193" s="2" t="s">
        <v>3030</v>
      </c>
    </row>
    <row r="1194" spans="1:2" x14ac:dyDescent="0.25">
      <c r="A1194" s="11">
        <v>158173</v>
      </c>
      <c r="B1194" s="12" t="s">
        <v>3030</v>
      </c>
    </row>
    <row r="1195" spans="1:2" x14ac:dyDescent="0.25">
      <c r="A1195" s="9">
        <v>158200</v>
      </c>
      <c r="B1195" s="2" t="s">
        <v>3030</v>
      </c>
    </row>
    <row r="1196" spans="1:2" x14ac:dyDescent="0.25">
      <c r="A1196" s="11">
        <v>158300</v>
      </c>
      <c r="B1196" s="12" t="s">
        <v>3030</v>
      </c>
    </row>
    <row r="1197" spans="1:2" x14ac:dyDescent="0.25">
      <c r="A1197" s="9">
        <v>158302</v>
      </c>
      <c r="B1197" s="2" t="s">
        <v>3030</v>
      </c>
    </row>
    <row r="1198" spans="1:2" x14ac:dyDescent="0.25">
      <c r="A1198" s="11">
        <v>158430</v>
      </c>
      <c r="B1198" s="12" t="s">
        <v>3030</v>
      </c>
    </row>
    <row r="1199" spans="1:2" x14ac:dyDescent="0.25">
      <c r="A1199" s="9">
        <v>158492</v>
      </c>
      <c r="B1199" s="2" t="s">
        <v>3030</v>
      </c>
    </row>
    <row r="1200" spans="1:2" x14ac:dyDescent="0.25">
      <c r="A1200" s="11">
        <v>158494</v>
      </c>
      <c r="B1200" s="12" t="s">
        <v>3030</v>
      </c>
    </row>
    <row r="1201" spans="1:2" x14ac:dyDescent="0.25">
      <c r="A1201" s="9">
        <v>158584</v>
      </c>
      <c r="B1201" s="2" t="s">
        <v>3030</v>
      </c>
    </row>
    <row r="1202" spans="1:2" x14ac:dyDescent="0.25">
      <c r="A1202" s="11">
        <v>158590</v>
      </c>
      <c r="B1202" s="12" t="s">
        <v>3030</v>
      </c>
    </row>
    <row r="1203" spans="1:2" x14ac:dyDescent="0.25">
      <c r="A1203" s="9">
        <v>158652</v>
      </c>
      <c r="B1203" s="2" t="s">
        <v>3030</v>
      </c>
    </row>
    <row r="1204" spans="1:2" x14ac:dyDescent="0.25">
      <c r="A1204" s="11">
        <v>158684</v>
      </c>
      <c r="B1204" s="12" t="s">
        <v>3030</v>
      </c>
    </row>
    <row r="1205" spans="1:2" x14ac:dyDescent="0.25">
      <c r="A1205" s="9">
        <v>158713</v>
      </c>
      <c r="B1205" s="2" t="s">
        <v>3030</v>
      </c>
    </row>
    <row r="1206" spans="1:2" x14ac:dyDescent="0.25">
      <c r="A1206" s="11">
        <v>158875</v>
      </c>
      <c r="B1206" s="12" t="s">
        <v>3030</v>
      </c>
    </row>
    <row r="1207" spans="1:2" x14ac:dyDescent="0.25">
      <c r="A1207" s="9">
        <v>158878</v>
      </c>
      <c r="B1207" s="2" t="s">
        <v>3030</v>
      </c>
    </row>
    <row r="1208" spans="1:2" x14ac:dyDescent="0.25">
      <c r="A1208" s="11">
        <v>158908</v>
      </c>
      <c r="B1208" s="12" t="s">
        <v>3030</v>
      </c>
    </row>
    <row r="1209" spans="1:2" x14ac:dyDescent="0.25">
      <c r="A1209" s="9">
        <v>158968</v>
      </c>
      <c r="B1209" s="2" t="s">
        <v>3030</v>
      </c>
    </row>
    <row r="1210" spans="1:2" x14ac:dyDescent="0.25">
      <c r="A1210" s="11">
        <v>159034</v>
      </c>
      <c r="B1210" s="12" t="s">
        <v>3030</v>
      </c>
    </row>
    <row r="1211" spans="1:2" x14ac:dyDescent="0.25">
      <c r="A1211" s="9">
        <v>159068</v>
      </c>
      <c r="B1211" s="2" t="s">
        <v>3030</v>
      </c>
    </row>
    <row r="1212" spans="1:2" x14ac:dyDescent="0.25">
      <c r="A1212" s="11">
        <v>159099</v>
      </c>
      <c r="B1212" s="12" t="s">
        <v>3030</v>
      </c>
    </row>
    <row r="1213" spans="1:2" x14ac:dyDescent="0.25">
      <c r="A1213" s="9">
        <v>159103</v>
      </c>
      <c r="B1213" s="2" t="s">
        <v>3030</v>
      </c>
    </row>
    <row r="1214" spans="1:2" x14ac:dyDescent="0.25">
      <c r="A1214" s="11">
        <v>159196</v>
      </c>
      <c r="B1214" s="12" t="s">
        <v>3030</v>
      </c>
    </row>
    <row r="1215" spans="1:2" x14ac:dyDescent="0.25">
      <c r="A1215" s="9">
        <v>159292</v>
      </c>
      <c r="B1215" s="2" t="s">
        <v>3030</v>
      </c>
    </row>
    <row r="1216" spans="1:2" x14ac:dyDescent="0.25">
      <c r="A1216" s="11">
        <v>159387</v>
      </c>
      <c r="B1216" s="12" t="s">
        <v>3030</v>
      </c>
    </row>
    <row r="1217" spans="1:2" x14ac:dyDescent="0.25">
      <c r="A1217" s="9">
        <v>159484</v>
      </c>
      <c r="B1217" s="2" t="s">
        <v>3030</v>
      </c>
    </row>
    <row r="1218" spans="1:2" x14ac:dyDescent="0.25">
      <c r="A1218" s="11">
        <v>159640</v>
      </c>
      <c r="B1218" s="12" t="s">
        <v>3030</v>
      </c>
    </row>
    <row r="1219" spans="1:2" x14ac:dyDescent="0.25">
      <c r="A1219" s="9">
        <v>159646</v>
      </c>
      <c r="B1219" s="2" t="s">
        <v>3030</v>
      </c>
    </row>
    <row r="1220" spans="1:2" x14ac:dyDescent="0.25">
      <c r="A1220" s="11">
        <v>159838</v>
      </c>
      <c r="B1220" s="12" t="s">
        <v>3030</v>
      </c>
    </row>
    <row r="1221" spans="1:2" x14ac:dyDescent="0.25">
      <c r="A1221" s="9">
        <v>159866</v>
      </c>
      <c r="B1221" s="2" t="s">
        <v>3030</v>
      </c>
    </row>
    <row r="1222" spans="1:2" x14ac:dyDescent="0.25">
      <c r="A1222" s="11">
        <v>159992</v>
      </c>
      <c r="B1222" s="12" t="s">
        <v>3030</v>
      </c>
    </row>
    <row r="1223" spans="1:2" x14ac:dyDescent="0.25">
      <c r="A1223" s="9">
        <v>159997</v>
      </c>
      <c r="B1223" s="2" t="s">
        <v>3030</v>
      </c>
    </row>
    <row r="1224" spans="1:2" x14ac:dyDescent="0.25">
      <c r="A1224" s="11">
        <v>160025</v>
      </c>
      <c r="B1224" s="12" t="s">
        <v>3030</v>
      </c>
    </row>
    <row r="1225" spans="1:2" x14ac:dyDescent="0.25">
      <c r="A1225" s="9">
        <v>160095</v>
      </c>
      <c r="B1225" s="2" t="s">
        <v>3030</v>
      </c>
    </row>
    <row r="1226" spans="1:2" x14ac:dyDescent="0.25">
      <c r="A1226" s="11">
        <v>160127</v>
      </c>
      <c r="B1226" s="12" t="s">
        <v>3030</v>
      </c>
    </row>
    <row r="1227" spans="1:2" x14ac:dyDescent="0.25">
      <c r="A1227" s="9">
        <v>160188</v>
      </c>
      <c r="B1227" s="2" t="s">
        <v>3030</v>
      </c>
    </row>
    <row r="1228" spans="1:2" x14ac:dyDescent="0.25">
      <c r="A1228" s="11">
        <v>160218</v>
      </c>
      <c r="B1228" s="12" t="s">
        <v>3030</v>
      </c>
    </row>
    <row r="1229" spans="1:2" x14ac:dyDescent="0.25">
      <c r="A1229" s="9">
        <v>160315</v>
      </c>
      <c r="B1229" s="2" t="s">
        <v>3030</v>
      </c>
    </row>
    <row r="1230" spans="1:2" x14ac:dyDescent="0.25">
      <c r="A1230" s="11">
        <v>160348</v>
      </c>
      <c r="B1230" s="12" t="s">
        <v>3030</v>
      </c>
    </row>
    <row r="1231" spans="1:2" x14ac:dyDescent="0.25">
      <c r="A1231" s="9">
        <v>160380</v>
      </c>
      <c r="B1231" s="2" t="s">
        <v>3030</v>
      </c>
    </row>
    <row r="1232" spans="1:2" x14ac:dyDescent="0.25">
      <c r="A1232" s="11">
        <v>160414</v>
      </c>
      <c r="B1232" s="12" t="s">
        <v>3030</v>
      </c>
    </row>
    <row r="1233" spans="1:2" x14ac:dyDescent="0.25">
      <c r="A1233" s="9">
        <v>160441</v>
      </c>
      <c r="B1233" s="2" t="s">
        <v>3030</v>
      </c>
    </row>
    <row r="1234" spans="1:2" x14ac:dyDescent="0.25">
      <c r="A1234" s="11">
        <v>160447</v>
      </c>
      <c r="B1234" s="12" t="s">
        <v>3030</v>
      </c>
    </row>
    <row r="1235" spans="1:2" x14ac:dyDescent="0.25">
      <c r="A1235" s="9">
        <v>160543</v>
      </c>
      <c r="B1235" s="2" t="s">
        <v>3030</v>
      </c>
    </row>
    <row r="1236" spans="1:2" x14ac:dyDescent="0.25">
      <c r="A1236" s="11">
        <v>160667</v>
      </c>
      <c r="B1236" s="12" t="s">
        <v>3030</v>
      </c>
    </row>
    <row r="1237" spans="1:2" x14ac:dyDescent="0.25">
      <c r="A1237" s="9">
        <v>160668</v>
      </c>
      <c r="B1237" s="2" t="s">
        <v>3030</v>
      </c>
    </row>
    <row r="1238" spans="1:2" x14ac:dyDescent="0.25">
      <c r="A1238" s="11">
        <v>160734</v>
      </c>
      <c r="B1238" s="12" t="s">
        <v>3030</v>
      </c>
    </row>
    <row r="1239" spans="1:2" x14ac:dyDescent="0.25">
      <c r="A1239" s="9">
        <v>160762</v>
      </c>
      <c r="B1239" s="2" t="s">
        <v>3030</v>
      </c>
    </row>
    <row r="1240" spans="1:2" x14ac:dyDescent="0.25">
      <c r="A1240" s="11">
        <v>160825</v>
      </c>
      <c r="B1240" s="12" t="s">
        <v>3030</v>
      </c>
    </row>
    <row r="1241" spans="1:2" x14ac:dyDescent="0.25">
      <c r="A1241" s="9">
        <v>160860</v>
      </c>
      <c r="B1241" s="2" t="s">
        <v>3030</v>
      </c>
    </row>
    <row r="1242" spans="1:2" x14ac:dyDescent="0.25">
      <c r="A1242" s="11">
        <v>160861</v>
      </c>
      <c r="B1242" s="12" t="s">
        <v>3030</v>
      </c>
    </row>
    <row r="1243" spans="1:2" x14ac:dyDescent="0.25">
      <c r="A1243" s="9">
        <v>160891</v>
      </c>
      <c r="B1243" s="2" t="s">
        <v>3030</v>
      </c>
    </row>
    <row r="1244" spans="1:2" x14ac:dyDescent="0.25">
      <c r="A1244" s="11">
        <v>160924</v>
      </c>
      <c r="B1244" s="12" t="s">
        <v>3030</v>
      </c>
    </row>
    <row r="1245" spans="1:2" x14ac:dyDescent="0.25">
      <c r="A1245" s="9">
        <v>161080</v>
      </c>
      <c r="B1245" s="2" t="s">
        <v>3030</v>
      </c>
    </row>
    <row r="1246" spans="1:2" x14ac:dyDescent="0.25">
      <c r="A1246" s="11">
        <v>161087</v>
      </c>
      <c r="B1246" s="12" t="s">
        <v>3030</v>
      </c>
    </row>
    <row r="1247" spans="1:2" x14ac:dyDescent="0.25">
      <c r="A1247" s="9">
        <v>161210</v>
      </c>
      <c r="B1247" s="2" t="s">
        <v>3030</v>
      </c>
    </row>
    <row r="1248" spans="1:2" x14ac:dyDescent="0.25">
      <c r="A1248" s="11">
        <v>161212</v>
      </c>
      <c r="B1248" s="12" t="s">
        <v>3030</v>
      </c>
    </row>
    <row r="1249" spans="1:2" x14ac:dyDescent="0.25">
      <c r="A1249" s="9">
        <v>161304</v>
      </c>
      <c r="B1249" s="2" t="s">
        <v>3030</v>
      </c>
    </row>
    <row r="1250" spans="1:2" x14ac:dyDescent="0.25">
      <c r="A1250" s="11">
        <v>161310</v>
      </c>
      <c r="B1250" s="12" t="s">
        <v>3030</v>
      </c>
    </row>
    <row r="1251" spans="1:2" x14ac:dyDescent="0.25">
      <c r="A1251" s="9">
        <v>161340</v>
      </c>
      <c r="B1251" s="2" t="s">
        <v>3030</v>
      </c>
    </row>
    <row r="1252" spans="1:2" x14ac:dyDescent="0.25">
      <c r="A1252" s="11">
        <v>161369</v>
      </c>
      <c r="B1252" s="12" t="s">
        <v>3030</v>
      </c>
    </row>
    <row r="1253" spans="1:2" x14ac:dyDescent="0.25">
      <c r="A1253" s="9">
        <v>161437</v>
      </c>
      <c r="B1253" s="2" t="s">
        <v>3030</v>
      </c>
    </row>
    <row r="1254" spans="1:2" x14ac:dyDescent="0.25">
      <c r="A1254" s="11">
        <v>161466</v>
      </c>
      <c r="B1254" s="12" t="s">
        <v>3030</v>
      </c>
    </row>
    <row r="1255" spans="1:2" x14ac:dyDescent="0.25">
      <c r="A1255" s="9">
        <v>161531</v>
      </c>
      <c r="B1255" s="2" t="s">
        <v>3030</v>
      </c>
    </row>
    <row r="1256" spans="1:2" x14ac:dyDescent="0.25">
      <c r="A1256" s="11">
        <v>161599</v>
      </c>
      <c r="B1256" s="12" t="s">
        <v>3030</v>
      </c>
    </row>
    <row r="1257" spans="1:2" x14ac:dyDescent="0.25">
      <c r="A1257" s="9">
        <v>161657</v>
      </c>
      <c r="B1257" s="2" t="s">
        <v>3030</v>
      </c>
    </row>
    <row r="1258" spans="1:2" x14ac:dyDescent="0.25">
      <c r="A1258" s="11">
        <v>161661</v>
      </c>
      <c r="B1258" s="12" t="s">
        <v>3030</v>
      </c>
    </row>
    <row r="1259" spans="1:2" x14ac:dyDescent="0.25">
      <c r="A1259" s="9">
        <v>161693</v>
      </c>
      <c r="B1259" s="2" t="s">
        <v>3030</v>
      </c>
    </row>
    <row r="1260" spans="1:2" x14ac:dyDescent="0.25">
      <c r="A1260" s="11">
        <v>161786</v>
      </c>
      <c r="B1260" s="12" t="s">
        <v>3030</v>
      </c>
    </row>
    <row r="1261" spans="1:2" x14ac:dyDescent="0.25">
      <c r="A1261" s="9">
        <v>161791</v>
      </c>
      <c r="B1261" s="2" t="s">
        <v>3030</v>
      </c>
    </row>
    <row r="1262" spans="1:2" x14ac:dyDescent="0.25">
      <c r="A1262" s="11">
        <v>161848</v>
      </c>
      <c r="B1262" s="12" t="s">
        <v>3030</v>
      </c>
    </row>
    <row r="1263" spans="1:2" x14ac:dyDescent="0.25">
      <c r="A1263" s="9">
        <v>161917</v>
      </c>
      <c r="B1263" s="2" t="s">
        <v>3030</v>
      </c>
    </row>
    <row r="1264" spans="1:2" x14ac:dyDescent="0.25">
      <c r="A1264" s="11">
        <v>161944</v>
      </c>
      <c r="B1264" s="12" t="s">
        <v>3030</v>
      </c>
    </row>
    <row r="1265" spans="1:2" x14ac:dyDescent="0.25">
      <c r="A1265" s="9">
        <v>161948</v>
      </c>
      <c r="B1265" s="2" t="s">
        <v>3030</v>
      </c>
    </row>
    <row r="1266" spans="1:2" x14ac:dyDescent="0.25">
      <c r="A1266" s="11">
        <v>161950</v>
      </c>
      <c r="B1266" s="12" t="s">
        <v>3030</v>
      </c>
    </row>
    <row r="1267" spans="1:2" x14ac:dyDescent="0.25">
      <c r="A1267" s="9">
        <v>162043</v>
      </c>
      <c r="B1267" s="2" t="s">
        <v>3030</v>
      </c>
    </row>
    <row r="1268" spans="1:2" x14ac:dyDescent="0.25">
      <c r="A1268" s="11">
        <v>162078</v>
      </c>
      <c r="B1268" s="12" t="s">
        <v>3030</v>
      </c>
    </row>
    <row r="1269" spans="1:2" x14ac:dyDescent="0.25">
      <c r="A1269" s="9">
        <v>162235</v>
      </c>
      <c r="B1269" s="2" t="s">
        <v>3030</v>
      </c>
    </row>
    <row r="1270" spans="1:2" x14ac:dyDescent="0.25">
      <c r="A1270" s="11">
        <v>162238</v>
      </c>
      <c r="B1270" s="12" t="s">
        <v>3030</v>
      </c>
    </row>
    <row r="1271" spans="1:2" x14ac:dyDescent="0.25">
      <c r="A1271" s="9">
        <v>162265</v>
      </c>
      <c r="B1271" s="2" t="s">
        <v>3030</v>
      </c>
    </row>
    <row r="1272" spans="1:2" x14ac:dyDescent="0.25">
      <c r="A1272" s="11">
        <v>162266</v>
      </c>
      <c r="B1272" s="12" t="s">
        <v>3030</v>
      </c>
    </row>
    <row r="1273" spans="1:2" x14ac:dyDescent="0.25">
      <c r="A1273" s="9">
        <v>162330</v>
      </c>
      <c r="B1273" s="2" t="s">
        <v>3030</v>
      </c>
    </row>
    <row r="1274" spans="1:2" x14ac:dyDescent="0.25">
      <c r="A1274" s="11">
        <v>162331</v>
      </c>
      <c r="B1274" s="12" t="s">
        <v>3030</v>
      </c>
    </row>
    <row r="1275" spans="1:2" x14ac:dyDescent="0.25">
      <c r="A1275" s="9">
        <v>162335</v>
      </c>
      <c r="B1275" s="2" t="s">
        <v>3030</v>
      </c>
    </row>
    <row r="1276" spans="1:2" x14ac:dyDescent="0.25">
      <c r="A1276" s="11">
        <v>162586</v>
      </c>
      <c r="B1276" s="12" t="s">
        <v>3030</v>
      </c>
    </row>
    <row r="1277" spans="1:2" x14ac:dyDescent="0.25">
      <c r="A1277" s="9">
        <v>162590</v>
      </c>
      <c r="B1277" s="2" t="s">
        <v>3030</v>
      </c>
    </row>
    <row r="1278" spans="1:2" x14ac:dyDescent="0.25">
      <c r="A1278" s="11">
        <v>162650</v>
      </c>
      <c r="B1278" s="12" t="s">
        <v>3030</v>
      </c>
    </row>
    <row r="1279" spans="1:2" x14ac:dyDescent="0.25">
      <c r="A1279" s="9">
        <v>162654</v>
      </c>
      <c r="B1279" s="2" t="s">
        <v>3030</v>
      </c>
    </row>
    <row r="1280" spans="1:2" x14ac:dyDescent="0.25">
      <c r="A1280" s="11">
        <v>162655</v>
      </c>
      <c r="B1280" s="12" t="s">
        <v>3030</v>
      </c>
    </row>
    <row r="1281" spans="1:2" x14ac:dyDescent="0.25">
      <c r="A1281" s="9">
        <v>162683</v>
      </c>
      <c r="B1281" s="2" t="s">
        <v>3030</v>
      </c>
    </row>
    <row r="1282" spans="1:2" x14ac:dyDescent="0.25">
      <c r="A1282" s="11">
        <v>162744</v>
      </c>
      <c r="B1282" s="12" t="s">
        <v>3030</v>
      </c>
    </row>
    <row r="1283" spans="1:2" x14ac:dyDescent="0.25">
      <c r="A1283" s="9">
        <v>162745</v>
      </c>
      <c r="B1283" s="2" t="s">
        <v>3030</v>
      </c>
    </row>
    <row r="1284" spans="1:2" x14ac:dyDescent="0.25">
      <c r="A1284" s="11">
        <v>162812</v>
      </c>
      <c r="B1284" s="12" t="s">
        <v>3030</v>
      </c>
    </row>
    <row r="1285" spans="1:2" x14ac:dyDescent="0.25">
      <c r="A1285" s="9">
        <v>162937</v>
      </c>
      <c r="B1285" s="2" t="s">
        <v>3030</v>
      </c>
    </row>
    <row r="1286" spans="1:2" x14ac:dyDescent="0.25">
      <c r="A1286" s="11">
        <v>162943</v>
      </c>
      <c r="B1286" s="12" t="s">
        <v>3030</v>
      </c>
    </row>
    <row r="1287" spans="1:2" x14ac:dyDescent="0.25">
      <c r="A1287" s="9">
        <v>163005</v>
      </c>
      <c r="B1287" s="2" t="s">
        <v>3030</v>
      </c>
    </row>
    <row r="1288" spans="1:2" x14ac:dyDescent="0.25">
      <c r="A1288" s="11">
        <v>163006</v>
      </c>
      <c r="B1288" s="12" t="s">
        <v>3030</v>
      </c>
    </row>
    <row r="1289" spans="1:2" x14ac:dyDescent="0.25">
      <c r="A1289" s="9">
        <v>163101</v>
      </c>
      <c r="B1289" s="2" t="s">
        <v>3030</v>
      </c>
    </row>
    <row r="1290" spans="1:2" x14ac:dyDescent="0.25">
      <c r="A1290" s="11">
        <v>163102</v>
      </c>
      <c r="B1290" s="12" t="s">
        <v>3030</v>
      </c>
    </row>
    <row r="1291" spans="1:2" x14ac:dyDescent="0.25">
      <c r="A1291" s="9">
        <v>163131</v>
      </c>
      <c r="B1291" s="2" t="s">
        <v>3030</v>
      </c>
    </row>
    <row r="1292" spans="1:2" x14ac:dyDescent="0.25">
      <c r="A1292" s="11">
        <v>163193</v>
      </c>
      <c r="B1292" s="12" t="s">
        <v>3030</v>
      </c>
    </row>
    <row r="1293" spans="1:2" x14ac:dyDescent="0.25">
      <c r="A1293" s="9">
        <v>163259</v>
      </c>
      <c r="B1293" s="2" t="s">
        <v>3030</v>
      </c>
    </row>
    <row r="1294" spans="1:2" x14ac:dyDescent="0.25">
      <c r="A1294" s="11">
        <v>163261</v>
      </c>
      <c r="B1294" s="12" t="s">
        <v>3030</v>
      </c>
    </row>
    <row r="1295" spans="1:2" x14ac:dyDescent="0.25">
      <c r="A1295" s="9">
        <v>163357</v>
      </c>
      <c r="B1295" s="2" t="s">
        <v>3030</v>
      </c>
    </row>
    <row r="1296" spans="1:2" x14ac:dyDescent="0.25">
      <c r="A1296" s="11">
        <v>163518</v>
      </c>
      <c r="B1296" s="12" t="s">
        <v>3030</v>
      </c>
    </row>
    <row r="1297" spans="1:2" x14ac:dyDescent="0.25">
      <c r="A1297" s="9">
        <v>163519</v>
      </c>
      <c r="B1297" s="2" t="s">
        <v>3030</v>
      </c>
    </row>
    <row r="1298" spans="1:2" x14ac:dyDescent="0.25">
      <c r="A1298" s="11">
        <v>163544</v>
      </c>
      <c r="B1298" s="12" t="s">
        <v>3030</v>
      </c>
    </row>
    <row r="1299" spans="1:2" x14ac:dyDescent="0.25">
      <c r="A1299" s="9">
        <v>163608</v>
      </c>
      <c r="B1299" s="2" t="s">
        <v>3030</v>
      </c>
    </row>
    <row r="1300" spans="1:2" x14ac:dyDescent="0.25">
      <c r="A1300" s="11">
        <v>163647</v>
      </c>
      <c r="B1300" s="12" t="s">
        <v>3030</v>
      </c>
    </row>
    <row r="1301" spans="1:2" x14ac:dyDescent="0.25">
      <c r="A1301" s="9">
        <v>163673</v>
      </c>
      <c r="B1301" s="2" t="s">
        <v>3030</v>
      </c>
    </row>
    <row r="1302" spans="1:2" x14ac:dyDescent="0.25">
      <c r="A1302" s="11">
        <v>163833</v>
      </c>
      <c r="B1302" s="12" t="s">
        <v>3030</v>
      </c>
    </row>
    <row r="1303" spans="1:2" x14ac:dyDescent="0.25">
      <c r="A1303" s="9">
        <v>163839</v>
      </c>
      <c r="B1303" s="2" t="s">
        <v>3030</v>
      </c>
    </row>
    <row r="1304" spans="1:2" x14ac:dyDescent="0.25">
      <c r="A1304" s="11">
        <v>163902</v>
      </c>
      <c r="B1304" s="12" t="s">
        <v>3030</v>
      </c>
    </row>
    <row r="1305" spans="1:2" x14ac:dyDescent="0.25">
      <c r="A1305" s="9">
        <v>163933</v>
      </c>
      <c r="B1305" s="2" t="s">
        <v>3030</v>
      </c>
    </row>
    <row r="1306" spans="1:2" x14ac:dyDescent="0.25">
      <c r="A1306" s="11">
        <v>164152</v>
      </c>
      <c r="B1306" s="12" t="s">
        <v>3030</v>
      </c>
    </row>
    <row r="1307" spans="1:2" x14ac:dyDescent="0.25">
      <c r="A1307" s="9">
        <v>164184</v>
      </c>
      <c r="B1307" s="2" t="s">
        <v>3030</v>
      </c>
    </row>
    <row r="1308" spans="1:2" x14ac:dyDescent="0.25">
      <c r="A1308" s="11">
        <v>164187</v>
      </c>
      <c r="B1308" s="12" t="s">
        <v>3030</v>
      </c>
    </row>
    <row r="1309" spans="1:2" x14ac:dyDescent="0.25">
      <c r="A1309" s="9">
        <v>164216</v>
      </c>
      <c r="B1309" s="2" t="s">
        <v>3030</v>
      </c>
    </row>
    <row r="1310" spans="1:2" x14ac:dyDescent="0.25">
      <c r="A1310" s="11">
        <v>164254</v>
      </c>
      <c r="B1310" s="12" t="s">
        <v>3030</v>
      </c>
    </row>
    <row r="1311" spans="1:2" x14ac:dyDescent="0.25">
      <c r="A1311" s="9">
        <v>164282</v>
      </c>
      <c r="B1311" s="2" t="s">
        <v>3030</v>
      </c>
    </row>
    <row r="1312" spans="1:2" x14ac:dyDescent="0.25">
      <c r="A1312" s="11">
        <v>164345</v>
      </c>
      <c r="B1312" s="12" t="s">
        <v>3030</v>
      </c>
    </row>
    <row r="1313" spans="1:2" x14ac:dyDescent="0.25">
      <c r="A1313" s="9">
        <v>164412</v>
      </c>
      <c r="B1313" s="2" t="s">
        <v>3030</v>
      </c>
    </row>
    <row r="1314" spans="1:2" x14ac:dyDescent="0.25">
      <c r="A1314" s="11">
        <v>164504</v>
      </c>
      <c r="B1314" s="12" t="s">
        <v>3030</v>
      </c>
    </row>
    <row r="1315" spans="1:2" x14ac:dyDescent="0.25">
      <c r="A1315" s="9">
        <v>164606</v>
      </c>
      <c r="B1315" s="2" t="s">
        <v>3030</v>
      </c>
    </row>
    <row r="1316" spans="1:2" x14ac:dyDescent="0.25">
      <c r="A1316" s="11">
        <v>164728</v>
      </c>
      <c r="B1316" s="12" t="s">
        <v>3030</v>
      </c>
    </row>
    <row r="1317" spans="1:2" x14ac:dyDescent="0.25">
      <c r="A1317" s="9">
        <v>164888</v>
      </c>
      <c r="B1317" s="2" t="s">
        <v>3030</v>
      </c>
    </row>
    <row r="1318" spans="1:2" x14ac:dyDescent="0.25">
      <c r="A1318" s="11">
        <v>164895</v>
      </c>
      <c r="B1318" s="12" t="s">
        <v>3030</v>
      </c>
    </row>
    <row r="1319" spans="1:2" x14ac:dyDescent="0.25">
      <c r="A1319" s="9">
        <v>164926</v>
      </c>
      <c r="B1319" s="2" t="s">
        <v>3030</v>
      </c>
    </row>
    <row r="1320" spans="1:2" x14ac:dyDescent="0.25">
      <c r="A1320" s="11">
        <v>165151</v>
      </c>
      <c r="B1320" s="12" t="s">
        <v>3030</v>
      </c>
    </row>
    <row r="1321" spans="1:2" x14ac:dyDescent="0.25">
      <c r="A1321" s="9">
        <v>165209</v>
      </c>
      <c r="B1321" s="2" t="s">
        <v>3030</v>
      </c>
    </row>
    <row r="1322" spans="1:2" x14ac:dyDescent="0.25">
      <c r="A1322" s="11">
        <v>165243</v>
      </c>
      <c r="B1322" s="12" t="s">
        <v>3030</v>
      </c>
    </row>
    <row r="1323" spans="1:2" x14ac:dyDescent="0.25">
      <c r="A1323" s="9">
        <v>165403</v>
      </c>
      <c r="B1323" s="2" t="s">
        <v>3030</v>
      </c>
    </row>
    <row r="1324" spans="1:2" x14ac:dyDescent="0.25">
      <c r="A1324" s="11">
        <v>165436</v>
      </c>
      <c r="B1324" s="12" t="s">
        <v>3030</v>
      </c>
    </row>
    <row r="1325" spans="1:2" x14ac:dyDescent="0.25">
      <c r="A1325" s="9">
        <v>165437</v>
      </c>
      <c r="B1325" s="2" t="s">
        <v>3030</v>
      </c>
    </row>
    <row r="1326" spans="1:2" x14ac:dyDescent="0.25">
      <c r="A1326" s="11">
        <v>165465</v>
      </c>
      <c r="B1326" s="12" t="s">
        <v>3030</v>
      </c>
    </row>
    <row r="1327" spans="1:2" x14ac:dyDescent="0.25">
      <c r="A1327" s="9">
        <v>165691</v>
      </c>
      <c r="B1327" s="2" t="s">
        <v>3030</v>
      </c>
    </row>
    <row r="1328" spans="1:2" x14ac:dyDescent="0.25">
      <c r="A1328" s="11">
        <v>165693</v>
      </c>
      <c r="B1328" s="12" t="s">
        <v>3030</v>
      </c>
    </row>
    <row r="1329" spans="1:2" x14ac:dyDescent="0.25">
      <c r="A1329" s="9">
        <v>165820</v>
      </c>
      <c r="B1329" s="2" t="s">
        <v>3030</v>
      </c>
    </row>
    <row r="1330" spans="1:2" x14ac:dyDescent="0.25">
      <c r="A1330" s="11">
        <v>165823</v>
      </c>
      <c r="B1330" s="12" t="s">
        <v>3030</v>
      </c>
    </row>
    <row r="1331" spans="1:2" x14ac:dyDescent="0.25">
      <c r="A1331" s="9">
        <v>165848</v>
      </c>
      <c r="B1331" s="2" t="s">
        <v>3030</v>
      </c>
    </row>
    <row r="1332" spans="1:2" x14ac:dyDescent="0.25">
      <c r="A1332" s="11">
        <v>165852</v>
      </c>
      <c r="B1332" s="12" t="s">
        <v>3030</v>
      </c>
    </row>
    <row r="1333" spans="1:2" x14ac:dyDescent="0.25">
      <c r="A1333" s="9">
        <v>165944</v>
      </c>
      <c r="B1333" s="2" t="s">
        <v>3030</v>
      </c>
    </row>
    <row r="1334" spans="1:2" x14ac:dyDescent="0.25">
      <c r="A1334" s="11">
        <v>165951</v>
      </c>
      <c r="B1334" s="12" t="s">
        <v>3030</v>
      </c>
    </row>
    <row r="1335" spans="1:2" x14ac:dyDescent="0.25">
      <c r="A1335" s="9">
        <v>166137</v>
      </c>
      <c r="B1335" s="2" t="s">
        <v>3030</v>
      </c>
    </row>
    <row r="1336" spans="1:2" x14ac:dyDescent="0.25">
      <c r="A1336" s="11">
        <v>166138</v>
      </c>
      <c r="B1336" s="12" t="s">
        <v>3030</v>
      </c>
    </row>
    <row r="1337" spans="1:2" x14ac:dyDescent="0.25">
      <c r="A1337" s="9">
        <v>166170</v>
      </c>
      <c r="B1337" s="2" t="s">
        <v>3030</v>
      </c>
    </row>
    <row r="1338" spans="1:2" x14ac:dyDescent="0.25">
      <c r="A1338" s="11">
        <v>166200</v>
      </c>
      <c r="B1338" s="12" t="s">
        <v>3030</v>
      </c>
    </row>
    <row r="1339" spans="1:2" x14ac:dyDescent="0.25">
      <c r="A1339" s="9">
        <v>166203</v>
      </c>
      <c r="B1339" s="2" t="s">
        <v>3030</v>
      </c>
    </row>
    <row r="1340" spans="1:2" x14ac:dyDescent="0.25">
      <c r="A1340" s="11">
        <v>166296</v>
      </c>
      <c r="B1340" s="12" t="s">
        <v>3030</v>
      </c>
    </row>
    <row r="1341" spans="1:2" x14ac:dyDescent="0.25">
      <c r="A1341" s="9">
        <v>166302</v>
      </c>
      <c r="B1341" s="2" t="s">
        <v>3030</v>
      </c>
    </row>
    <row r="1342" spans="1:2" x14ac:dyDescent="0.25">
      <c r="A1342" s="11">
        <v>166329</v>
      </c>
      <c r="B1342" s="12" t="s">
        <v>3030</v>
      </c>
    </row>
    <row r="1343" spans="1:2" x14ac:dyDescent="0.25">
      <c r="A1343" s="9">
        <v>166330</v>
      </c>
      <c r="B1343" s="2" t="s">
        <v>3030</v>
      </c>
    </row>
    <row r="1344" spans="1:2" x14ac:dyDescent="0.25">
      <c r="A1344" s="11">
        <v>166332</v>
      </c>
      <c r="B1344" s="12" t="s">
        <v>3030</v>
      </c>
    </row>
    <row r="1345" spans="1:2" x14ac:dyDescent="0.25">
      <c r="A1345" s="9">
        <v>166360</v>
      </c>
      <c r="B1345" s="2" t="s">
        <v>3030</v>
      </c>
    </row>
    <row r="1346" spans="1:2" x14ac:dyDescent="0.25">
      <c r="A1346" s="11">
        <v>166363</v>
      </c>
      <c r="B1346" s="12" t="s">
        <v>3030</v>
      </c>
    </row>
    <row r="1347" spans="1:2" x14ac:dyDescent="0.25">
      <c r="A1347" s="9">
        <v>166392</v>
      </c>
      <c r="B1347" s="2" t="s">
        <v>3030</v>
      </c>
    </row>
    <row r="1348" spans="1:2" x14ac:dyDescent="0.25">
      <c r="A1348" s="11">
        <v>166398</v>
      </c>
      <c r="B1348" s="12" t="s">
        <v>3030</v>
      </c>
    </row>
    <row r="1349" spans="1:2" x14ac:dyDescent="0.25">
      <c r="A1349" s="9">
        <v>166493</v>
      </c>
      <c r="B1349" s="2" t="s">
        <v>3030</v>
      </c>
    </row>
    <row r="1350" spans="1:2" x14ac:dyDescent="0.25">
      <c r="A1350" s="11">
        <v>166686</v>
      </c>
      <c r="B1350" s="12" t="s">
        <v>3030</v>
      </c>
    </row>
    <row r="1351" spans="1:2" x14ac:dyDescent="0.25">
      <c r="A1351" s="9">
        <v>166779</v>
      </c>
      <c r="B1351" s="2" t="s">
        <v>3030</v>
      </c>
    </row>
    <row r="1352" spans="1:2" x14ac:dyDescent="0.25">
      <c r="A1352" s="11">
        <v>166906</v>
      </c>
      <c r="B1352" s="12" t="s">
        <v>3030</v>
      </c>
    </row>
    <row r="1353" spans="1:2" x14ac:dyDescent="0.25">
      <c r="A1353" s="9">
        <v>166940</v>
      </c>
      <c r="B1353" s="2" t="s">
        <v>3030</v>
      </c>
    </row>
    <row r="1354" spans="1:2" x14ac:dyDescent="0.25">
      <c r="A1354" s="11">
        <v>166972</v>
      </c>
      <c r="B1354" s="12" t="s">
        <v>3030</v>
      </c>
    </row>
    <row r="1355" spans="1:2" x14ac:dyDescent="0.25">
      <c r="A1355" s="9">
        <v>167000</v>
      </c>
      <c r="B1355" s="2" t="s">
        <v>3030</v>
      </c>
    </row>
    <row r="1356" spans="1:2" x14ac:dyDescent="0.25">
      <c r="A1356" s="11">
        <v>167036</v>
      </c>
      <c r="B1356" s="12" t="s">
        <v>3030</v>
      </c>
    </row>
    <row r="1357" spans="1:2" x14ac:dyDescent="0.25">
      <c r="A1357" s="9">
        <v>167197</v>
      </c>
      <c r="B1357" s="2" t="s">
        <v>3030</v>
      </c>
    </row>
    <row r="1358" spans="1:2" x14ac:dyDescent="0.25">
      <c r="A1358" s="11">
        <v>167256</v>
      </c>
      <c r="B1358" s="12" t="s">
        <v>3030</v>
      </c>
    </row>
    <row r="1359" spans="1:2" x14ac:dyDescent="0.25">
      <c r="A1359" s="9">
        <v>167322</v>
      </c>
      <c r="B1359" s="2" t="s">
        <v>3030</v>
      </c>
    </row>
    <row r="1360" spans="1:2" x14ac:dyDescent="0.25">
      <c r="A1360" s="11">
        <v>167325</v>
      </c>
      <c r="B1360" s="12" t="s">
        <v>3030</v>
      </c>
    </row>
    <row r="1361" spans="1:2" x14ac:dyDescent="0.25">
      <c r="A1361" s="9">
        <v>167352</v>
      </c>
      <c r="B1361" s="2" t="s">
        <v>3030</v>
      </c>
    </row>
    <row r="1362" spans="1:2" x14ac:dyDescent="0.25">
      <c r="A1362" s="11">
        <v>167391</v>
      </c>
      <c r="B1362" s="12" t="s">
        <v>3030</v>
      </c>
    </row>
    <row r="1363" spans="1:2" x14ac:dyDescent="0.25">
      <c r="A1363" s="9">
        <v>167452</v>
      </c>
      <c r="B1363" s="2" t="s">
        <v>3030</v>
      </c>
    </row>
    <row r="1364" spans="1:2" x14ac:dyDescent="0.25">
      <c r="A1364" s="11">
        <v>167486</v>
      </c>
      <c r="B1364" s="12" t="s">
        <v>3030</v>
      </c>
    </row>
    <row r="1365" spans="1:2" x14ac:dyDescent="0.25">
      <c r="A1365" s="9">
        <v>167516</v>
      </c>
      <c r="B1365" s="2" t="s">
        <v>3030</v>
      </c>
    </row>
    <row r="1366" spans="1:2" x14ac:dyDescent="0.25">
      <c r="A1366" s="11">
        <v>167646</v>
      </c>
      <c r="B1366" s="12" t="s">
        <v>3030</v>
      </c>
    </row>
    <row r="1367" spans="1:2" x14ac:dyDescent="0.25">
      <c r="A1367" s="9">
        <v>167935</v>
      </c>
      <c r="B1367" s="2" t="s">
        <v>3030</v>
      </c>
    </row>
    <row r="1368" spans="1:2" x14ac:dyDescent="0.25">
      <c r="A1368" s="11">
        <v>167965</v>
      </c>
      <c r="B1368" s="12" t="s">
        <v>3030</v>
      </c>
    </row>
    <row r="1369" spans="1:2" x14ac:dyDescent="0.25">
      <c r="A1369" s="9">
        <v>168413</v>
      </c>
      <c r="B1369" s="2" t="s">
        <v>3030</v>
      </c>
    </row>
    <row r="1370" spans="1:2" x14ac:dyDescent="0.25">
      <c r="A1370" s="11">
        <v>168539</v>
      </c>
      <c r="B1370" s="12" t="s">
        <v>3030</v>
      </c>
    </row>
    <row r="1371" spans="1:2" x14ac:dyDescent="0.25">
      <c r="A1371" s="9">
        <v>168571</v>
      </c>
      <c r="B1371" s="2" t="s">
        <v>3030</v>
      </c>
    </row>
    <row r="1372" spans="1:2" x14ac:dyDescent="0.25">
      <c r="A1372" s="11">
        <v>168635</v>
      </c>
      <c r="B1372" s="12" t="s">
        <v>3030</v>
      </c>
    </row>
    <row r="1373" spans="1:2" x14ac:dyDescent="0.25">
      <c r="A1373" s="9">
        <v>168668</v>
      </c>
      <c r="B1373" s="2" t="s">
        <v>3030</v>
      </c>
    </row>
    <row r="1374" spans="1:2" x14ac:dyDescent="0.25">
      <c r="A1374" s="11">
        <v>168733</v>
      </c>
      <c r="B1374" s="12" t="s">
        <v>3030</v>
      </c>
    </row>
    <row r="1375" spans="1:2" x14ac:dyDescent="0.25">
      <c r="A1375" s="9">
        <v>168734</v>
      </c>
      <c r="B1375" s="2" t="s">
        <v>3030</v>
      </c>
    </row>
    <row r="1376" spans="1:2" x14ac:dyDescent="0.25">
      <c r="A1376" s="11">
        <v>168766</v>
      </c>
      <c r="B1376" s="12" t="s">
        <v>3030</v>
      </c>
    </row>
    <row r="1377" spans="1:2" x14ac:dyDescent="0.25">
      <c r="A1377" s="9">
        <v>168958</v>
      </c>
      <c r="B1377" s="2" t="s">
        <v>3030</v>
      </c>
    </row>
    <row r="1378" spans="1:2" x14ac:dyDescent="0.25">
      <c r="A1378" s="11">
        <v>168984</v>
      </c>
      <c r="B1378" s="12" t="s">
        <v>3030</v>
      </c>
    </row>
    <row r="1379" spans="1:2" x14ac:dyDescent="0.25">
      <c r="A1379" s="9">
        <v>168988</v>
      </c>
      <c r="B1379" s="2" t="s">
        <v>3030</v>
      </c>
    </row>
    <row r="1380" spans="1:2" x14ac:dyDescent="0.25">
      <c r="A1380" s="11">
        <v>169023</v>
      </c>
      <c r="B1380" s="12" t="s">
        <v>3030</v>
      </c>
    </row>
    <row r="1381" spans="1:2" x14ac:dyDescent="0.25">
      <c r="A1381" s="9">
        <v>169052</v>
      </c>
      <c r="B1381" s="2" t="s">
        <v>3030</v>
      </c>
    </row>
    <row r="1382" spans="1:2" x14ac:dyDescent="0.25">
      <c r="A1382" s="11">
        <v>169053</v>
      </c>
      <c r="B1382" s="12" t="s">
        <v>3030</v>
      </c>
    </row>
    <row r="1383" spans="1:2" x14ac:dyDescent="0.25">
      <c r="A1383" s="9">
        <v>169177</v>
      </c>
      <c r="B1383" s="2" t="s">
        <v>3030</v>
      </c>
    </row>
    <row r="1384" spans="1:2" x14ac:dyDescent="0.25">
      <c r="A1384" s="11">
        <v>169244</v>
      </c>
      <c r="B1384" s="12" t="s">
        <v>3030</v>
      </c>
    </row>
    <row r="1385" spans="1:2" x14ac:dyDescent="0.25">
      <c r="A1385" s="9">
        <v>169374</v>
      </c>
      <c r="B1385" s="2" t="s">
        <v>3030</v>
      </c>
    </row>
    <row r="1386" spans="1:2" x14ac:dyDescent="0.25">
      <c r="A1386" s="11">
        <v>169434</v>
      </c>
      <c r="B1386" s="12" t="s">
        <v>3030</v>
      </c>
    </row>
    <row r="1387" spans="1:2" x14ac:dyDescent="0.25">
      <c r="A1387" s="9">
        <v>169469</v>
      </c>
      <c r="B1387" s="2" t="s">
        <v>3030</v>
      </c>
    </row>
    <row r="1388" spans="1:2" x14ac:dyDescent="0.25">
      <c r="A1388" s="11">
        <v>169503</v>
      </c>
      <c r="B1388" s="12" t="s">
        <v>3030</v>
      </c>
    </row>
    <row r="1389" spans="1:2" x14ac:dyDescent="0.25">
      <c r="A1389" s="9">
        <v>169531</v>
      </c>
      <c r="B1389" s="2" t="s">
        <v>3030</v>
      </c>
    </row>
    <row r="1390" spans="1:2" x14ac:dyDescent="0.25">
      <c r="A1390" s="11">
        <v>169533</v>
      </c>
      <c r="B1390" s="12" t="s">
        <v>3030</v>
      </c>
    </row>
    <row r="1391" spans="1:2" x14ac:dyDescent="0.25">
      <c r="A1391" s="9">
        <v>169534</v>
      </c>
      <c r="B1391" s="2" t="s">
        <v>3030</v>
      </c>
    </row>
    <row r="1392" spans="1:2" x14ac:dyDescent="0.25">
      <c r="A1392" s="11">
        <v>169565</v>
      </c>
      <c r="B1392" s="12" t="s">
        <v>3030</v>
      </c>
    </row>
    <row r="1393" spans="1:2" x14ac:dyDescent="0.25">
      <c r="A1393" s="9">
        <v>169631</v>
      </c>
      <c r="B1393" s="2" t="s">
        <v>3030</v>
      </c>
    </row>
    <row r="1394" spans="1:2" x14ac:dyDescent="0.25">
      <c r="A1394" s="11">
        <v>169662</v>
      </c>
      <c r="B1394" s="12" t="s">
        <v>3030</v>
      </c>
    </row>
    <row r="1395" spans="1:2" x14ac:dyDescent="0.25">
      <c r="A1395" s="9">
        <v>169726</v>
      </c>
      <c r="B1395" s="2" t="s">
        <v>3030</v>
      </c>
    </row>
    <row r="1396" spans="1:2" x14ac:dyDescent="0.25">
      <c r="A1396" s="11">
        <v>169756</v>
      </c>
      <c r="B1396" s="12" t="s">
        <v>3030</v>
      </c>
    </row>
    <row r="1397" spans="1:2" x14ac:dyDescent="0.25">
      <c r="A1397" s="9">
        <v>169855</v>
      </c>
      <c r="B1397" s="2" t="s">
        <v>3030</v>
      </c>
    </row>
    <row r="1398" spans="1:2" x14ac:dyDescent="0.25">
      <c r="A1398" s="11">
        <v>169881</v>
      </c>
      <c r="B1398" s="12" t="s">
        <v>3030</v>
      </c>
    </row>
    <row r="1399" spans="1:2" x14ac:dyDescent="0.25">
      <c r="A1399" s="9">
        <v>169884</v>
      </c>
      <c r="B1399" s="2" t="s">
        <v>3030</v>
      </c>
    </row>
    <row r="1400" spans="1:2" x14ac:dyDescent="0.25">
      <c r="A1400" s="11">
        <v>169977</v>
      </c>
      <c r="B1400" s="12" t="s">
        <v>3030</v>
      </c>
    </row>
    <row r="1401" spans="1:2" x14ac:dyDescent="0.25">
      <c r="A1401" s="9">
        <v>169981</v>
      </c>
      <c r="B1401" s="2" t="s">
        <v>3030</v>
      </c>
    </row>
    <row r="1402" spans="1:2" x14ac:dyDescent="0.25">
      <c r="A1402" s="11">
        <v>170011</v>
      </c>
      <c r="B1402" s="12" t="s">
        <v>3030</v>
      </c>
    </row>
    <row r="1403" spans="1:2" x14ac:dyDescent="0.25">
      <c r="A1403" s="9">
        <v>170012</v>
      </c>
      <c r="B1403" s="2" t="s">
        <v>3030</v>
      </c>
    </row>
    <row r="1404" spans="1:2" x14ac:dyDescent="0.25">
      <c r="A1404" s="11">
        <v>170015</v>
      </c>
      <c r="B1404" s="12" t="s">
        <v>3030</v>
      </c>
    </row>
    <row r="1405" spans="1:2" x14ac:dyDescent="0.25">
      <c r="A1405" s="9">
        <v>170079</v>
      </c>
      <c r="B1405" s="2" t="s">
        <v>3030</v>
      </c>
    </row>
    <row r="1406" spans="1:2" x14ac:dyDescent="0.25">
      <c r="A1406" s="11">
        <v>170106</v>
      </c>
      <c r="B1406" s="12" t="s">
        <v>3030</v>
      </c>
    </row>
    <row r="1407" spans="1:2" x14ac:dyDescent="0.25">
      <c r="A1407" s="9">
        <v>170169</v>
      </c>
      <c r="B1407" s="2" t="s">
        <v>3030</v>
      </c>
    </row>
    <row r="1408" spans="1:2" x14ac:dyDescent="0.25">
      <c r="A1408" s="11">
        <v>170174</v>
      </c>
      <c r="B1408" s="12" t="s">
        <v>3030</v>
      </c>
    </row>
    <row r="1409" spans="1:2" x14ac:dyDescent="0.25">
      <c r="A1409" s="9">
        <v>170201</v>
      </c>
      <c r="B1409" s="2" t="s">
        <v>3030</v>
      </c>
    </row>
    <row r="1410" spans="1:2" x14ac:dyDescent="0.25">
      <c r="A1410" s="11">
        <v>170236</v>
      </c>
      <c r="B1410" s="12" t="s">
        <v>3030</v>
      </c>
    </row>
    <row r="1411" spans="1:2" x14ac:dyDescent="0.25">
      <c r="A1411" s="9">
        <v>170265</v>
      </c>
      <c r="B1411" s="2" t="s">
        <v>3030</v>
      </c>
    </row>
    <row r="1412" spans="1:2" x14ac:dyDescent="0.25">
      <c r="A1412" s="11">
        <v>170301</v>
      </c>
      <c r="B1412" s="12" t="s">
        <v>3030</v>
      </c>
    </row>
    <row r="1413" spans="1:2" x14ac:dyDescent="0.25">
      <c r="A1413" s="9">
        <v>170360</v>
      </c>
      <c r="B1413" s="2" t="s">
        <v>3030</v>
      </c>
    </row>
    <row r="1414" spans="1:2" x14ac:dyDescent="0.25">
      <c r="A1414" s="11">
        <v>170398</v>
      </c>
      <c r="B1414" s="12" t="s">
        <v>3030</v>
      </c>
    </row>
    <row r="1415" spans="1:2" x14ac:dyDescent="0.25">
      <c r="A1415" s="9">
        <v>170494</v>
      </c>
      <c r="B1415" s="2" t="s">
        <v>3030</v>
      </c>
    </row>
    <row r="1416" spans="1:2" x14ac:dyDescent="0.25">
      <c r="A1416" s="11">
        <v>170621</v>
      </c>
      <c r="B1416" s="12" t="s">
        <v>3030</v>
      </c>
    </row>
    <row r="1417" spans="1:2" x14ac:dyDescent="0.25">
      <c r="A1417" s="9">
        <v>170747</v>
      </c>
      <c r="B1417" s="2" t="s">
        <v>3030</v>
      </c>
    </row>
    <row r="1418" spans="1:2" x14ac:dyDescent="0.25">
      <c r="A1418" s="11">
        <v>170815</v>
      </c>
      <c r="B1418" s="12" t="s">
        <v>3030</v>
      </c>
    </row>
    <row r="1419" spans="1:2" x14ac:dyDescent="0.25">
      <c r="A1419" s="9">
        <v>171161</v>
      </c>
      <c r="B1419" s="2" t="s">
        <v>3030</v>
      </c>
    </row>
    <row r="1420" spans="1:2" x14ac:dyDescent="0.25">
      <c r="A1420" s="11">
        <v>171288</v>
      </c>
      <c r="B1420" s="12" t="s">
        <v>3030</v>
      </c>
    </row>
    <row r="1421" spans="1:2" x14ac:dyDescent="0.25">
      <c r="A1421" s="9">
        <v>171322</v>
      </c>
      <c r="B1421" s="2" t="s">
        <v>3030</v>
      </c>
    </row>
    <row r="1422" spans="1:2" x14ac:dyDescent="0.25">
      <c r="A1422" s="11">
        <v>171353</v>
      </c>
      <c r="B1422" s="12" t="s">
        <v>3030</v>
      </c>
    </row>
    <row r="1423" spans="1:2" x14ac:dyDescent="0.25">
      <c r="A1423" s="9">
        <v>171357</v>
      </c>
      <c r="B1423" s="2" t="s">
        <v>3030</v>
      </c>
    </row>
    <row r="1424" spans="1:2" x14ac:dyDescent="0.25">
      <c r="A1424" s="11">
        <v>171420</v>
      </c>
      <c r="B1424" s="12" t="s">
        <v>3030</v>
      </c>
    </row>
    <row r="1425" spans="1:2" x14ac:dyDescent="0.25">
      <c r="A1425" s="9">
        <v>171483</v>
      </c>
      <c r="B1425" s="2" t="s">
        <v>3030</v>
      </c>
    </row>
    <row r="1426" spans="1:2" x14ac:dyDescent="0.25">
      <c r="A1426" s="11">
        <v>171512</v>
      </c>
      <c r="B1426" s="12" t="s">
        <v>3030</v>
      </c>
    </row>
    <row r="1427" spans="1:2" x14ac:dyDescent="0.25">
      <c r="A1427" s="9">
        <v>171515</v>
      </c>
      <c r="B1427" s="2" t="s">
        <v>3030</v>
      </c>
    </row>
    <row r="1428" spans="1:2" x14ac:dyDescent="0.25">
      <c r="A1428" s="11">
        <v>171576</v>
      </c>
      <c r="B1428" s="12" t="s">
        <v>3030</v>
      </c>
    </row>
    <row r="1429" spans="1:2" x14ac:dyDescent="0.25">
      <c r="A1429" s="9">
        <v>171710</v>
      </c>
      <c r="B1429" s="2" t="s">
        <v>3030</v>
      </c>
    </row>
    <row r="1430" spans="1:2" x14ac:dyDescent="0.25">
      <c r="A1430" s="11">
        <v>171772</v>
      </c>
      <c r="B1430" s="12" t="s">
        <v>3030</v>
      </c>
    </row>
    <row r="1431" spans="1:2" x14ac:dyDescent="0.25">
      <c r="A1431" s="9">
        <v>171839</v>
      </c>
      <c r="B1431" s="2" t="s">
        <v>3030</v>
      </c>
    </row>
    <row r="1432" spans="1:2" x14ac:dyDescent="0.25">
      <c r="A1432" s="11">
        <v>171935</v>
      </c>
      <c r="B1432" s="12" t="s">
        <v>3030</v>
      </c>
    </row>
    <row r="1433" spans="1:2" x14ac:dyDescent="0.25">
      <c r="A1433" s="9">
        <v>171994</v>
      </c>
      <c r="B1433" s="2" t="s">
        <v>3030</v>
      </c>
    </row>
    <row r="1434" spans="1:2" x14ac:dyDescent="0.25">
      <c r="A1434" s="11">
        <v>171998</v>
      </c>
      <c r="B1434" s="12" t="s">
        <v>3030</v>
      </c>
    </row>
    <row r="1435" spans="1:2" x14ac:dyDescent="0.25">
      <c r="A1435" s="9">
        <v>172026</v>
      </c>
      <c r="B1435" s="2" t="s">
        <v>3030</v>
      </c>
    </row>
    <row r="1436" spans="1:2" x14ac:dyDescent="0.25">
      <c r="A1436" s="11">
        <v>172029</v>
      </c>
      <c r="B1436" s="12" t="s">
        <v>3030</v>
      </c>
    </row>
    <row r="1437" spans="1:2" x14ac:dyDescent="0.25">
      <c r="A1437" s="9">
        <v>172283</v>
      </c>
      <c r="B1437" s="2" t="s">
        <v>3030</v>
      </c>
    </row>
    <row r="1438" spans="1:2" x14ac:dyDescent="0.25">
      <c r="A1438" s="11">
        <v>172344</v>
      </c>
      <c r="B1438" s="12" t="s">
        <v>3030</v>
      </c>
    </row>
    <row r="1439" spans="1:2" x14ac:dyDescent="0.25">
      <c r="A1439" s="9">
        <v>172349</v>
      </c>
      <c r="B1439" s="2" t="s">
        <v>3030</v>
      </c>
    </row>
    <row r="1440" spans="1:2" x14ac:dyDescent="0.25">
      <c r="A1440" s="11">
        <v>172442</v>
      </c>
      <c r="B1440" s="12" t="s">
        <v>3030</v>
      </c>
    </row>
    <row r="1441" spans="1:2" x14ac:dyDescent="0.25">
      <c r="A1441" s="9">
        <v>172504</v>
      </c>
      <c r="B1441" s="2" t="s">
        <v>3030</v>
      </c>
    </row>
    <row r="1442" spans="1:2" x14ac:dyDescent="0.25">
      <c r="A1442" s="11">
        <v>172505</v>
      </c>
      <c r="B1442" s="12" t="s">
        <v>3030</v>
      </c>
    </row>
    <row r="1443" spans="1:2" x14ac:dyDescent="0.25">
      <c r="A1443" s="9">
        <v>172602</v>
      </c>
      <c r="B1443" s="2" t="s">
        <v>3030</v>
      </c>
    </row>
    <row r="1444" spans="1:2" x14ac:dyDescent="0.25">
      <c r="A1444" s="11">
        <v>172634</v>
      </c>
      <c r="B1444" s="12" t="s">
        <v>3030</v>
      </c>
    </row>
    <row r="1445" spans="1:2" x14ac:dyDescent="0.25">
      <c r="A1445" s="9">
        <v>172761</v>
      </c>
      <c r="B1445" s="2" t="s">
        <v>3030</v>
      </c>
    </row>
    <row r="1446" spans="1:2" x14ac:dyDescent="0.25">
      <c r="A1446" s="11">
        <v>172762</v>
      </c>
      <c r="B1446" s="12" t="s">
        <v>3030</v>
      </c>
    </row>
    <row r="1447" spans="1:2" x14ac:dyDescent="0.25">
      <c r="A1447" s="9">
        <v>172764</v>
      </c>
      <c r="B1447" s="2" t="s">
        <v>3030</v>
      </c>
    </row>
    <row r="1448" spans="1:2" x14ac:dyDescent="0.25">
      <c r="A1448" s="11">
        <v>172797</v>
      </c>
      <c r="B1448" s="12" t="s">
        <v>3030</v>
      </c>
    </row>
    <row r="1449" spans="1:2" x14ac:dyDescent="0.25">
      <c r="A1449" s="9">
        <v>172799</v>
      </c>
      <c r="B1449" s="2" t="s">
        <v>3030</v>
      </c>
    </row>
    <row r="1450" spans="1:2" x14ac:dyDescent="0.25">
      <c r="A1450" s="11">
        <v>172921</v>
      </c>
      <c r="B1450" s="12" t="s">
        <v>3030</v>
      </c>
    </row>
    <row r="1451" spans="1:2" x14ac:dyDescent="0.25">
      <c r="A1451" s="9">
        <v>172952</v>
      </c>
      <c r="B1451" s="2" t="s">
        <v>3030</v>
      </c>
    </row>
    <row r="1452" spans="1:2" x14ac:dyDescent="0.25">
      <c r="A1452" s="11">
        <v>173016</v>
      </c>
      <c r="B1452" s="12" t="s">
        <v>3030</v>
      </c>
    </row>
    <row r="1453" spans="1:2" x14ac:dyDescent="0.25">
      <c r="A1453" s="9">
        <v>173048</v>
      </c>
      <c r="B1453" s="2" t="s">
        <v>3030</v>
      </c>
    </row>
    <row r="1454" spans="1:2" x14ac:dyDescent="0.25">
      <c r="A1454" s="11">
        <v>173118</v>
      </c>
      <c r="B1454" s="12" t="s">
        <v>3030</v>
      </c>
    </row>
    <row r="1455" spans="1:2" x14ac:dyDescent="0.25">
      <c r="A1455" s="9">
        <v>173147</v>
      </c>
      <c r="B1455" s="2" t="s">
        <v>3030</v>
      </c>
    </row>
    <row r="1456" spans="1:2" x14ac:dyDescent="0.25">
      <c r="A1456" s="11">
        <v>173208</v>
      </c>
      <c r="B1456" s="12" t="s">
        <v>3030</v>
      </c>
    </row>
    <row r="1457" spans="1:2" x14ac:dyDescent="0.25">
      <c r="A1457" s="9">
        <v>173310</v>
      </c>
      <c r="B1457" s="2" t="s">
        <v>3030</v>
      </c>
    </row>
    <row r="1458" spans="1:2" x14ac:dyDescent="0.25">
      <c r="A1458" s="11">
        <v>173338</v>
      </c>
      <c r="B1458" s="12" t="s">
        <v>3030</v>
      </c>
    </row>
    <row r="1459" spans="1:2" x14ac:dyDescent="0.25">
      <c r="A1459" s="9">
        <v>173373</v>
      </c>
      <c r="B1459" s="2" t="s">
        <v>3030</v>
      </c>
    </row>
    <row r="1460" spans="1:2" x14ac:dyDescent="0.25">
      <c r="A1460" s="11">
        <v>173466</v>
      </c>
      <c r="B1460" s="12" t="s">
        <v>3030</v>
      </c>
    </row>
    <row r="1461" spans="1:2" x14ac:dyDescent="0.25">
      <c r="A1461" s="9">
        <v>173563</v>
      </c>
      <c r="B1461" s="2" t="s">
        <v>3030</v>
      </c>
    </row>
    <row r="1462" spans="1:2" x14ac:dyDescent="0.25">
      <c r="A1462" s="11">
        <v>173565</v>
      </c>
      <c r="B1462" s="12" t="s">
        <v>3030</v>
      </c>
    </row>
    <row r="1463" spans="1:2" x14ac:dyDescent="0.25">
      <c r="A1463" s="9">
        <v>173567</v>
      </c>
      <c r="B1463" s="2" t="s">
        <v>3030</v>
      </c>
    </row>
    <row r="1464" spans="1:2" x14ac:dyDescent="0.25">
      <c r="A1464" s="11">
        <v>173594</v>
      </c>
      <c r="B1464" s="12" t="s">
        <v>3030</v>
      </c>
    </row>
    <row r="1465" spans="1:2" x14ac:dyDescent="0.25">
      <c r="A1465" s="9">
        <v>173721</v>
      </c>
      <c r="B1465" s="2" t="s">
        <v>3030</v>
      </c>
    </row>
    <row r="1466" spans="1:2" x14ac:dyDescent="0.25">
      <c r="A1466" s="11">
        <v>173726</v>
      </c>
      <c r="B1466" s="12" t="s">
        <v>3030</v>
      </c>
    </row>
    <row r="1467" spans="1:2" x14ac:dyDescent="0.25">
      <c r="A1467" s="9">
        <v>173786</v>
      </c>
      <c r="B1467" s="2" t="s">
        <v>3030</v>
      </c>
    </row>
    <row r="1468" spans="1:2" x14ac:dyDescent="0.25">
      <c r="A1468" s="11">
        <v>173822</v>
      </c>
      <c r="B1468" s="12" t="s">
        <v>3030</v>
      </c>
    </row>
    <row r="1469" spans="1:2" x14ac:dyDescent="0.25">
      <c r="A1469" s="9">
        <v>173823</v>
      </c>
      <c r="B1469" s="2" t="s">
        <v>3030</v>
      </c>
    </row>
    <row r="1470" spans="1:2" x14ac:dyDescent="0.25">
      <c r="A1470" s="11">
        <v>173849</v>
      </c>
      <c r="B1470" s="12" t="s">
        <v>3030</v>
      </c>
    </row>
    <row r="1471" spans="1:2" x14ac:dyDescent="0.25">
      <c r="A1471" s="9">
        <v>173917</v>
      </c>
      <c r="B1471" s="2" t="s">
        <v>3030</v>
      </c>
    </row>
    <row r="1472" spans="1:2" x14ac:dyDescent="0.25">
      <c r="A1472" s="11">
        <v>173977</v>
      </c>
      <c r="B1472" s="12" t="s">
        <v>3030</v>
      </c>
    </row>
    <row r="1473" spans="1:2" x14ac:dyDescent="0.25">
      <c r="A1473" s="9">
        <v>173983</v>
      </c>
      <c r="B1473" s="2" t="s">
        <v>3030</v>
      </c>
    </row>
    <row r="1474" spans="1:2" x14ac:dyDescent="0.25">
      <c r="A1474" s="11">
        <v>174047</v>
      </c>
      <c r="B1474" s="12" t="s">
        <v>3030</v>
      </c>
    </row>
    <row r="1475" spans="1:2" x14ac:dyDescent="0.25">
      <c r="A1475" s="9">
        <v>174169</v>
      </c>
      <c r="B1475" s="2" t="s">
        <v>3030</v>
      </c>
    </row>
    <row r="1476" spans="1:2" x14ac:dyDescent="0.25">
      <c r="A1476" s="11">
        <v>174171</v>
      </c>
      <c r="B1476" s="12" t="s">
        <v>3030</v>
      </c>
    </row>
    <row r="1477" spans="1:2" x14ac:dyDescent="0.25">
      <c r="A1477" s="9">
        <v>174201</v>
      </c>
      <c r="B1477" s="2" t="s">
        <v>3030</v>
      </c>
    </row>
    <row r="1478" spans="1:2" x14ac:dyDescent="0.25">
      <c r="A1478" s="11">
        <v>174239</v>
      </c>
      <c r="B1478" s="12" t="s">
        <v>3030</v>
      </c>
    </row>
    <row r="1479" spans="1:2" x14ac:dyDescent="0.25">
      <c r="A1479" s="9">
        <v>174269</v>
      </c>
      <c r="B1479" s="2" t="s">
        <v>3030</v>
      </c>
    </row>
    <row r="1480" spans="1:2" x14ac:dyDescent="0.25">
      <c r="A1480" s="11">
        <v>174297</v>
      </c>
      <c r="B1480" s="12" t="s">
        <v>3030</v>
      </c>
    </row>
    <row r="1481" spans="1:2" x14ac:dyDescent="0.25">
      <c r="A1481" s="9">
        <v>174300</v>
      </c>
      <c r="B1481" s="2" t="s">
        <v>3030</v>
      </c>
    </row>
    <row r="1482" spans="1:2" x14ac:dyDescent="0.25">
      <c r="A1482" s="11">
        <v>174395</v>
      </c>
      <c r="B1482" s="12" t="s">
        <v>3030</v>
      </c>
    </row>
    <row r="1483" spans="1:2" x14ac:dyDescent="0.25">
      <c r="A1483" s="9">
        <v>174553</v>
      </c>
      <c r="B1483" s="2" t="s">
        <v>3030</v>
      </c>
    </row>
    <row r="1484" spans="1:2" x14ac:dyDescent="0.25">
      <c r="A1484" s="11">
        <v>174559</v>
      </c>
      <c r="B1484" s="12" t="s">
        <v>3030</v>
      </c>
    </row>
    <row r="1485" spans="1:2" x14ac:dyDescent="0.25">
      <c r="A1485" s="9">
        <v>174584</v>
      </c>
      <c r="B1485" s="2" t="s">
        <v>3030</v>
      </c>
    </row>
    <row r="1486" spans="1:2" x14ac:dyDescent="0.25">
      <c r="A1486" s="11">
        <v>174648</v>
      </c>
      <c r="B1486" s="12" t="s">
        <v>3030</v>
      </c>
    </row>
    <row r="1487" spans="1:2" x14ac:dyDescent="0.25">
      <c r="A1487" s="9">
        <v>174713</v>
      </c>
      <c r="B1487" s="2" t="s">
        <v>3030</v>
      </c>
    </row>
    <row r="1488" spans="1:2" x14ac:dyDescent="0.25">
      <c r="A1488" s="11">
        <v>174813</v>
      </c>
      <c r="B1488" s="12" t="s">
        <v>3030</v>
      </c>
    </row>
    <row r="1489" spans="1:2" x14ac:dyDescent="0.25">
      <c r="A1489" s="9">
        <v>174872</v>
      </c>
      <c r="B1489" s="2" t="s">
        <v>3030</v>
      </c>
    </row>
    <row r="1490" spans="1:2" x14ac:dyDescent="0.25">
      <c r="A1490" s="11">
        <v>174876</v>
      </c>
      <c r="B1490" s="12" t="s">
        <v>3030</v>
      </c>
    </row>
    <row r="1491" spans="1:2" x14ac:dyDescent="0.25">
      <c r="A1491" s="9">
        <v>174879</v>
      </c>
      <c r="B1491" s="2" t="s">
        <v>3030</v>
      </c>
    </row>
    <row r="1492" spans="1:2" x14ac:dyDescent="0.25">
      <c r="A1492" s="11">
        <v>174937</v>
      </c>
      <c r="B1492" s="12" t="s">
        <v>3030</v>
      </c>
    </row>
    <row r="1493" spans="1:2" x14ac:dyDescent="0.25">
      <c r="A1493" s="9">
        <v>174938</v>
      </c>
      <c r="B1493" s="2" t="s">
        <v>3030</v>
      </c>
    </row>
    <row r="1494" spans="1:2" x14ac:dyDescent="0.25">
      <c r="A1494" s="11">
        <v>174940</v>
      </c>
      <c r="B1494" s="12" t="s">
        <v>3030</v>
      </c>
    </row>
    <row r="1495" spans="1:2" x14ac:dyDescent="0.25">
      <c r="A1495" s="9">
        <v>174971</v>
      </c>
      <c r="B1495" s="2" t="s">
        <v>3030</v>
      </c>
    </row>
    <row r="1496" spans="1:2" x14ac:dyDescent="0.25">
      <c r="A1496" s="11">
        <v>174975</v>
      </c>
      <c r="B1496" s="12" t="s">
        <v>3030</v>
      </c>
    </row>
    <row r="1497" spans="1:2" x14ac:dyDescent="0.25">
      <c r="A1497" s="9">
        <v>175035</v>
      </c>
      <c r="B1497" s="2" t="s">
        <v>3030</v>
      </c>
    </row>
    <row r="1498" spans="1:2" x14ac:dyDescent="0.25">
      <c r="A1498" s="11">
        <v>175128</v>
      </c>
      <c r="B1498" s="12" t="s">
        <v>3030</v>
      </c>
    </row>
    <row r="1499" spans="1:2" x14ac:dyDescent="0.25">
      <c r="A1499" s="9">
        <v>175130</v>
      </c>
      <c r="B1499" s="2" t="s">
        <v>3030</v>
      </c>
    </row>
    <row r="1500" spans="1:2" x14ac:dyDescent="0.25">
      <c r="A1500" s="11">
        <v>175195</v>
      </c>
      <c r="B1500" s="12" t="s">
        <v>3030</v>
      </c>
    </row>
    <row r="1501" spans="1:2" x14ac:dyDescent="0.25">
      <c r="A1501" s="9">
        <v>175292</v>
      </c>
      <c r="B1501" s="2" t="s">
        <v>3030</v>
      </c>
    </row>
    <row r="1502" spans="1:2" x14ac:dyDescent="0.25">
      <c r="A1502" s="11">
        <v>175321</v>
      </c>
      <c r="B1502" s="12" t="s">
        <v>3030</v>
      </c>
    </row>
    <row r="1503" spans="1:2" x14ac:dyDescent="0.25">
      <c r="A1503" s="9">
        <v>175324</v>
      </c>
      <c r="B1503" s="2" t="s">
        <v>3030</v>
      </c>
    </row>
    <row r="1504" spans="1:2" x14ac:dyDescent="0.25">
      <c r="A1504" s="11">
        <v>175326</v>
      </c>
      <c r="B1504" s="12" t="s">
        <v>3030</v>
      </c>
    </row>
    <row r="1505" spans="1:2" x14ac:dyDescent="0.25">
      <c r="A1505" s="9">
        <v>175416</v>
      </c>
      <c r="B1505" s="2" t="s">
        <v>3030</v>
      </c>
    </row>
    <row r="1506" spans="1:2" x14ac:dyDescent="0.25">
      <c r="A1506" s="11">
        <v>175448</v>
      </c>
      <c r="B1506" s="12" t="s">
        <v>3030</v>
      </c>
    </row>
    <row r="1507" spans="1:2" x14ac:dyDescent="0.25">
      <c r="A1507" s="9">
        <v>175512</v>
      </c>
      <c r="B1507" s="2" t="s">
        <v>3030</v>
      </c>
    </row>
    <row r="1508" spans="1:2" x14ac:dyDescent="0.25">
      <c r="A1508" s="11">
        <v>175576</v>
      </c>
      <c r="B1508" s="12" t="s">
        <v>3030</v>
      </c>
    </row>
    <row r="1509" spans="1:2" x14ac:dyDescent="0.25">
      <c r="A1509" s="9">
        <v>175578</v>
      </c>
      <c r="B1509" s="2" t="s">
        <v>3030</v>
      </c>
    </row>
    <row r="1510" spans="1:2" x14ac:dyDescent="0.25">
      <c r="A1510" s="11">
        <v>175580</v>
      </c>
      <c r="B1510" s="12" t="s">
        <v>3030</v>
      </c>
    </row>
    <row r="1511" spans="1:2" x14ac:dyDescent="0.25">
      <c r="A1511" s="9">
        <v>175672</v>
      </c>
      <c r="B1511" s="2" t="s">
        <v>3030</v>
      </c>
    </row>
    <row r="1512" spans="1:2" x14ac:dyDescent="0.25">
      <c r="A1512" s="11">
        <v>175673</v>
      </c>
      <c r="B1512" s="12" t="s">
        <v>3030</v>
      </c>
    </row>
    <row r="1513" spans="1:2" x14ac:dyDescent="0.25">
      <c r="A1513" s="9">
        <v>175676</v>
      </c>
      <c r="B1513" s="2" t="s">
        <v>3030</v>
      </c>
    </row>
    <row r="1514" spans="1:2" x14ac:dyDescent="0.25">
      <c r="A1514" s="11">
        <v>175999</v>
      </c>
      <c r="B1514" s="12" t="s">
        <v>3030</v>
      </c>
    </row>
    <row r="1515" spans="1:2" x14ac:dyDescent="0.25">
      <c r="A1515" s="9">
        <v>176024</v>
      </c>
      <c r="B1515" s="2" t="s">
        <v>3030</v>
      </c>
    </row>
    <row r="1516" spans="1:2" x14ac:dyDescent="0.25">
      <c r="A1516" s="11">
        <v>176026</v>
      </c>
      <c r="B1516" s="12" t="s">
        <v>3030</v>
      </c>
    </row>
    <row r="1517" spans="1:2" x14ac:dyDescent="0.25">
      <c r="A1517" s="9">
        <v>176029</v>
      </c>
      <c r="B1517" s="2" t="s">
        <v>3030</v>
      </c>
    </row>
    <row r="1518" spans="1:2" x14ac:dyDescent="0.25">
      <c r="A1518" s="11">
        <v>176120</v>
      </c>
      <c r="B1518" s="12" t="s">
        <v>3030</v>
      </c>
    </row>
    <row r="1519" spans="1:2" x14ac:dyDescent="0.25">
      <c r="A1519" s="9">
        <v>176190</v>
      </c>
      <c r="B1519" s="2" t="s">
        <v>3030</v>
      </c>
    </row>
    <row r="1520" spans="1:2" x14ac:dyDescent="0.25">
      <c r="A1520" s="11">
        <v>176248</v>
      </c>
      <c r="B1520" s="12" t="s">
        <v>3030</v>
      </c>
    </row>
    <row r="1521" spans="1:2" x14ac:dyDescent="0.25">
      <c r="A1521" s="9">
        <v>176378</v>
      </c>
      <c r="B1521" s="2" t="s">
        <v>3030</v>
      </c>
    </row>
    <row r="1522" spans="1:2" x14ac:dyDescent="0.25">
      <c r="A1522" s="11">
        <v>176382</v>
      </c>
      <c r="B1522" s="12" t="s">
        <v>3030</v>
      </c>
    </row>
    <row r="1523" spans="1:2" x14ac:dyDescent="0.25">
      <c r="A1523" s="9">
        <v>176410</v>
      </c>
      <c r="B1523" s="2" t="s">
        <v>3030</v>
      </c>
    </row>
    <row r="1524" spans="1:2" x14ac:dyDescent="0.25">
      <c r="A1524" s="11">
        <v>176443</v>
      </c>
      <c r="B1524" s="12" t="s">
        <v>3030</v>
      </c>
    </row>
    <row r="1525" spans="1:2" x14ac:dyDescent="0.25">
      <c r="A1525" s="9">
        <v>176511</v>
      </c>
      <c r="B1525" s="2" t="s">
        <v>3030</v>
      </c>
    </row>
    <row r="1526" spans="1:2" x14ac:dyDescent="0.25">
      <c r="A1526" s="11">
        <v>176536</v>
      </c>
      <c r="B1526" s="12" t="s">
        <v>3030</v>
      </c>
    </row>
    <row r="1527" spans="1:2" x14ac:dyDescent="0.25">
      <c r="A1527" s="9">
        <v>176572</v>
      </c>
      <c r="B1527" s="2" t="s">
        <v>3030</v>
      </c>
    </row>
    <row r="1528" spans="1:2" x14ac:dyDescent="0.25">
      <c r="A1528" s="11">
        <v>176698</v>
      </c>
      <c r="B1528" s="12" t="s">
        <v>3030</v>
      </c>
    </row>
    <row r="1529" spans="1:2" x14ac:dyDescent="0.25">
      <c r="A1529" s="9">
        <v>176825</v>
      </c>
      <c r="B1529" s="2" t="s">
        <v>3030</v>
      </c>
    </row>
    <row r="1530" spans="1:2" x14ac:dyDescent="0.25">
      <c r="A1530" s="11">
        <v>176955</v>
      </c>
      <c r="B1530" s="12" t="s">
        <v>3030</v>
      </c>
    </row>
    <row r="1531" spans="1:2" x14ac:dyDescent="0.25">
      <c r="A1531" s="9">
        <v>177051</v>
      </c>
      <c r="B1531" s="2" t="s">
        <v>3030</v>
      </c>
    </row>
    <row r="1532" spans="1:2" x14ac:dyDescent="0.25">
      <c r="A1532" s="11">
        <v>177053</v>
      </c>
      <c r="B1532" s="12" t="s">
        <v>3030</v>
      </c>
    </row>
    <row r="1533" spans="1:2" x14ac:dyDescent="0.25">
      <c r="A1533" s="9">
        <v>177081</v>
      </c>
      <c r="B1533" s="2" t="s">
        <v>3030</v>
      </c>
    </row>
    <row r="1534" spans="1:2" x14ac:dyDescent="0.25">
      <c r="A1534" s="11">
        <v>177151</v>
      </c>
      <c r="B1534" s="12" t="s">
        <v>3030</v>
      </c>
    </row>
    <row r="1535" spans="1:2" x14ac:dyDescent="0.25">
      <c r="A1535" s="9">
        <v>177180</v>
      </c>
      <c r="B1535" s="2" t="s">
        <v>3030</v>
      </c>
    </row>
    <row r="1536" spans="1:2" x14ac:dyDescent="0.25">
      <c r="A1536" s="11">
        <v>177214</v>
      </c>
      <c r="B1536" s="12" t="s">
        <v>3030</v>
      </c>
    </row>
    <row r="1537" spans="1:2" x14ac:dyDescent="0.25">
      <c r="A1537" s="9">
        <v>177243</v>
      </c>
      <c r="B1537" s="2" t="s">
        <v>3030</v>
      </c>
    </row>
    <row r="1538" spans="1:2" x14ac:dyDescent="0.25">
      <c r="A1538" s="11">
        <v>177274</v>
      </c>
      <c r="B1538" s="12" t="s">
        <v>3030</v>
      </c>
    </row>
    <row r="1539" spans="1:2" x14ac:dyDescent="0.25">
      <c r="A1539" s="9">
        <v>177279</v>
      </c>
      <c r="B1539" s="2" t="s">
        <v>3030</v>
      </c>
    </row>
    <row r="1540" spans="1:2" x14ac:dyDescent="0.25">
      <c r="A1540" s="11">
        <v>177336</v>
      </c>
      <c r="B1540" s="12" t="s">
        <v>3030</v>
      </c>
    </row>
    <row r="1541" spans="1:2" x14ac:dyDescent="0.25">
      <c r="A1541" s="9">
        <v>177371</v>
      </c>
      <c r="B1541" s="2" t="s">
        <v>3030</v>
      </c>
    </row>
    <row r="1542" spans="1:2" x14ac:dyDescent="0.25">
      <c r="A1542" s="11">
        <v>177401</v>
      </c>
      <c r="B1542" s="12" t="s">
        <v>3030</v>
      </c>
    </row>
    <row r="1543" spans="1:2" x14ac:dyDescent="0.25">
      <c r="A1543" s="9">
        <v>177407</v>
      </c>
      <c r="B1543" s="2" t="s">
        <v>3030</v>
      </c>
    </row>
    <row r="1544" spans="1:2" x14ac:dyDescent="0.25">
      <c r="A1544" s="11">
        <v>177464</v>
      </c>
      <c r="B1544" s="12" t="s">
        <v>3030</v>
      </c>
    </row>
    <row r="1545" spans="1:2" x14ac:dyDescent="0.25">
      <c r="A1545" s="9">
        <v>177501</v>
      </c>
      <c r="B1545" s="2" t="s">
        <v>3030</v>
      </c>
    </row>
    <row r="1546" spans="1:2" x14ac:dyDescent="0.25">
      <c r="A1546" s="11">
        <v>177534</v>
      </c>
      <c r="B1546" s="12" t="s">
        <v>3030</v>
      </c>
    </row>
    <row r="1547" spans="1:2" x14ac:dyDescent="0.25">
      <c r="A1547" s="9">
        <v>177656</v>
      </c>
      <c r="B1547" s="2" t="s">
        <v>3030</v>
      </c>
    </row>
    <row r="1548" spans="1:2" x14ac:dyDescent="0.25">
      <c r="A1548" s="11">
        <v>177786</v>
      </c>
      <c r="B1548" s="12" t="s">
        <v>3030</v>
      </c>
    </row>
    <row r="1549" spans="1:2" x14ac:dyDescent="0.25">
      <c r="A1549" s="9">
        <v>177850</v>
      </c>
      <c r="B1549" s="2" t="s">
        <v>3030</v>
      </c>
    </row>
    <row r="1550" spans="1:2" x14ac:dyDescent="0.25">
      <c r="A1550" s="11">
        <v>177886</v>
      </c>
      <c r="B1550" s="12" t="s">
        <v>3030</v>
      </c>
    </row>
    <row r="1551" spans="1:2" x14ac:dyDescent="0.25">
      <c r="A1551" s="9">
        <v>178011</v>
      </c>
      <c r="B1551" s="2" t="s">
        <v>3030</v>
      </c>
    </row>
    <row r="1552" spans="1:2" x14ac:dyDescent="0.25">
      <c r="A1552" s="11">
        <v>178040</v>
      </c>
      <c r="B1552" s="12" t="s">
        <v>3030</v>
      </c>
    </row>
    <row r="1553" spans="1:2" x14ac:dyDescent="0.25">
      <c r="A1553" s="9">
        <v>178170</v>
      </c>
      <c r="B1553" s="2" t="s">
        <v>3030</v>
      </c>
    </row>
    <row r="1554" spans="1:2" x14ac:dyDescent="0.25">
      <c r="A1554" s="11">
        <v>178234</v>
      </c>
      <c r="B1554" s="12" t="s">
        <v>3030</v>
      </c>
    </row>
    <row r="1555" spans="1:2" x14ac:dyDescent="0.25">
      <c r="A1555" s="9">
        <v>178235</v>
      </c>
      <c r="B1555" s="2" t="s">
        <v>3030</v>
      </c>
    </row>
    <row r="1556" spans="1:2" x14ac:dyDescent="0.25">
      <c r="A1556" s="11">
        <v>178362</v>
      </c>
      <c r="B1556" s="12" t="s">
        <v>3030</v>
      </c>
    </row>
    <row r="1557" spans="1:2" x14ac:dyDescent="0.25">
      <c r="A1557" s="9">
        <v>178392</v>
      </c>
      <c r="B1557" s="2" t="s">
        <v>3030</v>
      </c>
    </row>
    <row r="1558" spans="1:2" x14ac:dyDescent="0.25">
      <c r="A1558" s="11">
        <v>178425</v>
      </c>
      <c r="B1558" s="12" t="s">
        <v>3030</v>
      </c>
    </row>
    <row r="1559" spans="1:2" x14ac:dyDescent="0.25">
      <c r="A1559" s="9">
        <v>178431</v>
      </c>
      <c r="B1559" s="2" t="s">
        <v>3030</v>
      </c>
    </row>
    <row r="1560" spans="1:2" x14ac:dyDescent="0.25">
      <c r="A1560" s="11">
        <v>178520</v>
      </c>
      <c r="B1560" s="12" t="s">
        <v>3030</v>
      </c>
    </row>
    <row r="1561" spans="1:2" x14ac:dyDescent="0.25">
      <c r="A1561" s="9">
        <v>178621</v>
      </c>
      <c r="B1561" s="2" t="s">
        <v>3030</v>
      </c>
    </row>
    <row r="1562" spans="1:2" x14ac:dyDescent="0.25">
      <c r="A1562" s="11">
        <v>178648</v>
      </c>
      <c r="B1562" s="12" t="s">
        <v>3030</v>
      </c>
    </row>
    <row r="1563" spans="1:2" x14ac:dyDescent="0.25">
      <c r="A1563" s="9">
        <v>178650</v>
      </c>
      <c r="B1563" s="2" t="s">
        <v>3030</v>
      </c>
    </row>
    <row r="1564" spans="1:2" x14ac:dyDescent="0.25">
      <c r="A1564" s="11">
        <v>178651</v>
      </c>
      <c r="B1564" s="12" t="s">
        <v>3030</v>
      </c>
    </row>
    <row r="1565" spans="1:2" x14ac:dyDescent="0.25">
      <c r="A1565" s="9">
        <v>178749</v>
      </c>
      <c r="B1565" s="2" t="s">
        <v>3030</v>
      </c>
    </row>
    <row r="1566" spans="1:2" x14ac:dyDescent="0.25">
      <c r="A1566" s="11">
        <v>178776</v>
      </c>
      <c r="B1566" s="12" t="s">
        <v>3030</v>
      </c>
    </row>
    <row r="1567" spans="1:2" x14ac:dyDescent="0.25">
      <c r="A1567" s="9">
        <v>178777</v>
      </c>
      <c r="B1567" s="2" t="s">
        <v>3030</v>
      </c>
    </row>
    <row r="1568" spans="1:2" x14ac:dyDescent="0.25">
      <c r="A1568" s="11">
        <v>178840</v>
      </c>
      <c r="B1568" s="12" t="s">
        <v>3030</v>
      </c>
    </row>
    <row r="1569" spans="1:2" x14ac:dyDescent="0.25">
      <c r="A1569" s="9">
        <v>178846</v>
      </c>
      <c r="B1569" s="2" t="s">
        <v>3030</v>
      </c>
    </row>
    <row r="1570" spans="1:2" x14ac:dyDescent="0.25">
      <c r="A1570" s="11">
        <v>178874</v>
      </c>
      <c r="B1570" s="12" t="s">
        <v>3030</v>
      </c>
    </row>
    <row r="1571" spans="1:2" x14ac:dyDescent="0.25">
      <c r="A1571" s="9">
        <v>178875</v>
      </c>
      <c r="B1571" s="2" t="s">
        <v>3030</v>
      </c>
    </row>
    <row r="1572" spans="1:2" x14ac:dyDescent="0.25">
      <c r="A1572" s="11">
        <v>179006</v>
      </c>
      <c r="B1572" s="12" t="s">
        <v>3030</v>
      </c>
    </row>
    <row r="1573" spans="1:2" x14ac:dyDescent="0.25">
      <c r="A1573" s="9">
        <v>179101</v>
      </c>
      <c r="B1573" s="2" t="s">
        <v>3030</v>
      </c>
    </row>
    <row r="1574" spans="1:2" x14ac:dyDescent="0.25">
      <c r="A1574" s="11">
        <v>179291</v>
      </c>
      <c r="B1574" s="12" t="s">
        <v>3030</v>
      </c>
    </row>
    <row r="1575" spans="1:2" x14ac:dyDescent="0.25">
      <c r="A1575" s="9">
        <v>179418</v>
      </c>
      <c r="B1575" s="2" t="s">
        <v>3030</v>
      </c>
    </row>
    <row r="1576" spans="1:2" x14ac:dyDescent="0.25">
      <c r="A1576" s="11">
        <v>179420</v>
      </c>
      <c r="B1576" s="12" t="s">
        <v>3030</v>
      </c>
    </row>
    <row r="1577" spans="1:2" x14ac:dyDescent="0.25">
      <c r="A1577" s="9">
        <v>179452</v>
      </c>
      <c r="B1577" s="2" t="s">
        <v>3030</v>
      </c>
    </row>
    <row r="1578" spans="1:2" x14ac:dyDescent="0.25">
      <c r="A1578" s="11">
        <v>179514</v>
      </c>
      <c r="B1578" s="12" t="s">
        <v>3030</v>
      </c>
    </row>
    <row r="1579" spans="1:2" x14ac:dyDescent="0.25">
      <c r="A1579" s="9">
        <v>179768</v>
      </c>
      <c r="B1579" s="2" t="s">
        <v>3030</v>
      </c>
    </row>
    <row r="1580" spans="1:2" x14ac:dyDescent="0.25">
      <c r="A1580" s="11">
        <v>179837</v>
      </c>
      <c r="B1580" s="12" t="s">
        <v>3030</v>
      </c>
    </row>
    <row r="1581" spans="1:2" x14ac:dyDescent="0.25">
      <c r="A1581" s="9">
        <v>179900</v>
      </c>
      <c r="B1581" s="2" t="s">
        <v>3030</v>
      </c>
    </row>
    <row r="1582" spans="1:2" x14ac:dyDescent="0.25">
      <c r="A1582" s="11">
        <v>179931</v>
      </c>
      <c r="B1582" s="12" t="s">
        <v>3030</v>
      </c>
    </row>
    <row r="1583" spans="1:2" x14ac:dyDescent="0.25">
      <c r="A1583" s="9">
        <v>180025</v>
      </c>
      <c r="B1583" s="2" t="s">
        <v>3030</v>
      </c>
    </row>
    <row r="1584" spans="1:2" x14ac:dyDescent="0.25">
      <c r="A1584" s="11">
        <v>180058</v>
      </c>
      <c r="B1584" s="12" t="s">
        <v>3030</v>
      </c>
    </row>
    <row r="1585" spans="1:2" x14ac:dyDescent="0.25">
      <c r="A1585" s="9">
        <v>180059</v>
      </c>
      <c r="B1585" s="2" t="s">
        <v>3030</v>
      </c>
    </row>
    <row r="1586" spans="1:2" x14ac:dyDescent="0.25">
      <c r="A1586" s="11">
        <v>180061</v>
      </c>
      <c r="B1586" s="12" t="s">
        <v>3030</v>
      </c>
    </row>
    <row r="1587" spans="1:2" x14ac:dyDescent="0.25">
      <c r="A1587" s="9">
        <v>180216</v>
      </c>
      <c r="B1587" s="2" t="s">
        <v>3030</v>
      </c>
    </row>
    <row r="1588" spans="1:2" x14ac:dyDescent="0.25">
      <c r="A1588" s="11">
        <v>180287</v>
      </c>
      <c r="B1588" s="12" t="s">
        <v>3030</v>
      </c>
    </row>
    <row r="1589" spans="1:2" x14ac:dyDescent="0.25">
      <c r="A1589" s="9">
        <v>180381</v>
      </c>
      <c r="B1589" s="2" t="s">
        <v>3030</v>
      </c>
    </row>
    <row r="1590" spans="1:2" x14ac:dyDescent="0.25">
      <c r="A1590" s="11">
        <v>180412</v>
      </c>
      <c r="B1590" s="12" t="s">
        <v>3030</v>
      </c>
    </row>
    <row r="1591" spans="1:2" x14ac:dyDescent="0.25">
      <c r="A1591" s="9">
        <v>180507</v>
      </c>
      <c r="B1591" s="2" t="s">
        <v>3030</v>
      </c>
    </row>
    <row r="1592" spans="1:2" x14ac:dyDescent="0.25">
      <c r="A1592" s="11">
        <v>180633</v>
      </c>
      <c r="B1592" s="12" t="s">
        <v>3030</v>
      </c>
    </row>
    <row r="1593" spans="1:2" x14ac:dyDescent="0.25">
      <c r="A1593" s="9">
        <v>180638</v>
      </c>
      <c r="B1593" s="2" t="s">
        <v>3030</v>
      </c>
    </row>
    <row r="1594" spans="1:2" x14ac:dyDescent="0.25">
      <c r="A1594" s="11">
        <v>180639</v>
      </c>
      <c r="B1594" s="12" t="s">
        <v>3030</v>
      </c>
    </row>
    <row r="1595" spans="1:2" x14ac:dyDescent="0.25">
      <c r="A1595" s="9">
        <v>180698</v>
      </c>
      <c r="B1595" s="2" t="s">
        <v>3030</v>
      </c>
    </row>
    <row r="1596" spans="1:2" x14ac:dyDescent="0.25">
      <c r="A1596" s="11">
        <v>180700</v>
      </c>
      <c r="B1596" s="12" t="s">
        <v>3030</v>
      </c>
    </row>
    <row r="1597" spans="1:2" x14ac:dyDescent="0.25">
      <c r="A1597" s="9">
        <v>180760</v>
      </c>
      <c r="B1597" s="2" t="s">
        <v>3030</v>
      </c>
    </row>
    <row r="1598" spans="1:2" x14ac:dyDescent="0.25">
      <c r="A1598" s="11">
        <v>180767</v>
      </c>
      <c r="B1598" s="12" t="s">
        <v>3030</v>
      </c>
    </row>
    <row r="1599" spans="1:2" x14ac:dyDescent="0.25">
      <c r="A1599" s="9">
        <v>180798</v>
      </c>
      <c r="B1599" s="2" t="s">
        <v>3030</v>
      </c>
    </row>
    <row r="1600" spans="1:2" x14ac:dyDescent="0.25">
      <c r="A1600" s="11">
        <v>180861</v>
      </c>
      <c r="B1600" s="12" t="s">
        <v>3030</v>
      </c>
    </row>
    <row r="1601" spans="1:2" x14ac:dyDescent="0.25">
      <c r="A1601" s="9">
        <v>180894</v>
      </c>
      <c r="B1601" s="2" t="s">
        <v>3030</v>
      </c>
    </row>
    <row r="1602" spans="1:2" x14ac:dyDescent="0.25">
      <c r="A1602" s="11">
        <v>180922</v>
      </c>
      <c r="B1602" s="12" t="s">
        <v>3030</v>
      </c>
    </row>
    <row r="1603" spans="1:2" x14ac:dyDescent="0.25">
      <c r="A1603" s="9">
        <v>181054</v>
      </c>
      <c r="B1603" s="2" t="s">
        <v>3030</v>
      </c>
    </row>
    <row r="1604" spans="1:2" x14ac:dyDescent="0.25">
      <c r="A1604" s="11">
        <v>181084</v>
      </c>
      <c r="B1604" s="12" t="s">
        <v>3030</v>
      </c>
    </row>
    <row r="1605" spans="1:2" x14ac:dyDescent="0.25">
      <c r="A1605" s="9">
        <v>181147</v>
      </c>
      <c r="B1605" s="2" t="s">
        <v>3030</v>
      </c>
    </row>
    <row r="1606" spans="1:2" x14ac:dyDescent="0.25">
      <c r="A1606" s="11">
        <v>181181</v>
      </c>
      <c r="B1606" s="12" t="s">
        <v>3030</v>
      </c>
    </row>
    <row r="1607" spans="1:2" x14ac:dyDescent="0.25">
      <c r="A1607" s="9">
        <v>181278</v>
      </c>
      <c r="B1607" s="2" t="s">
        <v>3030</v>
      </c>
    </row>
    <row r="1608" spans="1:2" x14ac:dyDescent="0.25">
      <c r="A1608" s="11">
        <v>181342</v>
      </c>
      <c r="B1608" s="12" t="s">
        <v>3030</v>
      </c>
    </row>
    <row r="1609" spans="1:2" x14ac:dyDescent="0.25">
      <c r="A1609" s="9">
        <v>181372</v>
      </c>
      <c r="B1609" s="2" t="s">
        <v>3030</v>
      </c>
    </row>
    <row r="1610" spans="1:2" x14ac:dyDescent="0.25">
      <c r="A1610" s="11">
        <v>181434</v>
      </c>
      <c r="B1610" s="12" t="s">
        <v>3030</v>
      </c>
    </row>
    <row r="1611" spans="1:2" x14ac:dyDescent="0.25">
      <c r="A1611" s="9">
        <v>181500</v>
      </c>
      <c r="B1611" s="2" t="s">
        <v>3030</v>
      </c>
    </row>
    <row r="1612" spans="1:2" x14ac:dyDescent="0.25">
      <c r="A1612" s="11">
        <v>181528</v>
      </c>
      <c r="B1612" s="12" t="s">
        <v>3030</v>
      </c>
    </row>
    <row r="1613" spans="1:2" x14ac:dyDescent="0.25">
      <c r="A1613" s="9">
        <v>181566</v>
      </c>
      <c r="B1613" s="2" t="s">
        <v>3030</v>
      </c>
    </row>
    <row r="1614" spans="1:2" x14ac:dyDescent="0.25">
      <c r="A1614" s="11">
        <v>181688</v>
      </c>
      <c r="B1614" s="12" t="s">
        <v>3030</v>
      </c>
    </row>
    <row r="1615" spans="1:2" x14ac:dyDescent="0.25">
      <c r="A1615" s="9">
        <v>181755</v>
      </c>
      <c r="B1615" s="2" t="s">
        <v>3030</v>
      </c>
    </row>
    <row r="1616" spans="1:2" x14ac:dyDescent="0.25">
      <c r="A1616" s="11">
        <v>181759</v>
      </c>
      <c r="B1616" s="12" t="s">
        <v>3030</v>
      </c>
    </row>
    <row r="1617" spans="1:2" x14ac:dyDescent="0.25">
      <c r="A1617" s="9">
        <v>181784</v>
      </c>
      <c r="B1617" s="2" t="s">
        <v>3030</v>
      </c>
    </row>
    <row r="1618" spans="1:2" x14ac:dyDescent="0.25">
      <c r="A1618" s="11">
        <v>181851</v>
      </c>
      <c r="B1618" s="12" t="s">
        <v>3030</v>
      </c>
    </row>
    <row r="1619" spans="1:2" x14ac:dyDescent="0.25">
      <c r="A1619" s="9">
        <v>181914</v>
      </c>
      <c r="B1619" s="2" t="s">
        <v>3030</v>
      </c>
    </row>
    <row r="1620" spans="1:2" x14ac:dyDescent="0.25">
      <c r="A1620" s="11">
        <v>182015</v>
      </c>
      <c r="B1620" s="12" t="s">
        <v>3030</v>
      </c>
    </row>
    <row r="1621" spans="1:2" x14ac:dyDescent="0.25">
      <c r="A1621" s="9">
        <v>182072</v>
      </c>
      <c r="B1621" s="2" t="s">
        <v>3030</v>
      </c>
    </row>
    <row r="1622" spans="1:2" x14ac:dyDescent="0.25">
      <c r="A1622" s="11">
        <v>182075</v>
      </c>
      <c r="B1622" s="12" t="s">
        <v>3030</v>
      </c>
    </row>
    <row r="1623" spans="1:2" x14ac:dyDescent="0.25">
      <c r="A1623" s="9">
        <v>182170</v>
      </c>
      <c r="B1623" s="2" t="s">
        <v>3030</v>
      </c>
    </row>
    <row r="1624" spans="1:2" x14ac:dyDescent="0.25">
      <c r="A1624" s="11">
        <v>182233</v>
      </c>
      <c r="B1624" s="12" t="s">
        <v>3030</v>
      </c>
    </row>
    <row r="1625" spans="1:2" x14ac:dyDescent="0.25">
      <c r="A1625" s="9">
        <v>182365</v>
      </c>
      <c r="B1625" s="2" t="s">
        <v>3030</v>
      </c>
    </row>
    <row r="1626" spans="1:2" x14ac:dyDescent="0.25">
      <c r="A1626" s="11">
        <v>182392</v>
      </c>
      <c r="B1626" s="12" t="s">
        <v>3030</v>
      </c>
    </row>
    <row r="1627" spans="1:2" x14ac:dyDescent="0.25">
      <c r="A1627" s="9">
        <v>182492</v>
      </c>
      <c r="B1627" s="2" t="s">
        <v>3030</v>
      </c>
    </row>
    <row r="1628" spans="1:2" x14ac:dyDescent="0.25">
      <c r="A1628" s="11">
        <v>182559</v>
      </c>
      <c r="B1628" s="12" t="s">
        <v>3030</v>
      </c>
    </row>
    <row r="1629" spans="1:2" x14ac:dyDescent="0.25">
      <c r="A1629" s="9">
        <v>182586</v>
      </c>
      <c r="B1629" s="2" t="s">
        <v>3030</v>
      </c>
    </row>
    <row r="1630" spans="1:2" x14ac:dyDescent="0.25">
      <c r="A1630" s="11">
        <v>182680</v>
      </c>
      <c r="B1630" s="12" t="s">
        <v>3030</v>
      </c>
    </row>
    <row r="1631" spans="1:2" x14ac:dyDescent="0.25">
      <c r="A1631" s="9">
        <v>182681</v>
      </c>
      <c r="B1631" s="2" t="s">
        <v>3030</v>
      </c>
    </row>
    <row r="1632" spans="1:2" x14ac:dyDescent="0.25">
      <c r="A1632" s="11">
        <v>182683</v>
      </c>
      <c r="B1632" s="12" t="s">
        <v>3030</v>
      </c>
    </row>
    <row r="1633" spans="1:2" x14ac:dyDescent="0.25">
      <c r="A1633" s="9">
        <v>182750</v>
      </c>
      <c r="B1633" s="2" t="s">
        <v>3030</v>
      </c>
    </row>
    <row r="1634" spans="1:2" x14ac:dyDescent="0.25">
      <c r="A1634" s="11">
        <v>182781</v>
      </c>
      <c r="B1634" s="12" t="s">
        <v>3030</v>
      </c>
    </row>
    <row r="1635" spans="1:2" x14ac:dyDescent="0.25">
      <c r="A1635" s="9">
        <v>182906</v>
      </c>
      <c r="B1635" s="2"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B2" sqref="B2"/>
    </sheetView>
  </sheetViews>
  <sheetFormatPr defaultColWidth="9" defaultRowHeight="12.6" x14ac:dyDescent="0.25"/>
  <cols>
    <col min="1" max="1" width="10.77734375" bestFit="1" customWidth="1"/>
    <col min="2" max="2" width="11.77734375" customWidth="1"/>
  </cols>
  <sheetData>
    <row r="1" spans="1:2" x14ac:dyDescent="0.25">
      <c r="A1" s="1" t="s">
        <v>15</v>
      </c>
      <c r="B1" s="1" t="s">
        <v>3031</v>
      </c>
    </row>
    <row r="2" spans="1:2" x14ac:dyDescent="0.25">
      <c r="A2" t="s">
        <v>61</v>
      </c>
      <c r="B2" t="s">
        <v>3032</v>
      </c>
    </row>
    <row r="3" spans="1:2" x14ac:dyDescent="0.25">
      <c r="A3" t="s">
        <v>53</v>
      </c>
      <c r="B3" t="s">
        <v>3033</v>
      </c>
    </row>
    <row r="4" spans="1:2" x14ac:dyDescent="0.25">
      <c r="A4" t="s">
        <v>136</v>
      </c>
      <c r="B4" t="s">
        <v>3034</v>
      </c>
    </row>
    <row r="5" spans="1:2" x14ac:dyDescent="0.25">
      <c r="A5" t="s">
        <v>34</v>
      </c>
      <c r="B5" t="s">
        <v>3035</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2023-06-08T11:38:44Z</dcterms:created>
  <dcterms:modified xsi:type="dcterms:W3CDTF">2025-02-26T06:12:04Z</dcterms:modified>
  <cp:category/>
  <cp:contentStatus/>
</cp:coreProperties>
</file>